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490" windowHeight="9900" tabRatio="915"/>
  </bookViews>
  <sheets>
    <sheet name="Overview" sheetId="1" r:id="rId1"/>
    <sheet name="Annex 1 LV and HV charges" sheetId="2" r:id="rId2"/>
    <sheet name="Annex 2 EHV charges" sheetId="12" r:id="rId3"/>
    <sheet name="Annex 2a Import" sheetId="15" r:id="rId4"/>
    <sheet name="Annex 2b Export" sheetId="16"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7" r:id="rId12"/>
  </sheets>
  <externalReferences>
    <externalReference r:id="rId13"/>
  </externalReferences>
  <definedNames>
    <definedName name="_xlnm._FilterDatabase" localSheetId="2" hidden="1">'Annex 2 EHV charges'!$A$10:$O$12</definedName>
    <definedName name="_xlnm._FilterDatabase" localSheetId="9" hidden="1">'Nodal prices'!$A$3:$D$4</definedName>
    <definedName name="_xlnm._FilterDatabase" localSheetId="10" hidden="1">'SSC TPR unit rate lookup'!$A$31:$I$31</definedName>
    <definedName name="OLE_LINK1" localSheetId="5">'Annex 3 Preserved charges'!#REF!</definedName>
    <definedName name="_xlnm.Print_Area" localSheetId="1">'Annex 1 LV and HV charges'!$A$2:$K$41</definedName>
    <definedName name="_xlnm.Print_Area" localSheetId="2">'Annex 2 EHV charges'!$A$2:$O$12</definedName>
    <definedName name="_xlnm.Print_Area" localSheetId="3">'Annex 2a Import'!$A$2:$H$59</definedName>
    <definedName name="_xlnm.Print_Area" localSheetId="4">'Annex 2b Export'!$A$2:$H$33</definedName>
    <definedName name="_xlnm.Print_Area" localSheetId="5">'Annex 3 Preserved charges'!$A$2:$J$11</definedName>
    <definedName name="_xlnm.Print_Area" localSheetId="6">'Annex 4 LDNO charges'!$A$2:$J$176</definedName>
    <definedName name="_xlnm.Print_Area" localSheetId="7">'Annex 5 LLFs'!$A$2:$F$30</definedName>
    <definedName name="_xlnm.Print_Area" localSheetId="8">'Annex 6 New Designated EHV Prop'!$A$4:$Q$10</definedName>
    <definedName name="_xlnm.Print_Area" localSheetId="9">'Nodal prices'!$A$2:$D$4</definedName>
    <definedName name="_xlnm.Print_Titles" localSheetId="1">'Annex 1 LV and HV charges'!$2:$11</definedName>
    <definedName name="_xlnm.Print_Titles" localSheetId="2">'Annex 2 EHV charges'!$10:$10</definedName>
    <definedName name="_xlnm.Print_Titles" localSheetId="3">'Annex 2a Import'!$10:$10</definedName>
    <definedName name="_xlnm.Print_Titles" localSheetId="4">'Annex 2b Export'!$10:$10</definedName>
    <definedName name="_xlnm.Print_Titles" localSheetId="6">'Annex 4 LDNO charges'!$11:$11</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charges'!$A$2:$K$41</definedName>
    <definedName name="Z_5032A364_B81A_48DA_88DA_AB3B86B47EE9_.wvu.PrintArea" localSheetId="2" hidden="1">'Annex 2 EHV charges'!$A$2:$I$12</definedName>
    <definedName name="Z_5032A364_B81A_48DA_88DA_AB3B86B47EE9_.wvu.PrintArea" localSheetId="5" hidden="1">'Annex 3 Preserved charges'!$A$2:$J$12</definedName>
    <definedName name="Z_5032A364_B81A_48DA_88DA_AB3B86B47EE9_.wvu.PrintArea" localSheetId="6" hidden="1">'Annex 4 LDNO charges'!$A$2:$I$176</definedName>
    <definedName name="Z_5032A364_B81A_48DA_88DA_AB3B86B47EE9_.wvu.PrintArea" localSheetId="7" hidden="1">'Annex 5 LLFs'!$A$2:$F$30</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charges'!$2:$11</definedName>
    <definedName name="Z_5032A364_B81A_48DA_88DA_AB3B86B47EE9_.wvu.PrintTitles" localSheetId="2" hidden="1">'Annex 2 EHV charges'!$2:$10</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25725"/>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75" i="5"/>
  <c r="J174"/>
  <c r="J173"/>
  <c r="J148"/>
  <c r="J147"/>
  <c r="J146"/>
  <c r="J121"/>
  <c r="J120"/>
  <c r="J119"/>
  <c r="J94"/>
  <c r="J93"/>
  <c r="J92"/>
  <c r="J67"/>
  <c r="J66"/>
  <c r="J65"/>
  <c r="J39"/>
  <c r="J38"/>
  <c r="J37"/>
  <c r="J21"/>
  <c r="C18" i="17" l="1"/>
  <c r="C17"/>
  <c r="T14"/>
  <c r="S14"/>
  <c r="Q14"/>
  <c r="P14"/>
  <c r="O14"/>
  <c r="N14"/>
  <c r="M14"/>
  <c r="I14"/>
  <c r="H14"/>
  <c r="G14"/>
  <c r="F14"/>
  <c r="E14"/>
  <c r="D14"/>
  <c r="C14"/>
  <c r="R13"/>
  <c r="R14" s="1"/>
  <c r="T10"/>
  <c r="T17" s="1"/>
  <c r="S10"/>
  <c r="S17" s="1"/>
  <c r="R10"/>
  <c r="Q10"/>
  <c r="Q17" s="1"/>
  <c r="P10"/>
  <c r="P17" s="1"/>
  <c r="O10"/>
  <c r="O17" s="1"/>
  <c r="N10"/>
  <c r="N18" s="1"/>
  <c r="M10"/>
  <c r="M17" s="1"/>
  <c r="I10"/>
  <c r="I17" s="1"/>
  <c r="H10"/>
  <c r="H17" s="1"/>
  <c r="G10"/>
  <c r="G18" s="1"/>
  <c r="F10"/>
  <c r="F17" s="1"/>
  <c r="E10"/>
  <c r="E17" s="1"/>
  <c r="D10"/>
  <c r="D17" s="1"/>
  <c r="R18" l="1"/>
  <c r="G17"/>
  <c r="C21" s="1"/>
  <c r="N17"/>
  <c r="M21" s="1"/>
  <c r="R17"/>
  <c r="N21" s="1"/>
  <c r="D18"/>
  <c r="H18"/>
  <c r="O18"/>
  <c r="S18"/>
  <c r="E18"/>
  <c r="I18"/>
  <c r="P18"/>
  <c r="T18"/>
  <c r="F18"/>
  <c r="M18"/>
  <c r="M22" s="1"/>
  <c r="Q18"/>
  <c r="N22" s="1"/>
  <c r="C22" l="1"/>
  <c r="J20" i="2"/>
  <c r="J19"/>
  <c r="J18"/>
  <c r="B9" i="1" l="1"/>
  <c r="A2" i="15" l="1"/>
  <c r="A2" i="16"/>
  <c r="A11" i="15" l="1"/>
  <c r="A12" i="16" l="1" a="1"/>
  <c r="A12" s="1"/>
  <c r="A12" i="15" a="1"/>
  <c r="A12" s="1"/>
  <c r="A13" i="16" l="1" a="1"/>
  <c r="A13" s="1"/>
  <c r="A14" s="1" a="1"/>
  <c r="A14" s="1"/>
  <c r="A13" i="15" a="1"/>
  <c r="A13" s="1"/>
  <c r="A15" i="16" l="1" a="1"/>
  <c r="A15" s="1"/>
  <c r="A14" i="15" a="1"/>
  <c r="A14" s="1"/>
  <c r="A16" i="16" l="1" a="1"/>
  <c r="A16" s="1"/>
  <c r="A15" i="15" a="1"/>
  <c r="A15" s="1"/>
  <c r="A16" s="1" a="1"/>
  <c r="A16" s="1"/>
  <c r="A17" i="16" l="1" a="1"/>
  <c r="A17" s="1"/>
  <c r="A18" s="1" a="1"/>
  <c r="A18" s="1"/>
  <c r="A17" i="15" a="1"/>
  <c r="A17" s="1"/>
  <c r="A19" i="16" l="1" a="1"/>
  <c r="A19" s="1"/>
  <c r="A20" s="1" a="1"/>
  <c r="A20" s="1"/>
  <c r="A18" i="15" a="1"/>
  <c r="A18" s="1"/>
  <c r="A21" i="16" l="1" a="1"/>
  <c r="A21" s="1"/>
  <c r="A22" s="1" a="1"/>
  <c r="A22" s="1"/>
  <c r="A19" i="15" a="1"/>
  <c r="A19" s="1"/>
  <c r="A20" s="1" a="1"/>
  <c r="A20" s="1"/>
  <c r="A21" l="1" a="1"/>
  <c r="A21" s="1"/>
  <c r="A22" s="1" a="1"/>
  <c r="A22" s="1"/>
  <c r="A23" s="1" a="1"/>
  <c r="A23" s="1"/>
  <c r="A24" s="1" a="1"/>
  <c r="A24" s="1"/>
  <c r="A25" s="1" a="1"/>
  <c r="A25" s="1"/>
  <c r="A26" s="1" a="1"/>
  <c r="A26" s="1"/>
  <c r="A27" s="1" a="1"/>
  <c r="A27" s="1"/>
  <c r="A28" s="1" a="1"/>
  <c r="A28" s="1"/>
  <c r="A29" s="1" a="1"/>
  <c r="A29" s="1"/>
  <c r="A30" s="1" a="1"/>
  <c r="A30" s="1"/>
  <c r="A31" s="1" a="1"/>
  <c r="A31" s="1"/>
  <c r="A32" s="1" a="1"/>
  <c r="A32" s="1"/>
  <c r="A33" s="1" a="1"/>
  <c r="A33" s="1"/>
  <c r="A34" s="1" a="1"/>
  <c r="A34" s="1"/>
  <c r="A35" s="1" a="1"/>
  <c r="A35" s="1"/>
  <c r="A36" s="1" a="1"/>
  <c r="A36" s="1"/>
  <c r="A37" s="1" a="1"/>
  <c r="A37" s="1"/>
  <c r="A38" s="1" a="1"/>
  <c r="A38" s="1"/>
  <c r="A39" s="1" a="1"/>
  <c r="A39" s="1"/>
  <c r="A40" s="1" a="1"/>
  <c r="A40" s="1"/>
  <c r="A41" s="1" a="1"/>
  <c r="A41" s="1"/>
  <c r="A42" s="1" a="1"/>
  <c r="A42" s="1"/>
  <c r="A43" s="1" a="1"/>
  <c r="A43" s="1"/>
  <c r="A44" s="1" a="1"/>
  <c r="A44" s="1"/>
  <c r="A45" s="1" a="1"/>
  <c r="A45" s="1"/>
  <c r="A46" s="1" a="1"/>
  <c r="A46" s="1"/>
  <c r="A47" s="1" a="1"/>
  <c r="A47" s="1"/>
  <c r="A48" s="1" a="1"/>
  <c r="A48" s="1"/>
  <c r="A49" s="1" a="1"/>
  <c r="A49" s="1"/>
  <c r="A50" s="1" a="1"/>
  <c r="A50" s="1"/>
  <c r="A51" s="1" a="1"/>
  <c r="A51" s="1"/>
  <c r="A52" s="1" a="1"/>
  <c r="A52" s="1"/>
  <c r="A53" s="1" a="1"/>
  <c r="A53" s="1"/>
  <c r="A54" s="1" a="1"/>
  <c r="A54" s="1"/>
  <c r="A55" s="1" a="1"/>
  <c r="A55" s="1"/>
  <c r="A56" s="1" a="1"/>
  <c r="A56" s="1"/>
  <c r="A57" s="1" a="1"/>
  <c r="A57" s="1"/>
  <c r="A58" s="1" a="1"/>
  <c r="A58" s="1"/>
  <c r="A59" s="1" a="1"/>
  <c r="A59" s="1"/>
  <c r="A60" s="1" a="1"/>
  <c r="A60" s="1"/>
  <c r="A61" s="1" a="1"/>
  <c r="A61" s="1"/>
  <c r="A62" s="1" a="1"/>
  <c r="A62" s="1"/>
  <c r="A63" s="1" a="1"/>
  <c r="A63" s="1"/>
  <c r="A64" s="1" a="1"/>
  <c r="A64" s="1"/>
  <c r="A65" s="1" a="1"/>
  <c r="A65" s="1"/>
  <c r="A66" s="1" a="1"/>
  <c r="A66" s="1"/>
  <c r="A67" s="1" a="1"/>
  <c r="A67" s="1"/>
  <c r="A68" s="1" a="1"/>
  <c r="A68" s="1"/>
  <c r="A69" s="1" a="1"/>
  <c r="A69" s="1"/>
  <c r="A70" s="1" a="1"/>
  <c r="A70" s="1"/>
  <c r="A71" s="1" a="1"/>
  <c r="A71" s="1"/>
  <c r="A72" s="1" a="1"/>
  <c r="A72" s="1"/>
  <c r="A73" s="1" a="1"/>
  <c r="A73" s="1"/>
  <c r="A74" s="1" a="1"/>
  <c r="A74" s="1"/>
  <c r="A75" s="1" a="1"/>
  <c r="A75" s="1"/>
  <c r="A76" s="1" a="1"/>
  <c r="A76" s="1"/>
  <c r="A77" s="1" a="1"/>
  <c r="A77" s="1"/>
  <c r="A78" s="1" a="1"/>
  <c r="A78" s="1"/>
  <c r="A79" s="1" a="1"/>
  <c r="A79" s="1"/>
  <c r="A80" s="1" a="1"/>
  <c r="A80" s="1"/>
  <c r="A81" s="1" a="1"/>
  <c r="A81" s="1"/>
  <c r="A82" s="1" a="1"/>
  <c r="A82" s="1"/>
  <c r="A83" s="1" a="1"/>
  <c r="A83" s="1"/>
  <c r="A84" s="1" a="1"/>
  <c r="A84" s="1"/>
  <c r="A85" s="1" a="1"/>
  <c r="A85" s="1"/>
  <c r="A86" s="1" a="1"/>
  <c r="A86" s="1"/>
  <c r="A87" s="1" a="1"/>
  <c r="A87" s="1"/>
  <c r="A88" s="1" a="1"/>
  <c r="A88" s="1"/>
  <c r="A89" s="1" a="1"/>
  <c r="A89" s="1"/>
  <c r="A90" s="1" a="1"/>
  <c r="A90" s="1"/>
  <c r="A91" s="1" a="1"/>
  <c r="A91" s="1"/>
  <c r="A92" s="1" a="1"/>
  <c r="A92" s="1"/>
  <c r="A93" s="1" a="1"/>
  <c r="A93" s="1"/>
  <c r="A94" s="1" a="1"/>
  <c r="A94" s="1"/>
  <c r="A95" s="1" a="1"/>
  <c r="A95" s="1"/>
  <c r="A96" s="1" a="1"/>
  <c r="A96" s="1"/>
  <c r="A97" s="1" a="1"/>
  <c r="A97" s="1"/>
  <c r="A98" s="1" a="1"/>
  <c r="A98" s="1"/>
  <c r="A99" s="1" a="1"/>
  <c r="A99" s="1"/>
  <c r="A100" s="1" a="1"/>
  <c r="A100" s="1"/>
  <c r="A101" s="1" a="1"/>
  <c r="A101" s="1"/>
  <c r="A102" s="1" a="1"/>
  <c r="A102" s="1"/>
  <c r="A103" s="1" a="1"/>
  <c r="A103" s="1"/>
  <c r="A104" s="1" a="1"/>
  <c r="A104" s="1"/>
  <c r="A105" s="1" a="1"/>
  <c r="A105" s="1"/>
  <c r="A106" s="1" a="1"/>
  <c r="A106" s="1"/>
  <c r="A107" s="1" a="1"/>
  <c r="A107" s="1"/>
  <c r="A108" s="1" a="1"/>
  <c r="A108" s="1"/>
  <c r="A109" s="1" a="1"/>
  <c r="A109" s="1"/>
  <c r="A110" s="1" a="1"/>
  <c r="A110" s="1"/>
  <c r="A111" s="1" a="1"/>
  <c r="A111" s="1"/>
  <c r="A112" s="1" a="1"/>
  <c r="A112" s="1"/>
  <c r="A113" s="1" a="1"/>
  <c r="A113" s="1"/>
  <c r="A114" s="1" a="1"/>
  <c r="A114" s="1"/>
  <c r="A115" s="1" a="1"/>
  <c r="A115" s="1"/>
  <c r="A116" s="1" a="1"/>
  <c r="A116" s="1"/>
  <c r="A117" s="1" a="1"/>
  <c r="A117" s="1"/>
  <c r="A118" s="1" a="1"/>
  <c r="A118" s="1"/>
  <c r="A119" s="1" a="1"/>
  <c r="A119" s="1"/>
  <c r="A120" s="1" a="1"/>
  <c r="A120" s="1"/>
  <c r="A121" s="1" a="1"/>
  <c r="A121" s="1"/>
  <c r="A122" s="1" a="1"/>
  <c r="A122" s="1"/>
  <c r="A123" s="1" a="1"/>
  <c r="A123" s="1"/>
  <c r="A124" s="1" a="1"/>
  <c r="A124" s="1"/>
  <c r="A125" s="1" a="1"/>
  <c r="A125" s="1"/>
  <c r="A126" s="1" a="1"/>
  <c r="A126" s="1"/>
  <c r="A127" s="1" a="1"/>
  <c r="A127" s="1"/>
  <c r="A128" s="1" a="1"/>
  <c r="A128" s="1"/>
  <c r="A129" s="1" a="1"/>
  <c r="A129" s="1"/>
  <c r="A130" s="1" a="1"/>
  <c r="A130" s="1"/>
  <c r="A131" s="1" a="1"/>
  <c r="A131" s="1"/>
  <c r="A132" s="1" a="1"/>
  <c r="A132" s="1"/>
  <c r="A133" s="1" a="1"/>
  <c r="A133" s="1"/>
  <c r="A134" s="1" a="1"/>
  <c r="A134" s="1"/>
  <c r="A135" s="1" a="1"/>
  <c r="A135" s="1"/>
  <c r="A136" s="1" a="1"/>
  <c r="A136" s="1"/>
  <c r="A137" s="1" a="1"/>
  <c r="A137" s="1"/>
  <c r="A138" s="1" a="1"/>
  <c r="A138" s="1"/>
  <c r="A139" s="1" a="1"/>
  <c r="A139" s="1"/>
  <c r="A140" s="1" a="1"/>
  <c r="A140" s="1"/>
  <c r="A141" s="1" a="1"/>
  <c r="A141" s="1"/>
  <c r="A142" s="1" a="1"/>
  <c r="A142" s="1"/>
  <c r="A143" s="1" a="1"/>
  <c r="A143" s="1"/>
  <c r="A144" s="1" a="1"/>
  <c r="A144" s="1"/>
  <c r="A145" s="1" a="1"/>
  <c r="A145" s="1"/>
  <c r="A146" s="1" a="1"/>
  <c r="A146" s="1"/>
  <c r="A147" s="1" a="1"/>
  <c r="A147" s="1"/>
  <c r="A148" s="1" a="1"/>
  <c r="A148" s="1"/>
  <c r="A149" s="1" a="1"/>
  <c r="A149" s="1"/>
  <c r="A150" s="1" a="1"/>
  <c r="A150" s="1"/>
  <c r="A151" s="1" a="1"/>
  <c r="A151" s="1"/>
  <c r="A152" s="1" a="1"/>
  <c r="A152" s="1"/>
  <c r="A153" s="1" a="1"/>
  <c r="A153" s="1"/>
  <c r="A154" s="1" a="1"/>
  <c r="A154" s="1"/>
  <c r="A155" s="1" a="1"/>
  <c r="A155" s="1"/>
  <c r="A156" s="1" a="1"/>
  <c r="A156" s="1"/>
  <c r="A157" s="1" a="1"/>
  <c r="A157" s="1"/>
  <c r="A23" i="16" a="1"/>
  <c r="A23" s="1"/>
  <c r="A24" s="1" a="1"/>
  <c r="A24" s="1"/>
  <c r="A25" s="1" a="1"/>
  <c r="A25" s="1"/>
  <c r="A26" s="1" a="1"/>
  <c r="A26" s="1"/>
  <c r="A27" s="1" a="1"/>
  <c r="A27" s="1"/>
  <c r="A28" s="1" a="1"/>
  <c r="A28" s="1"/>
  <c r="A29" s="1" a="1"/>
  <c r="A29" s="1"/>
  <c r="A30" s="1" a="1"/>
  <c r="A30" s="1"/>
  <c r="A31" s="1" a="1"/>
  <c r="A31" s="1"/>
  <c r="A32" s="1" a="1"/>
  <c r="A32" s="1"/>
  <c r="A33" s="1" a="1"/>
  <c r="A33" s="1"/>
  <c r="A34" s="1" a="1"/>
  <c r="A34" s="1"/>
  <c r="A35" s="1" a="1"/>
  <c r="A35" s="1"/>
  <c r="A36" s="1" a="1"/>
  <c r="A36" s="1"/>
  <c r="A37" s="1" a="1"/>
  <c r="A37" s="1"/>
  <c r="A38" s="1" a="1"/>
  <c r="A38" s="1"/>
  <c r="A39" s="1" a="1"/>
  <c r="A39" s="1"/>
  <c r="A40" s="1" a="1"/>
  <c r="A40" s="1"/>
  <c r="A41" s="1" a="1"/>
  <c r="A41" s="1"/>
  <c r="A42" s="1" a="1"/>
  <c r="A42" s="1"/>
  <c r="A43" s="1" a="1"/>
  <c r="A43" s="1"/>
  <c r="A44" s="1" a="1"/>
  <c r="A44" s="1"/>
  <c r="A45" s="1" a="1"/>
  <c r="A45" s="1"/>
  <c r="A46" s="1" a="1"/>
  <c r="A46" s="1"/>
  <c r="A47" s="1" a="1"/>
  <c r="A47" s="1"/>
  <c r="A48" s="1" a="1"/>
  <c r="A48" s="1"/>
  <c r="A49" s="1" a="1"/>
  <c r="A49" s="1"/>
  <c r="A50" s="1" a="1"/>
  <c r="A50" s="1"/>
  <c r="A51" s="1" a="1"/>
  <c r="A51" s="1"/>
  <c r="A52" s="1" a="1"/>
  <c r="A52" s="1"/>
  <c r="A53" s="1" a="1"/>
  <c r="A53" s="1"/>
  <c r="A54" s="1" a="1"/>
  <c r="A54" s="1"/>
  <c r="A55" s="1" a="1"/>
  <c r="A55" s="1"/>
  <c r="A56" s="1" a="1"/>
  <c r="A56" s="1"/>
  <c r="A57" s="1" a="1"/>
  <c r="A57" s="1"/>
  <c r="A58" s="1" a="1"/>
  <c r="A58" s="1"/>
  <c r="A59" s="1" a="1"/>
  <c r="A59" s="1"/>
  <c r="A60" s="1" a="1"/>
  <c r="A60" s="1"/>
  <c r="A61" s="1" a="1"/>
  <c r="A61" s="1"/>
  <c r="A62" s="1" a="1"/>
  <c r="A62" s="1"/>
  <c r="A63" s="1" a="1"/>
  <c r="A63" s="1"/>
  <c r="A64" s="1" a="1"/>
  <c r="A64" s="1"/>
  <c r="A65" s="1" a="1"/>
  <c r="A65" s="1"/>
  <c r="A66" s="1" a="1"/>
  <c r="A66" s="1"/>
  <c r="A67" s="1" a="1"/>
  <c r="A67" s="1"/>
  <c r="A68" s="1" a="1"/>
  <c r="A68" s="1"/>
  <c r="A69" s="1" a="1"/>
  <c r="A69" s="1"/>
  <c r="A70" s="1" a="1"/>
  <c r="A70" s="1"/>
  <c r="A71" s="1" a="1"/>
  <c r="A71" s="1"/>
  <c r="A72" s="1" a="1"/>
  <c r="A72" s="1"/>
  <c r="A73" s="1" a="1"/>
  <c r="A73" s="1"/>
  <c r="A74" s="1" a="1"/>
  <c r="A74" s="1"/>
  <c r="A75" s="1" a="1"/>
  <c r="A75" s="1"/>
  <c r="A76" s="1" a="1"/>
  <c r="A76" s="1"/>
  <c r="A77" s="1" a="1"/>
  <c r="A77" s="1"/>
  <c r="A78" s="1" a="1"/>
  <c r="A78" s="1"/>
  <c r="A79" s="1" a="1"/>
  <c r="A79" s="1"/>
  <c r="A80" s="1" a="1"/>
  <c r="A80" s="1"/>
  <c r="A81" s="1" a="1"/>
  <c r="A81" s="1"/>
  <c r="A82" s="1" a="1"/>
  <c r="A82" s="1"/>
  <c r="A83" s="1" a="1"/>
  <c r="A83" s="1"/>
  <c r="A84" s="1" a="1"/>
  <c r="A84" s="1"/>
  <c r="A85" s="1" a="1"/>
  <c r="A85" s="1"/>
  <c r="A86" s="1" a="1"/>
  <c r="A86" s="1"/>
  <c r="A87" s="1" a="1"/>
  <c r="A87" s="1"/>
  <c r="A88" s="1" a="1"/>
  <c r="A88" s="1"/>
  <c r="A89" s="1" a="1"/>
  <c r="A89" s="1"/>
  <c r="A90" s="1" a="1"/>
  <c r="A90" s="1"/>
  <c r="A91" s="1" a="1"/>
  <c r="A91" s="1"/>
  <c r="A92" s="1" a="1"/>
  <c r="A92" s="1"/>
  <c r="A93" s="1" a="1"/>
  <c r="A93" s="1"/>
  <c r="A94" s="1" a="1"/>
  <c r="A94" s="1"/>
  <c r="A95" s="1" a="1"/>
  <c r="A95" s="1"/>
  <c r="A96" s="1" a="1"/>
  <c r="A96" s="1"/>
  <c r="A97" s="1" a="1"/>
  <c r="A97" s="1"/>
  <c r="A98" s="1" a="1"/>
  <c r="A98" s="1"/>
  <c r="A99" s="1" a="1"/>
  <c r="A99" s="1"/>
  <c r="A100" s="1" a="1"/>
  <c r="A100" s="1"/>
  <c r="A101" s="1" a="1"/>
  <c r="A101" s="1"/>
  <c r="A102" s="1" a="1"/>
  <c r="A102" s="1"/>
  <c r="A103" s="1" a="1"/>
  <c r="A103" s="1"/>
  <c r="A104" s="1" a="1"/>
  <c r="A104" s="1"/>
  <c r="A105" s="1" a="1"/>
  <c r="A105" s="1"/>
  <c r="A106" s="1" a="1"/>
  <c r="A106" s="1"/>
  <c r="A107" s="1" a="1"/>
  <c r="A107" s="1"/>
  <c r="A108" s="1" a="1"/>
  <c r="A108" s="1"/>
  <c r="A109" s="1" a="1"/>
  <c r="A109" s="1"/>
  <c r="A110" s="1" a="1"/>
  <c r="A110" s="1"/>
  <c r="A111" s="1" a="1"/>
  <c r="A111" s="1"/>
  <c r="A112" s="1" a="1"/>
  <c r="A112" s="1"/>
  <c r="A113" s="1" a="1"/>
  <c r="A113" s="1"/>
  <c r="A114" s="1" a="1"/>
  <c r="A114" s="1"/>
  <c r="A115" s="1" a="1"/>
  <c r="A115" s="1"/>
  <c r="A116" s="1" a="1"/>
  <c r="A116" s="1"/>
  <c r="A117" s="1" a="1"/>
  <c r="A117" s="1"/>
  <c r="A118" s="1" a="1"/>
  <c r="A118" s="1"/>
  <c r="A119" s="1" a="1"/>
  <c r="A119" s="1"/>
  <c r="A120" s="1" a="1"/>
  <c r="A120" s="1"/>
  <c r="A121" s="1" a="1"/>
  <c r="A121" s="1"/>
  <c r="A122" s="1" a="1"/>
  <c r="A122" s="1"/>
  <c r="A123" s="1" a="1"/>
  <c r="A123" s="1"/>
  <c r="A124" s="1" a="1"/>
  <c r="A124" s="1"/>
  <c r="A125" s="1" a="1"/>
  <c r="A125" s="1"/>
  <c r="A126" s="1" a="1"/>
  <c r="A126" s="1"/>
  <c r="A127" s="1" a="1"/>
  <c r="A127" s="1"/>
  <c r="A128" s="1" a="1"/>
  <c r="A128" s="1"/>
  <c r="A129" s="1" a="1"/>
  <c r="A129" s="1"/>
  <c r="A130" s="1" a="1"/>
  <c r="A130" s="1"/>
  <c r="A131" s="1" a="1"/>
  <c r="A131" s="1"/>
  <c r="A132" s="1" a="1"/>
  <c r="A132" s="1"/>
  <c r="A133" s="1" a="1"/>
  <c r="A133" s="1"/>
  <c r="A134" s="1" a="1"/>
  <c r="A134" s="1"/>
  <c r="A135" s="1" a="1"/>
  <c r="A135" s="1"/>
  <c r="A136" s="1" a="1"/>
  <c r="A136" s="1"/>
  <c r="A137" s="1" a="1"/>
  <c r="A137" s="1"/>
  <c r="A138" s="1" a="1"/>
  <c r="A138" s="1"/>
  <c r="A139" s="1" a="1"/>
  <c r="A139" s="1"/>
  <c r="A140" s="1" a="1"/>
  <c r="A140" s="1"/>
  <c r="A141" s="1" a="1"/>
  <c r="A141" s="1"/>
  <c r="A142" s="1" a="1"/>
  <c r="A142" s="1"/>
  <c r="A143" s="1" a="1"/>
  <c r="A143" s="1"/>
  <c r="A144" s="1" a="1"/>
  <c r="A144" s="1"/>
  <c r="A145" s="1" a="1"/>
  <c r="A145" s="1"/>
  <c r="A146" s="1" a="1"/>
  <c r="A146" s="1"/>
  <c r="A147" s="1" a="1"/>
  <c r="A147" s="1"/>
  <c r="A148" s="1" a="1"/>
  <c r="A148" s="1"/>
  <c r="A149" s="1" a="1"/>
  <c r="A149" s="1"/>
  <c r="A150" s="1" a="1"/>
  <c r="A150" s="1"/>
  <c r="A151" s="1" a="1"/>
  <c r="A151" s="1"/>
  <c r="A152" s="1" a="1"/>
  <c r="A152" s="1"/>
  <c r="A153" s="1" a="1"/>
  <c r="A153" s="1"/>
  <c r="A154" s="1" a="1"/>
  <c r="A154" s="1"/>
  <c r="A155" s="1" a="1"/>
  <c r="A155" s="1"/>
  <c r="A156" s="1" a="1"/>
  <c r="A156" s="1"/>
  <c r="A157" s="1" a="1"/>
  <c r="A157" s="1"/>
  <c r="B12" l="1" a="1"/>
  <c r="B12" s="1"/>
  <c r="B11" i="15" a="1"/>
  <c r="B11" s="1"/>
  <c r="B13" i="16" l="1" a="1"/>
  <c r="B13" s="1"/>
  <c r="C13" s="1"/>
  <c r="D12"/>
  <c r="C12"/>
  <c r="C11" i="15"/>
  <c r="D11"/>
  <c r="B14" i="16" l="1" a="1"/>
  <c r="B14" s="1"/>
  <c r="B15" s="1" a="1"/>
  <c r="B15" s="1"/>
  <c r="D13"/>
  <c r="B13" i="15" a="1"/>
  <c r="B13" s="1"/>
  <c r="A4" i="8"/>
  <c r="A8"/>
  <c r="B13" i="1"/>
  <c r="D14" i="16" l="1"/>
  <c r="C14"/>
  <c r="B14" i="15" a="1"/>
  <c r="B14" s="1"/>
  <c r="B15" s="1" a="1"/>
  <c r="B15" s="1"/>
  <c r="B16" s="1" a="1"/>
  <c r="B16" s="1"/>
  <c r="D13"/>
  <c r="C13"/>
  <c r="C15" i="16"/>
  <c r="D15"/>
  <c r="B16" a="1"/>
  <c r="B16" s="1"/>
  <c r="B11" i="1"/>
  <c r="C15" i="15" l="1"/>
  <c r="D15"/>
  <c r="C16" i="16"/>
  <c r="D16"/>
  <c r="B17" a="1"/>
  <c r="B17" s="1"/>
  <c r="D16" i="15"/>
  <c r="C16"/>
  <c r="D14"/>
  <c r="C14"/>
  <c r="B17" a="1"/>
  <c r="B17" s="1"/>
  <c r="D17" i="16" l="1"/>
  <c r="C17"/>
  <c r="B18" a="1"/>
  <c r="B18" s="1"/>
  <c r="B19" s="1" a="1"/>
  <c r="B19" s="1"/>
  <c r="B20" s="1" a="1"/>
  <c r="B20" s="1"/>
  <c r="B18" i="15" a="1"/>
  <c r="B18" s="1"/>
  <c r="D17"/>
  <c r="C17"/>
  <c r="A2" i="7"/>
  <c r="D20" i="16" l="1"/>
  <c r="C20"/>
  <c r="B21" a="1"/>
  <c r="B21" s="1"/>
  <c r="C18"/>
  <c r="D18"/>
  <c r="D18" i="15"/>
  <c r="C18"/>
  <c r="B19" a="1"/>
  <c r="B19" s="1"/>
  <c r="D19" i="16"/>
  <c r="C19"/>
  <c r="C19" i="15" l="1"/>
  <c r="D19"/>
  <c r="B20" a="1"/>
  <c r="B20" s="1"/>
  <c r="B22" i="16" a="1"/>
  <c r="B22" s="1"/>
  <c r="C21"/>
  <c r="D21"/>
  <c r="C22" l="1"/>
  <c r="D22"/>
  <c r="B23" a="1"/>
  <c r="B23" s="1"/>
  <c r="C20" i="15"/>
  <c r="D20"/>
  <c r="B21" a="1"/>
  <c r="B21" s="1"/>
  <c r="C23" i="16" l="1"/>
  <c r="D23"/>
  <c r="B24" a="1"/>
  <c r="B24" s="1"/>
  <c r="D21" i="15"/>
  <c r="C21"/>
  <c r="B22" a="1"/>
  <c r="B22" s="1"/>
  <c r="D22" l="1"/>
  <c r="C22"/>
  <c r="B23" a="1"/>
  <c r="B23" s="1"/>
  <c r="D24" i="16"/>
  <c r="C24"/>
  <c r="B25" a="1"/>
  <c r="B25" s="1"/>
  <c r="D23" i="15" l="1"/>
  <c r="C23"/>
  <c r="B24" a="1"/>
  <c r="B24" s="1"/>
  <c r="C25" i="16"/>
  <c r="D25"/>
  <c r="B26" a="1"/>
  <c r="B26" s="1"/>
  <c r="C24" i="15" l="1"/>
  <c r="D24"/>
  <c r="B25" a="1"/>
  <c r="B25" s="1"/>
  <c r="D26" i="16"/>
  <c r="C26"/>
  <c r="B27" a="1"/>
  <c r="B27" s="1"/>
  <c r="D25" i="15" l="1"/>
  <c r="C25"/>
  <c r="B26" a="1"/>
  <c r="B26" s="1"/>
  <c r="C27" i="16"/>
  <c r="D27"/>
  <c r="B28" a="1"/>
  <c r="B28" s="1"/>
  <c r="D26" i="15" l="1"/>
  <c r="C26"/>
  <c r="B27" a="1"/>
  <c r="B27" s="1"/>
  <c r="D28" i="16"/>
  <c r="C28"/>
  <c r="B29" a="1"/>
  <c r="B29" s="1"/>
  <c r="C29" l="1"/>
  <c r="D29"/>
  <c r="B30" a="1"/>
  <c r="B30" s="1"/>
  <c r="C27" i="15"/>
  <c r="D27"/>
  <c r="B28" a="1"/>
  <c r="B28" s="1"/>
  <c r="D30" i="16" l="1"/>
  <c r="C30"/>
  <c r="B31" a="1"/>
  <c r="B31" s="1"/>
  <c r="D28" i="15"/>
  <c r="C28"/>
  <c r="B29" a="1"/>
  <c r="B29" s="1"/>
  <c r="C31" i="16" l="1"/>
  <c r="D31"/>
  <c r="B32" a="1"/>
  <c r="B32" s="1"/>
  <c r="D29" i="15"/>
  <c r="C29"/>
  <c r="B30" a="1"/>
  <c r="B30" s="1"/>
  <c r="C32" i="16" l="1"/>
  <c r="D32"/>
  <c r="B33" a="1"/>
  <c r="B33" s="1"/>
  <c r="D30" i="15"/>
  <c r="C30"/>
  <c r="B31" a="1"/>
  <c r="B31" s="1"/>
  <c r="D31" l="1"/>
  <c r="C31"/>
  <c r="B32" a="1"/>
  <c r="B32" s="1"/>
  <c r="D33" i="16"/>
  <c r="C33"/>
  <c r="B34" a="1"/>
  <c r="B34" s="1"/>
  <c r="D32" i="15" l="1"/>
  <c r="C32"/>
  <c r="B33" a="1"/>
  <c r="B33" s="1"/>
  <c r="E34" i="16"/>
  <c r="F34"/>
  <c r="C34"/>
  <c r="G34"/>
  <c r="D34"/>
  <c r="H34"/>
  <c r="B35" a="1"/>
  <c r="B35" s="1"/>
  <c r="G35" l="1"/>
  <c r="D35"/>
  <c r="E35"/>
  <c r="C35"/>
  <c r="H35"/>
  <c r="F35"/>
  <c r="B36" a="1"/>
  <c r="B36" s="1"/>
  <c r="D33" i="15"/>
  <c r="C33"/>
  <c r="B34" a="1"/>
  <c r="B34" s="1"/>
  <c r="E36" i="16" l="1"/>
  <c r="F36"/>
  <c r="C36"/>
  <c r="G36"/>
  <c r="H36"/>
  <c r="D36"/>
  <c r="B37" a="1"/>
  <c r="B37" s="1"/>
  <c r="D34" i="15"/>
  <c r="C34"/>
  <c r="B35" a="1"/>
  <c r="B35" s="1"/>
  <c r="C35" l="1"/>
  <c r="D35"/>
  <c r="B36" a="1"/>
  <c r="B36" s="1"/>
  <c r="H37" i="16"/>
  <c r="G37"/>
  <c r="F37"/>
  <c r="C37"/>
  <c r="D37"/>
  <c r="E37"/>
  <c r="B38" a="1"/>
  <c r="B38" s="1"/>
  <c r="E38" l="1"/>
  <c r="F38"/>
  <c r="C38"/>
  <c r="G38"/>
  <c r="D38"/>
  <c r="H38"/>
  <c r="B39" a="1"/>
  <c r="B39" s="1"/>
  <c r="D36" i="15"/>
  <c r="C36"/>
  <c r="B37" a="1"/>
  <c r="B37" s="1"/>
  <c r="G39" i="16" l="1"/>
  <c r="D39"/>
  <c r="E39"/>
  <c r="C39"/>
  <c r="H39"/>
  <c r="F39"/>
  <c r="B40" a="1"/>
  <c r="B40" s="1"/>
  <c r="D37" i="15"/>
  <c r="C37"/>
  <c r="B38" a="1"/>
  <c r="B38" s="1"/>
  <c r="E40" i="16" l="1"/>
  <c r="H40"/>
  <c r="C40"/>
  <c r="G40"/>
  <c r="F40"/>
  <c r="D40"/>
  <c r="B41" a="1"/>
  <c r="B41" s="1"/>
  <c r="D38" i="15"/>
  <c r="C38"/>
  <c r="B39" a="1"/>
  <c r="B39" s="1"/>
  <c r="D39" l="1"/>
  <c r="C39"/>
  <c r="B40" a="1"/>
  <c r="B40" s="1"/>
  <c r="G41" i="16"/>
  <c r="D41"/>
  <c r="E41"/>
  <c r="C41"/>
  <c r="F41"/>
  <c r="H41"/>
  <c r="B42" a="1"/>
  <c r="B42" s="1"/>
  <c r="E42" l="1"/>
  <c r="F42"/>
  <c r="C42"/>
  <c r="G42"/>
  <c r="D42"/>
  <c r="H42"/>
  <c r="B43" a="1"/>
  <c r="B43" s="1"/>
  <c r="D40" i="15"/>
  <c r="C40"/>
  <c r="B41" a="1"/>
  <c r="B41" s="1"/>
  <c r="G43" i="16" l="1"/>
  <c r="D43"/>
  <c r="E43"/>
  <c r="C43"/>
  <c r="H43"/>
  <c r="F43"/>
  <c r="B44" a="1"/>
  <c r="B44" s="1"/>
  <c r="D41" i="15"/>
  <c r="C41"/>
  <c r="B42" a="1"/>
  <c r="B42" s="1"/>
  <c r="D42" l="1"/>
  <c r="C42"/>
  <c r="B43" a="1"/>
  <c r="B43" s="1"/>
  <c r="C44" i="16"/>
  <c r="D44"/>
  <c r="E44"/>
  <c r="F44"/>
  <c r="G44"/>
  <c r="H44"/>
  <c r="B45" a="1"/>
  <c r="B45" s="1"/>
  <c r="C43" i="15" l="1"/>
  <c r="D43"/>
  <c r="B44" a="1"/>
  <c r="B44" s="1"/>
  <c r="E45" i="16"/>
  <c r="H45"/>
  <c r="G45"/>
  <c r="F45"/>
  <c r="C45"/>
  <c r="D45"/>
  <c r="B46" a="1"/>
  <c r="B46" s="1"/>
  <c r="C46" l="1"/>
  <c r="H46"/>
  <c r="E46"/>
  <c r="F46"/>
  <c r="G46"/>
  <c r="D46"/>
  <c r="B47" a="1"/>
  <c r="B47" s="1"/>
  <c r="D44" i="15"/>
  <c r="C44"/>
  <c r="B45" a="1"/>
  <c r="B45" s="1"/>
  <c r="D45" l="1"/>
  <c r="C45"/>
  <c r="B46" a="1"/>
  <c r="B46" s="1"/>
  <c r="E47" i="16"/>
  <c r="F47"/>
  <c r="G47"/>
  <c r="D47"/>
  <c r="C47"/>
  <c r="H47"/>
  <c r="B48" a="1"/>
  <c r="B48" s="1"/>
  <c r="E48" l="1"/>
  <c r="H48"/>
  <c r="C48"/>
  <c r="D48"/>
  <c r="G48"/>
  <c r="F48"/>
  <c r="B49" a="1"/>
  <c r="B49" s="1"/>
  <c r="D46" i="15"/>
  <c r="C46"/>
  <c r="B47" a="1"/>
  <c r="B47" s="1"/>
  <c r="C47" l="1"/>
  <c r="D47"/>
  <c r="B48" a="1"/>
  <c r="B48" s="1"/>
  <c r="G49" i="16"/>
  <c r="D49"/>
  <c r="E49"/>
  <c r="H49"/>
  <c r="C49"/>
  <c r="F49"/>
  <c r="B50" a="1"/>
  <c r="B50" s="1"/>
  <c r="D48" i="15" l="1"/>
  <c r="C48"/>
  <c r="B49" a="1"/>
  <c r="B49" s="1"/>
  <c r="E50" i="16"/>
  <c r="F50"/>
  <c r="H50"/>
  <c r="G50"/>
  <c r="D50"/>
  <c r="C50"/>
  <c r="B51" a="1"/>
  <c r="B51" s="1"/>
  <c r="C49" i="15" l="1"/>
  <c r="D49"/>
  <c r="B50" a="1"/>
  <c r="B50" s="1"/>
  <c r="G51" i="16"/>
  <c r="D51"/>
  <c r="C51"/>
  <c r="H51"/>
  <c r="F51"/>
  <c r="E51"/>
  <c r="B52" a="1"/>
  <c r="B52" s="1"/>
  <c r="D50" i="15" l="1"/>
  <c r="C50"/>
  <c r="B51" a="1"/>
  <c r="B51" s="1"/>
  <c r="H52" i="16"/>
  <c r="D52"/>
  <c r="E52"/>
  <c r="F52"/>
  <c r="C52"/>
  <c r="G52"/>
  <c r="B53" a="1"/>
  <c r="B53" s="1"/>
  <c r="F53" l="1"/>
  <c r="D53"/>
  <c r="H53"/>
  <c r="E53"/>
  <c r="G53"/>
  <c r="C53"/>
  <c r="B54" a="1"/>
  <c r="B54" s="1"/>
  <c r="C51" i="15"/>
  <c r="D51"/>
  <c r="B52" a="1"/>
  <c r="B52" s="1"/>
  <c r="D52" l="1"/>
  <c r="C52"/>
  <c r="B53" a="1"/>
  <c r="B53" s="1"/>
  <c r="H54" i="16"/>
  <c r="E54"/>
  <c r="F54"/>
  <c r="D54"/>
  <c r="G54"/>
  <c r="C54"/>
  <c r="B55" a="1"/>
  <c r="B55" s="1"/>
  <c r="C53" i="15" l="1"/>
  <c r="D53"/>
  <c r="B54" a="1"/>
  <c r="B54" s="1"/>
  <c r="F55" i="16"/>
  <c r="C55"/>
  <c r="D55"/>
  <c r="G55"/>
  <c r="H55"/>
  <c r="E55"/>
  <c r="B56" a="1"/>
  <c r="B56" s="1"/>
  <c r="H56" l="1"/>
  <c r="F56"/>
  <c r="D56"/>
  <c r="C56"/>
  <c r="E56"/>
  <c r="G56"/>
  <c r="B57" a="1"/>
  <c r="B57" s="1"/>
  <c r="C54" i="15"/>
  <c r="D54"/>
  <c r="B55" a="1"/>
  <c r="B55" s="1"/>
  <c r="F57" i="16" l="1"/>
  <c r="G57"/>
  <c r="H57"/>
  <c r="D57"/>
  <c r="C57"/>
  <c r="E57"/>
  <c r="B58" a="1"/>
  <c r="B58" s="1"/>
  <c r="C55" i="15"/>
  <c r="D55"/>
  <c r="B56" a="1"/>
  <c r="B56" s="1"/>
  <c r="H58" i="16" l="1"/>
  <c r="G58"/>
  <c r="D58"/>
  <c r="E58"/>
  <c r="F58"/>
  <c r="C58"/>
  <c r="B59" a="1"/>
  <c r="B59" s="1"/>
  <c r="D56" i="15"/>
  <c r="C56"/>
  <c r="B57" a="1"/>
  <c r="B57" s="1"/>
  <c r="F59" i="16" l="1"/>
  <c r="E59"/>
  <c r="D59"/>
  <c r="C59"/>
  <c r="H59"/>
  <c r="G59"/>
  <c r="B60" a="1"/>
  <c r="B60" s="1"/>
  <c r="D57" i="15"/>
  <c r="C57"/>
  <c r="B58" a="1"/>
  <c r="B58" s="1"/>
  <c r="D58" l="1"/>
  <c r="C58"/>
  <c r="B59" a="1"/>
  <c r="B59" s="1"/>
  <c r="H60" i="16"/>
  <c r="F60"/>
  <c r="D60"/>
  <c r="C60"/>
  <c r="G60"/>
  <c r="E60"/>
  <c r="B61" a="1"/>
  <c r="B61" s="1"/>
  <c r="C59" i="15" l="1"/>
  <c r="D59"/>
  <c r="B60" a="1"/>
  <c r="B60" s="1"/>
  <c r="F61" i="16"/>
  <c r="G61"/>
  <c r="H61"/>
  <c r="E61"/>
  <c r="D61"/>
  <c r="C61"/>
  <c r="B62" a="1"/>
  <c r="B62" s="1"/>
  <c r="D60" i="15" l="1"/>
  <c r="C60"/>
  <c r="F60"/>
  <c r="H60"/>
  <c r="E60"/>
  <c r="G60"/>
  <c r="B61" a="1"/>
  <c r="B61" s="1"/>
  <c r="H62" i="16"/>
  <c r="G62"/>
  <c r="D62"/>
  <c r="E62"/>
  <c r="C62"/>
  <c r="F62"/>
  <c r="B63" a="1"/>
  <c r="B63" s="1"/>
  <c r="H61" i="15" l="1"/>
  <c r="G61"/>
  <c r="D61"/>
  <c r="E61"/>
  <c r="F61"/>
  <c r="C61"/>
  <c r="B62" a="1"/>
  <c r="B62" s="1"/>
  <c r="F63" i="16"/>
  <c r="C63"/>
  <c r="G63"/>
  <c r="E63"/>
  <c r="H63"/>
  <c r="D63"/>
  <c r="B64" a="1"/>
  <c r="B64" s="1"/>
  <c r="H64" l="1"/>
  <c r="F64"/>
  <c r="G64"/>
  <c r="D64"/>
  <c r="C64"/>
  <c r="E64"/>
  <c r="B65" a="1"/>
  <c r="B65" s="1"/>
  <c r="D62" i="15"/>
  <c r="E62"/>
  <c r="F62"/>
  <c r="H62"/>
  <c r="G62"/>
  <c r="C62"/>
  <c r="B63" a="1"/>
  <c r="B63" s="1"/>
  <c r="F65" i="16" l="1"/>
  <c r="D65"/>
  <c r="H65"/>
  <c r="G65"/>
  <c r="C65"/>
  <c r="E65"/>
  <c r="B66" a="1"/>
  <c r="B66" s="1"/>
  <c r="H63" i="15"/>
  <c r="C63"/>
  <c r="D63"/>
  <c r="F63"/>
  <c r="E63"/>
  <c r="G63"/>
  <c r="B64" a="1"/>
  <c r="B64" s="1"/>
  <c r="H66" i="16" l="1"/>
  <c r="G66"/>
  <c r="D66"/>
  <c r="E66"/>
  <c r="F66"/>
  <c r="C66"/>
  <c r="B67" a="1"/>
  <c r="B67" s="1"/>
  <c r="D64" i="15"/>
  <c r="C64"/>
  <c r="F64"/>
  <c r="H64"/>
  <c r="E64"/>
  <c r="G64"/>
  <c r="B65" a="1"/>
  <c r="B65" s="1"/>
  <c r="F67" i="16" l="1"/>
  <c r="E67"/>
  <c r="C67"/>
  <c r="D67"/>
  <c r="H67"/>
  <c r="G67"/>
  <c r="B68" a="1"/>
  <c r="B68" s="1"/>
  <c r="H65" i="15"/>
  <c r="G65"/>
  <c r="E65"/>
  <c r="D65"/>
  <c r="F65"/>
  <c r="C65"/>
  <c r="B66" a="1"/>
  <c r="B66" s="1"/>
  <c r="H68" i="16" l="1"/>
  <c r="C68"/>
  <c r="G68"/>
  <c r="D68"/>
  <c r="F68"/>
  <c r="E68"/>
  <c r="B69" a="1"/>
  <c r="B69" s="1"/>
  <c r="D66" i="15"/>
  <c r="E66"/>
  <c r="F66"/>
  <c r="H66"/>
  <c r="G66"/>
  <c r="C66"/>
  <c r="B67" a="1"/>
  <c r="B67" s="1"/>
  <c r="H67" l="1"/>
  <c r="C67"/>
  <c r="D67"/>
  <c r="G67"/>
  <c r="F67"/>
  <c r="E67"/>
  <c r="B68" a="1"/>
  <c r="B68" s="1"/>
  <c r="F69" i="16"/>
  <c r="D69"/>
  <c r="H69"/>
  <c r="E69"/>
  <c r="G69"/>
  <c r="C69"/>
  <c r="B70" a="1"/>
  <c r="B70" s="1"/>
  <c r="D68" i="15" l="1"/>
  <c r="C68"/>
  <c r="G68"/>
  <c r="F68"/>
  <c r="H68"/>
  <c r="E68"/>
  <c r="B69" a="1"/>
  <c r="B69" s="1"/>
  <c r="H70" i="16"/>
  <c r="E70"/>
  <c r="F70"/>
  <c r="D70"/>
  <c r="G70"/>
  <c r="C70"/>
  <c r="B71" a="1"/>
  <c r="B71" s="1"/>
  <c r="G71" l="1"/>
  <c r="H71"/>
  <c r="D71"/>
  <c r="E71"/>
  <c r="F71"/>
  <c r="C71"/>
  <c r="B72" a="1"/>
  <c r="B72" s="1"/>
  <c r="H69" i="15"/>
  <c r="G69"/>
  <c r="F69"/>
  <c r="D69"/>
  <c r="C69"/>
  <c r="E69"/>
  <c r="B70" a="1"/>
  <c r="B70" s="1"/>
  <c r="D72" i="16" l="1"/>
  <c r="C72"/>
  <c r="G72"/>
  <c r="E72"/>
  <c r="H72"/>
  <c r="F72"/>
  <c r="B73" a="1"/>
  <c r="B73" s="1"/>
  <c r="D70" i="15"/>
  <c r="E70"/>
  <c r="F70"/>
  <c r="C70"/>
  <c r="H70"/>
  <c r="G70"/>
  <c r="B71" a="1"/>
  <c r="B71" s="1"/>
  <c r="H71" l="1"/>
  <c r="C71"/>
  <c r="G71"/>
  <c r="F71"/>
  <c r="E71"/>
  <c r="D71"/>
  <c r="B72" a="1"/>
  <c r="B72" s="1"/>
  <c r="H73" i="16"/>
  <c r="D73"/>
  <c r="E73"/>
  <c r="F73"/>
  <c r="G73"/>
  <c r="C73"/>
  <c r="B74" a="1"/>
  <c r="B74" s="1"/>
  <c r="F74" l="1"/>
  <c r="H74"/>
  <c r="G74"/>
  <c r="C74"/>
  <c r="D74"/>
  <c r="E74"/>
  <c r="B75" a="1"/>
  <c r="B75" s="1"/>
  <c r="D72" i="15"/>
  <c r="C72"/>
  <c r="G72"/>
  <c r="H72"/>
  <c r="E72"/>
  <c r="F72"/>
  <c r="B73" a="1"/>
  <c r="B73" s="1"/>
  <c r="H73" l="1"/>
  <c r="G73"/>
  <c r="D73"/>
  <c r="E73"/>
  <c r="F73"/>
  <c r="C73"/>
  <c r="B74" a="1"/>
  <c r="B74" s="1"/>
  <c r="D75" i="16"/>
  <c r="C75"/>
  <c r="G75"/>
  <c r="H75"/>
  <c r="F75"/>
  <c r="E75"/>
  <c r="B76" a="1"/>
  <c r="B76" s="1"/>
  <c r="D74" i="15" l="1"/>
  <c r="E74"/>
  <c r="F74"/>
  <c r="C74"/>
  <c r="H74"/>
  <c r="G74"/>
  <c r="B75" a="1"/>
  <c r="B75" s="1"/>
  <c r="H76" i="16"/>
  <c r="F76"/>
  <c r="G76"/>
  <c r="D76"/>
  <c r="C76"/>
  <c r="E76"/>
  <c r="B77" a="1"/>
  <c r="B77" s="1"/>
  <c r="D75" i="15" l="1"/>
  <c r="G75"/>
  <c r="F75"/>
  <c r="E75"/>
  <c r="H75"/>
  <c r="C75"/>
  <c r="B76" a="1"/>
  <c r="B76" s="1"/>
  <c r="F77" i="16"/>
  <c r="G77"/>
  <c r="C77"/>
  <c r="E77"/>
  <c r="D77"/>
  <c r="H77"/>
  <c r="B78" a="1"/>
  <c r="B78" s="1"/>
  <c r="F78" l="1"/>
  <c r="C78"/>
  <c r="H78"/>
  <c r="G78"/>
  <c r="D78"/>
  <c r="E78"/>
  <c r="B79" a="1"/>
  <c r="B79" s="1"/>
  <c r="F76" i="15"/>
  <c r="G76"/>
  <c r="H76"/>
  <c r="E76"/>
  <c r="D76"/>
  <c r="C76"/>
  <c r="B77" a="1"/>
  <c r="B77" s="1"/>
  <c r="H79" i="16" l="1"/>
  <c r="F79"/>
  <c r="E79"/>
  <c r="D79"/>
  <c r="G79"/>
  <c r="C79"/>
  <c r="B80" a="1"/>
  <c r="B80" s="1"/>
  <c r="D77" i="15"/>
  <c r="E77"/>
  <c r="F77"/>
  <c r="C77"/>
  <c r="H77"/>
  <c r="G77"/>
  <c r="B78" a="1"/>
  <c r="B78" s="1"/>
  <c r="D80" i="16" l="1"/>
  <c r="C80"/>
  <c r="G80"/>
  <c r="E80"/>
  <c r="H80"/>
  <c r="F80"/>
  <c r="B81" a="1"/>
  <c r="B81" s="1"/>
  <c r="H78" i="15"/>
  <c r="G78"/>
  <c r="D78"/>
  <c r="E78"/>
  <c r="C78"/>
  <c r="F78"/>
  <c r="B79" a="1"/>
  <c r="B79" s="1"/>
  <c r="D79" l="1"/>
  <c r="G79"/>
  <c r="F79"/>
  <c r="E79"/>
  <c r="H79"/>
  <c r="C79"/>
  <c r="B80" a="1"/>
  <c r="B80" s="1"/>
  <c r="F81" i="16"/>
  <c r="G81"/>
  <c r="H81"/>
  <c r="D81"/>
  <c r="E81"/>
  <c r="C81"/>
  <c r="B82" a="1"/>
  <c r="B82" s="1"/>
  <c r="F82" l="1"/>
  <c r="H82"/>
  <c r="G82"/>
  <c r="D82"/>
  <c r="E82"/>
  <c r="C82"/>
  <c r="B83" a="1"/>
  <c r="B83" s="1"/>
  <c r="D80" i="15"/>
  <c r="C80"/>
  <c r="G80"/>
  <c r="H80"/>
  <c r="E80"/>
  <c r="F80"/>
  <c r="B81" a="1"/>
  <c r="B81" s="1"/>
  <c r="D81" l="1"/>
  <c r="C81"/>
  <c r="H81"/>
  <c r="F81"/>
  <c r="G81"/>
  <c r="E81"/>
  <c r="B82" a="1"/>
  <c r="B82" s="1"/>
  <c r="C83" i="16"/>
  <c r="F83"/>
  <c r="H83"/>
  <c r="G83"/>
  <c r="D83"/>
  <c r="E83"/>
  <c r="B84" a="1"/>
  <c r="B84" s="1"/>
  <c r="E82" i="15" l="1"/>
  <c r="F82"/>
  <c r="G82"/>
  <c r="H82"/>
  <c r="D82"/>
  <c r="C82"/>
  <c r="B83" a="1"/>
  <c r="B83" s="1"/>
  <c r="G84" i="16"/>
  <c r="D84"/>
  <c r="F84"/>
  <c r="H84"/>
  <c r="C84"/>
  <c r="E84"/>
  <c r="B85" a="1"/>
  <c r="B85" s="1"/>
  <c r="H83" i="15" l="1"/>
  <c r="G83"/>
  <c r="D83"/>
  <c r="E83"/>
  <c r="F83"/>
  <c r="C83"/>
  <c r="B84" a="1"/>
  <c r="B84" s="1"/>
  <c r="C85" i="16"/>
  <c r="F85"/>
  <c r="D85"/>
  <c r="E85"/>
  <c r="G85"/>
  <c r="H85"/>
  <c r="B86" a="1"/>
  <c r="B86" s="1"/>
  <c r="H84" i="15" l="1"/>
  <c r="G84"/>
  <c r="F84"/>
  <c r="E84"/>
  <c r="D84"/>
  <c r="C84"/>
  <c r="B85" a="1"/>
  <c r="B85" s="1"/>
  <c r="F86" i="16"/>
  <c r="C86"/>
  <c r="H86"/>
  <c r="E86"/>
  <c r="D86"/>
  <c r="G86"/>
  <c r="B87" a="1"/>
  <c r="B87" s="1"/>
  <c r="F87" l="1"/>
  <c r="C87"/>
  <c r="E87"/>
  <c r="G87"/>
  <c r="H87"/>
  <c r="D87"/>
  <c r="B88" a="1"/>
  <c r="B88" s="1"/>
  <c r="D85" i="15"/>
  <c r="C85"/>
  <c r="G85"/>
  <c r="E85"/>
  <c r="H85"/>
  <c r="F85"/>
  <c r="B86" a="1"/>
  <c r="B86" s="1"/>
  <c r="E88" i="16" l="1"/>
  <c r="H88"/>
  <c r="F88"/>
  <c r="D88"/>
  <c r="C88"/>
  <c r="G88"/>
  <c r="B89" a="1"/>
  <c r="B89" s="1"/>
  <c r="F86" i="15"/>
  <c r="G86"/>
  <c r="E86"/>
  <c r="D86"/>
  <c r="C86"/>
  <c r="H86"/>
  <c r="B87" a="1"/>
  <c r="B87" s="1"/>
  <c r="H87" l="1"/>
  <c r="G87"/>
  <c r="D87"/>
  <c r="E87"/>
  <c r="F87"/>
  <c r="C87"/>
  <c r="B88" a="1"/>
  <c r="B88" s="1"/>
  <c r="C89" i="16"/>
  <c r="E89"/>
  <c r="F89"/>
  <c r="G89"/>
  <c r="H89"/>
  <c r="D89"/>
  <c r="B90" a="1"/>
  <c r="B90" s="1"/>
  <c r="F88" i="15" l="1"/>
  <c r="E88"/>
  <c r="D88"/>
  <c r="H88"/>
  <c r="G88"/>
  <c r="C88"/>
  <c r="B89" a="1"/>
  <c r="B89" s="1"/>
  <c r="C90" i="16"/>
  <c r="F90"/>
  <c r="H90"/>
  <c r="G90"/>
  <c r="D90"/>
  <c r="E90"/>
  <c r="B91" a="1"/>
  <c r="B91" s="1"/>
  <c r="H89" i="15" l="1"/>
  <c r="F89"/>
  <c r="D89"/>
  <c r="C89"/>
  <c r="G89"/>
  <c r="E89"/>
  <c r="B90" a="1"/>
  <c r="B90" s="1"/>
  <c r="F91" i="16"/>
  <c r="E91"/>
  <c r="G91"/>
  <c r="D91"/>
  <c r="C91"/>
  <c r="H91"/>
  <c r="B92" a="1"/>
  <c r="B92" s="1"/>
  <c r="E90" i="15" l="1"/>
  <c r="F90"/>
  <c r="G90"/>
  <c r="H90"/>
  <c r="D90"/>
  <c r="C90"/>
  <c r="B91" a="1"/>
  <c r="B91" s="1"/>
  <c r="H92" i="16"/>
  <c r="F92"/>
  <c r="D92"/>
  <c r="C92"/>
  <c r="E92"/>
  <c r="G92"/>
  <c r="B93" a="1"/>
  <c r="B93" s="1"/>
  <c r="C93" l="1"/>
  <c r="F93"/>
  <c r="G93"/>
  <c r="E93"/>
  <c r="D93"/>
  <c r="H93"/>
  <c r="B94" a="1"/>
  <c r="B94" s="1"/>
  <c r="D91" i="15"/>
  <c r="E91"/>
  <c r="F91"/>
  <c r="H91"/>
  <c r="G91"/>
  <c r="C91"/>
  <c r="B92" a="1"/>
  <c r="B92" s="1"/>
  <c r="F92" l="1"/>
  <c r="H92"/>
  <c r="D92"/>
  <c r="E92"/>
  <c r="G92"/>
  <c r="C92"/>
  <c r="B93" a="1"/>
  <c r="B93" s="1"/>
  <c r="F94" i="16"/>
  <c r="H94"/>
  <c r="G94"/>
  <c r="C94"/>
  <c r="D94"/>
  <c r="E94"/>
  <c r="B95" a="1"/>
  <c r="B95" s="1"/>
  <c r="G95" l="1"/>
  <c r="C95"/>
  <c r="H95"/>
  <c r="F95"/>
  <c r="E95"/>
  <c r="D95"/>
  <c r="B96" a="1"/>
  <c r="B96" s="1"/>
  <c r="H93" i="15"/>
  <c r="C93"/>
  <c r="D93"/>
  <c r="F93"/>
  <c r="G93"/>
  <c r="E93"/>
  <c r="B94" a="1"/>
  <c r="B94" s="1"/>
  <c r="C94" l="1"/>
  <c r="F94"/>
  <c r="D94"/>
  <c r="E94"/>
  <c r="G94"/>
  <c r="H94"/>
  <c r="B95" a="1"/>
  <c r="B95" s="1"/>
  <c r="E96" i="16"/>
  <c r="G96"/>
  <c r="H96"/>
  <c r="F96"/>
  <c r="D96"/>
  <c r="C96"/>
  <c r="B97" a="1"/>
  <c r="B97" s="1"/>
  <c r="F97" l="1"/>
  <c r="G97"/>
  <c r="C97"/>
  <c r="H97"/>
  <c r="D97"/>
  <c r="E97"/>
  <c r="B98" a="1"/>
  <c r="B98" s="1"/>
  <c r="D95" i="15"/>
  <c r="G95"/>
  <c r="F95"/>
  <c r="C95"/>
  <c r="H95"/>
  <c r="E95"/>
  <c r="B96" a="1"/>
  <c r="B96" s="1"/>
  <c r="G96" l="1"/>
  <c r="D96"/>
  <c r="E96"/>
  <c r="C96"/>
  <c r="F96"/>
  <c r="H96"/>
  <c r="B97" a="1"/>
  <c r="B97" s="1"/>
  <c r="F98" i="16"/>
  <c r="H98"/>
  <c r="G98"/>
  <c r="D98"/>
  <c r="E98"/>
  <c r="C98"/>
  <c r="B99" a="1"/>
  <c r="B99" s="1"/>
  <c r="E97" i="15" l="1"/>
  <c r="H97"/>
  <c r="F97"/>
  <c r="D97"/>
  <c r="C97"/>
  <c r="G97"/>
  <c r="B98" a="1"/>
  <c r="B98" s="1"/>
  <c r="C99" i="16"/>
  <c r="G99"/>
  <c r="F99"/>
  <c r="H99"/>
  <c r="D99"/>
  <c r="E99"/>
  <c r="B100" a="1"/>
  <c r="B100" s="1"/>
  <c r="H100" l="1"/>
  <c r="E100"/>
  <c r="F100"/>
  <c r="C100"/>
  <c r="D100"/>
  <c r="G100"/>
  <c r="B101" a="1"/>
  <c r="B101" s="1"/>
  <c r="H98" i="15"/>
  <c r="D98"/>
  <c r="F98"/>
  <c r="G98"/>
  <c r="C98"/>
  <c r="E98"/>
  <c r="B99" a="1"/>
  <c r="B99" s="1"/>
  <c r="C99" l="1"/>
  <c r="F99"/>
  <c r="H99"/>
  <c r="G99"/>
  <c r="D99"/>
  <c r="E99"/>
  <c r="B100" a="1"/>
  <c r="B100" s="1"/>
  <c r="H101" i="16"/>
  <c r="G101"/>
  <c r="E101"/>
  <c r="D101"/>
  <c r="C101"/>
  <c r="F101"/>
  <c r="B102" a="1"/>
  <c r="B102" s="1"/>
  <c r="F100" i="15" l="1"/>
  <c r="H100"/>
  <c r="D100"/>
  <c r="E100"/>
  <c r="G100"/>
  <c r="C100"/>
  <c r="B101" a="1"/>
  <c r="B101" s="1"/>
  <c r="G102" i="16"/>
  <c r="C102"/>
  <c r="F102"/>
  <c r="H102"/>
  <c r="E102"/>
  <c r="D102"/>
  <c r="B103" a="1"/>
  <c r="B103" s="1"/>
  <c r="D101" i="15" l="1"/>
  <c r="F101"/>
  <c r="E101"/>
  <c r="H101"/>
  <c r="C101"/>
  <c r="G101"/>
  <c r="B102" a="1"/>
  <c r="B102" s="1"/>
  <c r="D103" i="16"/>
  <c r="E103"/>
  <c r="C103"/>
  <c r="H103"/>
  <c r="G103"/>
  <c r="F103"/>
  <c r="B104" a="1"/>
  <c r="B104" s="1"/>
  <c r="F102" i="15" l="1"/>
  <c r="D102"/>
  <c r="C102"/>
  <c r="E102"/>
  <c r="G102"/>
  <c r="H102"/>
  <c r="B103" a="1"/>
  <c r="B103" s="1"/>
  <c r="H104" i="16"/>
  <c r="F104"/>
  <c r="E104"/>
  <c r="G104"/>
  <c r="C104"/>
  <c r="D104"/>
  <c r="B105" a="1"/>
  <c r="B105" s="1"/>
  <c r="H103" i="15" l="1"/>
  <c r="E103"/>
  <c r="C103"/>
  <c r="D103"/>
  <c r="G103"/>
  <c r="F103"/>
  <c r="B104" a="1"/>
  <c r="B104" s="1"/>
  <c r="E105" i="16"/>
  <c r="H105"/>
  <c r="F105"/>
  <c r="D105"/>
  <c r="C105"/>
  <c r="G105"/>
  <c r="B106" a="1"/>
  <c r="B106" s="1"/>
  <c r="E104" i="15" l="1"/>
  <c r="F104"/>
  <c r="H104"/>
  <c r="G104"/>
  <c r="C104"/>
  <c r="D104"/>
  <c r="B105" a="1"/>
  <c r="B105" s="1"/>
  <c r="H106" i="16"/>
  <c r="D106"/>
  <c r="C106"/>
  <c r="E106"/>
  <c r="F106"/>
  <c r="G106"/>
  <c r="B107" a="1"/>
  <c r="B107" s="1"/>
  <c r="D105" i="15" l="1"/>
  <c r="C105"/>
  <c r="G105"/>
  <c r="E105"/>
  <c r="H105"/>
  <c r="F105"/>
  <c r="B106" a="1"/>
  <c r="B106" s="1"/>
  <c r="H107" i="16"/>
  <c r="E107"/>
  <c r="D107"/>
  <c r="G107"/>
  <c r="F107"/>
  <c r="C107"/>
  <c r="B108" a="1"/>
  <c r="B108" s="1"/>
  <c r="F106" i="15" l="1"/>
  <c r="G106"/>
  <c r="E106"/>
  <c r="H106"/>
  <c r="D106"/>
  <c r="C106"/>
  <c r="B107" a="1"/>
  <c r="B107" s="1"/>
  <c r="F108" i="16"/>
  <c r="H108"/>
  <c r="D108"/>
  <c r="E108"/>
  <c r="G108"/>
  <c r="C108"/>
  <c r="B109" a="1"/>
  <c r="B109" s="1"/>
  <c r="C107" i="15" l="1"/>
  <c r="H107"/>
  <c r="G107"/>
  <c r="D107"/>
  <c r="E107"/>
  <c r="F107"/>
  <c r="B108" a="1"/>
  <c r="B108" s="1"/>
  <c r="E109" i="16"/>
  <c r="H109"/>
  <c r="F109"/>
  <c r="G109"/>
  <c r="D109"/>
  <c r="C109"/>
  <c r="B110" a="1"/>
  <c r="B110" s="1"/>
  <c r="H108" i="15" l="1"/>
  <c r="D108"/>
  <c r="E108"/>
  <c r="G108"/>
  <c r="F108"/>
  <c r="C108"/>
  <c r="B109" a="1"/>
  <c r="B109" s="1"/>
  <c r="H110" i="16"/>
  <c r="D110"/>
  <c r="E110"/>
  <c r="F110"/>
  <c r="G110"/>
  <c r="C110"/>
  <c r="B111" a="1"/>
  <c r="B111" s="1"/>
  <c r="G109" i="15" l="1"/>
  <c r="H109"/>
  <c r="C109"/>
  <c r="D109"/>
  <c r="F109"/>
  <c r="E109"/>
  <c r="B110" a="1"/>
  <c r="B110" s="1"/>
  <c r="C111" i="16"/>
  <c r="F111"/>
  <c r="H111"/>
  <c r="G111"/>
  <c r="D111"/>
  <c r="E111"/>
  <c r="B112" a="1"/>
  <c r="B112" s="1"/>
  <c r="H110" i="15" l="1"/>
  <c r="F110"/>
  <c r="D110"/>
  <c r="E110"/>
  <c r="G110"/>
  <c r="C110"/>
  <c r="B111" a="1"/>
  <c r="B111" s="1"/>
  <c r="F112" i="16"/>
  <c r="H112"/>
  <c r="G112"/>
  <c r="D112"/>
  <c r="E112"/>
  <c r="C112"/>
  <c r="B113" a="1"/>
  <c r="B113" s="1"/>
  <c r="D111" i="15" l="1"/>
  <c r="G111"/>
  <c r="F111"/>
  <c r="H111"/>
  <c r="E111"/>
  <c r="C111"/>
  <c r="B112" a="1"/>
  <c r="B112" s="1"/>
  <c r="D113" i="16"/>
  <c r="F113"/>
  <c r="E113"/>
  <c r="G113"/>
  <c r="H113"/>
  <c r="C113"/>
  <c r="B114" a="1"/>
  <c r="B114" s="1"/>
  <c r="G112" i="15" l="1"/>
  <c r="C112"/>
  <c r="F112"/>
  <c r="H112"/>
  <c r="D112"/>
  <c r="E112"/>
  <c r="B113" a="1"/>
  <c r="B113" s="1"/>
  <c r="D114" i="16"/>
  <c r="F114"/>
  <c r="G114"/>
  <c r="E114"/>
  <c r="C114"/>
  <c r="H114"/>
  <c r="B115" a="1"/>
  <c r="B115" s="1"/>
  <c r="H113" i="15" l="1"/>
  <c r="F113"/>
  <c r="D113"/>
  <c r="C113"/>
  <c r="G113"/>
  <c r="E113"/>
  <c r="B114" a="1"/>
  <c r="B114" s="1"/>
  <c r="D115" i="16"/>
  <c r="F115"/>
  <c r="C115"/>
  <c r="H115"/>
  <c r="G115"/>
  <c r="E115"/>
  <c r="B116" a="1"/>
  <c r="B116" s="1"/>
  <c r="C114" i="15" l="1"/>
  <c r="E114"/>
  <c r="F114"/>
  <c r="G114"/>
  <c r="H114"/>
  <c r="D114"/>
  <c r="B115" a="1"/>
  <c r="B115" s="1"/>
  <c r="D116" i="16"/>
  <c r="F116"/>
  <c r="C116"/>
  <c r="E116"/>
  <c r="G116"/>
  <c r="H116"/>
  <c r="B117" a="1"/>
  <c r="B117" s="1"/>
  <c r="F115" i="15" l="1"/>
  <c r="H115"/>
  <c r="G115"/>
  <c r="D115"/>
  <c r="E115"/>
  <c r="C115"/>
  <c r="B116" a="1"/>
  <c r="B116" s="1"/>
  <c r="E117" i="16"/>
  <c r="H117"/>
  <c r="C117"/>
  <c r="F117"/>
  <c r="D117"/>
  <c r="G117"/>
  <c r="B118" a="1"/>
  <c r="B118" s="1"/>
  <c r="D116" i="15" l="1"/>
  <c r="E116"/>
  <c r="G116"/>
  <c r="C116"/>
  <c r="F116"/>
  <c r="H116"/>
  <c r="B117" a="1"/>
  <c r="B117" s="1"/>
  <c r="E118" i="16"/>
  <c r="D118"/>
  <c r="F118"/>
  <c r="H118"/>
  <c r="G118"/>
  <c r="C118"/>
  <c r="B119" a="1"/>
  <c r="B119" s="1"/>
  <c r="H119" l="1"/>
  <c r="E119"/>
  <c r="F119"/>
  <c r="D119"/>
  <c r="C119"/>
  <c r="G119"/>
  <c r="B120" a="1"/>
  <c r="B120" s="1"/>
  <c r="E117" i="15"/>
  <c r="G117"/>
  <c r="H117"/>
  <c r="C117"/>
  <c r="D117"/>
  <c r="F117"/>
  <c r="B118" a="1"/>
  <c r="B118" s="1"/>
  <c r="G120" i="16" l="1"/>
  <c r="F120"/>
  <c r="E120"/>
  <c r="H120"/>
  <c r="D120"/>
  <c r="C120"/>
  <c r="B121" a="1"/>
  <c r="B121" s="1"/>
  <c r="F118" i="15"/>
  <c r="D118"/>
  <c r="C118"/>
  <c r="E118"/>
  <c r="G118"/>
  <c r="H118"/>
  <c r="B119" a="1"/>
  <c r="B119" s="1"/>
  <c r="C121" i="16" l="1"/>
  <c r="G121"/>
  <c r="H121"/>
  <c r="F121"/>
  <c r="D121"/>
  <c r="E121"/>
  <c r="B122" a="1"/>
  <c r="B122" s="1"/>
  <c r="F119" i="15"/>
  <c r="H119"/>
  <c r="E119"/>
  <c r="D119"/>
  <c r="G119"/>
  <c r="C119"/>
  <c r="B120" a="1"/>
  <c r="B120" s="1"/>
  <c r="F122" i="16" l="1"/>
  <c r="G122"/>
  <c r="C122"/>
  <c r="D122"/>
  <c r="E122"/>
  <c r="H122"/>
  <c r="B123" a="1"/>
  <c r="B123" s="1"/>
  <c r="E120" i="15"/>
  <c r="G120"/>
  <c r="H120"/>
  <c r="D120"/>
  <c r="F120"/>
  <c r="C120"/>
  <c r="B121" a="1"/>
  <c r="B121" s="1"/>
  <c r="C123" i="16" l="1"/>
  <c r="D123"/>
  <c r="F123"/>
  <c r="H123"/>
  <c r="G123"/>
  <c r="E123"/>
  <c r="B124" a="1"/>
  <c r="B124" s="1"/>
  <c r="H121" i="15"/>
  <c r="F121"/>
  <c r="D121"/>
  <c r="C121"/>
  <c r="G121"/>
  <c r="E121"/>
  <c r="B122" a="1"/>
  <c r="B122" s="1"/>
  <c r="C124" i="16" l="1"/>
  <c r="H124"/>
  <c r="G124"/>
  <c r="D124"/>
  <c r="F124"/>
  <c r="E124"/>
  <c r="B125" a="1"/>
  <c r="B125" s="1"/>
  <c r="E122" i="15"/>
  <c r="F122"/>
  <c r="G122"/>
  <c r="H122"/>
  <c r="D122"/>
  <c r="C122"/>
  <c r="B123" a="1"/>
  <c r="B123" s="1"/>
  <c r="C125" i="16" l="1"/>
  <c r="F125"/>
  <c r="H125"/>
  <c r="E125"/>
  <c r="G125"/>
  <c r="D125"/>
  <c r="B126" a="1"/>
  <c r="B126" s="1"/>
  <c r="D123" i="15"/>
  <c r="E123"/>
  <c r="F123"/>
  <c r="H123"/>
  <c r="C123"/>
  <c r="G123"/>
  <c r="B124" a="1"/>
  <c r="B124" s="1"/>
  <c r="F126" i="16" l="1"/>
  <c r="E126"/>
  <c r="H126"/>
  <c r="C126"/>
  <c r="D126"/>
  <c r="G126"/>
  <c r="B127" a="1"/>
  <c r="B127" s="1"/>
  <c r="F124" i="15"/>
  <c r="H124"/>
  <c r="G124"/>
  <c r="C124"/>
  <c r="E124"/>
  <c r="D124"/>
  <c r="B125" a="1"/>
  <c r="B125" s="1"/>
  <c r="G127" i="16" l="1"/>
  <c r="H127"/>
  <c r="E127"/>
  <c r="D127"/>
  <c r="F127"/>
  <c r="C127"/>
  <c r="B128" a="1"/>
  <c r="B128" s="1"/>
  <c r="F125" i="15"/>
  <c r="H125"/>
  <c r="G125"/>
  <c r="D125"/>
  <c r="E125"/>
  <c r="C125"/>
  <c r="B126" a="1"/>
  <c r="B126" s="1"/>
  <c r="D128" i="16" l="1"/>
  <c r="C128"/>
  <c r="G128"/>
  <c r="F128"/>
  <c r="H128"/>
  <c r="E128"/>
  <c r="B129" a="1"/>
  <c r="B129" s="1"/>
  <c r="D126" i="15"/>
  <c r="H126"/>
  <c r="C126"/>
  <c r="F126"/>
  <c r="E126"/>
  <c r="G126"/>
  <c r="B127" a="1"/>
  <c r="B127" s="1"/>
  <c r="C129" i="16" l="1"/>
  <c r="G129"/>
  <c r="F129"/>
  <c r="E129"/>
  <c r="H129"/>
  <c r="D129"/>
  <c r="B130" a="1"/>
  <c r="B130" s="1"/>
  <c r="C127" i="15"/>
  <c r="H127"/>
  <c r="G127"/>
  <c r="E127"/>
  <c r="D127"/>
  <c r="F127"/>
  <c r="B128" a="1"/>
  <c r="B128" s="1"/>
  <c r="H130" i="16" l="1"/>
  <c r="F130"/>
  <c r="C130"/>
  <c r="G130"/>
  <c r="D130"/>
  <c r="E130"/>
  <c r="B131" a="1"/>
  <c r="B131" s="1"/>
  <c r="F128" i="15"/>
  <c r="G128"/>
  <c r="E128"/>
  <c r="C128"/>
  <c r="H128"/>
  <c r="D128"/>
  <c r="B129" a="1"/>
  <c r="B129" s="1"/>
  <c r="F131" i="16" l="1"/>
  <c r="G131"/>
  <c r="D131"/>
  <c r="E131"/>
  <c r="H131"/>
  <c r="C131"/>
  <c r="B132" a="1"/>
  <c r="B132" s="1"/>
  <c r="E129" i="15"/>
  <c r="H129"/>
  <c r="C129"/>
  <c r="D129"/>
  <c r="G129"/>
  <c r="F129"/>
  <c r="B130" a="1"/>
  <c r="B130" s="1"/>
  <c r="H132" i="16" l="1"/>
  <c r="G132"/>
  <c r="E132"/>
  <c r="D132"/>
  <c r="F132"/>
  <c r="C132"/>
  <c r="B133" a="1"/>
  <c r="B133" s="1"/>
  <c r="E130" i="15"/>
  <c r="F130"/>
  <c r="C130"/>
  <c r="G130"/>
  <c r="H130"/>
  <c r="D130"/>
  <c r="B131" a="1"/>
  <c r="B131" s="1"/>
  <c r="F133" i="16" l="1"/>
  <c r="G133"/>
  <c r="D133"/>
  <c r="E133"/>
  <c r="C133"/>
  <c r="H133"/>
  <c r="B134" a="1"/>
  <c r="B134" s="1"/>
  <c r="G131" i="15"/>
  <c r="E131"/>
  <c r="H131"/>
  <c r="F131"/>
  <c r="D131"/>
  <c r="C131"/>
  <c r="B132" a="1"/>
  <c r="B132" s="1"/>
  <c r="F134" i="16" l="1"/>
  <c r="E134"/>
  <c r="H134"/>
  <c r="G134"/>
  <c r="D134"/>
  <c r="C134"/>
  <c r="B135" a="1"/>
  <c r="B135" s="1"/>
  <c r="C132" i="15"/>
  <c r="F132"/>
  <c r="G132"/>
  <c r="H132"/>
  <c r="D132"/>
  <c r="E132"/>
  <c r="B133" a="1"/>
  <c r="B133" s="1"/>
  <c r="F135" i="16" l="1"/>
  <c r="D135"/>
  <c r="H135"/>
  <c r="G135"/>
  <c r="C135"/>
  <c r="E135"/>
  <c r="B136" a="1"/>
  <c r="B136" s="1"/>
  <c r="F133" i="15"/>
  <c r="H133"/>
  <c r="G133"/>
  <c r="D133"/>
  <c r="E133"/>
  <c r="C133"/>
  <c r="B134" a="1"/>
  <c r="B134" s="1"/>
  <c r="H136" i="16" l="1"/>
  <c r="E136"/>
  <c r="G136"/>
  <c r="D136"/>
  <c r="C136"/>
  <c r="F136"/>
  <c r="B137" a="1"/>
  <c r="B137" s="1"/>
  <c r="H134" i="15"/>
  <c r="D134"/>
  <c r="E134"/>
  <c r="F134"/>
  <c r="C134"/>
  <c r="G134"/>
  <c r="B135" a="1"/>
  <c r="B135" s="1"/>
  <c r="H137" i="16" l="1"/>
  <c r="D137"/>
  <c r="C137"/>
  <c r="G137"/>
  <c r="F137"/>
  <c r="E137"/>
  <c r="B138" a="1"/>
  <c r="B138" s="1"/>
  <c r="D135" i="15"/>
  <c r="F135"/>
  <c r="E135"/>
  <c r="G135"/>
  <c r="H135"/>
  <c r="C135"/>
  <c r="B136" a="1"/>
  <c r="B136" s="1"/>
  <c r="C138" i="16" l="1"/>
  <c r="G138"/>
  <c r="H138"/>
  <c r="F138"/>
  <c r="D138"/>
  <c r="E138"/>
  <c r="B139" a="1"/>
  <c r="B139" s="1"/>
  <c r="E136" i="15"/>
  <c r="G136"/>
  <c r="H136"/>
  <c r="C136"/>
  <c r="F136"/>
  <c r="D136"/>
  <c r="B137" a="1"/>
  <c r="B137" s="1"/>
  <c r="C139" i="16" l="1"/>
  <c r="H139"/>
  <c r="F139"/>
  <c r="G139"/>
  <c r="D139"/>
  <c r="E139"/>
  <c r="B140" a="1"/>
  <c r="B140" s="1"/>
  <c r="D137" i="15"/>
  <c r="G137"/>
  <c r="F137"/>
  <c r="C137"/>
  <c r="H137"/>
  <c r="E137"/>
  <c r="B138" a="1"/>
  <c r="B138" s="1"/>
  <c r="C140" i="16" l="1"/>
  <c r="H140"/>
  <c r="G140"/>
  <c r="D140"/>
  <c r="F140"/>
  <c r="E140"/>
  <c r="B141" a="1"/>
  <c r="B141" s="1"/>
  <c r="E138" i="15"/>
  <c r="F138"/>
  <c r="H138"/>
  <c r="G138"/>
  <c r="C138"/>
  <c r="D138"/>
  <c r="B139" a="1"/>
  <c r="B139" s="1"/>
  <c r="D141" i="16" l="1"/>
  <c r="F141"/>
  <c r="H141"/>
  <c r="E141"/>
  <c r="G141"/>
  <c r="C141"/>
  <c r="B142" a="1"/>
  <c r="B142" s="1"/>
  <c r="D139" i="15"/>
  <c r="C139"/>
  <c r="H139"/>
  <c r="F139"/>
  <c r="G139"/>
  <c r="E139"/>
  <c r="B140" a="1"/>
  <c r="B140" s="1"/>
  <c r="H142" i="16" l="1"/>
  <c r="C142"/>
  <c r="F142"/>
  <c r="D142"/>
  <c r="G142"/>
  <c r="E142"/>
  <c r="B143" a="1"/>
  <c r="B143" s="1"/>
  <c r="H140" i="15"/>
  <c r="D140"/>
  <c r="C140"/>
  <c r="E140"/>
  <c r="F140"/>
  <c r="G140"/>
  <c r="B141" a="1"/>
  <c r="B141" s="1"/>
  <c r="D143" i="16" l="1"/>
  <c r="F143"/>
  <c r="C143"/>
  <c r="G143"/>
  <c r="H143"/>
  <c r="E143"/>
  <c r="B144" a="1"/>
  <c r="B144" s="1"/>
  <c r="C141" i="15"/>
  <c r="F141"/>
  <c r="H141"/>
  <c r="G141"/>
  <c r="D141"/>
  <c r="E141"/>
  <c r="B142" a="1"/>
  <c r="B142" s="1"/>
  <c r="G144" i="16" l="1"/>
  <c r="F144"/>
  <c r="D144"/>
  <c r="C144"/>
  <c r="H144"/>
  <c r="E144"/>
  <c r="B145" a="1"/>
  <c r="B145" s="1"/>
  <c r="C142" i="15"/>
  <c r="F142"/>
  <c r="H142"/>
  <c r="D142"/>
  <c r="E142"/>
  <c r="G142"/>
  <c r="B143" a="1"/>
  <c r="B143" s="1"/>
  <c r="C145" i="16" l="1"/>
  <c r="G145"/>
  <c r="F145"/>
  <c r="E145"/>
  <c r="H145"/>
  <c r="D145"/>
  <c r="B146" a="1"/>
  <c r="B146" s="1"/>
  <c r="H143" i="15"/>
  <c r="C143"/>
  <c r="D143"/>
  <c r="F143"/>
  <c r="E143"/>
  <c r="G143"/>
  <c r="B144" a="1"/>
  <c r="B144" s="1"/>
  <c r="G146" i="16" l="1"/>
  <c r="H146"/>
  <c r="F146"/>
  <c r="D146"/>
  <c r="E146"/>
  <c r="C146"/>
  <c r="B147" a="1"/>
  <c r="B147" s="1"/>
  <c r="F144" i="15"/>
  <c r="D144"/>
  <c r="E144"/>
  <c r="G144"/>
  <c r="H144"/>
  <c r="C144"/>
  <c r="B145" a="1"/>
  <c r="B145" s="1"/>
  <c r="D147" i="16" l="1"/>
  <c r="E147"/>
  <c r="H147"/>
  <c r="F147"/>
  <c r="G147"/>
  <c r="C147"/>
  <c r="B148" a="1"/>
  <c r="B148" s="1"/>
  <c r="C145" i="15"/>
  <c r="D145"/>
  <c r="G145"/>
  <c r="F145"/>
  <c r="H145"/>
  <c r="E145"/>
  <c r="B146" a="1"/>
  <c r="B146" s="1"/>
  <c r="C148" i="16" l="1"/>
  <c r="H148"/>
  <c r="G148"/>
  <c r="D148"/>
  <c r="F148"/>
  <c r="E148"/>
  <c r="B149" a="1"/>
  <c r="B149" s="1"/>
  <c r="G146" i="15"/>
  <c r="H146"/>
  <c r="D146"/>
  <c r="F146"/>
  <c r="C146"/>
  <c r="E146"/>
  <c r="B147" a="1"/>
  <c r="B147" s="1"/>
  <c r="H147" l="1"/>
  <c r="F147"/>
  <c r="D147"/>
  <c r="C147"/>
  <c r="G147"/>
  <c r="E147"/>
  <c r="B148" a="1"/>
  <c r="B148" s="1"/>
  <c r="H149" i="16"/>
  <c r="F149"/>
  <c r="G149"/>
  <c r="D149"/>
  <c r="E149"/>
  <c r="C149"/>
  <c r="B150" a="1"/>
  <c r="B150" s="1"/>
  <c r="H150" l="1"/>
  <c r="G150"/>
  <c r="D150"/>
  <c r="C150"/>
  <c r="F150"/>
  <c r="E150"/>
  <c r="B151" a="1"/>
  <c r="B151" s="1"/>
  <c r="F148" i="15"/>
  <c r="G148"/>
  <c r="C148"/>
  <c r="H148"/>
  <c r="D148"/>
  <c r="E148"/>
  <c r="B149" a="1"/>
  <c r="B149" s="1"/>
  <c r="F149" l="1"/>
  <c r="H149"/>
  <c r="G149"/>
  <c r="D149"/>
  <c r="E149"/>
  <c r="C149"/>
  <c r="B150" a="1"/>
  <c r="B150" s="1"/>
  <c r="G151" i="16"/>
  <c r="C151"/>
  <c r="H151"/>
  <c r="F151"/>
  <c r="D151"/>
  <c r="E151"/>
  <c r="B152" a="1"/>
  <c r="B152" s="1"/>
  <c r="F150" i="15" l="1"/>
  <c r="C150"/>
  <c r="D150"/>
  <c r="E150"/>
  <c r="G150"/>
  <c r="H150"/>
  <c r="B151" a="1"/>
  <c r="B151" s="1"/>
  <c r="D152" i="16"/>
  <c r="C152"/>
  <c r="F152"/>
  <c r="H152"/>
  <c r="E152"/>
  <c r="G152"/>
  <c r="B153" a="1"/>
  <c r="B153" s="1"/>
  <c r="E151" i="15" l="1"/>
  <c r="G151"/>
  <c r="D151"/>
  <c r="F151"/>
  <c r="H151"/>
  <c r="C151"/>
  <c r="B152" a="1"/>
  <c r="B152" s="1"/>
  <c r="F153" i="16"/>
  <c r="E153"/>
  <c r="H153"/>
  <c r="D153"/>
  <c r="G153"/>
  <c r="C153"/>
  <c r="B154" a="1"/>
  <c r="B154" s="1"/>
  <c r="H154" l="1"/>
  <c r="F154"/>
  <c r="D154"/>
  <c r="E154"/>
  <c r="C154"/>
  <c r="G154"/>
  <c r="B155" a="1"/>
  <c r="B155" s="1"/>
  <c r="F152" i="15"/>
  <c r="D152"/>
  <c r="C152"/>
  <c r="E152"/>
  <c r="G152"/>
  <c r="H152"/>
  <c r="B153" a="1"/>
  <c r="B153" s="1"/>
  <c r="F155" i="16" l="1"/>
  <c r="G155"/>
  <c r="D155"/>
  <c r="E155"/>
  <c r="C155"/>
  <c r="H155"/>
  <c r="B156" a="1"/>
  <c r="B156" s="1"/>
  <c r="H153" i="15"/>
  <c r="E153"/>
  <c r="D153"/>
  <c r="G153"/>
  <c r="F153"/>
  <c r="C153"/>
  <c r="B154" a="1"/>
  <c r="B154" s="1"/>
  <c r="H156" i="16" l="1"/>
  <c r="G156"/>
  <c r="C156"/>
  <c r="D156"/>
  <c r="F156"/>
  <c r="E156"/>
  <c r="B157" a="1"/>
  <c r="B157" s="1"/>
  <c r="G154" i="15"/>
  <c r="C154"/>
  <c r="D154"/>
  <c r="E154"/>
  <c r="F154"/>
  <c r="H154"/>
  <c r="B155" a="1"/>
  <c r="B155" s="1"/>
  <c r="G157" i="16" l="1"/>
  <c r="H157"/>
  <c r="E157"/>
  <c r="F157"/>
  <c r="D157"/>
  <c r="C157"/>
  <c r="G155" i="15"/>
  <c r="H155"/>
  <c r="F155"/>
  <c r="D155"/>
  <c r="C155"/>
  <c r="E155"/>
  <c r="B156" a="1"/>
  <c r="B156" s="1"/>
  <c r="C156" l="1"/>
  <c r="F156"/>
  <c r="G156"/>
  <c r="H156"/>
  <c r="D156"/>
  <c r="E156"/>
  <c r="B157" a="1"/>
  <c r="B157" s="1"/>
  <c r="D157" l="1"/>
  <c r="E157"/>
  <c r="G157"/>
  <c r="C157"/>
  <c r="H157"/>
  <c r="F157"/>
  <c r="H12" i="16" l="1"/>
  <c r="G12"/>
  <c r="E12"/>
  <c r="F13" i="15"/>
  <c r="E13"/>
  <c r="F12" i="16"/>
  <c r="F21" i="15"/>
  <c r="E21"/>
  <c r="H16" i="16"/>
  <c r="G16"/>
  <c r="E16"/>
  <c r="F29" i="15"/>
  <c r="F16" i="16"/>
  <c r="E29" i="15"/>
  <c r="F36"/>
  <c r="E36"/>
  <c r="H24" i="16"/>
  <c r="G24"/>
  <c r="E24"/>
  <c r="E44" i="15"/>
  <c r="F44"/>
  <c r="F24" i="16"/>
  <c r="H31"/>
  <c r="G31"/>
  <c r="E56" i="15"/>
  <c r="F31" i="16"/>
  <c r="E31"/>
  <c r="F56" i="15"/>
  <c r="E14"/>
  <c r="F14"/>
  <c r="E14" i="16"/>
  <c r="E22" i="15"/>
  <c r="H14" i="16"/>
  <c r="F14"/>
  <c r="G14"/>
  <c r="F22" i="15"/>
  <c r="E30"/>
  <c r="F30"/>
  <c r="E37"/>
  <c r="F37"/>
  <c r="E45"/>
  <c r="F45"/>
  <c r="E32" i="16"/>
  <c r="E57" i="15"/>
  <c r="H32" i="16"/>
  <c r="F57" i="15"/>
  <c r="G32" i="16"/>
  <c r="F32"/>
  <c r="F15" i="15"/>
  <c r="E15"/>
  <c r="F19"/>
  <c r="E19"/>
  <c r="F23"/>
  <c r="E23"/>
  <c r="F27"/>
  <c r="E27"/>
  <c r="F17" i="16"/>
  <c r="F31" i="15"/>
  <c r="E17" i="16"/>
  <c r="E31" i="15"/>
  <c r="G17" i="16"/>
  <c r="H17"/>
  <c r="F19"/>
  <c r="F38" i="15"/>
  <c r="E19" i="16"/>
  <c r="E38" i="15"/>
  <c r="G19" i="16"/>
  <c r="H19"/>
  <c r="F23"/>
  <c r="F42" i="15"/>
  <c r="E23" i="16"/>
  <c r="E42" i="15"/>
  <c r="H23" i="16"/>
  <c r="G23"/>
  <c r="F46" i="15"/>
  <c r="E46"/>
  <c r="F26" i="16"/>
  <c r="F50" i="15"/>
  <c r="E26" i="16"/>
  <c r="E50" i="15"/>
  <c r="H26" i="16"/>
  <c r="G26"/>
  <c r="F29"/>
  <c r="F54" i="15"/>
  <c r="E29" i="16"/>
  <c r="E54" i="15"/>
  <c r="G29" i="16"/>
  <c r="H29"/>
  <c r="F33"/>
  <c r="F58" i="15"/>
  <c r="E33" i="16"/>
  <c r="E58" i="15"/>
  <c r="H33" i="16"/>
  <c r="G33"/>
  <c r="E17" i="15"/>
  <c r="F17"/>
  <c r="E25"/>
  <c r="F25"/>
  <c r="E33"/>
  <c r="F33"/>
  <c r="H21" i="16"/>
  <c r="G21"/>
  <c r="E40" i="15"/>
  <c r="E21" i="16"/>
  <c r="F40" i="15"/>
  <c r="F21" i="16"/>
  <c r="E48" i="15"/>
  <c r="F48"/>
  <c r="E52"/>
  <c r="F52"/>
  <c r="E18"/>
  <c r="F18"/>
  <c r="E15" i="16"/>
  <c r="E26" i="15"/>
  <c r="H15" i="16"/>
  <c r="F26" i="15"/>
  <c r="G15" i="16"/>
  <c r="F15"/>
  <c r="E34" i="15"/>
  <c r="F34"/>
  <c r="E22" i="16"/>
  <c r="E41" i="15"/>
  <c r="H22" i="16"/>
  <c r="F41" i="15"/>
  <c r="G22" i="16"/>
  <c r="F22"/>
  <c r="E25"/>
  <c r="E49" i="15"/>
  <c r="H25" i="16"/>
  <c r="F49" i="15"/>
  <c r="G25" i="16"/>
  <c r="F25"/>
  <c r="E28"/>
  <c r="E53" i="15"/>
  <c r="H28" i="16"/>
  <c r="F28"/>
  <c r="F53" i="15"/>
  <c r="G28" i="16"/>
  <c r="F12" i="15"/>
  <c r="E12"/>
  <c r="F16"/>
  <c r="E16"/>
  <c r="G13" i="16"/>
  <c r="F13"/>
  <c r="F20" i="15"/>
  <c r="E20"/>
  <c r="H13" i="16"/>
  <c r="E13"/>
  <c r="F24" i="15"/>
  <c r="E24"/>
  <c r="F28"/>
  <c r="E28"/>
  <c r="G18" i="16"/>
  <c r="F18"/>
  <c r="F32" i="15"/>
  <c r="H18" i="16"/>
  <c r="E32" i="15"/>
  <c r="E18" i="16"/>
  <c r="F35" i="15"/>
  <c r="E35"/>
  <c r="G20" i="16"/>
  <c r="F20"/>
  <c r="F39" i="15"/>
  <c r="H20" i="16"/>
  <c r="E20"/>
  <c r="E39" i="15"/>
  <c r="F43"/>
  <c r="E43"/>
  <c r="F47"/>
  <c r="E47"/>
  <c r="G27" i="16"/>
  <c r="F27"/>
  <c r="F51" i="15"/>
  <c r="E51"/>
  <c r="H27" i="16"/>
  <c r="E27"/>
  <c r="G30"/>
  <c r="F30"/>
  <c r="F55" i="15"/>
  <c r="H30" i="16"/>
  <c r="E30"/>
  <c r="E55" i="15"/>
  <c r="F59"/>
  <c r="E59"/>
  <c r="F11" i="16"/>
  <c r="F11" i="15"/>
  <c r="E11" i="16"/>
  <c r="E11" i="15"/>
  <c r="H11" i="16"/>
  <c r="G11"/>
  <c r="G11" i="15" l="1"/>
  <c r="H11"/>
  <c r="H59"/>
  <c r="G59"/>
  <c r="G43"/>
  <c r="H43"/>
  <c r="G34"/>
  <c r="H34"/>
  <c r="H18"/>
  <c r="G18"/>
  <c r="H48"/>
  <c r="G48"/>
  <c r="H58"/>
  <c r="G58"/>
  <c r="G54"/>
  <c r="H54"/>
  <c r="H42"/>
  <c r="G42"/>
  <c r="H32"/>
  <c r="G32"/>
  <c r="G53"/>
  <c r="H53"/>
  <c r="H45"/>
  <c r="G45"/>
  <c r="G44"/>
  <c r="H44"/>
  <c r="G13"/>
  <c r="H13"/>
  <c r="H12"/>
  <c r="G12"/>
  <c r="H17"/>
  <c r="G17"/>
  <c r="H31"/>
  <c r="G31"/>
  <c r="G47"/>
  <c r="H47"/>
  <c r="G16"/>
  <c r="H16"/>
  <c r="G51"/>
  <c r="H51"/>
  <c r="H26"/>
  <c r="G26"/>
  <c r="G33"/>
  <c r="H33"/>
  <c r="H50"/>
  <c r="G50"/>
  <c r="H46"/>
  <c r="G46"/>
  <c r="G38"/>
  <c r="H38"/>
  <c r="H19"/>
  <c r="G19"/>
  <c r="H22"/>
  <c r="G22"/>
  <c r="G56"/>
  <c r="H56"/>
  <c r="H21"/>
  <c r="G21"/>
  <c r="H28"/>
  <c r="G28"/>
  <c r="H49"/>
  <c r="G49"/>
  <c r="H27"/>
  <c r="G27"/>
  <c r="H15"/>
  <c r="G15"/>
  <c r="H36"/>
  <c r="G36"/>
  <c r="G52"/>
  <c r="H52"/>
  <c r="H25"/>
  <c r="G25"/>
  <c r="G23"/>
  <c r="H23"/>
  <c r="G35"/>
  <c r="H35"/>
  <c r="H20"/>
  <c r="G20"/>
  <c r="H55"/>
  <c r="G55"/>
  <c r="G39"/>
  <c r="H39"/>
  <c r="G24"/>
  <c r="H24"/>
  <c r="H41"/>
  <c r="G41"/>
  <c r="H40"/>
  <c r="G40"/>
  <c r="G57"/>
  <c r="H57"/>
  <c r="G37"/>
  <c r="H37"/>
  <c r="G30"/>
  <c r="H30"/>
  <c r="H14"/>
  <c r="G14"/>
  <c r="G29"/>
  <c r="H29"/>
</calcChain>
</file>

<file path=xl/sharedStrings.xml><?xml version="1.0" encoding="utf-8"?>
<sst xmlns="http://schemas.openxmlformats.org/spreadsheetml/2006/main" count="2337" uniqueCount="709">
  <si>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</si>
  <si>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</si>
  <si>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</si>
  <si>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</si>
  <si>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</si>
  <si>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</si>
  <si>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</si>
  <si>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</si>
  <si>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</si>
  <si>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</si>
  <si>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</si>
  <si>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</si>
  <si>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</si>
  <si>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</si>
  <si>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</si>
  <si>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</si>
  <si>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</si>
  <si>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</si>
  <si>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</si>
  <si>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</si>
  <si>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</si>
  <si>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</si>
  <si>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</si>
  <si>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</si>
  <si>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</si>
  <si>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Off Peak (related MPAN)</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</si>
  <si>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</si>
  <si>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</si>
  <si>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</si>
  <si>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</si>
  <si>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</si>
  <si>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</si>
  <si>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</si>
  <si>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</si>
  <si>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</si>
  <si>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</si>
  <si>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</si>
  <si>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</si>
  <si>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</si>
  <si>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</si>
  <si>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</si>
  <si>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</si>
  <si>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</si>
  <si>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</si>
  <si>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</si>
  <si>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</si>
  <si>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</si>
  <si>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</si>
  <si>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</si>
  <si>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</si>
  <si>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</si>
  <si>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</si>
  <si>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</si>
  <si>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</si>
  <si>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</si>
  <si>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</si>
  <si>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</si>
  <si>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</si>
  <si>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</si>
  <si>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</si>
  <si>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</si>
  <si>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</si>
  <si>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</si>
  <si>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</si>
  <si>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</si>
  <si>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</si>
  <si>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</si>
  <si>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</si>
  <si>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</si>
  <si>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</si>
  <si>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</si>
  <si>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</si>
  <si>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</si>
  <si>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</si>
  <si>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</si>
  <si>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</si>
  <si>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</si>
  <si>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</si>
  <si>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</si>
  <si>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</si>
  <si>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</si>
  <si>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</si>
  <si>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</si>
  <si>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</si>
  <si>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</si>
  <si>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</si>
  <si>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</si>
  <si>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</si>
  <si>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</si>
  <si>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</si>
  <si>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</si>
  <si>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</si>
  <si>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</si>
  <si>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</si>
  <si>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</si>
  <si>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</si>
  <si>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</si>
  <si>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</si>
  <si>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</si>
  <si>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HV Sub HH Metered</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</si>
  <si>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</si>
  <si>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</si>
  <si>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</si>
  <si>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</si>
  <si>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</si>
  <si>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</si>
  <si>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</si>
  <si>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</si>
  <si>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</si>
  <si>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</si>
  <si>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</si>
  <si>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</si>
  <si>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</si>
  <si>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</si>
  <si>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</si>
  <si>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</si>
  <si>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</si>
  <si>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</si>
  <si>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</si>
  <si>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</si>
  <si>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</si>
  <si>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</si>
  <si>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</si>
  <si>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</si>
  <si>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</si>
  <si>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</si>
  <si>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</si>
  <si>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</si>
  <si>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</si>
  <si>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</si>
  <si>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</si>
  <si>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</si>
  <si>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</si>
  <si>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</si>
  <si>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</si>
  <si>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</si>
  <si>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</si>
  <si>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</si>
  <si>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</si>
  <si>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</si>
  <si>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</si>
  <si>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</si>
  <si>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</si>
  <si>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</si>
  <si>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</si>
  <si>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</si>
  <si>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</si>
  <si>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</si>
  <si>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</si>
  <si>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</si>
  <si>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</si>
  <si>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</si>
  <si>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</si>
  <si>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</si>
  <si>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</si>
  <si>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</si>
  <si>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</si>
  <si>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</si>
  <si>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</si>
  <si>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</si>
  <si>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</si>
  <si>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</si>
  <si>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</si>
  <si>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</si>
  <si>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</si>
  <si>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</si>
  <si>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</si>
  <si>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</si>
  <si>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</si>
  <si>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</si>
  <si>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</si>
  <si>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</si>
  <si>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</si>
  <si>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</si>
  <si>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</si>
  <si>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</si>
  <si>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</si>
  <si>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</si>
  <si>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</si>
  <si>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</si>
  <si>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</si>
  <si>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</si>
  <si>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</si>
  <si>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</si>
  <si>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</si>
  <si>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</si>
  <si>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</si>
  <si>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</si>
  <si>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</si>
  <si>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</si>
  <si>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</si>
  <si>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</si>
  <si>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</si>
  <si>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</si>
  <si>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</si>
  <si>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</si>
  <si>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</si>
  <si>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</si>
  <si>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</si>
  <si>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</si>
  <si>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</si>
  <si>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</si>
  <si>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</si>
  <si>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</si>
  <si>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</si>
  <si>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</si>
  <si>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</si>
  <si>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</si>
  <si>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</si>
  <si>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</si>
  <si>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</si>
  <si>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</si>
  <si>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</si>
  <si>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</si>
  <si>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</si>
  <si>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</si>
  <si>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</si>
  <si>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</si>
  <si>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</si>
  <si>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</si>
  <si>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</si>
  <si>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</si>
  <si>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</si>
  <si>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</si>
  <si>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</si>
  <si>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</si>
  <si>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</si>
  <si>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</si>
  <si>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</si>
  <si>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</si>
  <si>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</si>
  <si>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</si>
  <si>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</si>
  <si>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</si>
  <si>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</si>
  <si>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</si>
  <si>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</si>
  <si>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</si>
  <si>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</si>
  <si>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</si>
  <si>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</si>
  <si>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</si>
  <si>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</si>
  <si>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</si>
  <si>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</si>
  <si>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</si>
  <si>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</si>
  <si>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</si>
  <si>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</si>
  <si>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</si>
  <si>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</si>
  <si>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</si>
  <si>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</si>
  <si>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</si>
  <si>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</si>
  <si>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</si>
  <si>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</si>
  <si>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</si>
  <si>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</si>
  <si>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</si>
  <si>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</si>
  <si>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</si>
  <si>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</si>
  <si>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</si>
  <si>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</si>
  <si>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</si>
  <si>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</si>
  <si>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</si>
  <si>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</si>
  <si>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</si>
  <si>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</si>
  <si>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</si>
  <si>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</si>
  <si>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</si>
  <si>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</si>
  <si>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</si>
  <si>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</si>
  <si>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</si>
  <si>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</si>
  <si>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</si>
  <si>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</si>
  <si>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</si>
  <si>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</si>
  <si>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</si>
  <si>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</si>
  <si>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</si>
  <si>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</si>
  <si>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</si>
  <si>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</si>
  <si>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</si>
  <si>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</si>
  <si>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</si>
  <si>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</si>
  <si>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</si>
  <si>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All other times</t>
  </si>
  <si>
    <t>Saturday and Sunday</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</si>
  <si>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</si>
  <si>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</si>
  <si>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</si>
  <si>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</si>
  <si>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</si>
  <si>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 xml:space="preserve">Please use this spreadsheet with reference to the LC14 use of system charging statement. </t>
  </si>
  <si>
    <t>DNOs paste value cells A15:I42 from CDCM 3701 into cells A14:J41</t>
  </si>
  <si>
    <t>16:00 to 19:30</t>
  </si>
  <si>
    <t>08:00 to 16:00
19:30 to 22:00</t>
  </si>
  <si>
    <t>00:00 to 24:00</t>
  </si>
  <si>
    <t>00:00 to 08:00
22:00 to 24:00</t>
  </si>
  <si>
    <t>Monday to Friday 
(Including Bank Holidays)
April to October and March Inclusive</t>
  </si>
  <si>
    <t>Winter Peak</t>
  </si>
  <si>
    <t>Other Winter Weekday</t>
  </si>
  <si>
    <t>Night</t>
  </si>
  <si>
    <t>Monday – Friday  (Apr-Oct)</t>
  </si>
  <si>
    <t>Monday – Friday  (Nov)</t>
  </si>
  <si>
    <t xml:space="preserve">Monday – Friday  (Dec – Feb) </t>
  </si>
  <si>
    <t>Monday – Friday  (Mar)</t>
  </si>
  <si>
    <t>00:30 – 07:30</t>
  </si>
  <si>
    <t>00:00 – 00:30 
07:30 – 24:00</t>
  </si>
  <si>
    <t>07:30 – 20:00</t>
  </si>
  <si>
    <t>00:00 – 00:30 
20:00 – 24:00</t>
  </si>
  <si>
    <t>16:30 – 18:30</t>
  </si>
  <si>
    <t>07:30 – 16:30 
18:30 – 20:00</t>
  </si>
  <si>
    <t>Low Voltage Network</t>
  </si>
  <si>
    <t>Low Voltage Substation</t>
  </si>
  <si>
    <t>High Voltage Network</t>
  </si>
  <si>
    <t>High Voltage Substation</t>
  </si>
  <si>
    <t>Greater than 22kV connected - generation</t>
  </si>
  <si>
    <t>Greater than 22kV connected - demand</t>
  </si>
  <si>
    <t>08:00 to 22:00</t>
  </si>
  <si>
    <t/>
  </si>
  <si>
    <t>277, 250</t>
  </si>
  <si>
    <t>278, 251</t>
  </si>
  <si>
    <t>279, 289</t>
  </si>
  <si>
    <t>290, 291</t>
  </si>
  <si>
    <t>292, 293</t>
  </si>
  <si>
    <t>297, 256</t>
  </si>
  <si>
    <t>298, 299</t>
  </si>
  <si>
    <t>257, 304</t>
  </si>
  <si>
    <t>273, 274</t>
  </si>
  <si>
    <t>307, 254</t>
  </si>
  <si>
    <t>275, 276</t>
  </si>
  <si>
    <t>305, 306</t>
  </si>
  <si>
    <t>308, 255</t>
  </si>
  <si>
    <t>309, 258</t>
  </si>
  <si>
    <t>646, 647</t>
  </si>
  <si>
    <t>310, 259</t>
  </si>
  <si>
    <t>311, 312</t>
  </si>
  <si>
    <t>313, 314</t>
  </si>
  <si>
    <t>315, 316</t>
  </si>
  <si>
    <t>260, 317</t>
  </si>
  <si>
    <t>318, 319</t>
  </si>
  <si>
    <t>This form is intentionally left blank</t>
  </si>
  <si>
    <t>Tariff not offered</t>
  </si>
  <si>
    <t>Harlaxton Energy Networks Limited -  GSP_F</t>
  </si>
  <si>
    <t>Harlaxton Energy Networks Limited does not currently have any EHV Import customers</t>
  </si>
  <si>
    <t>Harlaxton Energy Networks Limited has no Preserved NHH Tariffs/Additional LLFC classes</t>
  </si>
  <si>
    <t>Harlaxton Energy Networks Limited has no Preserved HH Tariffs/Additional LLFC classes</t>
  </si>
  <si>
    <t>Harlaxton Energy Networks Limited does not currently have any EHV Site Specific customers</t>
  </si>
  <si>
    <t>2015/16</t>
  </si>
  <si>
    <t>1st April 2015</t>
  </si>
  <si>
    <t>LV Network Domestic</t>
  </si>
  <si>
    <t>TBC</t>
  </si>
  <si>
    <t>LV Network Non-Domestic Non CT</t>
  </si>
  <si>
    <t>Rebate Recovery Surcharge</t>
  </si>
  <si>
    <t>LDNO LV: LV Network Domestic</t>
  </si>
  <si>
    <t>LDNO LV: LV Network Non-Domestic Non-CT</t>
  </si>
  <si>
    <t>LDNO LV: LV Generation NHH or Aggregate HH</t>
  </si>
  <si>
    <t>8&amp;0</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</si>
  <si>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</si>
  <si>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</si>
  <si>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</si>
  <si>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</si>
  <si>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</si>
  <si>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</si>
  <si>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</si>
  <si>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</si>
  <si>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</si>
  <si>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</si>
  <si>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</si>
  <si>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</si>
  <si>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</si>
  <si>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</si>
  <si>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</si>
  <si>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</si>
  <si>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</si>
  <si>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</si>
  <si>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</si>
  <si>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</si>
  <si>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</si>
  <si>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</si>
  <si>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</si>
  <si>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</si>
  <si>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</si>
  <si>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</si>
  <si>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</si>
  <si>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</si>
  <si>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</si>
  <si>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</si>
  <si>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</si>
  <si>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</si>
  <si>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</si>
  <si>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</si>
  <si>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</si>
  <si>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</si>
  <si>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</si>
  <si>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</si>
  <si>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</si>
  <si>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</si>
  <si>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</si>
  <si>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</si>
  <si>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</si>
  <si>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</si>
  <si>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</si>
  <si>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</si>
  <si>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</si>
  <si>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</si>
  <si>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</si>
  <si>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</si>
  <si>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</si>
  <si>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</si>
  <si>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</si>
  <si>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</si>
  <si>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</si>
  <si>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</si>
  <si>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</si>
  <si>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</si>
  <si>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</si>
  <si>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</si>
  <si>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</si>
  <si>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</si>
  <si>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</si>
  <si>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</si>
  <si>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</si>
  <si>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</si>
  <si>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</si>
  <si>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</si>
  <si>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</si>
  <si>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</si>
  <si>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</si>
  <si>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</si>
  <si>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</si>
  <si>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</si>
  <si>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</si>
  <si>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</si>
  <si>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</si>
  <si>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</si>
  <si>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</si>
  <si>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</si>
  <si>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</si>
  <si>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</si>
  <si>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</si>
  <si>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</si>
  <si>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</si>
  <si>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</si>
  <si>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</si>
  <si>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</si>
  <si>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</si>
  <si>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</si>
  <si>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</si>
  <si>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</si>
  <si>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</si>
  <si>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</si>
  <si>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</si>
  <si>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</si>
  <si>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</si>
  <si>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</si>
  <si>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</si>
  <si>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</si>
  <si>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</si>
  <si>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</si>
  <si>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</si>
  <si>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</si>
  <si>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</si>
  <si>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</si>
  <si>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</si>
  <si>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</si>
  <si>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</si>
  <si>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</si>
  <si>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</si>
  <si>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</si>
  <si>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</si>
  <si>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</si>
  <si>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</si>
  <si>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</si>
  <si>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</si>
  <si>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</si>
  <si>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</si>
  <si>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</si>
  <si>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</si>
  <si>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</si>
  <si>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</si>
  <si>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</si>
  <si>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</si>
  <si>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</si>
  <si>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</si>
  <si>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</si>
  <si>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</si>
  <si>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</si>
  <si>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</si>
  <si>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</si>
  <si>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</si>
  <si>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</si>
  <si>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</si>
  <si>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</si>
  <si>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</si>
  <si>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</si>
  <si>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</si>
  <si>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</si>
  <si>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</si>
  <si>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</si>
  <si>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</si>
  <si>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</si>
  <si>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</si>
  <si>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</si>
  <si>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</si>
  <si>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</si>
  <si>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</si>
  <si>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</si>
  <si>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</si>
  <si>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</si>
  <si>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</si>
  <si>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</si>
  <si>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</si>
  <si>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</si>
  <si>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</si>
  <si>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</si>
  <si>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</si>
  <si>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</si>
  <si>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</si>
  <si>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</si>
  <si>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</si>
  <si>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</si>
  <si>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</si>
  <si>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</si>
  <si>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</si>
  <si>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</si>
  <si>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</si>
  <si>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</si>
  <si>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</si>
  <si>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</si>
  <si>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</si>
  <si>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</si>
  <si>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</si>
  <si>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</si>
  <si>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</si>
  <si>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</si>
  <si>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</si>
  <si>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</si>
  <si>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</si>
  <si>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</si>
  <si>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</si>
  <si>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</si>
  <si>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</si>
  <si>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</si>
  <si>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</si>
  <si>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</si>
  <si>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</si>
  <si>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</si>
  <si>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</si>
  <si>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</si>
  <si>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</si>
  <si>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</si>
  <si>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</si>
  <si>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</si>
  <si>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</si>
  <si>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</si>
  <si>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</si>
  <si>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</si>
  <si>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</si>
  <si>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</si>
  <si>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</si>
  <si>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</si>
  <si>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</si>
  <si>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</si>
  <si>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</si>
  <si>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</si>
  <si>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</si>
  <si>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</si>
  <si>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</si>
  <si>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</si>
  <si>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</si>
  <si>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</si>
  <si>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</si>
  <si>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</si>
  <si>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</si>
  <si>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</si>
  <si>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</si>
  <si>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</si>
  <si>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</si>
  <si>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</si>
  <si>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</si>
  <si>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</si>
  <si>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</si>
  <si>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</si>
  <si>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</si>
  <si>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</si>
  <si>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</si>
  <si>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</si>
  <si>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</si>
  <si>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</si>
  <si>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</si>
  <si>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</si>
  <si>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</si>
  <si>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</si>
  <si>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</si>
  <si>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</si>
  <si>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</si>
  <si>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</si>
  <si>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</si>
  <si>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</si>
  <si>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</si>
  <si>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</si>
  <si>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</si>
  <si>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</si>
  <si>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</si>
  <si>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</si>
  <si>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</si>
  <si>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</si>
  <si>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</si>
  <si>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</si>
  <si>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</si>
  <si>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</si>
  <si>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</si>
  <si>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</si>
  <si>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</si>
  <si>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</si>
  <si>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</si>
  <si>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</si>
  <si>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</si>
  <si>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</si>
  <si>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</si>
  <si>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</si>
  <si>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</si>
  <si>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</si>
  <si>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</si>
  <si>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</si>
  <si>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</si>
  <si>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</si>
  <si>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</si>
  <si>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</si>
  <si>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</si>
  <si>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</si>
  <si>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</si>
  <si>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</si>
  <si>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</si>
  <si>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</si>
  <si>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</si>
  <si>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</si>
  <si>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</si>
  <si>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</si>
  <si>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</si>
  <si>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</si>
  <si>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</si>
  <si>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</si>
  <si>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</si>
  <si>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</si>
  <si>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</si>
  <si>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</si>
  <si>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</si>
  <si>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</si>
  <si>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</si>
  <si>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</si>
  <si>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</si>
  <si>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</si>
  <si>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</si>
  <si>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</si>
  <si>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</si>
  <si>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</si>
  <si>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</si>
  <si>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</si>
  <si>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</si>
  <si>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</si>
  <si>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</si>
  <si>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</si>
  <si>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</si>
  <si>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</si>
  <si>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</si>
  <si>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</si>
  <si>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</si>
  <si>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</si>
  <si>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</si>
  <si>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</si>
  <si>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</si>
  <si>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</si>
  <si>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</si>
  <si>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</si>
  <si>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</si>
  <si>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</si>
  <si>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</si>
  <si>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</si>
  <si>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</si>
  <si>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</si>
  <si>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</si>
  <si>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</si>
  <si>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</si>
  <si>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</si>
  <si>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</si>
  <si>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</si>
  <si>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</si>
  <si>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 xml:space="preserve">250 251 254 255 256 258 259 273 274 275 276 277 278 279 289 290 291 292 293 297 305 306 307 308 309 310 311 312 </t>
  </si>
  <si>
    <t>295 298 299 313 314 315 316 646 647</t>
  </si>
  <si>
    <t>252 257 260 304 317 318 319</t>
  </si>
  <si>
    <t>N/A</t>
  </si>
  <si>
    <t>Final</t>
  </si>
  <si>
    <t>Harlaxton Energy Networks Limited -  GSP_F - Effective from 1st April 2015 - Final LV and HV charges</t>
  </si>
  <si>
    <t>Harlaxton Energy Networks Limited -  GSP_F - Effective from 1st April 2015 - Final EDCM charges</t>
  </si>
  <si>
    <t>Harlaxton Energy Networks Limited -  GSP_F - Effective from 1st April 2015 - Final LV and HV tariffs</t>
  </si>
  <si>
    <t>Harlaxton Energy Networks Limited -  GSP_F - Effective from 1st April 2015 - Final LLF Time Periods</t>
  </si>
  <si>
    <t>Harlaxton Energy Networks Ltd - GSP_F - Effective From 1st April 2015 - Final</t>
  </si>
  <si>
    <t>Harlaxton Energy Networks Limited - GSP_F - Effective from 1st April 2015 - LDNO Final Tariffs</t>
  </si>
</sst>
</file>

<file path=xl/styles.xml><?xml version="1.0" encoding="utf-8"?>
<styleSheet xmlns="http://schemas.openxmlformats.org/spreadsheetml/2006/main">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_(?,???,??0.000_);[White]\(?,???,??0.000\);_(?,???,???.???_)"/>
    <numFmt numFmtId="176" formatCode="_(?,???,??0.000_);[Black]\(?,???,??0.000\);_(?,???,???.???_)"/>
    <numFmt numFmtId="177" formatCode="#.00"/>
    <numFmt numFmtId="178" formatCode="0.000;\(0.000\);"/>
    <numFmt numFmtId="179" formatCode="0.00;[Red]\-0.00;?;"/>
    <numFmt numFmtId="180" formatCode="0.000;\-0.000;"/>
    <numFmt numFmtId="181" formatCode="0.00;\-0.00;"/>
    <numFmt numFmtId="182" formatCode="#,##0;\-#,##0;;"/>
    <numFmt numFmtId="183" formatCode="#,##0;[Red]\-#,##0;;"/>
    <numFmt numFmtId="184" formatCode="0.000;[Red]\-0.000;?;"/>
  </numFmts>
  <fonts count="36">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1"/>
      <color indexed="8"/>
      <name val="Calibri"/>
      <family val="2"/>
    </font>
    <font>
      <b/>
      <sz val="14"/>
      <color theme="0"/>
      <name val="Arial"/>
      <family val="2"/>
    </font>
    <font>
      <b/>
      <sz val="12"/>
      <name val="Arial"/>
      <family val="2"/>
    </font>
    <font>
      <b/>
      <sz val="10"/>
      <color theme="1"/>
      <name val="Arial"/>
      <family val="2"/>
    </font>
    <font>
      <sz val="12"/>
      <name val="Arial"/>
      <family val="2"/>
    </font>
    <font>
      <b/>
      <sz val="11"/>
      <color theme="0"/>
      <name val="Arial"/>
      <family val="2"/>
    </font>
    <font>
      <sz val="10"/>
      <name val="Calibri"/>
      <family val="2"/>
      <scheme val="minor"/>
    </font>
    <font>
      <sz val="11"/>
      <color theme="0"/>
      <name val="Calibri"/>
      <family val="2"/>
      <scheme val="minor"/>
    </font>
    <font>
      <sz val="10"/>
      <color theme="1"/>
      <name val="Arial"/>
      <family val="2"/>
    </font>
    <font>
      <b/>
      <sz val="12"/>
      <color theme="3"/>
      <name val="Arial"/>
      <family val="2"/>
    </font>
    <font>
      <sz val="9"/>
      <color theme="1"/>
      <name val="Tahoma"/>
      <family val="2"/>
    </font>
    <font>
      <sz val="9"/>
      <color indexed="8"/>
      <name val="Tahoma"/>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CC99"/>
        <bgColor indexed="64"/>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6">
    <xf numFmtId="0" fontId="0" fillId="0" borderId="0"/>
    <xf numFmtId="0" fontId="2" fillId="0" borderId="0"/>
    <xf numFmtId="0" fontId="9" fillId="0" borderId="0" applyNumberFormat="0" applyFill="0" applyBorder="0" applyAlignment="0" applyProtection="0"/>
    <xf numFmtId="0" fontId="10" fillId="5" borderId="7" applyNumberFormat="0" applyAlignment="0" applyProtection="0"/>
    <xf numFmtId="0" fontId="11" fillId="0" borderId="0" applyNumberFormat="0" applyFill="0" applyBorder="0" applyAlignment="0" applyProtection="0">
      <alignment vertical="top"/>
      <protection locked="0"/>
    </xf>
    <xf numFmtId="0" fontId="16" fillId="0" borderId="10" applyNumberFormat="0" applyFill="0" applyAlignment="0" applyProtection="0"/>
    <xf numFmtId="0" fontId="9" fillId="0" borderId="11" applyNumberFormat="0" applyFill="0" applyAlignment="0" applyProtection="0"/>
    <xf numFmtId="0" fontId="4" fillId="0" borderId="0"/>
    <xf numFmtId="43" fontId="4" fillId="0" borderId="0" applyFont="0" applyFill="0" applyBorder="0" applyAlignment="0" applyProtection="0"/>
    <xf numFmtId="0" fontId="31" fillId="25" borderId="0" applyNumberFormat="0" applyBorder="0" applyAlignment="0" applyProtection="0"/>
    <xf numFmtId="0" fontId="1" fillId="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1" fillId="28" borderId="0" applyNumberFormat="0" applyBorder="0" applyAlignment="0" applyProtection="0"/>
    <xf numFmtId="0" fontId="31" fillId="29" borderId="0" applyNumberFormat="0" applyBorder="0" applyAlignment="0" applyProtection="0"/>
    <xf numFmtId="43" fontId="4" fillId="0" borderId="0" applyFont="0" applyFill="0" applyBorder="0" applyAlignment="0" applyProtection="0"/>
    <xf numFmtId="0" fontId="22" fillId="25" borderId="0" applyNumberFormat="0" applyBorder="0" applyAlignment="0" applyProtection="0"/>
    <xf numFmtId="0" fontId="32" fillId="6"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32" fillId="28" borderId="0" applyNumberFormat="0" applyBorder="0" applyAlignment="0" applyProtection="0"/>
    <xf numFmtId="0" fontId="22" fillId="29" borderId="0" applyNumberFormat="0" applyBorder="0" applyAlignment="0" applyProtection="0"/>
    <xf numFmtId="0" fontId="1" fillId="0" borderId="0"/>
    <xf numFmtId="0" fontId="32" fillId="6" borderId="0" applyNumberFormat="0" applyBorder="0" applyAlignment="0" applyProtection="0"/>
    <xf numFmtId="0" fontId="32" fillId="28" borderId="0" applyNumberFormat="0" applyBorder="0" applyAlignment="0" applyProtection="0"/>
    <xf numFmtId="0" fontId="1" fillId="0" borderId="0"/>
  </cellStyleXfs>
  <cellXfs count="324">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0" fillId="0" borderId="0" xfId="0" applyBorder="1"/>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5" fillId="7" borderId="1"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5" fillId="7" borderId="1"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0" fontId="5" fillId="7" borderId="1" xfId="0" quotePrefix="1" applyFont="1" applyFill="1" applyBorder="1" applyAlignment="1">
      <alignment horizontal="center" vertical="center" wrapText="1"/>
    </xf>
    <xf numFmtId="49" fontId="14" fillId="5" borderId="7" xfId="3" applyNumberFormat="1" applyFont="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xf>
    <xf numFmtId="0" fontId="5" fillId="13" borderId="1" xfId="0" quotePrefix="1" applyFont="1" applyFill="1" applyBorder="1" applyAlignment="1">
      <alignment horizontal="center" vertical="center" wrapText="1"/>
    </xf>
    <xf numFmtId="0" fontId="5" fillId="14" borderId="1" xfId="0" quotePrefix="1" applyFont="1" applyFill="1" applyBorder="1" applyAlignment="1">
      <alignment horizontal="center" vertical="center" wrapText="1"/>
    </xf>
    <xf numFmtId="0" fontId="5" fillId="7" borderId="1" xfId="0" quotePrefix="1" applyFont="1" applyFill="1" applyBorder="1" applyAlignment="1" applyProtection="1">
      <alignment horizontal="center" vertical="center" wrapText="1"/>
    </xf>
    <xf numFmtId="0" fontId="4" fillId="0" borderId="0" xfId="7" applyAlignment="1">
      <alignment horizontal="center" vertical="top" wrapText="1"/>
    </xf>
    <xf numFmtId="0" fontId="4" fillId="0" borderId="0" xfId="7"/>
    <xf numFmtId="0" fontId="4" fillId="0" borderId="0" xfId="7" applyAlignment="1">
      <alignment horizontal="left"/>
    </xf>
    <xf numFmtId="0" fontId="0" fillId="0" borderId="0" xfId="0" quotePrefix="1" applyAlignment="1">
      <alignment horizontal="left"/>
    </xf>
    <xf numFmtId="14" fontId="0" fillId="0" borderId="0" xfId="0" applyNumberFormat="1"/>
    <xf numFmtId="0" fontId="4" fillId="0" borderId="0" xfId="0" applyFont="1"/>
    <xf numFmtId="0" fontId="4" fillId="0" borderId="0" xfId="0" quotePrefix="1" applyFont="1" applyAlignment="1">
      <alignment horizontal="left"/>
    </xf>
    <xf numFmtId="0" fontId="4" fillId="0" borderId="0" xfId="7" applyAlignment="1">
      <alignment horizontal="center" vertical="center" wrapText="1"/>
    </xf>
    <xf numFmtId="0" fontId="19" fillId="0" borderId="1" xfId="1" applyFont="1" applyFill="1" applyBorder="1" applyAlignment="1" applyProtection="1">
      <alignment horizontal="center" vertical="center" wrapText="1"/>
    </xf>
    <xf numFmtId="0" fontId="18" fillId="0" borderId="1" xfId="0" applyFont="1" applyBorder="1" applyAlignment="1" applyProtection="1">
      <alignment horizontal="center" vertical="center" wrapText="1"/>
    </xf>
    <xf numFmtId="49" fontId="4" fillId="9" borderId="1" xfId="0" applyNumberFormat="1" applyFont="1" applyFill="1" applyBorder="1" applyAlignment="1" applyProtection="1">
      <alignment horizontal="left" vertical="center" wrapText="1"/>
      <protection locked="0"/>
    </xf>
    <xf numFmtId="0" fontId="5" fillId="7" borderId="1" xfId="0" quotePrefix="1" applyFont="1" applyFill="1" applyBorder="1" applyAlignment="1" applyProtection="1">
      <alignment horizontal="left" vertical="center" wrapText="1"/>
      <protection locked="0"/>
    </xf>
    <xf numFmtId="0" fontId="5" fillId="7" borderId="1" xfId="0" applyFont="1" applyFill="1" applyBorder="1" applyAlignment="1">
      <alignment horizontal="center" vertical="center" wrapText="1"/>
    </xf>
    <xf numFmtId="0" fontId="0" fillId="15" borderId="0" xfId="0" applyFill="1"/>
    <xf numFmtId="0" fontId="11" fillId="2" borderId="0" xfId="4" applyFont="1" applyFill="1" applyAlignment="1" applyProtection="1">
      <alignment vertical="center"/>
    </xf>
    <xf numFmtId="0" fontId="4" fillId="2" borderId="9" xfId="7" quotePrefix="1" applyFont="1" applyFill="1" applyBorder="1" applyAlignment="1">
      <alignment vertical="center" wrapText="1"/>
    </xf>
    <xf numFmtId="0" fontId="4" fillId="2" borderId="0" xfId="7" applyFont="1" applyFill="1" applyAlignment="1">
      <alignment vertical="center"/>
    </xf>
    <xf numFmtId="0" fontId="6" fillId="2" borderId="0" xfId="7" applyFont="1" applyFill="1" applyAlignment="1">
      <alignment vertical="center"/>
    </xf>
    <xf numFmtId="0" fontId="5" fillId="7" borderId="1" xfId="7" quotePrefix="1" applyFont="1" applyFill="1" applyBorder="1" applyAlignment="1">
      <alignment horizontal="center" vertical="center" wrapText="1"/>
    </xf>
    <xf numFmtId="0" fontId="5" fillId="7" borderId="1" xfId="7" applyFont="1" applyFill="1" applyBorder="1" applyAlignment="1">
      <alignment horizontal="center" vertical="center" wrapText="1"/>
    </xf>
    <xf numFmtId="49" fontId="20" fillId="7" borderId="1" xfId="7" applyNumberFormat="1" applyFont="1" applyFill="1" applyBorder="1" applyAlignment="1">
      <alignment horizontal="center" vertical="center" wrapText="1"/>
    </xf>
    <xf numFmtId="49" fontId="5" fillId="7" borderId="1" xfId="7" applyNumberFormat="1" applyFont="1" applyFill="1" applyBorder="1" applyAlignment="1">
      <alignment horizontal="center" vertical="center" wrapText="1"/>
    </xf>
    <xf numFmtId="0" fontId="4" fillId="2" borderId="0" xfId="7" applyFont="1" applyFill="1" applyAlignment="1">
      <alignment horizontal="center" vertical="center"/>
    </xf>
    <xf numFmtId="166" fontId="4" fillId="2" borderId="0" xfId="7" applyNumberFormat="1" applyFont="1" applyFill="1" applyAlignment="1">
      <alignment horizontal="center" vertical="center"/>
    </xf>
    <xf numFmtId="0" fontId="4" fillId="2" borderId="0" xfId="7" applyFont="1" applyFill="1"/>
    <xf numFmtId="0" fontId="4"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6" fillId="0" borderId="0" xfId="5" applyNumberFormat="1" applyFont="1" applyBorder="1" applyAlignment="1" applyProtection="1">
      <alignment vertical="center"/>
      <protection locked="0"/>
    </xf>
    <xf numFmtId="0" fontId="4"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20"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11" fillId="0" borderId="0" xfId="4" applyAlignment="1" applyProtection="1">
      <alignment horizontal="left" vertical="top"/>
    </xf>
    <xf numFmtId="0" fontId="5" fillId="7" borderId="6" xfId="0" applyFont="1" applyFill="1" applyBorder="1" applyAlignment="1" applyProtection="1">
      <alignment vertical="center" wrapText="1"/>
      <protection locked="0"/>
    </xf>
    <xf numFmtId="0" fontId="23" fillId="18" borderId="1" xfId="0" applyFont="1" applyFill="1" applyBorder="1" applyAlignment="1" applyProtection="1">
      <alignment horizontal="center" vertical="center" wrapText="1"/>
      <protection locked="0"/>
    </xf>
    <xf numFmtId="0" fontId="4" fillId="15" borderId="1" xfId="0" applyFont="1" applyFill="1" applyBorder="1" applyAlignment="1">
      <alignment horizontal="center" vertical="center" wrapText="1"/>
    </xf>
    <xf numFmtId="0" fontId="23" fillId="19" borderId="1" xfId="0" applyFont="1" applyFill="1" applyBorder="1" applyAlignment="1" applyProtection="1">
      <alignment horizontal="center" vertical="center" wrapText="1"/>
      <protection locked="0"/>
    </xf>
    <xf numFmtId="0" fontId="5" fillId="2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5"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6" fillId="15" borderId="0" xfId="7" applyFont="1" applyFill="1" applyBorder="1" applyAlignment="1">
      <alignment vertical="center"/>
    </xf>
    <xf numFmtId="0" fontId="15" fillId="15" borderId="0" xfId="2" applyNumberFormat="1" applyFont="1" applyFill="1" applyBorder="1" applyAlignment="1" applyProtection="1">
      <alignment horizontal="center" vertical="center" wrapText="1"/>
    </xf>
    <xf numFmtId="0" fontId="15" fillId="15" borderId="0" xfId="2" applyNumberFormat="1" applyFont="1" applyFill="1" applyBorder="1" applyAlignment="1">
      <alignment vertical="center" wrapText="1"/>
    </xf>
    <xf numFmtId="0" fontId="15" fillId="15" borderId="9" xfId="2" applyNumberFormat="1" applyFont="1" applyFill="1" applyBorder="1" applyAlignment="1">
      <alignment horizontal="center" vertical="center" wrapText="1"/>
    </xf>
    <xf numFmtId="0" fontId="14" fillId="5" borderId="7" xfId="3" applyNumberFormat="1" applyFont="1" applyAlignment="1" applyProtection="1">
      <alignment horizontal="center" vertical="center" wrapText="1"/>
      <protection locked="0"/>
    </xf>
    <xf numFmtId="0" fontId="13" fillId="8" borderId="1" xfId="0" applyNumberFormat="1" applyFont="1" applyFill="1" applyBorder="1" applyAlignment="1" applyProtection="1">
      <alignment horizontal="center" vertical="center" wrapText="1"/>
      <protection locked="0"/>
    </xf>
    <xf numFmtId="175" fontId="17" fillId="16" borderId="1" xfId="0" applyNumberFormat="1" applyFont="1" applyFill="1" applyBorder="1" applyAlignment="1" applyProtection="1">
      <alignment horizontal="center" vertical="center"/>
      <protection locked="0"/>
    </xf>
    <xf numFmtId="167" fontId="13" fillId="9" borderId="1" xfId="0" applyNumberFormat="1" applyFont="1" applyFill="1" applyBorder="1" applyAlignment="1" applyProtection="1">
      <alignment horizontal="center" vertical="center"/>
      <protection locked="0"/>
    </xf>
    <xf numFmtId="169" fontId="13" fillId="3" borderId="1" xfId="0" applyNumberFormat="1" applyFont="1" applyFill="1" applyBorder="1" applyAlignment="1" applyProtection="1">
      <alignment horizontal="center" vertical="center"/>
      <protection locked="0"/>
    </xf>
    <xf numFmtId="168" fontId="13" fillId="10" borderId="1" xfId="0" applyNumberFormat="1" applyFont="1" applyFill="1" applyBorder="1" applyAlignment="1" applyProtection="1">
      <alignment horizontal="center" vertical="center"/>
      <protection locked="0"/>
    </xf>
    <xf numFmtId="167" fontId="17" fillId="16" borderId="1" xfId="0" applyNumberFormat="1" applyFont="1" applyFill="1" applyBorder="1" applyAlignment="1" applyProtection="1">
      <alignment horizontal="center" vertical="center"/>
      <protection locked="0"/>
    </xf>
    <xf numFmtId="167" fontId="13" fillId="17" borderId="1" xfId="0" applyNumberFormat="1" applyFont="1" applyFill="1" applyBorder="1" applyAlignment="1" applyProtection="1">
      <alignment horizontal="center" vertical="center"/>
      <protection locked="0"/>
    </xf>
    <xf numFmtId="175" fontId="17" fillId="18" borderId="1" xfId="0" applyNumberFormat="1" applyFont="1" applyFill="1" applyBorder="1" applyAlignment="1" applyProtection="1">
      <alignment horizontal="center" vertical="center"/>
      <protection locked="0"/>
    </xf>
    <xf numFmtId="167" fontId="17" fillId="19" borderId="1" xfId="0" applyNumberFormat="1" applyFont="1" applyFill="1" applyBorder="1" applyAlignment="1" applyProtection="1">
      <alignment horizontal="center" vertical="center"/>
      <protection locked="0"/>
    </xf>
    <xf numFmtId="167" fontId="13" fillId="20" borderId="1" xfId="0" applyNumberFormat="1" applyFont="1" applyFill="1" applyBorder="1" applyAlignment="1" applyProtection="1">
      <alignment horizontal="center" vertical="center"/>
      <protection locked="0"/>
    </xf>
    <xf numFmtId="167" fontId="17" fillId="18" borderId="1" xfId="0" applyNumberFormat="1" applyFont="1" applyFill="1" applyBorder="1" applyAlignment="1" applyProtection="1">
      <alignment horizontal="center" vertical="center"/>
      <protection locked="0"/>
    </xf>
    <xf numFmtId="176" fontId="13" fillId="9" borderId="1" xfId="0" applyNumberFormat="1" applyFont="1" applyFill="1" applyBorder="1" applyAlignment="1" applyProtection="1">
      <alignment horizontal="center" vertical="center"/>
      <protection locked="0"/>
    </xf>
    <xf numFmtId="176" fontId="13" fillId="17" borderId="1" xfId="0" applyNumberFormat="1" applyFont="1" applyFill="1" applyBorder="1" applyAlignment="1" applyProtection="1">
      <alignment horizontal="center" vertical="center"/>
      <protection locked="0"/>
    </xf>
    <xf numFmtId="1" fontId="4" fillId="9" borderId="1" xfId="7" applyNumberFormat="1" applyFont="1" applyFill="1" applyBorder="1" applyAlignment="1" applyProtection="1">
      <alignment horizontal="center" vertical="center" wrapText="1"/>
      <protection locked="0"/>
    </xf>
    <xf numFmtId="0" fontId="4" fillId="9" borderId="1" xfId="7" applyNumberFormat="1" applyFont="1" applyFill="1" applyBorder="1" applyAlignment="1" applyProtection="1">
      <alignment horizontal="center" vertical="center" wrapText="1"/>
      <protection locked="0"/>
    </xf>
    <xf numFmtId="0" fontId="18" fillId="7" borderId="1" xfId="0" applyFont="1" applyFill="1" applyBorder="1" applyAlignment="1" applyProtection="1">
      <alignment horizontal="center" vertical="center" wrapText="1"/>
      <protection locked="0"/>
    </xf>
    <xf numFmtId="0" fontId="18" fillId="0" borderId="6" xfId="0" applyFont="1" applyBorder="1" applyAlignment="1">
      <alignment vertical="center" wrapText="1"/>
    </xf>
    <xf numFmtId="0" fontId="13" fillId="4" borderId="1" xfId="0" applyFont="1" applyFill="1" applyBorder="1" applyAlignment="1">
      <alignment horizontal="center" vertical="center" wrapText="1"/>
    </xf>
    <xf numFmtId="0" fontId="13" fillId="0" borderId="6" xfId="0" applyFont="1" applyBorder="1" applyAlignment="1">
      <alignment horizontal="center" vertical="center" wrapText="1"/>
    </xf>
    <xf numFmtId="165" fontId="0" fillId="0" borderId="1" xfId="0" applyNumberFormat="1" applyBorder="1" applyAlignment="1">
      <alignment horizontal="center" vertical="center"/>
    </xf>
    <xf numFmtId="0" fontId="13" fillId="15" borderId="1" xfId="0" applyNumberFormat="1" applyFont="1" applyFill="1" applyBorder="1" applyAlignment="1" applyProtection="1">
      <alignment horizontal="center" vertical="center" wrapText="1"/>
      <protection locked="0"/>
    </xf>
    <xf numFmtId="177" fontId="13" fillId="3" borderId="1" xfId="0" applyNumberFormat="1" applyFont="1" applyFill="1" applyBorder="1" applyAlignment="1" applyProtection="1">
      <alignment horizontal="center" vertical="center"/>
      <protection locked="0"/>
    </xf>
    <xf numFmtId="177" fontId="13" fillId="10" borderId="1" xfId="0" applyNumberFormat="1" applyFont="1" applyFill="1" applyBorder="1" applyAlignment="1" applyProtection="1">
      <alignment horizontal="center" vertical="center"/>
      <protection locked="0"/>
    </xf>
    <xf numFmtId="0" fontId="5" fillId="15" borderId="9" xfId="7" applyFont="1" applyFill="1" applyBorder="1" applyAlignment="1">
      <alignment horizontal="left" vertical="center" wrapText="1"/>
    </xf>
    <xf numFmtId="0" fontId="4" fillId="15" borderId="9" xfId="7" applyFont="1" applyFill="1" applyBorder="1" applyAlignment="1">
      <alignment horizontal="center" vertical="center" wrapText="1"/>
    </xf>
    <xf numFmtId="0" fontId="4" fillId="15" borderId="0" xfId="7" applyFont="1" applyFill="1" applyBorder="1" applyAlignment="1">
      <alignment horizontal="center" vertical="center" wrapText="1"/>
    </xf>
    <xf numFmtId="0" fontId="23" fillId="16" borderId="1" xfId="7" applyFont="1" applyFill="1" applyBorder="1" applyAlignment="1" applyProtection="1">
      <alignment horizontal="center" vertical="center" wrapText="1"/>
      <protection locked="0"/>
    </xf>
    <xf numFmtId="0" fontId="4" fillId="0" borderId="1" xfId="7" applyFont="1" applyBorder="1" applyAlignment="1">
      <alignment horizontal="center" vertical="center" wrapText="1"/>
    </xf>
    <xf numFmtId="170" fontId="24" fillId="12" borderId="1" xfId="7" applyNumberFormat="1" applyFont="1" applyFill="1" applyBorder="1" applyAlignment="1" applyProtection="1">
      <alignment horizontal="center" vertical="center"/>
      <protection locked="0"/>
    </xf>
    <xf numFmtId="171" fontId="24" fillId="12" borderId="1" xfId="7" applyNumberFormat="1" applyFont="1" applyFill="1" applyBorder="1" applyAlignment="1" applyProtection="1">
      <alignment horizontal="center" vertical="center"/>
      <protection locked="0"/>
    </xf>
    <xf numFmtId="170" fontId="24" fillId="21" borderId="1" xfId="7" applyNumberFormat="1" applyFont="1" applyFill="1" applyBorder="1" applyAlignment="1" applyProtection="1">
      <alignment horizontal="center" vertical="center"/>
      <protection locked="0"/>
    </xf>
    <xf numFmtId="171" fontId="24" fillId="21" borderId="1" xfId="7" applyNumberFormat="1" applyFont="1" applyFill="1" applyBorder="1" applyAlignment="1" applyProtection="1">
      <alignment horizontal="center" vertical="center"/>
      <protection locked="0"/>
    </xf>
    <xf numFmtId="0" fontId="22" fillId="2" borderId="0" xfId="0" applyFont="1" applyFill="1" applyAlignment="1">
      <alignment horizontal="center" vertical="center"/>
    </xf>
    <xf numFmtId="0" fontId="5" fillId="15" borderId="12" xfId="7" applyFont="1" applyFill="1" applyBorder="1" applyAlignment="1">
      <alignment horizontal="left" vertical="center" wrapText="1"/>
    </xf>
    <xf numFmtId="0" fontId="4" fillId="15" borderId="12" xfId="7" applyFont="1" applyFill="1" applyBorder="1" applyAlignment="1">
      <alignment horizontal="center" vertical="center" wrapText="1"/>
    </xf>
    <xf numFmtId="0" fontId="25" fillId="15" borderId="0" xfId="2"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23" fillId="16" borderId="1"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4" fillId="0" borderId="13"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6" xfId="0" applyFont="1" applyFill="1" applyBorder="1" applyAlignment="1">
      <alignment vertical="center" wrapText="1"/>
    </xf>
    <xf numFmtId="0" fontId="4" fillId="0" borderId="6" xfId="0" applyFont="1" applyFill="1" applyBorder="1" applyAlignment="1">
      <alignment horizontal="center" vertical="center" wrapText="1"/>
    </xf>
    <xf numFmtId="0" fontId="15" fillId="0" borderId="0" xfId="2"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15" borderId="0" xfId="0" applyFont="1" applyFill="1" applyBorder="1" applyAlignment="1">
      <alignment vertical="center" wrapText="1"/>
    </xf>
    <xf numFmtId="0" fontId="13" fillId="8" borderId="1" xfId="0" applyNumberFormat="1" applyFont="1" applyFill="1" applyBorder="1" applyAlignment="1" applyProtection="1">
      <alignment horizontal="center" vertical="center" wrapText="1"/>
    </xf>
    <xf numFmtId="0" fontId="22" fillId="0" borderId="1" xfId="0" quotePrefix="1" applyFont="1" applyBorder="1" applyAlignment="1">
      <alignment horizontal="center" vertical="center" wrapText="1"/>
    </xf>
    <xf numFmtId="0" fontId="7" fillId="0" borderId="6" xfId="0" applyFont="1" applyBorder="1" applyAlignment="1">
      <alignment vertical="top" wrapText="1"/>
    </xf>
    <xf numFmtId="0" fontId="7" fillId="0" borderId="14" xfId="0" applyFont="1" applyBorder="1" applyAlignment="1">
      <alignment vertical="top" wrapText="1"/>
    </xf>
    <xf numFmtId="0" fontId="7" fillId="0" borderId="2" xfId="0" applyFont="1" applyBorder="1" applyAlignment="1">
      <alignment vertical="top" wrapText="1"/>
    </xf>
    <xf numFmtId="49" fontId="4" fillId="9" borderId="1" xfId="0" applyNumberFormat="1" applyFont="1" applyFill="1" applyBorder="1" applyAlignment="1">
      <alignment horizontal="left" vertical="center" wrapText="1"/>
    </xf>
    <xf numFmtId="1" fontId="4" fillId="9" borderId="1" xfId="0" applyNumberFormat="1" applyFont="1" applyFill="1" applyBorder="1" applyAlignment="1" applyProtection="1">
      <alignment horizontal="left" vertical="center" wrapText="1"/>
      <protection locked="0"/>
    </xf>
    <xf numFmtId="0" fontId="4" fillId="9" borderId="1" xfId="0" applyNumberFormat="1" applyFont="1" applyFill="1" applyBorder="1" applyAlignment="1" applyProtection="1">
      <alignment horizontal="left" vertical="center" wrapText="1"/>
      <protection locked="0"/>
    </xf>
    <xf numFmtId="174" fontId="2" fillId="12" borderId="1" xfId="0" applyNumberFormat="1" applyFont="1" applyFill="1" applyBorder="1" applyAlignment="1" applyProtection="1">
      <alignment horizontal="center" vertical="center"/>
      <protection locked="0"/>
    </xf>
    <xf numFmtId="164" fontId="2" fillId="12" borderId="1" xfId="0" applyNumberFormat="1" applyFont="1" applyFill="1" applyBorder="1" applyAlignment="1" applyProtection="1">
      <alignment horizontal="center" vertical="center"/>
      <protection locked="0"/>
    </xf>
    <xf numFmtId="174" fontId="2" fillId="9" borderId="1" xfId="0" applyNumberFormat="1" applyFont="1" applyFill="1" applyBorder="1" applyAlignment="1" applyProtection="1">
      <alignment horizontal="center" vertical="center"/>
      <protection locked="0"/>
    </xf>
    <xf numFmtId="164" fontId="2" fillId="9" borderId="1" xfId="0" applyNumberFormat="1" applyFont="1" applyFill="1" applyBorder="1" applyAlignment="1" applyProtection="1">
      <alignment horizontal="center" vertical="center"/>
      <protection locked="0"/>
    </xf>
    <xf numFmtId="0" fontId="2" fillId="9" borderId="1" xfId="7" applyFont="1" applyFill="1" applyBorder="1" applyAlignment="1" applyProtection="1">
      <alignment horizontal="right" vertical="center"/>
      <protection locked="0"/>
    </xf>
    <xf numFmtId="0" fontId="5" fillId="7" borderId="6" xfId="0" applyFont="1" applyFill="1" applyBorder="1" applyAlignment="1" applyProtection="1">
      <alignment horizontal="center" vertical="center" wrapText="1"/>
      <protection locked="0"/>
    </xf>
    <xf numFmtId="0" fontId="0" fillId="0" borderId="0" xfId="0" applyBorder="1" applyAlignment="1">
      <alignment horizontal="center" vertical="center"/>
    </xf>
    <xf numFmtId="0" fontId="0" fillId="0" borderId="0" xfId="0" applyBorder="1" applyAlignment="1">
      <alignment vertical="center"/>
    </xf>
    <xf numFmtId="0" fontId="5" fillId="7"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0" borderId="1" xfId="0" applyFont="1" applyBorder="1" applyAlignment="1">
      <alignment horizontal="left" vertical="center" wrapText="1"/>
    </xf>
    <xf numFmtId="0" fontId="4" fillId="0" borderId="4" xfId="0" applyFont="1" applyBorder="1" applyAlignment="1">
      <alignment horizontal="center" vertical="center" wrapText="1"/>
    </xf>
    <xf numFmtId="0" fontId="28" fillId="0" borderId="1" xfId="0" quotePrefix="1" applyFont="1" applyBorder="1" applyAlignment="1">
      <alignment horizontal="left" vertical="center" wrapText="1"/>
    </xf>
    <xf numFmtId="0" fontId="18" fillId="8" borderId="1" xfId="0" applyNumberFormat="1" applyFont="1" applyFill="1" applyBorder="1" applyAlignment="1" applyProtection="1">
      <alignment horizontal="center" vertical="center" wrapText="1"/>
      <protection locked="0"/>
    </xf>
    <xf numFmtId="0" fontId="18" fillId="15" borderId="1" xfId="0" applyNumberFormat="1" applyFont="1" applyFill="1" applyBorder="1" applyAlignment="1" applyProtection="1">
      <alignment horizontal="center" vertical="center" wrapText="1"/>
      <protection locked="0"/>
    </xf>
    <xf numFmtId="174" fontId="18" fillId="9" borderId="1" xfId="0" applyNumberFormat="1" applyFont="1" applyFill="1" applyBorder="1" applyAlignment="1" applyProtection="1">
      <alignment horizontal="center" vertical="center"/>
      <protection locked="0"/>
    </xf>
    <xf numFmtId="169" fontId="18" fillId="3" borderId="1" xfId="0" applyNumberFormat="1" applyFont="1" applyFill="1" applyBorder="1" applyAlignment="1" applyProtection="1">
      <alignment horizontal="center" vertical="center"/>
      <protection locked="0"/>
    </xf>
    <xf numFmtId="2" fontId="18" fillId="10" borderId="1" xfId="0" applyNumberFormat="1" applyFont="1" applyFill="1" applyBorder="1" applyAlignment="1" applyProtection="1">
      <alignment horizontal="center" vertical="center"/>
      <protection locked="0"/>
    </xf>
    <xf numFmtId="49" fontId="18" fillId="8" borderId="1" xfId="0" applyNumberFormat="1" applyFont="1" applyFill="1" applyBorder="1" applyAlignment="1" applyProtection="1">
      <alignment horizontal="center" vertical="center" wrapText="1"/>
      <protection locked="0"/>
    </xf>
    <xf numFmtId="0" fontId="0" fillId="15" borderId="0" xfId="0" applyFill="1" applyAlignment="1">
      <alignment vertical="center"/>
    </xf>
    <xf numFmtId="0" fontId="4" fillId="15" borderId="0" xfId="0" applyFont="1" applyFill="1" applyBorder="1" applyAlignment="1">
      <alignment vertical="center" wrapText="1"/>
    </xf>
    <xf numFmtId="0" fontId="4" fillId="15" borderId="0" xfId="0" applyFont="1" applyFill="1" applyBorder="1" applyAlignment="1">
      <alignment horizontal="center" vertical="center" wrapText="1"/>
    </xf>
    <xf numFmtId="0" fontId="5" fillId="11" borderId="1" xfId="0" quotePrefix="1" applyFont="1" applyFill="1" applyBorder="1" applyAlignment="1" applyProtection="1">
      <alignment horizontal="left" vertical="center" wrapText="1" indent="3"/>
    </xf>
    <xf numFmtId="178" fontId="18" fillId="9" borderId="1" xfId="0" applyNumberFormat="1" applyFont="1" applyFill="1" applyBorder="1" applyAlignment="1" applyProtection="1">
      <alignment horizontal="center" vertical="center"/>
      <protection locked="0"/>
    </xf>
    <xf numFmtId="178" fontId="18" fillId="3" borderId="1" xfId="0" applyNumberFormat="1" applyFont="1" applyFill="1" applyBorder="1" applyAlignment="1" applyProtection="1">
      <alignment horizontal="center" vertical="center"/>
      <protection locked="0"/>
    </xf>
    <xf numFmtId="164" fontId="18" fillId="10" borderId="1" xfId="0" applyNumberFormat="1" applyFont="1" applyFill="1" applyBorder="1" applyAlignment="1" applyProtection="1">
      <alignment horizontal="center" vertical="center"/>
      <protection locked="0"/>
    </xf>
    <xf numFmtId="169" fontId="18" fillId="3" borderId="1" xfId="0" applyNumberFormat="1" applyFont="1" applyFill="1" applyBorder="1" applyAlignment="1" applyProtection="1">
      <alignment horizontal="center" vertical="center"/>
    </xf>
    <xf numFmtId="178" fontId="29" fillId="16" borderId="1" xfId="0" applyNumberFormat="1" applyFont="1" applyFill="1" applyBorder="1" applyAlignment="1" applyProtection="1">
      <alignment horizontal="center" vertical="center"/>
      <protection locked="0"/>
    </xf>
    <xf numFmtId="178" fontId="18" fillId="17" borderId="1" xfId="0" applyNumberFormat="1" applyFont="1" applyFill="1" applyBorder="1" applyAlignment="1" applyProtection="1">
      <alignment horizontal="center" vertical="center"/>
      <protection locked="0"/>
    </xf>
    <xf numFmtId="178" fontId="29" fillId="18" borderId="1" xfId="0" applyNumberFormat="1" applyFont="1" applyFill="1" applyBorder="1" applyAlignment="1" applyProtection="1">
      <alignment horizontal="center" vertical="center"/>
      <protection locked="0"/>
    </xf>
    <xf numFmtId="179" fontId="18" fillId="10" borderId="1" xfId="0" applyNumberFormat="1" applyFont="1" applyFill="1" applyBorder="1" applyAlignment="1" applyProtection="1">
      <alignment horizontal="center" vertical="center"/>
    </xf>
    <xf numFmtId="49" fontId="27" fillId="23" borderId="1" xfId="0" applyNumberFormat="1" applyFont="1" applyFill="1" applyBorder="1" applyAlignment="1">
      <alignment horizontal="left" vertical="center" wrapText="1"/>
    </xf>
    <xf numFmtId="178" fontId="29" fillId="19" borderId="1" xfId="0" applyNumberFormat="1" applyFont="1" applyFill="1" applyBorder="1" applyAlignment="1" applyProtection="1">
      <alignment horizontal="center" vertical="center"/>
      <protection locked="0"/>
    </xf>
    <xf numFmtId="178" fontId="18" fillId="20" borderId="1" xfId="0" applyNumberFormat="1" applyFont="1" applyFill="1" applyBorder="1" applyAlignment="1" applyProtection="1">
      <alignment horizontal="center" vertical="center"/>
      <protection locked="0"/>
    </xf>
    <xf numFmtId="178" fontId="29" fillId="17" borderId="1" xfId="0" applyNumberFormat="1" applyFont="1" applyFill="1" applyBorder="1" applyAlignment="1" applyProtection="1">
      <alignment horizontal="center" vertical="center"/>
      <protection locked="0"/>
    </xf>
    <xf numFmtId="49" fontId="27" fillId="23" borderId="1" xfId="0" applyNumberFormat="1" applyFont="1" applyFill="1" applyBorder="1" applyAlignment="1" applyProtection="1">
      <alignment vertical="center" wrapText="1"/>
    </xf>
    <xf numFmtId="181" fontId="18" fillId="3" borderId="1" xfId="0" applyNumberFormat="1" applyFont="1" applyFill="1" applyBorder="1" applyAlignment="1" applyProtection="1">
      <alignment horizontal="center" vertical="center"/>
      <protection locked="0"/>
    </xf>
    <xf numFmtId="165" fontId="4" fillId="3" borderId="1" xfId="0" applyNumberFormat="1" applyFont="1" applyFill="1" applyBorder="1" applyAlignment="1" applyProtection="1">
      <alignment horizontal="center" vertical="center"/>
    </xf>
    <xf numFmtId="180" fontId="18" fillId="3" borderId="1" xfId="0" applyNumberFormat="1" applyFont="1" applyFill="1" applyBorder="1" applyAlignment="1" applyProtection="1">
      <alignment horizontal="center" vertical="center"/>
      <protection locked="0"/>
    </xf>
    <xf numFmtId="181" fontId="18" fillId="10" borderId="1" xfId="0" applyNumberFormat="1" applyFont="1" applyFill="1" applyBorder="1" applyAlignment="1" applyProtection="1">
      <alignment horizontal="center" vertical="center"/>
      <protection locked="0"/>
    </xf>
    <xf numFmtId="49" fontId="27" fillId="23" borderId="1" xfId="0" quotePrefix="1" applyNumberFormat="1" applyFont="1" applyFill="1" applyBorder="1" applyAlignment="1">
      <alignment horizontal="left" vertical="center" wrapText="1"/>
    </xf>
    <xf numFmtId="165" fontId="4" fillId="4" borderId="1" xfId="0" applyNumberFormat="1" applyFont="1" applyFill="1" applyBorder="1" applyAlignment="1" applyProtection="1">
      <alignment horizontal="center" vertical="center"/>
    </xf>
    <xf numFmtId="165" fontId="18" fillId="3" borderId="1" xfId="0" applyNumberFormat="1" applyFont="1" applyFill="1" applyBorder="1" applyAlignment="1" applyProtection="1">
      <alignment horizontal="center" vertical="center"/>
    </xf>
    <xf numFmtId="165" fontId="18" fillId="4" borderId="1" xfId="0" applyNumberFormat="1" applyFont="1" applyFill="1" applyBorder="1" applyAlignment="1" applyProtection="1">
      <alignment horizontal="center" vertical="center"/>
    </xf>
    <xf numFmtId="178" fontId="4" fillId="3" borderId="1" xfId="0" applyNumberFormat="1" applyFont="1" applyFill="1" applyBorder="1" applyAlignment="1" applyProtection="1">
      <alignment horizontal="center" vertical="center"/>
      <protection locked="0"/>
    </xf>
    <xf numFmtId="49" fontId="27" fillId="23" borderId="1" xfId="0" quotePrefix="1" applyNumberFormat="1" applyFont="1" applyFill="1" applyBorder="1" applyAlignment="1" applyProtection="1">
      <alignment horizontal="left" vertical="center" wrapText="1"/>
    </xf>
    <xf numFmtId="174" fontId="18" fillId="3" borderId="1" xfId="0" applyNumberFormat="1" applyFont="1" applyFill="1" applyBorder="1" applyAlignment="1" applyProtection="1">
      <alignment horizontal="center" vertical="center"/>
    </xf>
    <xf numFmtId="0" fontId="5" fillId="0" borderId="4" xfId="0" applyFont="1" applyBorder="1" applyAlignment="1">
      <alignment horizontal="left" vertical="center" wrapText="1"/>
    </xf>
    <xf numFmtId="0" fontId="4" fillId="0" borderId="0"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1" fillId="0" borderId="0" xfId="4" applyFont="1" applyFill="1" applyAlignment="1" applyProtection="1">
      <alignment horizontal="left" vertical="center"/>
    </xf>
    <xf numFmtId="172" fontId="4" fillId="24" borderId="0" xfId="7" applyNumberFormat="1" applyFill="1"/>
    <xf numFmtId="173" fontId="4" fillId="24" borderId="0" xfId="7" applyNumberFormat="1" applyFill="1"/>
    <xf numFmtId="0" fontId="4" fillId="24" borderId="0" xfId="7" applyFill="1"/>
    <xf numFmtId="0" fontId="4" fillId="24" borderId="0" xfId="7" applyFill="1" applyAlignment="1">
      <alignment horizontal="left"/>
    </xf>
    <xf numFmtId="0" fontId="4" fillId="0" borderId="0" xfId="7" quotePrefix="1" applyAlignment="1">
      <alignment horizontal="left"/>
    </xf>
    <xf numFmtId="14" fontId="4" fillId="0" borderId="0" xfId="7" applyNumberFormat="1"/>
    <xf numFmtId="0" fontId="4" fillId="24" borderId="0" xfId="7" applyFont="1" applyFill="1" applyAlignment="1">
      <alignment horizontal="left"/>
    </xf>
    <xf numFmtId="0" fontId="30" fillId="0" borderId="0" xfId="7" applyFont="1"/>
    <xf numFmtId="0" fontId="11" fillId="0" borderId="0" xfId="4" applyAlignment="1" applyProtection="1"/>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5"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5" fillId="7" borderId="6"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wrapText="1"/>
    </xf>
    <xf numFmtId="0" fontId="4" fillId="7" borderId="1" xfId="0" applyFont="1" applyFill="1" applyBorder="1" applyAlignment="1" applyProtection="1">
      <alignment horizontal="center" vertical="center" wrapText="1"/>
    </xf>
    <xf numFmtId="0" fontId="4" fillId="23" borderId="1" xfId="9" quotePrefix="1" applyFont="1" applyFill="1" applyBorder="1" applyAlignment="1" applyProtection="1">
      <alignment horizontal="center" vertical="center" wrapText="1"/>
    </xf>
    <xf numFmtId="0" fontId="4" fillId="33" borderId="1" xfId="12" quotePrefix="1" applyFont="1" applyFill="1" applyBorder="1" applyAlignment="1" applyProtection="1">
      <alignment horizontal="center" vertical="center" wrapText="1"/>
    </xf>
    <xf numFmtId="0" fontId="4" fillId="23" borderId="1" xfId="14" applyFont="1" applyFill="1" applyBorder="1" applyAlignment="1" applyProtection="1">
      <alignment vertical="center"/>
      <protection locked="0"/>
    </xf>
    <xf numFmtId="184" fontId="1" fillId="31" borderId="5" xfId="10" applyNumberFormat="1" applyFill="1" applyBorder="1" applyAlignment="1" applyProtection="1">
      <alignment vertical="center"/>
    </xf>
    <xf numFmtId="184" fontId="1" fillId="31" borderId="1" xfId="10" applyNumberFormat="1" applyFill="1" applyBorder="1" applyAlignment="1" applyProtection="1">
      <alignment vertical="center"/>
    </xf>
    <xf numFmtId="179" fontId="1" fillId="31" borderId="1" xfId="10" applyNumberFormat="1" applyFill="1" applyBorder="1" applyAlignment="1" applyProtection="1">
      <alignment vertical="center"/>
    </xf>
    <xf numFmtId="179" fontId="1" fillId="34" borderId="1" xfId="13" applyNumberFormat="1" applyFill="1" applyBorder="1" applyAlignment="1" applyProtection="1">
      <alignment vertical="center"/>
    </xf>
    <xf numFmtId="0" fontId="4" fillId="23" borderId="1" xfId="14" applyFont="1" applyFill="1" applyBorder="1" applyAlignment="1" applyProtection="1">
      <alignment vertical="center" wrapText="1"/>
    </xf>
    <xf numFmtId="182" fontId="1" fillId="31" borderId="1" xfId="10" applyNumberFormat="1" applyFill="1" applyBorder="1" applyAlignment="1" applyProtection="1">
      <alignment vertical="center"/>
      <protection locked="0"/>
    </xf>
    <xf numFmtId="182" fontId="4" fillId="31" borderId="1" xfId="10" applyNumberFormat="1" applyFont="1" applyFill="1" applyBorder="1" applyAlignment="1" applyProtection="1">
      <alignment vertical="center"/>
      <protection locked="0"/>
    </xf>
    <xf numFmtId="182" fontId="4" fillId="34" borderId="1" xfId="10" applyNumberFormat="1" applyFont="1" applyFill="1" applyBorder="1" applyAlignment="1" applyProtection="1">
      <alignment vertical="center"/>
      <protection locked="0"/>
    </xf>
    <xf numFmtId="0" fontId="4" fillId="30" borderId="1" xfId="14" applyFont="1" applyFill="1" applyBorder="1" applyAlignment="1" applyProtection="1">
      <alignment vertical="center" wrapText="1"/>
    </xf>
    <xf numFmtId="182" fontId="4" fillId="32" borderId="1" xfId="11" applyNumberFormat="1" applyFont="1" applyFill="1" applyBorder="1" applyAlignment="1" applyProtection="1">
      <alignment vertical="center"/>
      <protection locked="0"/>
    </xf>
    <xf numFmtId="182" fontId="4" fillId="35" borderId="1" xfId="11" applyNumberFormat="1" applyFont="1" applyFill="1" applyBorder="1" applyAlignment="1" applyProtection="1">
      <alignment vertical="center"/>
      <protection locked="0"/>
    </xf>
    <xf numFmtId="183" fontId="1" fillId="31" borderId="1" xfId="10" applyNumberFormat="1" applyFill="1" applyBorder="1" applyAlignment="1" applyProtection="1">
      <alignment vertical="center"/>
    </xf>
    <xf numFmtId="0" fontId="32" fillId="23" borderId="1" xfId="14" applyFont="1" applyFill="1" applyBorder="1" applyAlignment="1" applyProtection="1">
      <alignment vertical="center" wrapText="1"/>
    </xf>
    <xf numFmtId="183" fontId="1" fillId="34" borderId="1" xfId="10" applyNumberFormat="1" applyFill="1" applyBorder="1" applyAlignment="1" applyProtection="1">
      <alignment vertical="center"/>
    </xf>
    <xf numFmtId="183" fontId="4" fillId="32" borderId="1" xfId="11" applyNumberFormat="1" applyFont="1" applyFill="1" applyBorder="1" applyAlignment="1" applyProtection="1">
      <alignment vertical="center"/>
    </xf>
    <xf numFmtId="0" fontId="32" fillId="30" borderId="1" xfId="14" applyFont="1" applyFill="1" applyBorder="1" applyAlignment="1" applyProtection="1">
      <alignment vertical="center" wrapText="1"/>
    </xf>
    <xf numFmtId="183" fontId="4" fillId="35" borderId="1" xfId="11" applyNumberFormat="1" applyFont="1" applyFill="1" applyBorder="1" applyAlignment="1" applyProtection="1">
      <alignment vertical="center"/>
    </xf>
    <xf numFmtId="0" fontId="34" fillId="0" borderId="1" xfId="0" applyFont="1" applyBorder="1" applyAlignment="1">
      <alignment horizontal="left" wrapText="1"/>
    </xf>
    <xf numFmtId="0" fontId="35" fillId="0" borderId="1" xfId="0" applyFont="1" applyBorder="1" applyAlignment="1">
      <alignment horizontal="left" wrapText="1"/>
    </xf>
    <xf numFmtId="0" fontId="0" fillId="0" borderId="1" xfId="0" applyBorder="1" applyAlignment="1">
      <alignment horizontal="left" vertical="center" wrapText="1"/>
    </xf>
    <xf numFmtId="0" fontId="4" fillId="4" borderId="3" xfId="0" applyFont="1" applyFill="1" applyBorder="1" applyAlignment="1">
      <alignment horizontal="center" vertical="center" wrapText="1"/>
    </xf>
    <xf numFmtId="174" fontId="18" fillId="17" borderId="3" xfId="0" applyNumberFormat="1" applyFont="1" applyFill="1" applyBorder="1" applyAlignment="1" applyProtection="1">
      <alignment horizontal="center" vertical="center"/>
      <protection locked="0"/>
    </xf>
    <xf numFmtId="0" fontId="23" fillId="16" borderId="1"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4" fillId="15" borderId="0" xfId="0" applyFont="1" applyFill="1" applyBorder="1" applyAlignment="1">
      <alignment horizontal="left" vertical="center" wrapText="1"/>
    </xf>
    <xf numFmtId="0" fontId="17" fillId="0" borderId="0" xfId="0" quotePrefix="1" applyNumberFormat="1" applyFont="1" applyAlignment="1" applyProtection="1">
      <alignment horizontal="left" vertical="top" wrapText="1"/>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5" fillId="6" borderId="1" xfId="2" applyNumberFormat="1" applyFont="1" applyFill="1" applyBorder="1" applyAlignment="1">
      <alignment horizontal="center" vertical="center" wrapText="1"/>
    </xf>
    <xf numFmtId="174" fontId="18" fillId="17" borderId="3" xfId="0" applyNumberFormat="1" applyFont="1" applyFill="1" applyBorder="1" applyAlignment="1" applyProtection="1">
      <alignment horizontal="center" vertical="center"/>
      <protection locked="0"/>
    </xf>
    <xf numFmtId="174" fontId="18" fillId="17" borderId="5" xfId="0" applyNumberFormat="1" applyFont="1" applyFill="1" applyBorder="1" applyAlignment="1" applyProtection="1">
      <alignment horizontal="center" vertical="center"/>
      <protection locked="0"/>
    </xf>
    <xf numFmtId="0" fontId="5" fillId="7" borderId="3" xfId="0" applyFont="1" applyFill="1" applyBorder="1" applyAlignment="1" applyProtection="1">
      <alignment horizontal="left" vertical="center" wrapText="1"/>
      <protection locked="0"/>
    </xf>
    <xf numFmtId="0" fontId="5" fillId="7" borderId="5" xfId="0" applyFont="1" applyFill="1" applyBorder="1" applyAlignment="1" applyProtection="1">
      <alignment horizontal="left" vertical="center" wrapText="1"/>
      <protection locked="0"/>
    </xf>
    <xf numFmtId="49" fontId="4"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23" fillId="16" borderId="1" xfId="0" applyFont="1" applyFill="1" applyBorder="1" applyAlignment="1" applyProtection="1">
      <alignment horizontal="center" vertical="center" wrapText="1"/>
      <protection locked="0"/>
    </xf>
    <xf numFmtId="0" fontId="4" fillId="2" borderId="9" xfId="7" quotePrefix="1" applyFont="1" applyFill="1" applyBorder="1" applyAlignment="1">
      <alignment horizontal="left" vertical="center" wrapText="1"/>
    </xf>
    <xf numFmtId="0" fontId="4" fillId="2" borderId="9" xfId="0" quotePrefix="1" applyFont="1" applyFill="1" applyBorder="1" applyAlignment="1">
      <alignment horizontal="left" vertical="center" wrapText="1"/>
    </xf>
    <xf numFmtId="0" fontId="5" fillId="7" borderId="4" xfId="0" applyFont="1" applyFill="1" applyBorder="1" applyAlignment="1" applyProtection="1">
      <alignment horizontal="left" vertical="center" wrapText="1"/>
      <protection locked="0"/>
    </xf>
    <xf numFmtId="0" fontId="4" fillId="9" borderId="3" xfId="7" applyNumberFormat="1" applyFont="1" applyFill="1" applyBorder="1" applyAlignment="1" applyProtection="1">
      <alignment horizontal="center" vertical="center" wrapText="1"/>
      <protection locked="0"/>
    </xf>
    <xf numFmtId="0" fontId="4" fillId="9" borderId="4" xfId="7" applyNumberFormat="1" applyFont="1" applyFill="1" applyBorder="1" applyAlignment="1" applyProtection="1">
      <alignment horizontal="center" vertical="center" wrapText="1"/>
      <protection locked="0"/>
    </xf>
    <xf numFmtId="0" fontId="4" fillId="9" borderId="5" xfId="7" applyNumberFormat="1" applyFont="1" applyFill="1" applyBorder="1" applyAlignment="1" applyProtection="1">
      <alignment horizontal="center" vertical="center" wrapText="1"/>
      <protection locked="0"/>
    </xf>
    <xf numFmtId="0" fontId="5" fillId="0" borderId="3" xfId="7" applyFont="1" applyBorder="1" applyAlignment="1">
      <alignment horizontal="left" vertical="center" wrapText="1"/>
    </xf>
    <xf numFmtId="0" fontId="5" fillId="0" borderId="4" xfId="7" applyFont="1" applyBorder="1" applyAlignment="1">
      <alignment horizontal="left" vertical="center" wrapText="1"/>
    </xf>
    <xf numFmtId="0" fontId="5" fillId="0" borderId="5" xfId="7" applyFont="1" applyBorder="1" applyAlignment="1">
      <alignment horizontal="left" vertical="center" wrapText="1"/>
    </xf>
    <xf numFmtId="0" fontId="15" fillId="6" borderId="3" xfId="2" applyNumberFormat="1" applyFont="1" applyFill="1" applyBorder="1" applyAlignment="1">
      <alignment horizontal="center" vertical="center" wrapText="1"/>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5" fillId="7" borderId="3" xfId="7" applyFont="1" applyFill="1" applyBorder="1" applyAlignment="1" applyProtection="1">
      <alignment horizontal="left" vertical="center" wrapText="1"/>
      <protection locked="0"/>
    </xf>
    <xf numFmtId="0" fontId="5" fillId="7" borderId="4" xfId="7" applyFont="1" applyFill="1" applyBorder="1" applyAlignment="1" applyProtection="1">
      <alignment horizontal="left" vertical="center" wrapText="1"/>
      <protection locked="0"/>
    </xf>
    <xf numFmtId="0" fontId="5" fillId="7" borderId="5" xfId="7" applyFont="1" applyFill="1" applyBorder="1" applyAlignment="1" applyProtection="1">
      <alignment horizontal="left" vertical="center" wrapText="1"/>
      <protection locked="0"/>
    </xf>
    <xf numFmtId="1" fontId="4" fillId="9" borderId="3" xfId="7" applyNumberFormat="1" applyFont="1" applyFill="1" applyBorder="1" applyAlignment="1" applyProtection="1">
      <alignment horizontal="center" vertical="center" wrapText="1"/>
      <protection locked="0"/>
    </xf>
    <xf numFmtId="1" fontId="4" fillId="9" borderId="4" xfId="7" applyNumberFormat="1" applyFont="1" applyFill="1" applyBorder="1" applyAlignment="1" applyProtection="1">
      <alignment horizontal="center" vertical="center" wrapText="1"/>
      <protection locked="0"/>
    </xf>
    <xf numFmtId="1" fontId="4" fillId="9" borderId="5" xfId="7" applyNumberFormat="1" applyFont="1" applyFill="1" applyBorder="1" applyAlignment="1" applyProtection="1">
      <alignment horizontal="center" vertical="center" wrapText="1"/>
      <protection locked="0"/>
    </xf>
    <xf numFmtId="0" fontId="26" fillId="0" borderId="15" xfId="0" applyFont="1" applyBorder="1" applyAlignment="1">
      <alignment horizontal="center" vertical="center" wrapText="1"/>
    </xf>
    <xf numFmtId="0" fontId="26" fillId="0" borderId="12" xfId="0" applyFont="1" applyBorder="1" applyAlignment="1">
      <alignment horizontal="center" vertical="center" wrapText="1"/>
    </xf>
    <xf numFmtId="174" fontId="26" fillId="0" borderId="16" xfId="0" applyNumberFormat="1" applyFont="1" applyBorder="1" applyAlignment="1">
      <alignment horizontal="center" vertical="center" wrapText="1"/>
    </xf>
    <xf numFmtId="0" fontId="26" fillId="0" borderId="17" xfId="0" applyFont="1" applyBorder="1" applyAlignment="1">
      <alignment horizontal="center" vertical="center" wrapText="1"/>
    </xf>
    <xf numFmtId="0" fontId="26" fillId="0" borderId="0" xfId="0" applyFont="1" applyBorder="1" applyAlignment="1">
      <alignment horizontal="center" vertical="center" wrapText="1"/>
    </xf>
    <xf numFmtId="174" fontId="26" fillId="0" borderId="18" xfId="0" applyNumberFormat="1"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174" fontId="26" fillId="0" borderId="19" xfId="0" applyNumberFormat="1" applyFont="1" applyBorder="1" applyAlignment="1">
      <alignment horizontal="center" vertical="center" wrapText="1"/>
    </xf>
    <xf numFmtId="0" fontId="5" fillId="7" borderId="1" xfId="0" applyFont="1" applyFill="1" applyBorder="1" applyAlignment="1">
      <alignment horizontal="center" vertical="center" wrapText="1"/>
    </xf>
    <xf numFmtId="0" fontId="7" fillId="0" borderId="1" xfId="0" applyFont="1" applyBorder="1" applyAlignment="1">
      <alignment vertical="top" wrapText="1"/>
    </xf>
    <xf numFmtId="49" fontId="15" fillId="11" borderId="3" xfId="2" quotePrefix="1" applyNumberFormat="1" applyFont="1" applyFill="1" applyBorder="1" applyAlignment="1" applyProtection="1">
      <alignment horizontal="left" vertical="center" wrapText="1"/>
      <protection hidden="1"/>
    </xf>
    <xf numFmtId="49" fontId="15" fillId="11" borderId="4" xfId="2" quotePrefix="1" applyNumberFormat="1" applyFont="1" applyFill="1" applyBorder="1" applyAlignment="1" applyProtection="1">
      <alignment horizontal="left" vertical="center" wrapText="1"/>
      <protection hidden="1"/>
    </xf>
    <xf numFmtId="0" fontId="15" fillId="6" borderId="1" xfId="2" applyNumberFormat="1" applyFont="1" applyFill="1" applyBorder="1" applyAlignment="1" applyProtection="1">
      <alignment horizontal="center" vertical="center" wrapText="1"/>
    </xf>
    <xf numFmtId="0" fontId="4" fillId="15" borderId="12" xfId="0" applyFont="1" applyFill="1" applyBorder="1" applyAlignment="1">
      <alignment horizontal="center" vertical="center" wrapText="1"/>
    </xf>
    <xf numFmtId="0" fontId="5" fillId="15" borderId="0" xfId="0" applyFont="1" applyFill="1" applyBorder="1" applyAlignment="1">
      <alignment horizontal="left" vertical="center" wrapText="1"/>
    </xf>
    <xf numFmtId="0" fontId="4" fillId="15" borderId="0" xfId="0" applyFont="1" applyFill="1" applyBorder="1" applyAlignment="1">
      <alignment horizontal="left" vertical="center" wrapText="1"/>
    </xf>
    <xf numFmtId="0" fontId="0" fillId="0" borderId="1" xfId="0"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7" borderId="6" xfId="0" applyFont="1" applyFill="1" applyBorder="1" applyAlignment="1" applyProtection="1">
      <alignment horizontal="left" vertical="center" wrapText="1"/>
      <protection locked="0"/>
    </xf>
    <xf numFmtId="0" fontId="5" fillId="7" borderId="2" xfId="0" applyFont="1" applyFill="1" applyBorder="1" applyAlignment="1" applyProtection="1">
      <alignment horizontal="left" vertical="center" wrapText="1"/>
      <protection locked="0"/>
    </xf>
    <xf numFmtId="0" fontId="5" fillId="7" borderId="3"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4" fillId="0" borderId="3" xfId="0" applyFont="1" applyBorder="1" applyAlignment="1">
      <alignment horizontal="center" vertical="center"/>
    </xf>
    <xf numFmtId="0" fontId="0" fillId="0" borderId="5" xfId="0" applyBorder="1" applyAlignment="1">
      <alignment horizontal="center" vertical="center"/>
    </xf>
    <xf numFmtId="49" fontId="4" fillId="22" borderId="3" xfId="0" applyNumberFormat="1" applyFont="1" applyFill="1" applyBorder="1" applyAlignment="1" applyProtection="1">
      <alignment horizontal="center" vertical="center" wrapText="1"/>
      <protection locked="0"/>
    </xf>
    <xf numFmtId="0" fontId="15" fillId="6" borderId="3" xfId="2" quotePrefix="1" applyNumberFormat="1" applyFont="1" applyFill="1" applyBorder="1" applyAlignment="1">
      <alignment horizontal="left" vertical="center" wrapText="1"/>
    </xf>
    <xf numFmtId="0" fontId="15" fillId="6" borderId="4" xfId="2" quotePrefix="1" applyNumberFormat="1" applyFont="1" applyFill="1" applyBorder="1" applyAlignment="1">
      <alignment horizontal="left" vertical="center" wrapText="1"/>
    </xf>
    <xf numFmtId="0" fontId="15" fillId="6" borderId="4" xfId="2"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5" fillId="6" borderId="3" xfId="2" applyNumberFormat="1" applyFont="1" applyFill="1" applyBorder="1" applyAlignment="1">
      <alignment horizontal="center" vertical="center" wrapText="1"/>
    </xf>
    <xf numFmtId="49" fontId="15" fillId="6" borderId="4" xfId="2" applyNumberFormat="1" applyFont="1" applyFill="1" applyBorder="1" applyAlignment="1">
      <alignment horizontal="center" vertical="center" wrapText="1"/>
    </xf>
    <xf numFmtId="49" fontId="15" fillId="6" borderId="5" xfId="2" applyNumberFormat="1" applyFont="1" applyFill="1" applyBorder="1" applyAlignment="1">
      <alignment horizontal="center" vertical="center" wrapText="1"/>
    </xf>
    <xf numFmtId="49" fontId="4" fillId="22"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1" fillId="0" borderId="0" xfId="4" applyFont="1" applyFill="1" applyAlignment="1" applyProtection="1">
      <alignment horizontal="left" vertical="center"/>
    </xf>
    <xf numFmtId="0" fontId="33" fillId="6" borderId="3" xfId="2" applyNumberFormat="1" applyFont="1" applyFill="1" applyBorder="1" applyAlignment="1" applyProtection="1">
      <alignment horizontal="center" vertical="center" wrapText="1"/>
    </xf>
    <xf numFmtId="0" fontId="33" fillId="6" borderId="4" xfId="2" applyNumberFormat="1" applyFont="1" applyFill="1" applyBorder="1" applyAlignment="1" applyProtection="1">
      <alignment horizontal="center" vertical="center" wrapText="1"/>
    </xf>
    <xf numFmtId="0" fontId="33" fillId="6" borderId="5" xfId="2" applyNumberFormat="1" applyFont="1" applyFill="1" applyBorder="1" applyAlignment="1" applyProtection="1">
      <alignment horizontal="center" vertical="center" wrapText="1"/>
    </xf>
    <xf numFmtId="0" fontId="5" fillId="7" borderId="3"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wrapText="1"/>
    </xf>
    <xf numFmtId="0" fontId="5" fillId="7" borderId="5" xfId="0" applyFont="1" applyFill="1" applyBorder="1" applyAlignment="1" applyProtection="1">
      <alignment horizontal="left" vertical="center" wrapText="1"/>
    </xf>
    <xf numFmtId="0" fontId="33" fillId="6" borderId="3" xfId="2" applyNumberFormat="1" applyFont="1" applyFill="1" applyBorder="1" applyAlignment="1" applyProtection="1">
      <alignment horizontal="left" vertical="center" wrapText="1"/>
    </xf>
    <xf numFmtId="0" fontId="33" fillId="6" borderId="4" xfId="2" applyNumberFormat="1" applyFont="1" applyFill="1" applyBorder="1" applyAlignment="1" applyProtection="1">
      <alignment horizontal="left" vertical="center" wrapText="1"/>
    </xf>
    <xf numFmtId="0" fontId="33" fillId="6" borderId="5" xfId="2" applyNumberFormat="1" applyFont="1" applyFill="1" applyBorder="1" applyAlignment="1" applyProtection="1">
      <alignment horizontal="left" vertical="center" wrapText="1"/>
    </xf>
    <xf numFmtId="0" fontId="4" fillId="0" borderId="0" xfId="0" quotePrefix="1" applyFont="1" applyAlignment="1" applyProtection="1">
      <alignment horizontal="left" vertical="top" wrapText="1"/>
    </xf>
    <xf numFmtId="0" fontId="4" fillId="0" borderId="0" xfId="0" quotePrefix="1" applyFont="1" applyAlignment="1" applyProtection="1">
      <alignment horizontal="left"/>
    </xf>
    <xf numFmtId="180" fontId="18" fillId="9" borderId="1" xfId="0" applyNumberFormat="1" applyFont="1" applyFill="1" applyBorder="1" applyAlignment="1" applyProtection="1">
      <alignment horizontal="center" vertical="center"/>
      <protection locked="0"/>
    </xf>
  </cellXfs>
  <cellStyles count="26">
    <cellStyle name="40% - Accent1" xfId="10" builtinId="31"/>
    <cellStyle name="40% - Accent1 2" xfId="23"/>
    <cellStyle name="40% - Accent1 3" xfId="17"/>
    <cellStyle name="40% - Accent4" xfId="13" builtinId="43"/>
    <cellStyle name="40% - Accent4 2" xfId="24"/>
    <cellStyle name="40% - Accent4 3" xfId="20"/>
    <cellStyle name="60% - Accent2" xfId="11" builtinId="36"/>
    <cellStyle name="60% - Accent2 2" xfId="18"/>
    <cellStyle name="Accent1" xfId="9" builtinId="29"/>
    <cellStyle name="Accent1 2" xfId="16"/>
    <cellStyle name="Accent4" xfId="12" builtinId="41"/>
    <cellStyle name="Accent4 2" xfId="19"/>
    <cellStyle name="Accent6" xfId="14" builtinId="49"/>
    <cellStyle name="Accent6 2" xfId="21"/>
    <cellStyle name="Comma 2" xfId="8"/>
    <cellStyle name="Comma 2 2" xfId="15"/>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22"/>
    <cellStyle name="Normal 3 2" xfId="25"/>
    <cellStyle name="Normal_Sheet1" xfId="1"/>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cell r="C2"/>
          <cell r="D2"/>
          <cell r="E2"/>
          <cell r="F2"/>
          <cell r="G2"/>
          <cell r="H2"/>
          <cell r="I2"/>
          <cell r="J2"/>
          <cell r="K2"/>
        </row>
        <row r="3">
          <cell r="A3"/>
          <cell r="B3"/>
          <cell r="C3"/>
          <cell r="D3"/>
          <cell r="E3"/>
          <cell r="F3"/>
          <cell r="G3"/>
          <cell r="H3"/>
          <cell r="I3"/>
          <cell r="J3"/>
          <cell r="K3"/>
        </row>
        <row r="4">
          <cell r="A4" t="str">
            <v>Time Bands for Half Hourly Metered Properties</v>
          </cell>
          <cell r="B4"/>
          <cell r="C4"/>
          <cell r="D4"/>
          <cell r="E4"/>
          <cell r="F4"/>
          <cell r="G4" t="str">
            <v>Time Bands for Half Hourly Unmetered Properties</v>
          </cell>
          <cell r="H4"/>
          <cell r="I4"/>
          <cell r="J4"/>
          <cell r="K4"/>
        </row>
        <row r="5">
          <cell r="A5" t="str">
            <v>Time periods</v>
          </cell>
          <cell r="B5" t="str">
            <v>Red Time Band</v>
          </cell>
          <cell r="C5" t="str">
            <v>Amber Time Band</v>
          </cell>
          <cell r="D5"/>
          <cell r="E5" t="str">
            <v>Green Time Band</v>
          </cell>
          <cell r="F5"/>
          <cell r="G5"/>
          <cell r="H5"/>
          <cell r="I5" t="str">
            <v>Black Time Band</v>
          </cell>
          <cell r="J5" t="str">
            <v>Yellow Time Band</v>
          </cell>
          <cell r="K5" t="str">
            <v>Green Time Band</v>
          </cell>
        </row>
        <row r="6">
          <cell r="A6" t="str">
            <v>Monday to Friday 
(Including Bank Holidays)
All Year</v>
          </cell>
          <cell r="B6" t="str">
            <v>16.00 - 19.00</v>
          </cell>
          <cell r="C6"/>
          <cell r="D6"/>
          <cell r="E6"/>
          <cell r="F6"/>
          <cell r="G6" t="str">
            <v>Monday to Friday 
(Including Bank Holidays)
November to February Inclusive</v>
          </cell>
          <cell r="H6"/>
          <cell r="I6" t="str">
            <v>16.00 - 19.00</v>
          </cell>
          <cell r="J6" t="str">
            <v>07:00 - 16.00
19.00 - 23.00</v>
          </cell>
          <cell r="K6"/>
        </row>
        <row r="7">
          <cell r="A7" t="str">
            <v>Monday to Friday 
(Including Bank Holidays)
All Year</v>
          </cell>
          <cell r="B7"/>
          <cell r="C7" t="str">
            <v>07.00 - 16.00
19.00 - 23.00</v>
          </cell>
          <cell r="D7"/>
          <cell r="E7"/>
          <cell r="F7"/>
          <cell r="G7" t="str">
            <v>Monday to Friday 
(Including Bank Holidays)
March to October Inclusive</v>
          </cell>
          <cell r="H7"/>
          <cell r="I7"/>
          <cell r="J7" t="str">
            <v>07.00 - 23.00</v>
          </cell>
          <cell r="K7"/>
        </row>
        <row r="8">
          <cell r="A8" t="str">
            <v>Monday to Friday 
(Including Bank Holidays)
All Year</v>
          </cell>
          <cell r="B8"/>
          <cell r="C8"/>
          <cell r="D8"/>
          <cell r="E8" t="str">
            <v>00.00 - 07.00
23.00 - 24.00</v>
          </cell>
          <cell r="F8"/>
          <cell r="G8" t="str">
            <v>Monday to Friday 
(Including Bank Holidays)
All Year</v>
          </cell>
          <cell r="H8"/>
          <cell r="I8"/>
          <cell r="J8"/>
          <cell r="K8" t="str">
            <v>00.00 - 07.00
23.00 - 24.00</v>
          </cell>
        </row>
        <row r="9">
          <cell r="A9" t="str">
            <v>Saturday and Sunday
All Year</v>
          </cell>
          <cell r="B9"/>
          <cell r="C9"/>
          <cell r="D9"/>
          <cell r="E9" t="str">
            <v>00.00 - 24.00</v>
          </cell>
          <cell r="F9"/>
          <cell r="G9" t="str">
            <v>Saturday and Sunday
All Year</v>
          </cell>
          <cell r="H9"/>
          <cell r="I9"/>
          <cell r="J9"/>
          <cell r="K9" t="str">
            <v>00.00 - 24.00</v>
          </cell>
        </row>
        <row r="10">
          <cell r="A10" t="str">
            <v>Notes</v>
          </cell>
          <cell r="B10" t="str">
            <v>All times are in UK Clock time</v>
          </cell>
          <cell r="C10"/>
          <cell r="D10"/>
          <cell r="E10"/>
          <cell r="F10"/>
          <cell r="G10" t="str">
            <v>Notes</v>
          </cell>
          <cell r="H10"/>
          <cell r="I10" t="str">
            <v>All times are in UK Clock time</v>
          </cell>
          <cell r="J10"/>
          <cell r="K10"/>
        </row>
        <row r="11">
          <cell r="A11"/>
          <cell r="B11"/>
          <cell r="C11"/>
          <cell r="D11"/>
          <cell r="E11"/>
          <cell r="F11"/>
          <cell r="G11"/>
          <cell r="H11"/>
          <cell r="I11"/>
          <cell r="J11"/>
          <cell r="K11"/>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cell r="K13"/>
        </row>
        <row r="14">
          <cell r="A14" t="str">
            <v>Domestic Two Rate</v>
          </cell>
          <cell r="B14" t="str">
            <v>57,51</v>
          </cell>
          <cell r="C14">
            <v>2</v>
          </cell>
          <cell r="D14">
            <v>2.2589999999999999</v>
          </cell>
          <cell r="E14">
            <v>5.8999999999999997E-2</v>
          </cell>
          <cell r="F14">
            <v>0</v>
          </cell>
          <cell r="G14">
            <v>4.6900000000000004</v>
          </cell>
          <cell r="H14">
            <v>0</v>
          </cell>
          <cell r="I14">
            <v>0</v>
          </cell>
          <cell r="J14"/>
          <cell r="K14"/>
        </row>
        <row r="15">
          <cell r="A15" t="str">
            <v>Small Non Domestic Unrestricted</v>
          </cell>
          <cell r="B15" t="str">
            <v>70,52</v>
          </cell>
          <cell r="C15">
            <v>3</v>
          </cell>
          <cell r="D15">
            <v>1.34</v>
          </cell>
          <cell r="E15">
            <v>0</v>
          </cell>
          <cell r="F15">
            <v>0</v>
          </cell>
          <cell r="G15">
            <v>5.03</v>
          </cell>
          <cell r="H15">
            <v>0</v>
          </cell>
          <cell r="I15">
            <v>0</v>
          </cell>
          <cell r="J15"/>
          <cell r="K15"/>
        </row>
        <row r="16">
          <cell r="A16" t="str">
            <v>Small Non Domestic Two Rate</v>
          </cell>
          <cell r="B16" t="str">
            <v>58,53</v>
          </cell>
          <cell r="C16">
            <v>4</v>
          </cell>
          <cell r="D16">
            <v>1.675</v>
          </cell>
          <cell r="E16">
            <v>4.9000000000000002E-2</v>
          </cell>
          <cell r="F16">
            <v>0</v>
          </cell>
          <cell r="G16">
            <v>5.03</v>
          </cell>
          <cell r="H16">
            <v>0</v>
          </cell>
          <cell r="I16">
            <v>0</v>
          </cell>
          <cell r="J16"/>
          <cell r="K16"/>
        </row>
        <row r="17">
          <cell r="A17" t="str">
            <v>LV Medium Non-Domestic</v>
          </cell>
          <cell r="B17" t="str">
            <v>71,55</v>
          </cell>
          <cell r="C17" t="str">
            <v>5-8</v>
          </cell>
          <cell r="D17">
            <v>1.5509999999999999</v>
          </cell>
          <cell r="E17">
            <v>4.9000000000000002E-2</v>
          </cell>
          <cell r="F17">
            <v>0</v>
          </cell>
          <cell r="G17">
            <v>35.31</v>
          </cell>
          <cell r="H17">
            <v>0</v>
          </cell>
          <cell r="I17">
            <v>0</v>
          </cell>
          <cell r="J17"/>
          <cell r="K17"/>
        </row>
        <row r="18">
          <cell r="A18" t="str">
            <v>LV Network Domestic</v>
          </cell>
          <cell r="B18">
            <v>294296</v>
          </cell>
          <cell r="C18">
            <v>0</v>
          </cell>
          <cell r="D18">
            <v>14.416</v>
          </cell>
          <cell r="E18">
            <v>0.13600000000000001</v>
          </cell>
          <cell r="F18">
            <v>5.1999999999999998E-2</v>
          </cell>
          <cell r="G18">
            <v>4.6900000000000004</v>
          </cell>
          <cell r="H18">
            <v>0</v>
          </cell>
          <cell r="I18">
            <v>0</v>
          </cell>
          <cell r="J18"/>
          <cell r="K18"/>
        </row>
        <row r="19">
          <cell r="A19" t="str">
            <v>LV Network Non-Domestic Non-CT</v>
          </cell>
          <cell r="B19">
            <v>378379</v>
          </cell>
          <cell r="C19">
            <v>0</v>
          </cell>
          <cell r="D19">
            <v>11.943</v>
          </cell>
          <cell r="E19">
            <v>0.112</v>
          </cell>
          <cell r="F19">
            <v>4.2999999999999997E-2</v>
          </cell>
          <cell r="G19">
            <v>5.33</v>
          </cell>
          <cell r="H19">
            <v>0</v>
          </cell>
          <cell r="I19">
            <v>0</v>
          </cell>
          <cell r="J19"/>
          <cell r="K19"/>
        </row>
        <row r="20">
          <cell r="A20" t="str">
            <v>LV HH Metered</v>
          </cell>
          <cell r="B20" t="str">
            <v>20,61</v>
          </cell>
          <cell r="C20">
            <v>0</v>
          </cell>
          <cell r="D20">
            <v>9.93</v>
          </cell>
          <cell r="E20">
            <v>7.8E-2</v>
          </cell>
          <cell r="F20">
            <v>3.1E-2</v>
          </cell>
          <cell r="G20">
            <v>14.3</v>
          </cell>
          <cell r="H20">
            <v>3.39</v>
          </cell>
          <cell r="I20">
            <v>0.30099999999999999</v>
          </cell>
          <cell r="J20">
            <v>3.39</v>
          </cell>
          <cell r="K20"/>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row>
        <row r="23">
          <cell r="A23" t="str">
            <v>NHH UMS category A</v>
          </cell>
          <cell r="B23" t="str">
            <v>59,65</v>
          </cell>
          <cell r="C23">
            <v>8</v>
          </cell>
          <cell r="D23">
            <v>1.415</v>
          </cell>
          <cell r="E23">
            <v>0</v>
          </cell>
          <cell r="F23">
            <v>0</v>
          </cell>
          <cell r="G23">
            <v>0</v>
          </cell>
          <cell r="H23">
            <v>0</v>
          </cell>
          <cell r="I23">
            <v>0</v>
          </cell>
          <cell r="J23"/>
          <cell r="K23"/>
        </row>
        <row r="24">
          <cell r="A24" t="str">
            <v>NHH UMS category B</v>
          </cell>
          <cell r="B24" t="str">
            <v>122,56</v>
          </cell>
          <cell r="C24">
            <v>1</v>
          </cell>
          <cell r="D24">
            <v>2.0419999999999998</v>
          </cell>
          <cell r="E24">
            <v>0</v>
          </cell>
          <cell r="F24">
            <v>0</v>
          </cell>
          <cell r="G24">
            <v>0</v>
          </cell>
          <cell r="H24">
            <v>0</v>
          </cell>
          <cell r="I24">
            <v>0</v>
          </cell>
          <cell r="J24"/>
          <cell r="K24"/>
        </row>
        <row r="25">
          <cell r="A25" t="str">
            <v>NHH UMS category C</v>
          </cell>
          <cell r="B25" t="str">
            <v>66,67</v>
          </cell>
          <cell r="C25">
            <v>1</v>
          </cell>
          <cell r="D25">
            <v>3.3719999999999999</v>
          </cell>
          <cell r="E25">
            <v>0</v>
          </cell>
          <cell r="F25">
            <v>0</v>
          </cell>
          <cell r="G25">
            <v>0</v>
          </cell>
          <cell r="H25">
            <v>0</v>
          </cell>
          <cell r="I25">
            <v>0</v>
          </cell>
          <cell r="J25"/>
          <cell r="K25"/>
        </row>
        <row r="26">
          <cell r="A26" t="str">
            <v>NHH UMS category D</v>
          </cell>
          <cell r="B26" t="str">
            <v>68,72</v>
          </cell>
          <cell r="C26">
            <v>1</v>
          </cell>
          <cell r="D26">
            <v>0.998</v>
          </cell>
          <cell r="E26">
            <v>0</v>
          </cell>
          <cell r="F26">
            <v>0</v>
          </cell>
          <cell r="G26">
            <v>0</v>
          </cell>
          <cell r="H26">
            <v>0</v>
          </cell>
          <cell r="I26">
            <v>0</v>
          </cell>
          <cell r="J26"/>
          <cell r="K26"/>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cell r="K27"/>
        </row>
        <row r="28">
          <cell r="A28" t="str">
            <v>LV Generation NHH or Aggregate HH</v>
          </cell>
          <cell r="B28" t="str">
            <v>126,63</v>
          </cell>
          <cell r="C28" t="str">
            <v>8 or 0</v>
          </cell>
          <cell r="D28">
            <v>-0.97599999999999998</v>
          </cell>
          <cell r="E28">
            <v>0</v>
          </cell>
          <cell r="F28">
            <v>0</v>
          </cell>
          <cell r="G28">
            <v>0</v>
          </cell>
          <cell r="H28">
            <v>0</v>
          </cell>
          <cell r="I28">
            <v>0</v>
          </cell>
          <cell r="J28"/>
          <cell r="K28"/>
        </row>
        <row r="29">
          <cell r="A29" t="str">
            <v>LV Generation Intermittent</v>
          </cell>
          <cell r="B29" t="str">
            <v>127,73</v>
          </cell>
          <cell r="C29">
            <v>0</v>
          </cell>
          <cell r="D29">
            <v>-0.97599999999999998</v>
          </cell>
          <cell r="E29">
            <v>0</v>
          </cell>
          <cell r="F29">
            <v>0</v>
          </cell>
          <cell r="G29">
            <v>0</v>
          </cell>
          <cell r="H29">
            <v>0</v>
          </cell>
          <cell r="I29">
            <v>0.30599999999999999</v>
          </cell>
          <cell r="J29"/>
          <cell r="K29"/>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cell r="K30"/>
        </row>
        <row r="31">
          <cell r="A31" t="str">
            <v>LV Sub Generation Intermittent</v>
          </cell>
          <cell r="B31">
            <v>173174</v>
          </cell>
          <cell r="C31">
            <v>0</v>
          </cell>
          <cell r="D31">
            <v>-0.879</v>
          </cell>
          <cell r="E31">
            <v>0</v>
          </cell>
          <cell r="F31">
            <v>0</v>
          </cell>
          <cell r="G31">
            <v>0</v>
          </cell>
          <cell r="H31">
            <v>0</v>
          </cell>
          <cell r="I31">
            <v>0.28000000000000003</v>
          </cell>
          <cell r="J31"/>
          <cell r="K31"/>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cell r="K32"/>
        </row>
        <row r="33">
          <cell r="A33" t="str">
            <v>HV Generation Intermittent</v>
          </cell>
          <cell r="B33">
            <v>64</v>
          </cell>
          <cell r="C33">
            <v>0</v>
          </cell>
          <cell r="D33">
            <v>-0.63200000000000001</v>
          </cell>
          <cell r="E33">
            <v>0</v>
          </cell>
          <cell r="F33">
            <v>0</v>
          </cell>
          <cell r="G33">
            <v>47.06</v>
          </cell>
          <cell r="H33">
            <v>0</v>
          </cell>
          <cell r="I33">
            <v>0.22800000000000001</v>
          </cell>
          <cell r="J33"/>
          <cell r="K33"/>
        </row>
        <row r="34">
          <cell r="A34" t="str">
            <v>HV Generation Non-Intermittent</v>
          </cell>
          <cell r="B34">
            <v>178</v>
          </cell>
          <cell r="C34">
            <v>0</v>
          </cell>
          <cell r="D34">
            <v>-6.8570000000000002</v>
          </cell>
          <cell r="E34">
            <v>-0.03</v>
          </cell>
          <cell r="F34">
            <v>-1.2E-2</v>
          </cell>
          <cell r="G34">
            <v>47.06</v>
          </cell>
          <cell r="H34">
            <v>0</v>
          </cell>
          <cell r="I34">
            <v>0.22800000000000001</v>
          </cell>
          <cell r="J34"/>
          <cell r="K34"/>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cell r="H10"/>
          <cell r="I10"/>
          <cell r="J10"/>
          <cell r="K10"/>
          <cell r="L10"/>
          <cell r="M10"/>
          <cell r="N10"/>
          <cell r="O10"/>
        </row>
        <row r="11">
          <cell r="G11"/>
          <cell r="H11"/>
          <cell r="I11"/>
          <cell r="J11"/>
          <cell r="K11"/>
          <cell r="L11"/>
          <cell r="M11"/>
          <cell r="N11"/>
          <cell r="O11"/>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codeName="Sheet3">
    <pageSetUpPr fitToPage="1"/>
  </sheetPr>
  <dimension ref="A1:I23"/>
  <sheetViews>
    <sheetView showGridLines="0" tabSelected="1" zoomScaleNormal="100" zoomScaleSheetLayoutView="100" workbookViewId="0">
      <selection activeCell="E4" sqref="E4"/>
    </sheetView>
  </sheetViews>
  <sheetFormatPr defaultRowHeight="12.75"/>
  <cols>
    <col min="1" max="1" width="54.7109375" customWidth="1"/>
    <col min="2" max="2" width="42.140625" customWidth="1"/>
    <col min="3" max="3" width="28" customWidth="1"/>
    <col min="4" max="4" width="18.140625" customWidth="1"/>
    <col min="5" max="5" width="21.5703125" customWidth="1"/>
  </cols>
  <sheetData>
    <row r="1" spans="1:9">
      <c r="A1" s="19"/>
      <c r="B1" s="19"/>
      <c r="C1" s="19"/>
      <c r="D1" s="19"/>
      <c r="E1" s="19"/>
    </row>
    <row r="2" spans="1:9" ht="16.5">
      <c r="A2" s="57"/>
      <c r="B2" s="53"/>
      <c r="C2" s="53"/>
      <c r="D2" s="53"/>
      <c r="E2" s="53"/>
    </row>
    <row r="3" spans="1:9" ht="15">
      <c r="A3" s="58"/>
      <c r="B3" s="54" t="s">
        <v>273</v>
      </c>
      <c r="C3" s="54" t="s">
        <v>83</v>
      </c>
      <c r="D3" s="54" t="s">
        <v>91</v>
      </c>
      <c r="E3" s="54" t="s">
        <v>90</v>
      </c>
    </row>
    <row r="4" spans="1:9" ht="30">
      <c r="A4" s="55" t="s">
        <v>272</v>
      </c>
      <c r="B4" s="23" t="s">
        <v>352</v>
      </c>
      <c r="C4" s="23" t="s">
        <v>357</v>
      </c>
      <c r="D4" s="78" t="s">
        <v>358</v>
      </c>
      <c r="E4" s="23" t="s">
        <v>702</v>
      </c>
    </row>
    <row r="5" spans="1:9">
      <c r="A5" s="53"/>
      <c r="B5" s="53"/>
      <c r="C5" s="53"/>
      <c r="D5" s="53"/>
      <c r="E5" s="53"/>
    </row>
    <row r="6" spans="1:9" ht="16.5">
      <c r="A6" s="57" t="s">
        <v>84</v>
      </c>
      <c r="B6" s="53"/>
      <c r="C6" s="53"/>
      <c r="D6" s="53"/>
      <c r="E6" s="53"/>
    </row>
    <row r="7" spans="1:9" ht="15">
      <c r="A7" s="59" t="s">
        <v>85</v>
      </c>
      <c r="B7" s="233" t="s">
        <v>86</v>
      </c>
      <c r="C7" s="233"/>
      <c r="D7" s="233"/>
      <c r="E7" s="233"/>
    </row>
    <row r="8" spans="1:9" ht="30" customHeight="1">
      <c r="A8" s="64" t="s">
        <v>244</v>
      </c>
      <c r="B8" s="232" t="s">
        <v>88</v>
      </c>
      <c r="C8" s="232"/>
      <c r="D8" s="232"/>
      <c r="E8" s="232"/>
    </row>
    <row r="9" spans="1:9" ht="30" customHeight="1">
      <c r="A9" s="64" t="s">
        <v>245</v>
      </c>
      <c r="B9" s="232"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GSP_F area.</v>
      </c>
      <c r="C9" s="232"/>
      <c r="D9" s="232"/>
      <c r="E9" s="232"/>
    </row>
    <row r="10" spans="1:9" ht="30" customHeight="1">
      <c r="A10" s="64" t="s">
        <v>246</v>
      </c>
      <c r="B10" s="232" t="s">
        <v>89</v>
      </c>
      <c r="C10" s="232"/>
      <c r="D10" s="232"/>
      <c r="E10" s="232"/>
    </row>
    <row r="11" spans="1:9" ht="61.5" customHeight="1">
      <c r="A11" s="64" t="s">
        <v>247</v>
      </c>
      <c r="B11" s="232" t="str">
        <f>"Annex 4 contains charges that are levied on the owner of an embedded network within "&amp;B4&amp;" area. "&amp;F11</f>
        <v>Annex 4 contains charges that are levied on the owner of an embedded network within Harlaxton Energy Networks Limited -  GSP_F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2"/>
      <c r="D11" s="232"/>
      <c r="E11" s="232"/>
      <c r="F11" s="231" t="s">
        <v>240</v>
      </c>
      <c r="G11" s="231"/>
      <c r="H11" s="231"/>
      <c r="I11" s="231"/>
    </row>
    <row r="12" spans="1:9" ht="35.25" customHeight="1">
      <c r="A12" s="64" t="s">
        <v>184</v>
      </c>
      <c r="B12" s="232" t="s">
        <v>241</v>
      </c>
      <c r="C12" s="232"/>
      <c r="D12" s="232"/>
      <c r="E12" s="232"/>
    </row>
    <row r="13" spans="1:9" ht="33.75" customHeight="1">
      <c r="A13" s="64" t="s">
        <v>243</v>
      </c>
      <c r="B13" s="232"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GSP_F area.</v>
      </c>
      <c r="C13" s="232"/>
      <c r="D13" s="232"/>
      <c r="E13" s="232"/>
    </row>
    <row r="14" spans="1:9" ht="29.25" customHeight="1">
      <c r="A14" s="64" t="s">
        <v>223</v>
      </c>
      <c r="B14" s="232" t="s">
        <v>242</v>
      </c>
      <c r="C14" s="232"/>
      <c r="D14" s="232"/>
      <c r="E14" s="232"/>
    </row>
    <row r="15" spans="1:9" ht="30" customHeight="1">
      <c r="A15" s="64" t="s">
        <v>221</v>
      </c>
      <c r="B15" s="232" t="s">
        <v>222</v>
      </c>
      <c r="C15" s="232"/>
      <c r="D15" s="232"/>
      <c r="E15" s="232"/>
    </row>
    <row r="16" spans="1:9">
      <c r="A16" s="53"/>
      <c r="B16" s="53"/>
      <c r="C16" s="53"/>
      <c r="D16" s="53"/>
      <c r="E16" s="53"/>
    </row>
    <row r="17" spans="1:5" ht="15">
      <c r="A17" s="60" t="s">
        <v>100</v>
      </c>
      <c r="B17" s="53"/>
      <c r="C17" s="53"/>
      <c r="D17" s="53"/>
      <c r="E17" s="53"/>
    </row>
    <row r="18" spans="1:5" ht="15">
      <c r="A18" s="59"/>
      <c r="B18" s="233"/>
      <c r="C18" s="233"/>
      <c r="D18" s="233"/>
      <c r="E18" s="233"/>
    </row>
    <row r="19" spans="1:5" ht="32.25" customHeight="1">
      <c r="A19" s="234" t="s">
        <v>301</v>
      </c>
      <c r="B19" s="235"/>
      <c r="C19" s="235"/>
      <c r="D19" s="235"/>
      <c r="E19" s="235"/>
    </row>
    <row r="20" spans="1:5">
      <c r="A20" s="53"/>
      <c r="B20" s="53"/>
      <c r="C20" s="53"/>
      <c r="D20" s="53"/>
      <c r="E20" s="53"/>
    </row>
    <row r="21" spans="1:5" ht="15">
      <c r="A21" s="61" t="s">
        <v>101</v>
      </c>
      <c r="B21" s="53"/>
      <c r="C21" s="53"/>
      <c r="D21" s="53"/>
      <c r="E21" s="53"/>
    </row>
    <row r="22" spans="1:5" ht="15">
      <c r="A22" s="56"/>
      <c r="B22" s="233"/>
      <c r="C22" s="233"/>
      <c r="D22" s="233"/>
      <c r="E22" s="233"/>
    </row>
    <row r="23" spans="1:5" ht="49.5" customHeight="1">
      <c r="A23" s="234" t="s">
        <v>248</v>
      </c>
      <c r="B23" s="235"/>
      <c r="C23" s="235"/>
      <c r="D23" s="235"/>
      <c r="E23" s="235"/>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4:E14"/>
    <mergeCell ref="B13:E13"/>
    <mergeCell ref="B7:E7"/>
    <mergeCell ref="B8:E8"/>
    <mergeCell ref="B9:E9"/>
    <mergeCell ref="B10:E10"/>
    <mergeCell ref="B11:E11"/>
    <mergeCell ref="F11:I11"/>
    <mergeCell ref="B15:E15"/>
    <mergeCell ref="B18:E18"/>
    <mergeCell ref="A19:E19"/>
    <mergeCell ref="B22:E22"/>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sheetPr codeName="Sheet1">
    <pageSetUpPr fitToPage="1"/>
  </sheetPr>
  <dimension ref="A1:M45"/>
  <sheetViews>
    <sheetView topLeftCell="A13" zoomScale="85" zoomScaleNormal="85" zoomScaleSheetLayoutView="100" workbookViewId="0">
      <selection activeCell="K18" sqref="K18"/>
    </sheetView>
  </sheetViews>
  <sheetFormatPr defaultRowHeight="27.75" customHeight="1"/>
  <cols>
    <col min="1" max="1" width="44.5703125" style="2" customWidth="1"/>
    <col min="2" max="2" width="16.28515625" style="3" bestFit="1" customWidth="1"/>
    <col min="3" max="3" width="6.85546875" style="2" customWidth="1"/>
    <col min="4" max="4" width="17" style="2" bestFit="1" customWidth="1"/>
    <col min="5" max="5" width="16.7109375" style="3" customWidth="1"/>
    <col min="6" max="6" width="17" style="3" bestFit="1" customWidth="1"/>
    <col min="7" max="7" width="15.7109375" style="3" bestFit="1" customWidth="1"/>
    <col min="8" max="8" width="15.85546875" style="7" bestFit="1" customWidth="1"/>
    <col min="9" max="9" width="16.5703125" style="7" bestFit="1" customWidth="1"/>
    <col min="10" max="10" width="17.85546875" style="5" bestFit="1" customWidth="1"/>
    <col min="11" max="11" width="38.28515625" style="6" bestFit="1" customWidth="1"/>
    <col min="12" max="12" width="1.42578125" style="4" customWidth="1"/>
    <col min="13" max="13" width="15.5703125" style="4" customWidth="1"/>
    <col min="14" max="19" width="15.5703125" style="2" customWidth="1"/>
    <col min="20" max="16384" width="9.140625" style="2"/>
  </cols>
  <sheetData>
    <row r="1" spans="1:13" ht="27.75" customHeight="1">
      <c r="A1" s="11" t="s">
        <v>87</v>
      </c>
    </row>
    <row r="2" spans="1:13" ht="27" customHeight="1">
      <c r="A2" s="244" t="s">
        <v>703</v>
      </c>
      <c r="B2" s="244"/>
      <c r="C2" s="244"/>
      <c r="D2" s="244"/>
      <c r="E2" s="244"/>
      <c r="F2" s="244"/>
      <c r="G2" s="244"/>
      <c r="H2" s="244"/>
      <c r="I2" s="244"/>
      <c r="J2" s="244"/>
      <c r="K2" s="244"/>
    </row>
    <row r="3" spans="1:13" s="73" customFormat="1" ht="15" customHeight="1">
      <c r="A3" s="71"/>
      <c r="B3" s="71"/>
      <c r="C3" s="71"/>
      <c r="D3" s="71"/>
      <c r="E3" s="71"/>
      <c r="F3" s="71"/>
      <c r="G3" s="71"/>
      <c r="H3" s="71"/>
      <c r="I3" s="71"/>
      <c r="J3" s="71"/>
      <c r="K3" s="71"/>
      <c r="L3" s="72"/>
      <c r="M3" s="72"/>
    </row>
    <row r="4" spans="1:13" s="73" customFormat="1" ht="18">
      <c r="A4" s="244" t="s">
        <v>297</v>
      </c>
      <c r="B4" s="244"/>
      <c r="C4" s="244"/>
      <c r="D4" s="244"/>
      <c r="E4" s="244"/>
      <c r="F4" s="71"/>
      <c r="G4" s="244" t="s">
        <v>296</v>
      </c>
      <c r="H4" s="244"/>
      <c r="I4" s="244"/>
      <c r="J4" s="244"/>
      <c r="K4" s="244"/>
      <c r="L4" s="72"/>
      <c r="M4" s="72"/>
    </row>
    <row r="5" spans="1:13" s="73" customFormat="1" ht="25.5">
      <c r="A5" s="65" t="s">
        <v>79</v>
      </c>
      <c r="B5" s="116" t="s">
        <v>286</v>
      </c>
      <c r="C5" s="245" t="s">
        <v>287</v>
      </c>
      <c r="D5" s="246"/>
      <c r="E5" s="66" t="s">
        <v>288</v>
      </c>
      <c r="F5" s="71"/>
      <c r="G5" s="247" t="s">
        <v>79</v>
      </c>
      <c r="H5" s="248"/>
      <c r="I5" s="68" t="s">
        <v>292</v>
      </c>
      <c r="J5" s="69" t="s">
        <v>293</v>
      </c>
      <c r="K5" s="66" t="s">
        <v>288</v>
      </c>
      <c r="L5" s="72"/>
      <c r="M5" s="72"/>
    </row>
    <row r="6" spans="1:13" s="73" customFormat="1" ht="60" customHeight="1">
      <c r="A6" s="119" t="s">
        <v>289</v>
      </c>
      <c r="B6" s="17" t="s">
        <v>303</v>
      </c>
      <c r="C6" s="240" t="s">
        <v>304</v>
      </c>
      <c r="D6" s="240"/>
      <c r="E6" s="67" t="s">
        <v>306</v>
      </c>
      <c r="F6" s="71"/>
      <c r="G6" s="239" t="s">
        <v>290</v>
      </c>
      <c r="H6" s="239"/>
      <c r="I6" s="17" t="s">
        <v>303</v>
      </c>
      <c r="J6" s="70" t="s">
        <v>304</v>
      </c>
      <c r="K6" s="70" t="s">
        <v>306</v>
      </c>
      <c r="L6" s="72"/>
      <c r="M6" s="72"/>
    </row>
    <row r="7" spans="1:13" s="73" customFormat="1" ht="60" customHeight="1">
      <c r="A7" s="119" t="s">
        <v>82</v>
      </c>
      <c r="B7" s="115"/>
      <c r="C7" s="242"/>
      <c r="D7" s="243"/>
      <c r="E7" s="70" t="s">
        <v>305</v>
      </c>
      <c r="F7" s="71"/>
      <c r="G7" s="239" t="s">
        <v>307</v>
      </c>
      <c r="H7" s="239"/>
      <c r="I7" s="115"/>
      <c r="J7" s="70" t="s">
        <v>327</v>
      </c>
      <c r="K7" s="70" t="s">
        <v>306</v>
      </c>
      <c r="L7" s="72"/>
      <c r="M7" s="72"/>
    </row>
    <row r="8" spans="1:13" s="73" customFormat="1" ht="31.5" customHeight="1">
      <c r="A8" s="117" t="s">
        <v>80</v>
      </c>
      <c r="B8" s="240" t="s">
        <v>81</v>
      </c>
      <c r="C8" s="240"/>
      <c r="D8" s="240"/>
      <c r="E8" s="240"/>
      <c r="F8" s="71"/>
      <c r="G8" s="239" t="s">
        <v>295</v>
      </c>
      <c r="H8" s="239"/>
      <c r="I8" s="115"/>
      <c r="J8" s="115"/>
      <c r="K8" s="70" t="s">
        <v>305</v>
      </c>
      <c r="L8" s="72"/>
      <c r="M8" s="72"/>
    </row>
    <row r="9" spans="1:13" s="73" customFormat="1" ht="18">
      <c r="A9" s="118"/>
      <c r="B9" s="118"/>
      <c r="C9" s="241"/>
      <c r="D9" s="241"/>
      <c r="E9" s="118"/>
      <c r="F9" s="71"/>
      <c r="G9" s="239" t="s">
        <v>294</v>
      </c>
      <c r="H9" s="239"/>
      <c r="I9" s="236" t="s">
        <v>81</v>
      </c>
      <c r="J9" s="237"/>
      <c r="K9" s="238"/>
      <c r="L9" s="72"/>
      <c r="M9" s="72"/>
    </row>
    <row r="10" spans="1:13" s="73" customFormat="1" ht="12.75" customHeight="1">
      <c r="A10" s="71"/>
      <c r="B10" s="71"/>
      <c r="C10" s="71"/>
      <c r="D10" s="71"/>
      <c r="E10" s="71"/>
      <c r="F10" s="71"/>
      <c r="G10" s="71"/>
      <c r="H10" s="71"/>
      <c r="I10" s="71"/>
      <c r="J10" s="71"/>
      <c r="K10" s="71"/>
      <c r="L10" s="72"/>
      <c r="M10" s="72"/>
    </row>
    <row r="11" spans="1:13" ht="63.75" customHeight="1">
      <c r="A11" s="127" t="s">
        <v>302</v>
      </c>
      <c r="B11" s="63" t="s">
        <v>92</v>
      </c>
      <c r="C11" s="63" t="s">
        <v>93</v>
      </c>
      <c r="D11" s="63" t="s">
        <v>249</v>
      </c>
      <c r="E11" s="63" t="s">
        <v>250</v>
      </c>
      <c r="F11" s="63" t="s">
        <v>251</v>
      </c>
      <c r="G11" s="63" t="s">
        <v>97</v>
      </c>
      <c r="H11" s="63" t="s">
        <v>98</v>
      </c>
      <c r="I11" s="63" t="s">
        <v>224</v>
      </c>
      <c r="J11" s="22" t="s">
        <v>252</v>
      </c>
      <c r="K11" s="63" t="s">
        <v>49</v>
      </c>
    </row>
    <row r="12" spans="1:13" ht="35.1" customHeight="1">
      <c r="A12" s="15" t="s">
        <v>0</v>
      </c>
      <c r="B12" s="79" t="s">
        <v>329</v>
      </c>
      <c r="C12" s="99">
        <v>1</v>
      </c>
      <c r="D12" s="81">
        <v>2.177</v>
      </c>
      <c r="E12" s="82">
        <v>0</v>
      </c>
      <c r="F12" s="82">
        <v>0</v>
      </c>
      <c r="G12" s="83">
        <v>5.21</v>
      </c>
      <c r="H12" s="82">
        <v>0</v>
      </c>
      <c r="I12" s="82">
        <v>0</v>
      </c>
      <c r="J12" s="100" t="s">
        <v>328</v>
      </c>
      <c r="K12" s="79"/>
    </row>
    <row r="13" spans="1:13" ht="35.1" customHeight="1">
      <c r="A13" s="15" t="s">
        <v>1</v>
      </c>
      <c r="B13" s="79" t="s">
        <v>330</v>
      </c>
      <c r="C13" s="99">
        <v>2</v>
      </c>
      <c r="D13" s="81">
        <v>2.5609999999999999</v>
      </c>
      <c r="E13" s="81">
        <v>0.17399999999999999</v>
      </c>
      <c r="F13" s="82">
        <v>0</v>
      </c>
      <c r="G13" s="83">
        <v>5.21</v>
      </c>
      <c r="H13" s="82">
        <v>0</v>
      </c>
      <c r="I13" s="82">
        <v>0</v>
      </c>
      <c r="J13" s="100" t="s">
        <v>328</v>
      </c>
      <c r="K13" s="79"/>
    </row>
    <row r="14" spans="1:13" ht="35.1" customHeight="1">
      <c r="A14" s="15" t="s">
        <v>14</v>
      </c>
      <c r="B14" s="82" t="s">
        <v>351</v>
      </c>
      <c r="C14" s="82">
        <v>0</v>
      </c>
      <c r="D14" s="82">
        <v>0</v>
      </c>
      <c r="E14" s="82">
        <v>0</v>
      </c>
      <c r="F14" s="82">
        <v>0</v>
      </c>
      <c r="G14" s="82">
        <v>0</v>
      </c>
      <c r="H14" s="82">
        <v>0</v>
      </c>
      <c r="I14" s="82">
        <v>0</v>
      </c>
      <c r="J14" s="100" t="s">
        <v>328</v>
      </c>
      <c r="K14" s="79"/>
    </row>
    <row r="15" spans="1:13" ht="35.1" customHeight="1">
      <c r="A15" s="15" t="s">
        <v>15</v>
      </c>
      <c r="B15" s="79" t="s">
        <v>331</v>
      </c>
      <c r="C15" s="99">
        <v>3</v>
      </c>
      <c r="D15" s="81">
        <v>2.2120000000000002</v>
      </c>
      <c r="E15" s="82">
        <v>0</v>
      </c>
      <c r="F15" s="82">
        <v>0</v>
      </c>
      <c r="G15" s="83">
        <v>4.7699999999999996</v>
      </c>
      <c r="H15" s="82">
        <v>0</v>
      </c>
      <c r="I15" s="82">
        <v>0</v>
      </c>
      <c r="J15" s="100" t="s">
        <v>328</v>
      </c>
      <c r="K15" s="79"/>
    </row>
    <row r="16" spans="1:13" ht="35.1" customHeight="1">
      <c r="A16" s="15" t="s">
        <v>16</v>
      </c>
      <c r="B16" s="79" t="s">
        <v>332</v>
      </c>
      <c r="C16" s="99">
        <v>4</v>
      </c>
      <c r="D16" s="81">
        <v>2.694</v>
      </c>
      <c r="E16" s="81">
        <v>0.25</v>
      </c>
      <c r="F16" s="82">
        <v>0</v>
      </c>
      <c r="G16" s="83">
        <v>4.7699999999999996</v>
      </c>
      <c r="H16" s="82">
        <v>0</v>
      </c>
      <c r="I16" s="82">
        <v>0</v>
      </c>
      <c r="J16" s="100" t="s">
        <v>328</v>
      </c>
      <c r="K16" s="79"/>
    </row>
    <row r="17" spans="1:11" ht="35.1" customHeight="1">
      <c r="A17" s="15" t="s">
        <v>17</v>
      </c>
      <c r="B17" s="82" t="s">
        <v>351</v>
      </c>
      <c r="C17" s="82">
        <v>0</v>
      </c>
      <c r="D17" s="82">
        <v>0</v>
      </c>
      <c r="E17" s="82">
        <v>0</v>
      </c>
      <c r="F17" s="82">
        <v>0</v>
      </c>
      <c r="G17" s="82">
        <v>0</v>
      </c>
      <c r="H17" s="82">
        <v>0</v>
      </c>
      <c r="I17" s="82">
        <v>0</v>
      </c>
      <c r="J17" s="100" t="s">
        <v>328</v>
      </c>
      <c r="K17" s="79"/>
    </row>
    <row r="18" spans="1:11" ht="35.1" customHeight="1">
      <c r="A18" s="15" t="s">
        <v>2</v>
      </c>
      <c r="B18" s="79" t="s">
        <v>333</v>
      </c>
      <c r="C18" s="99" t="s">
        <v>23</v>
      </c>
      <c r="D18" s="81">
        <v>2.0289999999999999</v>
      </c>
      <c r="E18" s="81">
        <v>0.16400000000000001</v>
      </c>
      <c r="F18" s="82">
        <v>0</v>
      </c>
      <c r="G18" s="83">
        <v>25.73</v>
      </c>
      <c r="H18" s="82">
        <v>0</v>
      </c>
      <c r="I18" s="82">
        <v>0</v>
      </c>
      <c r="J18" s="100" t="str">
        <f t="shared" ref="J18:J20" si="0">IF(H18=0,"",H18)</f>
        <v/>
      </c>
      <c r="K18" s="79"/>
    </row>
    <row r="19" spans="1:11" ht="35.1" customHeight="1">
      <c r="A19" s="15" t="s">
        <v>18</v>
      </c>
      <c r="B19" s="79">
        <v>295</v>
      </c>
      <c r="C19" s="99" t="s">
        <v>23</v>
      </c>
      <c r="D19" s="81">
        <v>2.2629999999999999</v>
      </c>
      <c r="E19" s="81">
        <v>0.21099999999999999</v>
      </c>
      <c r="F19" s="82">
        <v>0</v>
      </c>
      <c r="G19" s="83">
        <v>63.8</v>
      </c>
      <c r="H19" s="82">
        <v>0</v>
      </c>
      <c r="I19" s="82">
        <v>0</v>
      </c>
      <c r="J19" s="100" t="str">
        <f t="shared" si="0"/>
        <v/>
      </c>
      <c r="K19" s="79"/>
    </row>
    <row r="20" spans="1:11" ht="35.1" customHeight="1">
      <c r="A20" s="15" t="s">
        <v>19</v>
      </c>
      <c r="B20" s="79">
        <v>252</v>
      </c>
      <c r="C20" s="99" t="s">
        <v>23</v>
      </c>
      <c r="D20" s="81">
        <v>1.3759999999999999</v>
      </c>
      <c r="E20" s="81">
        <v>9.4E-2</v>
      </c>
      <c r="F20" s="82">
        <v>0</v>
      </c>
      <c r="G20" s="83">
        <v>214.03</v>
      </c>
      <c r="H20" s="82">
        <v>0</v>
      </c>
      <c r="I20" s="82">
        <v>0</v>
      </c>
      <c r="J20" s="100" t="str">
        <f t="shared" si="0"/>
        <v/>
      </c>
      <c r="K20" s="79"/>
    </row>
    <row r="21" spans="1:11" ht="35.1" customHeight="1">
      <c r="A21" s="15" t="s">
        <v>359</v>
      </c>
      <c r="B21" s="143" t="s">
        <v>360</v>
      </c>
      <c r="C21" s="99"/>
      <c r="D21" s="84">
        <v>10.756</v>
      </c>
      <c r="E21" s="85">
        <v>1.3720000000000001</v>
      </c>
      <c r="F21" s="86">
        <v>0.17299999999999999</v>
      </c>
      <c r="G21" s="83">
        <v>5.21</v>
      </c>
      <c r="H21" s="82"/>
      <c r="I21" s="82"/>
      <c r="J21" s="100"/>
      <c r="K21" s="79"/>
    </row>
    <row r="22" spans="1:11" ht="35.1" customHeight="1">
      <c r="A22" s="15" t="s">
        <v>361</v>
      </c>
      <c r="B22" s="143" t="s">
        <v>360</v>
      </c>
      <c r="C22" s="99"/>
      <c r="D22" s="84">
        <v>11.907</v>
      </c>
      <c r="E22" s="85">
        <v>1.401</v>
      </c>
      <c r="F22" s="86">
        <v>0.17599999999999999</v>
      </c>
      <c r="G22" s="83">
        <v>4.7699999999999996</v>
      </c>
      <c r="H22" s="82"/>
      <c r="I22" s="82"/>
      <c r="J22" s="100"/>
      <c r="K22" s="79"/>
    </row>
    <row r="23" spans="1:11" ht="35.1" customHeight="1">
      <c r="A23" s="15" t="s">
        <v>20</v>
      </c>
      <c r="B23" s="79" t="s">
        <v>334</v>
      </c>
      <c r="C23" s="99">
        <v>0</v>
      </c>
      <c r="D23" s="84">
        <v>8.4629999999999992</v>
      </c>
      <c r="E23" s="85">
        <v>0.96399999999999997</v>
      </c>
      <c r="F23" s="86">
        <v>0.11799999999999999</v>
      </c>
      <c r="G23" s="83">
        <v>14.93</v>
      </c>
      <c r="H23" s="83">
        <v>1.56</v>
      </c>
      <c r="I23" s="81">
        <v>0.248</v>
      </c>
      <c r="J23" s="101">
        <v>1.56</v>
      </c>
      <c r="K23" s="79"/>
    </row>
    <row r="24" spans="1:11" ht="35.1" customHeight="1">
      <c r="A24" s="15" t="s">
        <v>21</v>
      </c>
      <c r="B24" s="79" t="s">
        <v>335</v>
      </c>
      <c r="C24" s="99">
        <v>0</v>
      </c>
      <c r="D24" s="84">
        <v>7.4820000000000002</v>
      </c>
      <c r="E24" s="85">
        <v>0.749</v>
      </c>
      <c r="F24" s="86">
        <v>8.6999999999999994E-2</v>
      </c>
      <c r="G24" s="83">
        <v>49.91</v>
      </c>
      <c r="H24" s="83">
        <v>2.17</v>
      </c>
      <c r="I24" s="81">
        <v>0.184</v>
      </c>
      <c r="J24" s="101">
        <v>2.17</v>
      </c>
      <c r="K24" s="79"/>
    </row>
    <row r="25" spans="1:11" ht="35.1" customHeight="1">
      <c r="A25" s="15" t="s">
        <v>22</v>
      </c>
      <c r="B25" s="79" t="s">
        <v>336</v>
      </c>
      <c r="C25" s="99">
        <v>0</v>
      </c>
      <c r="D25" s="84">
        <v>5.8550000000000004</v>
      </c>
      <c r="E25" s="85">
        <v>0.51900000000000002</v>
      </c>
      <c r="F25" s="86">
        <v>5.6000000000000001E-2</v>
      </c>
      <c r="G25" s="83">
        <v>126.91</v>
      </c>
      <c r="H25" s="83">
        <v>1.96</v>
      </c>
      <c r="I25" s="81">
        <v>0.13500000000000001</v>
      </c>
      <c r="J25" s="101">
        <v>1.96</v>
      </c>
      <c r="K25" s="79"/>
    </row>
    <row r="26" spans="1:11" ht="35.1" customHeight="1">
      <c r="A26" s="15" t="s">
        <v>99</v>
      </c>
      <c r="B26" s="82" t="s">
        <v>351</v>
      </c>
      <c r="C26" s="82"/>
      <c r="D26" s="82"/>
      <c r="E26" s="82"/>
      <c r="F26" s="82"/>
      <c r="G26" s="82"/>
      <c r="H26" s="82"/>
      <c r="I26" s="82"/>
      <c r="J26" s="82"/>
      <c r="K26" s="82"/>
    </row>
    <row r="27" spans="1:11" ht="35.1" customHeight="1">
      <c r="A27" s="15" t="s">
        <v>188</v>
      </c>
      <c r="B27" s="79" t="s">
        <v>337</v>
      </c>
      <c r="C27" s="99">
        <v>8</v>
      </c>
      <c r="D27" s="81">
        <v>1.3260000000000001</v>
      </c>
      <c r="E27" s="82">
        <v>0</v>
      </c>
      <c r="F27" s="82">
        <v>0</v>
      </c>
      <c r="G27" s="82">
        <v>0</v>
      </c>
      <c r="H27" s="82">
        <v>0</v>
      </c>
      <c r="I27" s="82">
        <v>0</v>
      </c>
      <c r="J27" s="100" t="s">
        <v>328</v>
      </c>
      <c r="K27" s="126"/>
    </row>
    <row r="28" spans="1:11" ht="35.1" customHeight="1">
      <c r="A28" s="15" t="s">
        <v>189</v>
      </c>
      <c r="B28" s="79" t="s">
        <v>338</v>
      </c>
      <c r="C28" s="99">
        <v>1</v>
      </c>
      <c r="D28" s="81">
        <v>1.7689999999999999</v>
      </c>
      <c r="E28" s="82">
        <v>0</v>
      </c>
      <c r="F28" s="82">
        <v>0</v>
      </c>
      <c r="G28" s="82">
        <v>0</v>
      </c>
      <c r="H28" s="82">
        <v>0</v>
      </c>
      <c r="I28" s="82">
        <v>0</v>
      </c>
      <c r="J28" s="100" t="s">
        <v>328</v>
      </c>
      <c r="K28" s="79"/>
    </row>
    <row r="29" spans="1:11" ht="35.1" customHeight="1">
      <c r="A29" s="15" t="s">
        <v>190</v>
      </c>
      <c r="B29" s="79" t="s">
        <v>339</v>
      </c>
      <c r="C29" s="99">
        <v>1</v>
      </c>
      <c r="D29" s="81">
        <v>3.21</v>
      </c>
      <c r="E29" s="82">
        <v>0</v>
      </c>
      <c r="F29" s="82">
        <v>0</v>
      </c>
      <c r="G29" s="82">
        <v>0</v>
      </c>
      <c r="H29" s="82">
        <v>0</v>
      </c>
      <c r="I29" s="82">
        <v>0</v>
      </c>
      <c r="J29" s="100" t="s">
        <v>328</v>
      </c>
      <c r="K29" s="79"/>
    </row>
    <row r="30" spans="1:11" ht="35.1" customHeight="1">
      <c r="A30" s="15" t="s">
        <v>191</v>
      </c>
      <c r="B30" s="79" t="s">
        <v>340</v>
      </c>
      <c r="C30" s="99">
        <v>1</v>
      </c>
      <c r="D30" s="81">
        <v>1.026</v>
      </c>
      <c r="E30" s="82">
        <v>0</v>
      </c>
      <c r="F30" s="82">
        <v>0</v>
      </c>
      <c r="G30" s="82">
        <v>0</v>
      </c>
      <c r="H30" s="82">
        <v>0</v>
      </c>
      <c r="I30" s="82">
        <v>0</v>
      </c>
      <c r="J30" s="100" t="s">
        <v>328</v>
      </c>
      <c r="K30" s="79"/>
    </row>
    <row r="31" spans="1:11" ht="35.1" customHeight="1">
      <c r="A31" s="15" t="s">
        <v>3</v>
      </c>
      <c r="B31" s="79" t="s">
        <v>341</v>
      </c>
      <c r="C31" s="99">
        <v>0</v>
      </c>
      <c r="D31" s="87">
        <v>24.24</v>
      </c>
      <c r="E31" s="88">
        <v>1.079</v>
      </c>
      <c r="F31" s="89">
        <v>0.13700000000000001</v>
      </c>
      <c r="G31" s="82">
        <v>0</v>
      </c>
      <c r="H31" s="82">
        <v>0</v>
      </c>
      <c r="I31" s="82">
        <v>0</v>
      </c>
      <c r="J31" s="100" t="s">
        <v>328</v>
      </c>
      <c r="K31" s="79"/>
    </row>
    <row r="32" spans="1:11" ht="35.1" customHeight="1">
      <c r="A32" s="15" t="s">
        <v>4</v>
      </c>
      <c r="B32" s="79" t="s">
        <v>342</v>
      </c>
      <c r="C32" s="99">
        <v>8</v>
      </c>
      <c r="D32" s="90">
        <v>-0.68200000000000005</v>
      </c>
      <c r="E32" s="82">
        <v>0</v>
      </c>
      <c r="F32" s="82">
        <v>0</v>
      </c>
      <c r="G32" s="82">
        <v>0</v>
      </c>
      <c r="H32" s="82">
        <v>0</v>
      </c>
      <c r="I32" s="82">
        <v>0</v>
      </c>
      <c r="J32" s="100" t="s">
        <v>328</v>
      </c>
      <c r="K32" s="79"/>
    </row>
    <row r="33" spans="1:11" ht="35.1" customHeight="1">
      <c r="A33" s="15" t="s">
        <v>13</v>
      </c>
      <c r="B33" s="79" t="s">
        <v>343</v>
      </c>
      <c r="C33" s="99">
        <v>8</v>
      </c>
      <c r="D33" s="90">
        <v>-0.59299999999999997</v>
      </c>
      <c r="E33" s="82">
        <v>0</v>
      </c>
      <c r="F33" s="82">
        <v>0</v>
      </c>
      <c r="G33" s="82">
        <v>0</v>
      </c>
      <c r="H33" s="82">
        <v>0</v>
      </c>
      <c r="I33" s="82">
        <v>0</v>
      </c>
      <c r="J33" s="100" t="s">
        <v>328</v>
      </c>
      <c r="K33" s="79"/>
    </row>
    <row r="34" spans="1:11" ht="35.1" customHeight="1">
      <c r="A34" s="15" t="s">
        <v>5</v>
      </c>
      <c r="B34" s="79" t="s">
        <v>344</v>
      </c>
      <c r="C34" s="99">
        <v>0</v>
      </c>
      <c r="D34" s="90">
        <v>-0.68200000000000005</v>
      </c>
      <c r="E34" s="82">
        <v>0</v>
      </c>
      <c r="F34" s="82">
        <v>0</v>
      </c>
      <c r="G34" s="82">
        <v>0</v>
      </c>
      <c r="H34" s="82">
        <v>0</v>
      </c>
      <c r="I34" s="81">
        <v>0.13600000000000001</v>
      </c>
      <c r="J34" s="100" t="s">
        <v>328</v>
      </c>
      <c r="K34" s="79"/>
    </row>
    <row r="35" spans="1:11" ht="35.1" customHeight="1">
      <c r="A35" s="15" t="s">
        <v>6</v>
      </c>
      <c r="B35" s="79" t="s">
        <v>345</v>
      </c>
      <c r="C35" s="99">
        <v>0</v>
      </c>
      <c r="D35" s="80">
        <v>-3.4980000000000002</v>
      </c>
      <c r="E35" s="91">
        <v>-0.81100000000000005</v>
      </c>
      <c r="F35" s="86">
        <v>-0.108</v>
      </c>
      <c r="G35" s="82">
        <v>0</v>
      </c>
      <c r="H35" s="82">
        <v>0</v>
      </c>
      <c r="I35" s="81">
        <v>0.13600000000000001</v>
      </c>
      <c r="J35" s="100" t="s">
        <v>328</v>
      </c>
      <c r="K35" s="79"/>
    </row>
    <row r="36" spans="1:11" ht="35.1" customHeight="1">
      <c r="A36" s="15" t="s">
        <v>7</v>
      </c>
      <c r="B36" s="79" t="s">
        <v>346</v>
      </c>
      <c r="C36" s="99">
        <v>0</v>
      </c>
      <c r="D36" s="90">
        <v>-0.59299999999999997</v>
      </c>
      <c r="E36" s="82">
        <v>0</v>
      </c>
      <c r="F36" s="82">
        <v>0</v>
      </c>
      <c r="G36" s="82">
        <v>0</v>
      </c>
      <c r="H36" s="82">
        <v>0</v>
      </c>
      <c r="I36" s="81">
        <v>0.128</v>
      </c>
      <c r="J36" s="100" t="s">
        <v>328</v>
      </c>
      <c r="K36" s="79"/>
    </row>
    <row r="37" spans="1:11" ht="35.1" customHeight="1">
      <c r="A37" s="15" t="s">
        <v>8</v>
      </c>
      <c r="B37" s="79" t="s">
        <v>347</v>
      </c>
      <c r="C37" s="99">
        <v>0</v>
      </c>
      <c r="D37" s="80">
        <v>-3.0419999999999998</v>
      </c>
      <c r="E37" s="91">
        <v>-0.70599999999999996</v>
      </c>
      <c r="F37" s="86">
        <v>-9.2999999999999999E-2</v>
      </c>
      <c r="G37" s="82">
        <v>0</v>
      </c>
      <c r="H37" s="82">
        <v>0</v>
      </c>
      <c r="I37" s="81">
        <v>0.128</v>
      </c>
      <c r="J37" s="100" t="s">
        <v>328</v>
      </c>
      <c r="K37" s="79"/>
    </row>
    <row r="38" spans="1:11" ht="26.25" customHeight="1">
      <c r="A38" s="15" t="s">
        <v>9</v>
      </c>
      <c r="B38" s="79" t="s">
        <v>348</v>
      </c>
      <c r="C38" s="99">
        <v>0</v>
      </c>
      <c r="D38" s="90">
        <v>-0.39300000000000002</v>
      </c>
      <c r="E38" s="82">
        <v>0</v>
      </c>
      <c r="F38" s="82">
        <v>0</v>
      </c>
      <c r="G38" s="83">
        <v>134.15</v>
      </c>
      <c r="H38" s="82">
        <v>0</v>
      </c>
      <c r="I38" s="81">
        <v>9.5000000000000001E-2</v>
      </c>
      <c r="J38" s="100" t="s">
        <v>328</v>
      </c>
      <c r="K38" s="79"/>
    </row>
    <row r="39" spans="1:11" ht="35.1" customHeight="1">
      <c r="A39" s="15" t="s">
        <v>10</v>
      </c>
      <c r="B39" s="79" t="s">
        <v>349</v>
      </c>
      <c r="C39" s="99">
        <v>0</v>
      </c>
      <c r="D39" s="80">
        <v>-2.0190000000000001</v>
      </c>
      <c r="E39" s="91">
        <v>-0.47299999999999998</v>
      </c>
      <c r="F39" s="86">
        <v>-5.8999999999999997E-2</v>
      </c>
      <c r="G39" s="83">
        <v>134.15</v>
      </c>
      <c r="H39" s="82">
        <v>0</v>
      </c>
      <c r="I39" s="81">
        <v>9.5000000000000001E-2</v>
      </c>
      <c r="J39" s="100" t="s">
        <v>328</v>
      </c>
      <c r="K39" s="79"/>
    </row>
    <row r="40" spans="1:11" ht="35.1" customHeight="1">
      <c r="A40" s="39" t="s">
        <v>12</v>
      </c>
      <c r="B40" s="82" t="s">
        <v>351</v>
      </c>
      <c r="C40" s="82"/>
      <c r="D40" s="82"/>
      <c r="E40" s="82"/>
      <c r="F40" s="82"/>
      <c r="G40" s="82"/>
      <c r="H40" s="82"/>
      <c r="I40" s="82"/>
      <c r="J40" s="82"/>
      <c r="K40" s="82"/>
    </row>
    <row r="41" spans="1:11" ht="35.1" customHeight="1">
      <c r="A41" s="15" t="s">
        <v>11</v>
      </c>
      <c r="B41" s="82" t="s">
        <v>351</v>
      </c>
      <c r="C41" s="82"/>
      <c r="D41" s="82"/>
      <c r="E41" s="82"/>
      <c r="F41" s="82"/>
      <c r="G41" s="82"/>
      <c r="H41" s="82"/>
      <c r="I41" s="82"/>
      <c r="J41" s="82"/>
      <c r="K41" s="82"/>
    </row>
    <row r="43" spans="1:11" ht="38.25">
      <c r="A43" s="146" t="s">
        <v>362</v>
      </c>
      <c r="B43" s="142" t="s">
        <v>92</v>
      </c>
      <c r="C43" s="142" t="s">
        <v>93</v>
      </c>
      <c r="D43" s="142" t="s">
        <v>249</v>
      </c>
      <c r="E43" s="142" t="s">
        <v>250</v>
      </c>
      <c r="F43" s="142" t="s">
        <v>251</v>
      </c>
      <c r="G43" s="142" t="s">
        <v>97</v>
      </c>
      <c r="H43" s="142" t="s">
        <v>98</v>
      </c>
      <c r="I43" s="142" t="s">
        <v>224</v>
      </c>
      <c r="J43" s="22" t="s">
        <v>252</v>
      </c>
      <c r="K43" s="142" t="s">
        <v>49</v>
      </c>
    </row>
    <row r="44" spans="1:11" ht="27.75" customHeight="1">
      <c r="A44" s="15" t="s">
        <v>0</v>
      </c>
      <c r="B44" s="79" t="s">
        <v>329</v>
      </c>
      <c r="C44" s="148">
        <v>1</v>
      </c>
      <c r="D44" s="149"/>
      <c r="E44" s="150"/>
      <c r="F44" s="150"/>
      <c r="G44" s="151">
        <v>3</v>
      </c>
      <c r="H44" s="150"/>
      <c r="I44" s="150"/>
      <c r="J44" s="150"/>
      <c r="K44" s="147"/>
    </row>
    <row r="45" spans="1:11" ht="27.75" customHeight="1">
      <c r="A45" s="15" t="s">
        <v>1</v>
      </c>
      <c r="B45" s="79" t="s">
        <v>330</v>
      </c>
      <c r="C45" s="148">
        <v>2</v>
      </c>
      <c r="D45" s="149"/>
      <c r="E45" s="149"/>
      <c r="F45" s="150"/>
      <c r="G45" s="151">
        <v>4.26</v>
      </c>
      <c r="H45" s="150"/>
      <c r="I45" s="150"/>
      <c r="J45" s="150"/>
      <c r="K45" s="15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C6:D6"/>
    <mergeCell ref="G6:H6"/>
    <mergeCell ref="C7:D7"/>
    <mergeCell ref="A2:K2"/>
    <mergeCell ref="A4:E4"/>
    <mergeCell ref="G4:K4"/>
    <mergeCell ref="C5:D5"/>
    <mergeCell ref="G5:H5"/>
    <mergeCell ref="I9:K9"/>
    <mergeCell ref="G7:H7"/>
    <mergeCell ref="B8:E8"/>
    <mergeCell ref="G8:H8"/>
    <mergeCell ref="C9:D9"/>
    <mergeCell ref="G9:H9"/>
  </mergeCells>
  <phoneticPr fontId="3" type="noConversion"/>
  <conditionalFormatting sqref="K44:K45">
    <cfRule type="cellIs" dxfId="16" priority="1" operator="equal">
      <formula>"TBC"</formula>
    </cfRule>
  </conditionalFormatting>
  <hyperlinks>
    <hyperlink ref="A1" location="Overview!A1" display="Back to Overview"/>
  </hyperlinks>
  <pageMargins left="0.39370078740157483" right="0.35433070866141736" top="0.86614173228346458" bottom="0.74803149606299213" header="0.43307086614173229" footer="0.51181102362204722"/>
  <pageSetup paperSize="9" scale="43" fitToHeight="0" orientation="portrait" r:id="rId2"/>
  <headerFooter scaleWithDoc="0">
    <oddHeader>&amp;L&amp;"Arial,Bold"
Annex 1&amp;"Arial,Regular" - Schedule of Charges for use of the Distribution System by LV and HV Designated Properties</oddHeader>
    <oddFooter>&amp;L
NORTHERN POWERGRID (NORTHEAST) LTD&amp;C&amp;P+26 of 40&amp;R
DECEMBER 2013 - V1.0</oddFooter>
  </headerFooter>
</worksheet>
</file>

<file path=xl/worksheets/sheet3.xml><?xml version="1.0" encoding="utf-8"?>
<worksheet xmlns="http://schemas.openxmlformats.org/spreadsheetml/2006/main" xmlns:r="http://schemas.openxmlformats.org/officeDocument/2006/relationships">
  <sheetPr codeName="Sheet4">
    <pageSetUpPr fitToPage="1"/>
  </sheetPr>
  <dimension ref="A1:O12"/>
  <sheetViews>
    <sheetView zoomScale="90" zoomScaleNormal="90" zoomScaleSheetLayoutView="100" workbookViewId="0">
      <selection activeCell="A2" sqref="A2:O2"/>
    </sheetView>
  </sheetViews>
  <sheetFormatPr defaultRowHeight="12.75"/>
  <cols>
    <col min="1" max="1" width="14.5703125" style="44" customWidth="1"/>
    <col min="2" max="2" width="9.7109375" style="44" bestFit="1" customWidth="1"/>
    <col min="3" max="3" width="17.140625" style="44" customWidth="1"/>
    <col min="4" max="4" width="14.7109375" style="50" customWidth="1"/>
    <col min="5" max="5" width="7.140625" style="50" customWidth="1"/>
    <col min="6" max="6" width="17.28515625" style="50" customWidth="1"/>
    <col min="7" max="7" width="50.7109375" style="50" customWidth="1"/>
    <col min="8" max="8" width="20" style="50" bestFit="1" customWidth="1"/>
    <col min="9" max="9" width="18.7109375" style="51" bestFit="1" customWidth="1"/>
    <col min="10" max="10" width="18.7109375" style="52" bestFit="1" customWidth="1"/>
    <col min="11" max="11" width="21" style="52" bestFit="1" customWidth="1"/>
    <col min="12" max="12" width="20" style="44" bestFit="1" customWidth="1"/>
    <col min="13" max="14" width="18.7109375" style="44" bestFit="1" customWidth="1"/>
    <col min="15" max="15" width="21" style="44" bestFit="1" customWidth="1"/>
    <col min="16" max="17" width="15.5703125" style="44" customWidth="1"/>
    <col min="18" max="16384" width="9.140625" style="44"/>
  </cols>
  <sheetData>
    <row r="1" spans="1:15" ht="66.75" customHeight="1">
      <c r="A1" s="42" t="s">
        <v>87</v>
      </c>
      <c r="B1" s="42"/>
      <c r="C1" s="255"/>
      <c r="D1" s="255"/>
      <c r="E1" s="43"/>
      <c r="F1" s="254" t="s">
        <v>187</v>
      </c>
      <c r="G1" s="254"/>
      <c r="H1" s="254"/>
      <c r="I1" s="254"/>
      <c r="J1" s="254"/>
      <c r="K1" s="254"/>
      <c r="L1" s="254"/>
      <c r="M1" s="254"/>
      <c r="N1" s="254"/>
      <c r="O1" s="254"/>
    </row>
    <row r="2" spans="1:15" s="45" customFormat="1" ht="25.5" customHeight="1">
      <c r="A2" s="244" t="s">
        <v>704</v>
      </c>
      <c r="B2" s="244"/>
      <c r="C2" s="244"/>
      <c r="D2" s="244"/>
      <c r="E2" s="244"/>
      <c r="F2" s="244"/>
      <c r="G2" s="244"/>
      <c r="H2" s="244"/>
      <c r="I2" s="244"/>
      <c r="J2" s="244"/>
      <c r="K2" s="244"/>
      <c r="L2" s="244"/>
      <c r="M2" s="244"/>
      <c r="N2" s="244"/>
      <c r="O2" s="244"/>
    </row>
    <row r="3" spans="1:15" s="74" customFormat="1" ht="10.5" customHeight="1">
      <c r="A3" s="71"/>
      <c r="B3" s="71"/>
      <c r="C3" s="71"/>
      <c r="D3" s="71"/>
      <c r="E3" s="71"/>
      <c r="F3" s="71"/>
      <c r="G3" s="71"/>
      <c r="H3" s="71"/>
      <c r="I3" s="71"/>
      <c r="J3" s="71"/>
      <c r="K3" s="71"/>
      <c r="L3" s="71"/>
      <c r="M3" s="71"/>
      <c r="N3" s="71"/>
      <c r="O3" s="71"/>
    </row>
    <row r="4" spans="1:15" s="74" customFormat="1" ht="25.5" customHeight="1">
      <c r="A4" s="244" t="s">
        <v>298</v>
      </c>
      <c r="B4" s="244"/>
      <c r="C4" s="244"/>
      <c r="D4" s="244"/>
      <c r="E4" s="244"/>
      <c r="F4" s="244"/>
      <c r="G4" s="71"/>
      <c r="H4" s="71"/>
      <c r="I4" s="71"/>
      <c r="J4" s="71"/>
      <c r="K4" s="71"/>
      <c r="L4" s="71"/>
      <c r="M4" s="71"/>
      <c r="N4" s="71"/>
      <c r="O4" s="71"/>
    </row>
    <row r="5" spans="1:15" s="74" customFormat="1" ht="25.5" customHeight="1">
      <c r="A5" s="247" t="s">
        <v>79</v>
      </c>
      <c r="B5" s="256"/>
      <c r="C5" s="248"/>
      <c r="D5" s="253" t="s">
        <v>291</v>
      </c>
      <c r="E5" s="253"/>
      <c r="F5" s="253"/>
      <c r="G5" s="71"/>
      <c r="H5" s="71"/>
      <c r="I5" s="71"/>
      <c r="J5" s="71"/>
      <c r="K5" s="71"/>
      <c r="L5" s="71"/>
      <c r="M5" s="71"/>
      <c r="N5" s="71"/>
      <c r="O5" s="71"/>
    </row>
    <row r="6" spans="1:15" s="74" customFormat="1" ht="53.25" customHeight="1">
      <c r="A6" s="239" t="s">
        <v>290</v>
      </c>
      <c r="B6" s="239"/>
      <c r="C6" s="239"/>
      <c r="D6" s="240" t="s">
        <v>303</v>
      </c>
      <c r="E6" s="240"/>
      <c r="F6" s="240"/>
      <c r="G6" s="71"/>
      <c r="H6" s="71"/>
      <c r="I6" s="71"/>
      <c r="J6" s="71"/>
      <c r="K6" s="71"/>
      <c r="L6" s="71"/>
      <c r="M6" s="71"/>
      <c r="N6" s="71"/>
      <c r="O6" s="71"/>
    </row>
    <row r="7" spans="1:15" s="74" customFormat="1" ht="25.5" customHeight="1">
      <c r="A7" s="239" t="s">
        <v>80</v>
      </c>
      <c r="B7" s="239"/>
      <c r="C7" s="239"/>
      <c r="D7" s="240" t="s">
        <v>81</v>
      </c>
      <c r="E7" s="240"/>
      <c r="F7" s="240"/>
      <c r="G7" s="71"/>
      <c r="H7" s="114">
        <v>3</v>
      </c>
      <c r="I7" s="114">
        <v>4</v>
      </c>
      <c r="J7" s="114">
        <v>5</v>
      </c>
      <c r="K7" s="114">
        <v>6</v>
      </c>
      <c r="L7" s="114">
        <v>6</v>
      </c>
      <c r="M7" s="114">
        <v>7</v>
      </c>
      <c r="N7" s="114">
        <v>8</v>
      </c>
      <c r="O7" s="114">
        <v>9</v>
      </c>
    </row>
    <row r="8" spans="1:15" s="74" customFormat="1" ht="10.5" customHeight="1">
      <c r="A8" s="71"/>
      <c r="B8" s="71"/>
      <c r="C8" s="71"/>
      <c r="D8" s="71"/>
      <c r="E8" s="71"/>
      <c r="F8" s="71"/>
      <c r="G8" s="71"/>
      <c r="H8" s="71"/>
      <c r="I8" s="71"/>
      <c r="J8" s="71"/>
      <c r="K8" s="71"/>
      <c r="L8" s="71"/>
      <c r="M8" s="71"/>
      <c r="N8" s="71"/>
      <c r="O8" s="71"/>
    </row>
    <row r="9" spans="1:15" s="74" customFormat="1" ht="10.5" customHeight="1">
      <c r="A9" s="71"/>
      <c r="B9" s="71"/>
      <c r="C9" s="71"/>
      <c r="D9" s="71"/>
      <c r="E9" s="71"/>
      <c r="F9" s="71"/>
      <c r="G9" s="71"/>
      <c r="H9" s="71"/>
      <c r="I9" s="71"/>
      <c r="J9" s="71"/>
      <c r="K9" s="71"/>
      <c r="L9" s="71"/>
      <c r="M9" s="71"/>
      <c r="N9" s="71"/>
      <c r="O9" s="71"/>
    </row>
    <row r="10" spans="1:15" ht="63.75" customHeight="1">
      <c r="A10" s="46" t="s">
        <v>274</v>
      </c>
      <c r="B10" s="47" t="s">
        <v>236</v>
      </c>
      <c r="C10" s="46" t="s">
        <v>237</v>
      </c>
      <c r="D10" s="46" t="s">
        <v>278</v>
      </c>
      <c r="E10" s="47" t="s">
        <v>236</v>
      </c>
      <c r="F10" s="46" t="s">
        <v>238</v>
      </c>
      <c r="G10" s="48" t="s">
        <v>185</v>
      </c>
      <c r="H10" s="49" t="s">
        <v>299</v>
      </c>
      <c r="I10" s="48" t="s">
        <v>279</v>
      </c>
      <c r="J10" s="48" t="s">
        <v>280</v>
      </c>
      <c r="K10" s="48" t="s">
        <v>281</v>
      </c>
      <c r="L10" s="48" t="s">
        <v>300</v>
      </c>
      <c r="M10" s="48" t="s">
        <v>282</v>
      </c>
      <c r="N10" s="48" t="s">
        <v>283</v>
      </c>
      <c r="O10" s="48" t="s">
        <v>284</v>
      </c>
    </row>
    <row r="11" spans="1:15">
      <c r="A11" s="249" t="s">
        <v>353</v>
      </c>
      <c r="B11" s="250"/>
      <c r="C11" s="250"/>
      <c r="D11" s="250"/>
      <c r="E11" s="250"/>
      <c r="F11" s="250"/>
      <c r="G11" s="250"/>
      <c r="H11" s="250"/>
      <c r="I11" s="250"/>
      <c r="J11" s="250"/>
      <c r="K11" s="250"/>
      <c r="L11" s="250"/>
      <c r="M11" s="250"/>
      <c r="N11" s="251"/>
      <c r="O11" s="252"/>
    </row>
    <row r="12" spans="1:15">
      <c r="A12" s="131"/>
      <c r="B12" s="131"/>
      <c r="C12" s="132"/>
      <c r="D12" s="38"/>
      <c r="E12" s="133"/>
      <c r="F12" s="134"/>
      <c r="G12" s="135"/>
      <c r="H12" s="135"/>
      <c r="I12" s="135"/>
      <c r="J12" s="136"/>
      <c r="K12" s="137"/>
      <c r="L12" s="137"/>
      <c r="M12" s="135"/>
      <c r="N12" s="138"/>
      <c r="O12" s="138"/>
    </row>
  </sheetData>
  <mergeCells count="11">
    <mergeCell ref="A11:O11"/>
    <mergeCell ref="A4:F4"/>
    <mergeCell ref="D5:F5"/>
    <mergeCell ref="F1:O1"/>
    <mergeCell ref="A2:O2"/>
    <mergeCell ref="C1:D1"/>
    <mergeCell ref="D6:F6"/>
    <mergeCell ref="D7:F7"/>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9" scale="49" fitToHeight="0" orientation="landscape" r:id="rId1"/>
  <headerFooter scaleWithDoc="0">
    <oddHeader>&amp;L&amp;"Arial,Bold"
Annex 2&amp;"Arial,Regular" - Schedule of Charges for use of the Distribution System by Designated EHV Properties (including LDNOs with Designated EHV Properties/end-users)</oddHeader>
    <oddFooter>&amp;LNORTHERN POWERGRID (NORTHEAST) LTD&amp;C&amp;P+26 of 40&amp;RDECEMBER 2013 - V1.0</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sheetPr codeName="Sheet5">
    <pageSetUpPr fitToPage="1"/>
  </sheetPr>
  <dimension ref="A1:N157"/>
  <sheetViews>
    <sheetView zoomScaleNormal="100" zoomScaleSheetLayoutView="100" workbookViewId="0">
      <selection activeCell="A12" sqref="A12:D12"/>
    </sheetView>
  </sheetViews>
  <sheetFormatPr defaultRowHeight="12.75"/>
  <cols>
    <col min="1" max="1" width="14.7109375" style="44" customWidth="1"/>
    <col min="2" max="2" width="9.85546875" style="44" customWidth="1"/>
    <col min="3" max="3" width="14.7109375" style="50" customWidth="1"/>
    <col min="4" max="4" width="50.7109375" style="50" customWidth="1"/>
    <col min="5" max="5" width="16.7109375" style="51" bestFit="1" customWidth="1"/>
    <col min="6" max="7" width="15.7109375" style="52" bestFit="1" customWidth="1"/>
    <col min="8" max="8" width="15.7109375" style="44" bestFit="1" customWidth="1"/>
    <col min="9" max="9" width="15.5703125" style="44" customWidth="1"/>
    <col min="10" max="13" width="9.140625" style="44"/>
    <col min="14" max="14" width="9.42578125" style="44" customWidth="1"/>
    <col min="15" max="16384" width="9.140625" style="44"/>
  </cols>
  <sheetData>
    <row r="1" spans="1:14" ht="66.75" customHeight="1">
      <c r="A1" s="254" t="s">
        <v>239</v>
      </c>
      <c r="B1" s="254"/>
      <c r="C1" s="254"/>
      <c r="D1" s="254"/>
      <c r="E1" s="254"/>
      <c r="F1" s="254"/>
      <c r="G1" s="254"/>
      <c r="H1" s="254"/>
    </row>
    <row r="2" spans="1:14" s="45" customFormat="1" ht="25.5" customHeight="1">
      <c r="A2" s="263" t="str">
        <f>Overview!B4&amp; " - Effective from "&amp;Overview!D4&amp;" - "&amp;Overview!E4&amp;" EDCM import charges"</f>
        <v>Harlaxton Energy Networks Limited -  GSP_F - Effective from 1st April 2015 - Final EDCM import charges</v>
      </c>
      <c r="B2" s="264"/>
      <c r="C2" s="264"/>
      <c r="D2" s="264"/>
      <c r="E2" s="264"/>
      <c r="F2" s="264"/>
      <c r="G2" s="264"/>
      <c r="H2" s="265"/>
    </row>
    <row r="3" spans="1:14" s="74" customFormat="1" ht="9" customHeight="1">
      <c r="A3" s="102"/>
      <c r="B3" s="102"/>
      <c r="C3" s="102"/>
      <c r="D3" s="103"/>
      <c r="E3" s="104"/>
      <c r="F3" s="104"/>
      <c r="G3" s="71"/>
      <c r="H3" s="71"/>
      <c r="I3" s="71"/>
      <c r="J3" s="71"/>
      <c r="K3" s="71"/>
      <c r="L3" s="71"/>
      <c r="M3" s="71"/>
      <c r="N3" s="71"/>
    </row>
    <row r="4" spans="1:14" s="74" customFormat="1" ht="25.5" customHeight="1">
      <c r="A4" s="263" t="s">
        <v>298</v>
      </c>
      <c r="B4" s="264"/>
      <c r="C4" s="264"/>
      <c r="D4" s="265"/>
      <c r="E4" s="71"/>
      <c r="F4" s="71"/>
      <c r="G4" s="71"/>
      <c r="H4" s="71"/>
      <c r="I4" s="71"/>
      <c r="J4" s="71"/>
      <c r="K4" s="71"/>
      <c r="L4" s="71"/>
    </row>
    <row r="5" spans="1:14" s="74" customFormat="1" ht="25.5" customHeight="1">
      <c r="A5" s="266" t="s">
        <v>79</v>
      </c>
      <c r="B5" s="267"/>
      <c r="C5" s="268"/>
      <c r="D5" s="105" t="s">
        <v>291</v>
      </c>
      <c r="E5" s="71"/>
      <c r="F5" s="71"/>
      <c r="G5" s="71"/>
      <c r="H5" s="71"/>
      <c r="I5" s="71"/>
      <c r="J5" s="71"/>
      <c r="K5" s="71"/>
      <c r="L5" s="71"/>
      <c r="M5" s="71"/>
    </row>
    <row r="6" spans="1:14" s="74" customFormat="1" ht="55.5" customHeight="1">
      <c r="A6" s="260" t="s">
        <v>290</v>
      </c>
      <c r="B6" s="261"/>
      <c r="C6" s="262"/>
      <c r="D6" s="106" t="s">
        <v>303</v>
      </c>
      <c r="E6" s="71"/>
      <c r="F6" s="71"/>
      <c r="G6" s="71"/>
      <c r="H6" s="71"/>
      <c r="I6" s="71"/>
      <c r="J6" s="71"/>
      <c r="K6" s="71"/>
      <c r="L6" s="71"/>
      <c r="M6" s="71"/>
    </row>
    <row r="7" spans="1:14" s="74" customFormat="1" ht="25.5" customHeight="1">
      <c r="A7" s="260" t="s">
        <v>80</v>
      </c>
      <c r="B7" s="261"/>
      <c r="C7" s="262"/>
      <c r="D7" s="106" t="s">
        <v>81</v>
      </c>
      <c r="E7" s="71"/>
      <c r="F7" s="71"/>
      <c r="G7" s="71"/>
      <c r="H7" s="71"/>
      <c r="I7" s="71"/>
      <c r="J7" s="71"/>
      <c r="K7" s="71"/>
      <c r="L7" s="71"/>
      <c r="M7" s="71"/>
    </row>
    <row r="8" spans="1:14" s="74" customFormat="1" ht="7.5" customHeight="1">
      <c r="A8" s="112"/>
      <c r="B8" s="112"/>
      <c r="C8" s="112"/>
      <c r="D8" s="113"/>
      <c r="E8" s="104"/>
      <c r="F8" s="104"/>
      <c r="G8" s="71"/>
      <c r="H8" s="71"/>
      <c r="I8" s="71"/>
      <c r="J8" s="71"/>
      <c r="K8" s="71"/>
      <c r="L8" s="71"/>
      <c r="M8" s="71"/>
      <c r="N8" s="71"/>
    </row>
    <row r="9" spans="1:14" s="74" customFormat="1" ht="7.5" customHeight="1">
      <c r="A9" s="102"/>
      <c r="B9" s="102"/>
      <c r="C9" s="102"/>
      <c r="D9" s="103"/>
      <c r="E9" s="103"/>
      <c r="F9" s="103"/>
      <c r="G9" s="77"/>
      <c r="H9" s="77"/>
      <c r="I9" s="71"/>
      <c r="J9" s="71"/>
      <c r="K9" s="71"/>
      <c r="L9" s="71"/>
      <c r="M9" s="71"/>
      <c r="N9" s="71"/>
    </row>
    <row r="10" spans="1:14" ht="60.75" customHeight="1">
      <c r="A10" s="46" t="s">
        <v>274</v>
      </c>
      <c r="B10" s="47" t="s">
        <v>236</v>
      </c>
      <c r="C10" s="46" t="s">
        <v>237</v>
      </c>
      <c r="D10" s="48" t="s">
        <v>185</v>
      </c>
      <c r="E10" s="49" t="s">
        <v>299</v>
      </c>
      <c r="F10" s="48" t="s">
        <v>279</v>
      </c>
      <c r="G10" s="48" t="s">
        <v>280</v>
      </c>
      <c r="H10" s="48" t="s">
        <v>281</v>
      </c>
    </row>
    <row r="11" spans="1:14" ht="15">
      <c r="A11" s="93" t="str">
        <f>IFERROR(INDEX('Annex 2 EHV charges'!$A$11:$A$12, MATCH(0, IF(ISBLANK('Annex 2 EHV charges'!$A$11:$A$12),1, COUNTIF(A$10:$A10, 'Annex 2 EHV charges'!$A$11:$A$12)), 0)),"")</f>
        <v/>
      </c>
      <c r="B11" s="93" t="str">
        <f t="array" ref="B11">IFERROR(INDEX('Annex 2 EHV charges'!$B$11:$B$12, MATCH(0, IF(ISBLANK('Annex 2 EHV charges'!$B$11:$B$12),1, COUNTIF(B$10:$B10, 'Annex 2 EHV charges'!$B$11:$B$12)), 0)),"")</f>
        <v/>
      </c>
      <c r="C11" s="92" t="str">
        <f>IF($B11="","",VLOOKUP($B11,'Annex 2 EHV charges'!$B$11:$O$12,2,0))</f>
        <v/>
      </c>
      <c r="D11" s="92" t="str">
        <f>IF($B11="","",VLOOKUP($B11,'Annex 2 EHV charges'!$B$11:$O$12,6,0))</f>
        <v/>
      </c>
      <c r="E11" s="107" t="str">
        <f>IFERROR(IF(VLOOKUP($B11,'Annex 2 EHV charges'!$B$11:$O$12,7,FALSE)=0,"",VLOOKUP($B11,'Annex 2 EHV charges'!$B$11:$O$12,7,FALSE)),"")</f>
        <v/>
      </c>
      <c r="F11" s="108" t="str">
        <f>IFERROR(IF(VLOOKUP($B11,'Annex 2 EHV charges'!$B$11:$O$12,8,FALSE)=0,"",VLOOKUP($B11,'Annex 2 EHV charges'!$B$11:$O$12,8,FALSE)),"")</f>
        <v/>
      </c>
      <c r="G11" s="108" t="str">
        <f>IFERROR(IF(VLOOKUP($B11,'Annex 2 EHV charges'!$B$11:$O$12,9,FALSE)=0,"",VLOOKUP($B11,'Annex 2 EHV charges'!$B$11:$O$12,9,FALSE)),"")</f>
        <v/>
      </c>
      <c r="H11" s="108" t="str">
        <f>IFERROR(IF(VLOOKUP($B11,'Annex 2 EHV charges'!$B$11:$O$12,9,FALSE)=0,"",VLOOKUP($B11,'Annex 2 EHV charges'!$B$11:$O$12,9,FALSE)),"")</f>
        <v/>
      </c>
    </row>
    <row r="12" spans="1:14" ht="63.75" customHeight="1">
      <c r="A12" s="257" t="str">
        <f t="array" ref="A12">IFERROR(INDEX('Annex 2 EHV charges'!$A$11:$A$12, MATCH(0, IF(ISBLANK('Annex 2 EHV charges'!$A$11:$A$12),1, COUNTIF(A$10:$A11, 'Annex 2 EHV charges'!$A$11:$A$12)), 0)),"")</f>
        <v>Harlaxton Energy Networks Limited does not currently have any EHV Import customers</v>
      </c>
      <c r="B12" s="258"/>
      <c r="C12" s="258"/>
      <c r="D12" s="259"/>
      <c r="E12" s="107" t="str">
        <f>IFERROR(IF(VLOOKUP($B12,'Annex 2 EHV charges'!$B$11:$O$12,7,FALSE)=0,"",VLOOKUP($B12,'Annex 2 EHV charges'!$B$11:$O$12,7,FALSE)),"")</f>
        <v/>
      </c>
      <c r="F12" s="108" t="str">
        <f>IFERROR(IF(VLOOKUP($B12,'Annex 2 EHV charges'!$B$11:$O$12,8,FALSE)=0,"",VLOOKUP($B12,'Annex 2 EHV charges'!$B$11:$O$12,8,FALSE)),"")</f>
        <v/>
      </c>
      <c r="G12" s="108" t="str">
        <f>IFERROR(IF(VLOOKUP($B12,'Annex 2 EHV charges'!$B$11:$O$12,9,FALSE)=0,"",VLOOKUP($B12,'Annex 2 EHV charges'!$B$11:$O$12,9,FALSE)),"")</f>
        <v/>
      </c>
      <c r="H12" s="108" t="str">
        <f>IFERROR(IF(VLOOKUP($B12,'Annex 2 EHV charges'!$B$11:$O$12,9,FALSE)=0,"",VLOOKUP($B12,'Annex 2 EHV charges'!$B$11:$O$12,9,FALSE)),"")</f>
        <v/>
      </c>
    </row>
    <row r="13" spans="1:14" ht="15">
      <c r="A13" s="93" t="str">
        <f t="array" ref="A13">IFERROR(INDEX('Annex 2 EHV charges'!$A$11:$A$12, MATCH(0, IF(ISBLANK('Annex 2 EHV charges'!$A$11:$A$12),1, COUNTIF(A$10:$A12, 'Annex 2 EHV charges'!$A$11:$A$12)), 0)),"")</f>
        <v/>
      </c>
      <c r="B13" s="93" t="str">
        <f t="array" ref="B13">IFERROR(INDEX('Annex 2 EHV charges'!$B$11:$B$12, MATCH(0, IF(ISBLANK('Annex 2 EHV charges'!$B$11:$B$12),1, COUNTIF(B$10:$B12, 'Annex 2 EHV charges'!$B$11:$B$12)), 0)),"")</f>
        <v/>
      </c>
      <c r="C13" s="92" t="str">
        <f>IF($B13="","",VLOOKUP($B13,'Annex 2 EHV charges'!$B$11:$O$12,2,0))</f>
        <v/>
      </c>
      <c r="D13" s="92" t="str">
        <f>IF($B13="","",VLOOKUP($B13,'Annex 2 EHV charges'!$B$11:$O$12,6,0))</f>
        <v/>
      </c>
      <c r="E13" s="107" t="str">
        <f>IFERROR(IF(VLOOKUP($B13,'Annex 2 EHV charges'!$B$11:$O$12,7,FALSE)=0,"",VLOOKUP($B13,'Annex 2 EHV charges'!$B$11:$O$12,7,FALSE)),"")</f>
        <v/>
      </c>
      <c r="F13" s="108" t="str">
        <f>IFERROR(IF(VLOOKUP($B13,'Annex 2 EHV charges'!$B$11:$O$12,8,FALSE)=0,"",VLOOKUP($B13,'Annex 2 EHV charges'!$B$11:$O$12,8,FALSE)),"")</f>
        <v/>
      </c>
      <c r="G13" s="108" t="str">
        <f>IFERROR(IF(VLOOKUP($B13,'Annex 2 EHV charges'!$B$11:$O$12,9,FALSE)=0,"",VLOOKUP($B13,'Annex 2 EHV charges'!$B$11:$O$12,9,FALSE)),"")</f>
        <v/>
      </c>
      <c r="H13" s="108" t="str">
        <f>IFERROR(IF(VLOOKUP($B13,'Annex 2 EHV charges'!$B$11:$O$12,9,FALSE)=0,"",VLOOKUP($B13,'Annex 2 EHV charges'!$B$11:$O$12,9,FALSE)),"")</f>
        <v/>
      </c>
    </row>
    <row r="14" spans="1:14" ht="15">
      <c r="A14" s="93" t="str">
        <f t="array" ref="A14">IFERROR(INDEX('Annex 2 EHV charges'!$A$11:$A$12, MATCH(0, IF(ISBLANK('Annex 2 EHV charges'!$A$11:$A$12),1, COUNTIF(A$10:$A13, 'Annex 2 EHV charges'!$A$11:$A$12)), 0)),"")</f>
        <v/>
      </c>
      <c r="B14" s="93" t="str">
        <f t="array" ref="B14">IFERROR(INDEX('Annex 2 EHV charges'!$B$11:$B$12, MATCH(0, IF(ISBLANK('Annex 2 EHV charges'!$B$11:$B$12),1, COUNTIF(B$10:$B13, 'Annex 2 EHV charges'!$B$11:$B$12)), 0)),"")</f>
        <v/>
      </c>
      <c r="C14" s="92" t="str">
        <f>IF($B14="","",VLOOKUP($B14,'Annex 2 EHV charges'!$B$11:$O$12,2,0))</f>
        <v/>
      </c>
      <c r="D14" s="92" t="str">
        <f>IF($B14="","",VLOOKUP($B14,'Annex 2 EHV charges'!$B$11:$O$12,6,0))</f>
        <v/>
      </c>
      <c r="E14" s="107" t="str">
        <f>IFERROR(IF(VLOOKUP($B14,'Annex 2 EHV charges'!$B$11:$O$12,7,FALSE)=0,"",VLOOKUP($B14,'Annex 2 EHV charges'!$B$11:$O$12,7,FALSE)),"")</f>
        <v/>
      </c>
      <c r="F14" s="108" t="str">
        <f>IFERROR(IF(VLOOKUP($B14,'Annex 2 EHV charges'!$B$11:$O$12,8,FALSE)=0,"",VLOOKUP($B14,'Annex 2 EHV charges'!$B$11:$O$12,8,FALSE)),"")</f>
        <v/>
      </c>
      <c r="G14" s="108" t="str">
        <f>IFERROR(IF(VLOOKUP($B14,'Annex 2 EHV charges'!$B$11:$O$12,9,FALSE)=0,"",VLOOKUP($B14,'Annex 2 EHV charges'!$B$11:$O$12,9,FALSE)),"")</f>
        <v/>
      </c>
      <c r="H14" s="108" t="str">
        <f>IFERROR(IF(VLOOKUP($B14,'Annex 2 EHV charges'!$B$11:$O$12,9,FALSE)=0,"",VLOOKUP($B14,'Annex 2 EHV charges'!$B$11:$O$12,9,FALSE)),"")</f>
        <v/>
      </c>
    </row>
    <row r="15" spans="1:14" ht="15">
      <c r="A15" s="93" t="str">
        <f t="array" ref="A15">IFERROR(INDEX('Annex 2 EHV charges'!$A$11:$A$12, MATCH(0, IF(ISBLANK('Annex 2 EHV charges'!$A$11:$A$12),1, COUNTIF(A$10:$A14, 'Annex 2 EHV charges'!$A$11:$A$12)), 0)),"")</f>
        <v/>
      </c>
      <c r="B15" s="93" t="str">
        <f t="array" ref="B15">IFERROR(INDEX('Annex 2 EHV charges'!$B$11:$B$12, MATCH(0, IF(ISBLANK('Annex 2 EHV charges'!$B$11:$B$12),1, COUNTIF(B$10:$B14, 'Annex 2 EHV charges'!$B$11:$B$12)), 0)),"")</f>
        <v/>
      </c>
      <c r="C15" s="92" t="str">
        <f>IF($B15="","",VLOOKUP($B15,'Annex 2 EHV charges'!$B$11:$O$12,2,0))</f>
        <v/>
      </c>
      <c r="D15" s="92" t="str">
        <f>IF($B15="","",VLOOKUP($B15,'Annex 2 EHV charges'!$B$11:$O$12,6,0))</f>
        <v/>
      </c>
      <c r="E15" s="107" t="str">
        <f>IFERROR(IF(VLOOKUP($B15,'Annex 2 EHV charges'!$B$11:$O$12,7,FALSE)=0,"",VLOOKUP($B15,'Annex 2 EHV charges'!$B$11:$O$12,7,FALSE)),"")</f>
        <v/>
      </c>
      <c r="F15" s="108" t="str">
        <f>IFERROR(IF(VLOOKUP($B15,'Annex 2 EHV charges'!$B$11:$O$12,8,FALSE)=0,"",VLOOKUP($B15,'Annex 2 EHV charges'!$B$11:$O$12,8,FALSE)),"")</f>
        <v/>
      </c>
      <c r="G15" s="108" t="str">
        <f>IFERROR(IF(VLOOKUP($B15,'Annex 2 EHV charges'!$B$11:$O$12,9,FALSE)=0,"",VLOOKUP($B15,'Annex 2 EHV charges'!$B$11:$O$12,9,FALSE)),"")</f>
        <v/>
      </c>
      <c r="H15" s="108" t="str">
        <f>IFERROR(IF(VLOOKUP($B15,'Annex 2 EHV charges'!$B$11:$O$12,9,FALSE)=0,"",VLOOKUP($B15,'Annex 2 EHV charges'!$B$11:$O$12,9,FALSE)),"")</f>
        <v/>
      </c>
    </row>
    <row r="16" spans="1:14" ht="15">
      <c r="A16" s="93" t="str">
        <f t="array" ref="A16">IFERROR(INDEX('Annex 2 EHV charges'!$A$11:$A$12, MATCH(0, IF(ISBLANK('Annex 2 EHV charges'!$A$11:$A$12),1, COUNTIF(A$10:$A15, 'Annex 2 EHV charges'!$A$11:$A$12)), 0)),"")</f>
        <v/>
      </c>
      <c r="B16" s="93" t="str">
        <f t="array" ref="B16">IFERROR(INDEX('Annex 2 EHV charges'!$B$11:$B$12, MATCH(0, IF(ISBLANK('Annex 2 EHV charges'!$B$11:$B$12),1, COUNTIF(B$10:$B15, 'Annex 2 EHV charges'!$B$11:$B$12)), 0)),"")</f>
        <v/>
      </c>
      <c r="C16" s="92" t="str">
        <f>IF($B16="","",VLOOKUP($B16,'Annex 2 EHV charges'!$B$11:$O$12,2,0))</f>
        <v/>
      </c>
      <c r="D16" s="92" t="str">
        <f>IF($B16="","",VLOOKUP($B16,'Annex 2 EHV charges'!$B$11:$O$12,6,0))</f>
        <v/>
      </c>
      <c r="E16" s="107" t="str">
        <f>IFERROR(IF(VLOOKUP($B16,'Annex 2 EHV charges'!$B$11:$O$12,7,FALSE)=0,"",VLOOKUP($B16,'Annex 2 EHV charges'!$B$11:$O$12,7,FALSE)),"")</f>
        <v/>
      </c>
      <c r="F16" s="108" t="str">
        <f>IFERROR(IF(VLOOKUP($B16,'Annex 2 EHV charges'!$B$11:$O$12,8,FALSE)=0,"",VLOOKUP($B16,'Annex 2 EHV charges'!$B$11:$O$12,8,FALSE)),"")</f>
        <v/>
      </c>
      <c r="G16" s="108" t="str">
        <f>IFERROR(IF(VLOOKUP($B16,'Annex 2 EHV charges'!$B$11:$O$12,9,FALSE)=0,"",VLOOKUP($B16,'Annex 2 EHV charges'!$B$11:$O$12,9,FALSE)),"")</f>
        <v/>
      </c>
      <c r="H16" s="108" t="str">
        <f>IFERROR(IF(VLOOKUP($B16,'Annex 2 EHV charges'!$B$11:$O$12,9,FALSE)=0,"",VLOOKUP($B16,'Annex 2 EHV charges'!$B$11:$O$12,9,FALSE)),"")</f>
        <v/>
      </c>
    </row>
    <row r="17" spans="1:8" ht="15">
      <c r="A17" s="93" t="str">
        <f t="array" ref="A17">IFERROR(INDEX('Annex 2 EHV charges'!$A$11:$A$12, MATCH(0, IF(ISBLANK('Annex 2 EHV charges'!$A$11:$A$12),1, COUNTIF(A$10:$A16, 'Annex 2 EHV charges'!$A$11:$A$12)), 0)),"")</f>
        <v/>
      </c>
      <c r="B17" s="93" t="str">
        <f t="array" ref="B17">IFERROR(INDEX('Annex 2 EHV charges'!$B$11:$B$12, MATCH(0, IF(ISBLANK('Annex 2 EHV charges'!$B$11:$B$12),1, COUNTIF(B$10:$B16, 'Annex 2 EHV charges'!$B$11:$B$12)), 0)),"")</f>
        <v/>
      </c>
      <c r="C17" s="92" t="str">
        <f>IF($B17="","",VLOOKUP($B17,'Annex 2 EHV charges'!$B$11:$O$12,2,0))</f>
        <v/>
      </c>
      <c r="D17" s="92" t="str">
        <f>IF($B17="","",VLOOKUP($B17,'Annex 2 EHV charges'!$B$11:$O$12,6,0))</f>
        <v/>
      </c>
      <c r="E17" s="107" t="str">
        <f>IFERROR(IF(VLOOKUP($B17,'Annex 2 EHV charges'!$B$11:$O$12,7,FALSE)=0,"",VLOOKUP($B17,'Annex 2 EHV charges'!$B$11:$O$12,7,FALSE)),"")</f>
        <v/>
      </c>
      <c r="F17" s="108" t="str">
        <f>IFERROR(IF(VLOOKUP($B17,'Annex 2 EHV charges'!$B$11:$O$12,8,FALSE)=0,"",VLOOKUP($B17,'Annex 2 EHV charges'!$B$11:$O$12,8,FALSE)),"")</f>
        <v/>
      </c>
      <c r="G17" s="108" t="str">
        <f>IFERROR(IF(VLOOKUP($B17,'Annex 2 EHV charges'!$B$11:$O$12,9,FALSE)=0,"",VLOOKUP($B17,'Annex 2 EHV charges'!$B$11:$O$12,9,FALSE)),"")</f>
        <v/>
      </c>
      <c r="H17" s="108" t="str">
        <f>IFERROR(IF(VLOOKUP($B17,'Annex 2 EHV charges'!$B$11:$O$12,9,FALSE)=0,"",VLOOKUP($B17,'Annex 2 EHV charges'!$B$11:$O$12,9,FALSE)),"")</f>
        <v/>
      </c>
    </row>
    <row r="18" spans="1:8" ht="15">
      <c r="A18" s="93" t="str">
        <f t="array" ref="A18">IFERROR(INDEX('Annex 2 EHV charges'!$A$11:$A$12, MATCH(0, IF(ISBLANK('Annex 2 EHV charges'!$A$11:$A$12),1, COUNTIF(A$10:$A17, 'Annex 2 EHV charges'!$A$11:$A$12)), 0)),"")</f>
        <v/>
      </c>
      <c r="B18" s="93" t="str">
        <f t="array" ref="B18">IFERROR(INDEX('Annex 2 EHV charges'!$B$11:$B$12, MATCH(0, IF(ISBLANK('Annex 2 EHV charges'!$B$11:$B$12),1, COUNTIF(B$10:$B17, 'Annex 2 EHV charges'!$B$11:$B$12)), 0)),"")</f>
        <v/>
      </c>
      <c r="C18" s="92" t="str">
        <f>IF($B18="","",VLOOKUP($B18,'Annex 2 EHV charges'!$B$11:$O$12,2,0))</f>
        <v/>
      </c>
      <c r="D18" s="92" t="str">
        <f>IF($B18="","",VLOOKUP($B18,'Annex 2 EHV charges'!$B$11:$O$12,6,0))</f>
        <v/>
      </c>
      <c r="E18" s="107" t="str">
        <f>IFERROR(IF(VLOOKUP($B18,'Annex 2 EHV charges'!$B$11:$O$12,7,FALSE)=0,"",VLOOKUP($B18,'Annex 2 EHV charges'!$B$11:$O$12,7,FALSE)),"")</f>
        <v/>
      </c>
      <c r="F18" s="108" t="str">
        <f>IFERROR(IF(VLOOKUP($B18,'Annex 2 EHV charges'!$B$11:$O$12,8,FALSE)=0,"",VLOOKUP($B18,'Annex 2 EHV charges'!$B$11:$O$12,8,FALSE)),"")</f>
        <v/>
      </c>
      <c r="G18" s="108" t="str">
        <f>IFERROR(IF(VLOOKUP($B18,'Annex 2 EHV charges'!$B$11:$O$12,9,FALSE)=0,"",VLOOKUP($B18,'Annex 2 EHV charges'!$B$11:$O$12,9,FALSE)),"")</f>
        <v/>
      </c>
      <c r="H18" s="108" t="str">
        <f>IFERROR(IF(VLOOKUP($B18,'Annex 2 EHV charges'!$B$11:$O$12,9,FALSE)=0,"",VLOOKUP($B18,'Annex 2 EHV charges'!$B$11:$O$12,9,FALSE)),"")</f>
        <v/>
      </c>
    </row>
    <row r="19" spans="1:8" ht="15">
      <c r="A19" s="93" t="str">
        <f t="array" ref="A19">IFERROR(INDEX('Annex 2 EHV charges'!$A$11:$A$12, MATCH(0, IF(ISBLANK('Annex 2 EHV charges'!$A$11:$A$12),1, COUNTIF(A$10:$A18, 'Annex 2 EHV charges'!$A$11:$A$12)), 0)),"")</f>
        <v/>
      </c>
      <c r="B19" s="93" t="str">
        <f t="array" ref="B19">IFERROR(INDEX('Annex 2 EHV charges'!$B$11:$B$12, MATCH(0, IF(ISBLANK('Annex 2 EHV charges'!$B$11:$B$12),1, COUNTIF(B$10:$B18, 'Annex 2 EHV charges'!$B$11:$B$12)), 0)),"")</f>
        <v/>
      </c>
      <c r="C19" s="92" t="str">
        <f>IF($B19="","",VLOOKUP($B19,'Annex 2 EHV charges'!$B$11:$O$12,2,0))</f>
        <v/>
      </c>
      <c r="D19" s="92" t="str">
        <f>IF($B19="","",VLOOKUP($B19,'Annex 2 EHV charges'!$B$11:$O$12,6,0))</f>
        <v/>
      </c>
      <c r="E19" s="107" t="str">
        <f>IFERROR(IF(VLOOKUP($B19,'Annex 2 EHV charges'!$B$11:$O$12,7,FALSE)=0,"",VLOOKUP($B19,'Annex 2 EHV charges'!$B$11:$O$12,7,FALSE)),"")</f>
        <v/>
      </c>
      <c r="F19" s="108" t="str">
        <f>IFERROR(IF(VLOOKUP($B19,'Annex 2 EHV charges'!$B$11:$O$12,8,FALSE)=0,"",VLOOKUP($B19,'Annex 2 EHV charges'!$B$11:$O$12,8,FALSE)),"")</f>
        <v/>
      </c>
      <c r="G19" s="108" t="str">
        <f>IFERROR(IF(VLOOKUP($B19,'Annex 2 EHV charges'!$B$11:$O$12,9,FALSE)=0,"",VLOOKUP($B19,'Annex 2 EHV charges'!$B$11:$O$12,9,FALSE)),"")</f>
        <v/>
      </c>
      <c r="H19" s="108" t="str">
        <f>IFERROR(IF(VLOOKUP($B19,'Annex 2 EHV charges'!$B$11:$O$12,9,FALSE)=0,"",VLOOKUP($B19,'Annex 2 EHV charges'!$B$11:$O$12,9,FALSE)),"")</f>
        <v/>
      </c>
    </row>
    <row r="20" spans="1:8" ht="15">
      <c r="A20" s="93" t="str">
        <f t="array" ref="A20">IFERROR(INDEX('Annex 2 EHV charges'!$A$11:$A$12, MATCH(0, IF(ISBLANK('Annex 2 EHV charges'!$A$11:$A$12),1, COUNTIF(A$10:$A19, 'Annex 2 EHV charges'!$A$11:$A$12)), 0)),"")</f>
        <v/>
      </c>
      <c r="B20" s="93" t="str">
        <f t="array" ref="B20">IFERROR(INDEX('Annex 2 EHV charges'!$B$11:$B$12, MATCH(0, IF(ISBLANK('Annex 2 EHV charges'!$B$11:$B$12),1, COUNTIF(B$10:$B19, 'Annex 2 EHV charges'!$B$11:$B$12)), 0)),"")</f>
        <v/>
      </c>
      <c r="C20" s="92" t="str">
        <f>IF($B20="","",VLOOKUP($B20,'Annex 2 EHV charges'!$B$11:$O$12,2,0))</f>
        <v/>
      </c>
      <c r="D20" s="92" t="str">
        <f>IF($B20="","",VLOOKUP($B20,'Annex 2 EHV charges'!$B$11:$O$12,6,0))</f>
        <v/>
      </c>
      <c r="E20" s="107" t="str">
        <f>IFERROR(IF(VLOOKUP($B20,'Annex 2 EHV charges'!$B$11:$O$12,7,FALSE)=0,"",VLOOKUP($B20,'Annex 2 EHV charges'!$B$11:$O$12,7,FALSE)),"")</f>
        <v/>
      </c>
      <c r="F20" s="108" t="str">
        <f>IFERROR(IF(VLOOKUP($B20,'Annex 2 EHV charges'!$B$11:$O$12,8,FALSE)=0,"",VLOOKUP($B20,'Annex 2 EHV charges'!$B$11:$O$12,8,FALSE)),"")</f>
        <v/>
      </c>
      <c r="G20" s="108" t="str">
        <f>IFERROR(IF(VLOOKUP($B20,'Annex 2 EHV charges'!$B$11:$O$12,9,FALSE)=0,"",VLOOKUP($B20,'Annex 2 EHV charges'!$B$11:$O$12,9,FALSE)),"")</f>
        <v/>
      </c>
      <c r="H20" s="108" t="str">
        <f>IFERROR(IF(VLOOKUP($B20,'Annex 2 EHV charges'!$B$11:$O$12,9,FALSE)=0,"",VLOOKUP($B20,'Annex 2 EHV charges'!$B$11:$O$12,9,FALSE)),"")</f>
        <v/>
      </c>
    </row>
    <row r="21" spans="1:8" ht="15">
      <c r="A21" s="93" t="str">
        <f t="array" ref="A21">IFERROR(INDEX('Annex 2 EHV charges'!$A$11:$A$12, MATCH(0, IF(ISBLANK('Annex 2 EHV charges'!$A$11:$A$12),1, COUNTIF(A$10:$A20, 'Annex 2 EHV charges'!$A$11:$A$12)), 0)),"")</f>
        <v/>
      </c>
      <c r="B21" s="93" t="str">
        <f t="array" ref="B21">IFERROR(INDEX('Annex 2 EHV charges'!$B$11:$B$12, MATCH(0, IF(ISBLANK('Annex 2 EHV charges'!$B$11:$B$12),1, COUNTIF(B$10:$B20, 'Annex 2 EHV charges'!$B$11:$B$12)), 0)),"")</f>
        <v/>
      </c>
      <c r="C21" s="92" t="str">
        <f>IF($B21="","",VLOOKUP($B21,'Annex 2 EHV charges'!$B$11:$O$12,2,0))</f>
        <v/>
      </c>
      <c r="D21" s="92" t="str">
        <f>IF($B21="","",VLOOKUP($B21,'Annex 2 EHV charges'!$B$11:$O$12,6,0))</f>
        <v/>
      </c>
      <c r="E21" s="107" t="str">
        <f>IFERROR(IF(VLOOKUP($B21,'Annex 2 EHV charges'!$B$11:$O$12,7,FALSE)=0,"",VLOOKUP($B21,'Annex 2 EHV charges'!$B$11:$O$12,7,FALSE)),"")</f>
        <v/>
      </c>
      <c r="F21" s="108" t="str">
        <f>IFERROR(IF(VLOOKUP($B21,'Annex 2 EHV charges'!$B$11:$O$12,8,FALSE)=0,"",VLOOKUP($B21,'Annex 2 EHV charges'!$B$11:$O$12,8,FALSE)),"")</f>
        <v/>
      </c>
      <c r="G21" s="108" t="str">
        <f>IFERROR(IF(VLOOKUP($B21,'Annex 2 EHV charges'!$B$11:$O$12,9,FALSE)=0,"",VLOOKUP($B21,'Annex 2 EHV charges'!$B$11:$O$12,9,FALSE)),"")</f>
        <v/>
      </c>
      <c r="H21" s="108" t="str">
        <f>IFERROR(IF(VLOOKUP($B21,'Annex 2 EHV charges'!$B$11:$O$12,9,FALSE)=0,"",VLOOKUP($B21,'Annex 2 EHV charges'!$B$11:$O$12,9,FALSE)),"")</f>
        <v/>
      </c>
    </row>
    <row r="22" spans="1:8" ht="15">
      <c r="A22" s="93" t="str">
        <f t="array" ref="A22">IFERROR(INDEX('Annex 2 EHV charges'!$A$11:$A$12, MATCH(0, IF(ISBLANK('Annex 2 EHV charges'!$A$11:$A$12),1, COUNTIF(A$10:$A21, 'Annex 2 EHV charges'!$A$11:$A$12)), 0)),"")</f>
        <v/>
      </c>
      <c r="B22" s="93" t="str">
        <f t="array" ref="B22">IFERROR(INDEX('Annex 2 EHV charges'!$B$11:$B$12, MATCH(0, IF(ISBLANK('Annex 2 EHV charges'!$B$11:$B$12),1, COUNTIF(B$10:$B21, 'Annex 2 EHV charges'!$B$11:$B$12)), 0)),"")</f>
        <v/>
      </c>
      <c r="C22" s="92" t="str">
        <f>IF($B22="","",VLOOKUP($B22,'Annex 2 EHV charges'!$B$11:$O$12,2,0))</f>
        <v/>
      </c>
      <c r="D22" s="92" t="str">
        <f>IF($B22="","",VLOOKUP($B22,'Annex 2 EHV charges'!$B$11:$O$12,6,0))</f>
        <v/>
      </c>
      <c r="E22" s="107" t="str">
        <f>IFERROR(IF(VLOOKUP($B22,'Annex 2 EHV charges'!$B$11:$O$12,7,FALSE)=0,"",VLOOKUP($B22,'Annex 2 EHV charges'!$B$11:$O$12,7,FALSE)),"")</f>
        <v/>
      </c>
      <c r="F22" s="108" t="str">
        <f>IFERROR(IF(VLOOKUP($B22,'Annex 2 EHV charges'!$B$11:$O$12,8,FALSE)=0,"",VLOOKUP($B22,'Annex 2 EHV charges'!$B$11:$O$12,8,FALSE)),"")</f>
        <v/>
      </c>
      <c r="G22" s="108" t="str">
        <f>IFERROR(IF(VLOOKUP($B22,'Annex 2 EHV charges'!$B$11:$O$12,9,FALSE)=0,"",VLOOKUP($B22,'Annex 2 EHV charges'!$B$11:$O$12,9,FALSE)),"")</f>
        <v/>
      </c>
      <c r="H22" s="108" t="str">
        <f>IFERROR(IF(VLOOKUP($B22,'Annex 2 EHV charges'!$B$11:$O$12,9,FALSE)=0,"",VLOOKUP($B22,'Annex 2 EHV charges'!$B$11:$O$12,9,FALSE)),"")</f>
        <v/>
      </c>
    </row>
    <row r="23" spans="1:8" ht="15">
      <c r="A23" s="93" t="str">
        <f t="array" ref="A23">IFERROR(INDEX('Annex 2 EHV charges'!$A$11:$A$12, MATCH(0, IF(ISBLANK('Annex 2 EHV charges'!$A$11:$A$12),1, COUNTIF(A$10:$A22, 'Annex 2 EHV charges'!$A$11:$A$12)), 0)),"")</f>
        <v/>
      </c>
      <c r="B23" s="93" t="str">
        <f t="array" ref="B23">IFERROR(INDEX('Annex 2 EHV charges'!$B$11:$B$12, MATCH(0, IF(ISBLANK('Annex 2 EHV charges'!$B$11:$B$12),1, COUNTIF(B$10:$B22, 'Annex 2 EHV charges'!$B$11:$B$12)), 0)),"")</f>
        <v/>
      </c>
      <c r="C23" s="92" t="str">
        <f>IF($B23="","",VLOOKUP($B23,'Annex 2 EHV charges'!$B$11:$O$12,2,0))</f>
        <v/>
      </c>
      <c r="D23" s="92" t="str">
        <f>IF($B23="","",VLOOKUP($B23,'Annex 2 EHV charges'!$B$11:$O$12,6,0))</f>
        <v/>
      </c>
      <c r="E23" s="107" t="str">
        <f>IFERROR(IF(VLOOKUP($B23,'Annex 2 EHV charges'!$B$11:$O$12,7,FALSE)=0,"",VLOOKUP($B23,'Annex 2 EHV charges'!$B$11:$O$12,7,FALSE)),"")</f>
        <v/>
      </c>
      <c r="F23" s="108" t="str">
        <f>IFERROR(IF(VLOOKUP($B23,'Annex 2 EHV charges'!$B$11:$O$12,8,FALSE)=0,"",VLOOKUP($B23,'Annex 2 EHV charges'!$B$11:$O$12,8,FALSE)),"")</f>
        <v/>
      </c>
      <c r="G23" s="108" t="str">
        <f>IFERROR(IF(VLOOKUP($B23,'Annex 2 EHV charges'!$B$11:$O$12,9,FALSE)=0,"",VLOOKUP($B23,'Annex 2 EHV charges'!$B$11:$O$12,9,FALSE)),"")</f>
        <v/>
      </c>
      <c r="H23" s="108" t="str">
        <f>IFERROR(IF(VLOOKUP($B23,'Annex 2 EHV charges'!$B$11:$O$12,9,FALSE)=0,"",VLOOKUP($B23,'Annex 2 EHV charges'!$B$11:$O$12,9,FALSE)),"")</f>
        <v/>
      </c>
    </row>
    <row r="24" spans="1:8" ht="15">
      <c r="A24" s="93" t="str">
        <f t="array" ref="A24">IFERROR(INDEX('Annex 2 EHV charges'!$A$11:$A$12, MATCH(0, IF(ISBLANK('Annex 2 EHV charges'!$A$11:$A$12),1, COUNTIF(A$10:$A23, 'Annex 2 EHV charges'!$A$11:$A$12)), 0)),"")</f>
        <v/>
      </c>
      <c r="B24" s="93" t="str">
        <f t="array" ref="B24">IFERROR(INDEX('Annex 2 EHV charges'!$B$11:$B$12, MATCH(0, IF(ISBLANK('Annex 2 EHV charges'!$B$11:$B$12),1, COUNTIF(B$10:$B23, 'Annex 2 EHV charges'!$B$11:$B$12)), 0)),"")</f>
        <v/>
      </c>
      <c r="C24" s="92" t="str">
        <f>IF($B24="","",VLOOKUP($B24,'Annex 2 EHV charges'!$B$11:$O$12,2,0))</f>
        <v/>
      </c>
      <c r="D24" s="92" t="str">
        <f>IF($B24="","",VLOOKUP($B24,'Annex 2 EHV charges'!$B$11:$O$12,6,0))</f>
        <v/>
      </c>
      <c r="E24" s="107" t="str">
        <f>IFERROR(IF(VLOOKUP($B24,'Annex 2 EHV charges'!$B$11:$O$12,7,FALSE)=0,"",VLOOKUP($B24,'Annex 2 EHV charges'!$B$11:$O$12,7,FALSE)),"")</f>
        <v/>
      </c>
      <c r="F24" s="108" t="str">
        <f>IFERROR(IF(VLOOKUP($B24,'Annex 2 EHV charges'!$B$11:$O$12,8,FALSE)=0,"",VLOOKUP($B24,'Annex 2 EHV charges'!$B$11:$O$12,8,FALSE)),"")</f>
        <v/>
      </c>
      <c r="G24" s="108" t="str">
        <f>IFERROR(IF(VLOOKUP($B24,'Annex 2 EHV charges'!$B$11:$O$12,9,FALSE)=0,"",VLOOKUP($B24,'Annex 2 EHV charges'!$B$11:$O$12,9,FALSE)),"")</f>
        <v/>
      </c>
      <c r="H24" s="108" t="str">
        <f>IFERROR(IF(VLOOKUP($B24,'Annex 2 EHV charges'!$B$11:$O$12,9,FALSE)=0,"",VLOOKUP($B24,'Annex 2 EHV charges'!$B$11:$O$12,9,FALSE)),"")</f>
        <v/>
      </c>
    </row>
    <row r="25" spans="1:8" ht="15">
      <c r="A25" s="93" t="str">
        <f t="array" ref="A25">IFERROR(INDEX('Annex 2 EHV charges'!$A$11:$A$12, MATCH(0, IF(ISBLANK('Annex 2 EHV charges'!$A$11:$A$12),1, COUNTIF(A$10:$A24, 'Annex 2 EHV charges'!$A$11:$A$12)), 0)),"")</f>
        <v/>
      </c>
      <c r="B25" s="93" t="str">
        <f t="array" ref="B25">IFERROR(INDEX('Annex 2 EHV charges'!$B$11:$B$12, MATCH(0, IF(ISBLANK('Annex 2 EHV charges'!$B$11:$B$12),1, COUNTIF(B$10:$B24, 'Annex 2 EHV charges'!$B$11:$B$12)), 0)),"")</f>
        <v/>
      </c>
      <c r="C25" s="92" t="str">
        <f>IF($B25="","",VLOOKUP($B25,'Annex 2 EHV charges'!$B$11:$O$12,2,0))</f>
        <v/>
      </c>
      <c r="D25" s="92" t="str">
        <f>IF($B25="","",VLOOKUP($B25,'Annex 2 EHV charges'!$B$11:$O$12,6,0))</f>
        <v/>
      </c>
      <c r="E25" s="107" t="str">
        <f>IFERROR(IF(VLOOKUP($B25,'Annex 2 EHV charges'!$B$11:$O$12,7,FALSE)=0,"",VLOOKUP($B25,'Annex 2 EHV charges'!$B$11:$O$12,7,FALSE)),"")</f>
        <v/>
      </c>
      <c r="F25" s="108" t="str">
        <f>IFERROR(IF(VLOOKUP($B25,'Annex 2 EHV charges'!$B$11:$O$12,8,FALSE)=0,"",VLOOKUP($B25,'Annex 2 EHV charges'!$B$11:$O$12,8,FALSE)),"")</f>
        <v/>
      </c>
      <c r="G25" s="108" t="str">
        <f>IFERROR(IF(VLOOKUP($B25,'Annex 2 EHV charges'!$B$11:$O$12,9,FALSE)=0,"",VLOOKUP($B25,'Annex 2 EHV charges'!$B$11:$O$12,9,FALSE)),"")</f>
        <v/>
      </c>
      <c r="H25" s="108" t="str">
        <f>IFERROR(IF(VLOOKUP($B25,'Annex 2 EHV charges'!$B$11:$O$12,9,FALSE)=0,"",VLOOKUP($B25,'Annex 2 EHV charges'!$B$11:$O$12,9,FALSE)),"")</f>
        <v/>
      </c>
    </row>
    <row r="26" spans="1:8" ht="15">
      <c r="A26" s="93" t="str">
        <f t="array" ref="A26">IFERROR(INDEX('Annex 2 EHV charges'!$A$11:$A$12, MATCH(0, IF(ISBLANK('Annex 2 EHV charges'!$A$11:$A$12),1, COUNTIF(A$10:$A25, 'Annex 2 EHV charges'!$A$11:$A$12)), 0)),"")</f>
        <v/>
      </c>
      <c r="B26" s="93" t="str">
        <f t="array" ref="B26">IFERROR(INDEX('Annex 2 EHV charges'!$B$11:$B$12, MATCH(0, IF(ISBLANK('Annex 2 EHV charges'!$B$11:$B$12),1, COUNTIF(B$10:$B25, 'Annex 2 EHV charges'!$B$11:$B$12)), 0)),"")</f>
        <v/>
      </c>
      <c r="C26" s="92" t="str">
        <f>IF($B26="","",VLOOKUP($B26,'Annex 2 EHV charges'!$B$11:$O$12,2,0))</f>
        <v/>
      </c>
      <c r="D26" s="92" t="str">
        <f>IF($B26="","",VLOOKUP($B26,'Annex 2 EHV charges'!$B$11:$O$12,6,0))</f>
        <v/>
      </c>
      <c r="E26" s="107" t="str">
        <f>IFERROR(IF(VLOOKUP($B26,'Annex 2 EHV charges'!$B$11:$O$12,7,FALSE)=0,"",VLOOKUP($B26,'Annex 2 EHV charges'!$B$11:$O$12,7,FALSE)),"")</f>
        <v/>
      </c>
      <c r="F26" s="108" t="str">
        <f>IFERROR(IF(VLOOKUP($B26,'Annex 2 EHV charges'!$B$11:$O$12,8,FALSE)=0,"",VLOOKUP($B26,'Annex 2 EHV charges'!$B$11:$O$12,8,FALSE)),"")</f>
        <v/>
      </c>
      <c r="G26" s="108" t="str">
        <f>IFERROR(IF(VLOOKUP($B26,'Annex 2 EHV charges'!$B$11:$O$12,9,FALSE)=0,"",VLOOKUP($B26,'Annex 2 EHV charges'!$B$11:$O$12,9,FALSE)),"")</f>
        <v/>
      </c>
      <c r="H26" s="108" t="str">
        <f>IFERROR(IF(VLOOKUP($B26,'Annex 2 EHV charges'!$B$11:$O$12,9,FALSE)=0,"",VLOOKUP($B26,'Annex 2 EHV charges'!$B$11:$O$12,9,FALSE)),"")</f>
        <v/>
      </c>
    </row>
    <row r="27" spans="1:8" ht="15">
      <c r="A27" s="93" t="str">
        <f t="array" ref="A27">IFERROR(INDEX('Annex 2 EHV charges'!$A$11:$A$12, MATCH(0, IF(ISBLANK('Annex 2 EHV charges'!$A$11:$A$12),1, COUNTIF(A$10:$A26, 'Annex 2 EHV charges'!$A$11:$A$12)), 0)),"")</f>
        <v/>
      </c>
      <c r="B27" s="93" t="str">
        <f t="array" ref="B27">IFERROR(INDEX('Annex 2 EHV charges'!$B$11:$B$12, MATCH(0, IF(ISBLANK('Annex 2 EHV charges'!$B$11:$B$12),1, COUNTIF(B$10:$B26, 'Annex 2 EHV charges'!$B$11:$B$12)), 0)),"")</f>
        <v/>
      </c>
      <c r="C27" s="92" t="str">
        <f>IF($B27="","",VLOOKUP($B27,'Annex 2 EHV charges'!$B$11:$O$12,2,0))</f>
        <v/>
      </c>
      <c r="D27" s="92" t="str">
        <f>IF($B27="","",VLOOKUP($B27,'Annex 2 EHV charges'!$B$11:$O$12,6,0))</f>
        <v/>
      </c>
      <c r="E27" s="107" t="str">
        <f>IFERROR(IF(VLOOKUP($B27,'Annex 2 EHV charges'!$B$11:$O$12,7,FALSE)=0,"",VLOOKUP($B27,'Annex 2 EHV charges'!$B$11:$O$12,7,FALSE)),"")</f>
        <v/>
      </c>
      <c r="F27" s="108" t="str">
        <f>IFERROR(IF(VLOOKUP($B27,'Annex 2 EHV charges'!$B$11:$O$12,8,FALSE)=0,"",VLOOKUP($B27,'Annex 2 EHV charges'!$B$11:$O$12,8,FALSE)),"")</f>
        <v/>
      </c>
      <c r="G27" s="108" t="str">
        <f>IFERROR(IF(VLOOKUP($B27,'Annex 2 EHV charges'!$B$11:$O$12,9,FALSE)=0,"",VLOOKUP($B27,'Annex 2 EHV charges'!$B$11:$O$12,9,FALSE)),"")</f>
        <v/>
      </c>
      <c r="H27" s="108" t="str">
        <f>IFERROR(IF(VLOOKUP($B27,'Annex 2 EHV charges'!$B$11:$O$12,9,FALSE)=0,"",VLOOKUP($B27,'Annex 2 EHV charges'!$B$11:$O$12,9,FALSE)),"")</f>
        <v/>
      </c>
    </row>
    <row r="28" spans="1:8" ht="15">
      <c r="A28" s="93" t="str">
        <f t="array" ref="A28">IFERROR(INDEX('Annex 2 EHV charges'!$A$11:$A$12, MATCH(0, IF(ISBLANK('Annex 2 EHV charges'!$A$11:$A$12),1, COUNTIF(A$10:$A27, 'Annex 2 EHV charges'!$A$11:$A$12)), 0)),"")</f>
        <v/>
      </c>
      <c r="B28" s="93" t="str">
        <f t="array" ref="B28">IFERROR(INDEX('Annex 2 EHV charges'!$B$11:$B$12, MATCH(0, IF(ISBLANK('Annex 2 EHV charges'!$B$11:$B$12),1, COUNTIF(B$10:$B27, 'Annex 2 EHV charges'!$B$11:$B$12)), 0)),"")</f>
        <v/>
      </c>
      <c r="C28" s="92" t="str">
        <f>IF($B28="","",VLOOKUP($B28,'Annex 2 EHV charges'!$B$11:$O$12,2,0))</f>
        <v/>
      </c>
      <c r="D28" s="92" t="str">
        <f>IF($B28="","",VLOOKUP($B28,'Annex 2 EHV charges'!$B$11:$O$12,6,0))</f>
        <v/>
      </c>
      <c r="E28" s="107" t="str">
        <f>IFERROR(IF(VLOOKUP($B28,'Annex 2 EHV charges'!$B$11:$O$12,7,FALSE)=0,"",VLOOKUP($B28,'Annex 2 EHV charges'!$B$11:$O$12,7,FALSE)),"")</f>
        <v/>
      </c>
      <c r="F28" s="108" t="str">
        <f>IFERROR(IF(VLOOKUP($B28,'Annex 2 EHV charges'!$B$11:$O$12,8,FALSE)=0,"",VLOOKUP($B28,'Annex 2 EHV charges'!$B$11:$O$12,8,FALSE)),"")</f>
        <v/>
      </c>
      <c r="G28" s="108" t="str">
        <f>IFERROR(IF(VLOOKUP($B28,'Annex 2 EHV charges'!$B$11:$O$12,9,FALSE)=0,"",VLOOKUP($B28,'Annex 2 EHV charges'!$B$11:$O$12,9,FALSE)),"")</f>
        <v/>
      </c>
      <c r="H28" s="108" t="str">
        <f>IFERROR(IF(VLOOKUP($B28,'Annex 2 EHV charges'!$B$11:$O$12,9,FALSE)=0,"",VLOOKUP($B28,'Annex 2 EHV charges'!$B$11:$O$12,9,FALSE)),"")</f>
        <v/>
      </c>
    </row>
    <row r="29" spans="1:8" ht="15">
      <c r="A29" s="93" t="str">
        <f t="array" ref="A29">IFERROR(INDEX('Annex 2 EHV charges'!$A$11:$A$12, MATCH(0, IF(ISBLANK('Annex 2 EHV charges'!$A$11:$A$12),1, COUNTIF(A$10:$A28, 'Annex 2 EHV charges'!$A$11:$A$12)), 0)),"")</f>
        <v/>
      </c>
      <c r="B29" s="93" t="str">
        <f t="array" ref="B29">IFERROR(INDEX('Annex 2 EHV charges'!$B$11:$B$12, MATCH(0, IF(ISBLANK('Annex 2 EHV charges'!$B$11:$B$12),1, COUNTIF(B$10:$B28, 'Annex 2 EHV charges'!$B$11:$B$12)), 0)),"")</f>
        <v/>
      </c>
      <c r="C29" s="92" t="str">
        <f>IF($B29="","",VLOOKUP($B29,'Annex 2 EHV charges'!$B$11:$O$12,2,0))</f>
        <v/>
      </c>
      <c r="D29" s="92" t="str">
        <f>IF($B29="","",VLOOKUP($B29,'Annex 2 EHV charges'!$B$11:$O$12,6,0))</f>
        <v/>
      </c>
      <c r="E29" s="107" t="str">
        <f>IFERROR(IF(VLOOKUP($B29,'Annex 2 EHV charges'!$B$11:$O$12,7,FALSE)=0,"",VLOOKUP($B29,'Annex 2 EHV charges'!$B$11:$O$12,7,FALSE)),"")</f>
        <v/>
      </c>
      <c r="F29" s="108" t="str">
        <f>IFERROR(IF(VLOOKUP($B29,'Annex 2 EHV charges'!$B$11:$O$12,8,FALSE)=0,"",VLOOKUP($B29,'Annex 2 EHV charges'!$B$11:$O$12,8,FALSE)),"")</f>
        <v/>
      </c>
      <c r="G29" s="108" t="str">
        <f>IFERROR(IF(VLOOKUP($B29,'Annex 2 EHV charges'!$B$11:$O$12,9,FALSE)=0,"",VLOOKUP($B29,'Annex 2 EHV charges'!$B$11:$O$12,9,FALSE)),"")</f>
        <v/>
      </c>
      <c r="H29" s="108" t="str">
        <f>IFERROR(IF(VLOOKUP($B29,'Annex 2 EHV charges'!$B$11:$O$12,9,FALSE)=0,"",VLOOKUP($B29,'Annex 2 EHV charges'!$B$11:$O$12,9,FALSE)),"")</f>
        <v/>
      </c>
    </row>
    <row r="30" spans="1:8" ht="15">
      <c r="A30" s="93" t="str">
        <f t="array" ref="A30">IFERROR(INDEX('Annex 2 EHV charges'!$A$11:$A$12, MATCH(0, IF(ISBLANK('Annex 2 EHV charges'!$A$11:$A$12),1, COUNTIF(A$10:$A29, 'Annex 2 EHV charges'!$A$11:$A$12)), 0)),"")</f>
        <v/>
      </c>
      <c r="B30" s="93" t="str">
        <f t="array" ref="B30">IFERROR(INDEX('Annex 2 EHV charges'!$B$11:$B$12, MATCH(0, IF(ISBLANK('Annex 2 EHV charges'!$B$11:$B$12),1, COUNTIF(B$10:$B29, 'Annex 2 EHV charges'!$B$11:$B$12)), 0)),"")</f>
        <v/>
      </c>
      <c r="C30" s="92" t="str">
        <f>IF($B30="","",VLOOKUP($B30,'Annex 2 EHV charges'!$B$11:$O$12,2,0))</f>
        <v/>
      </c>
      <c r="D30" s="92" t="str">
        <f>IF($B30="","",VLOOKUP($B30,'Annex 2 EHV charges'!$B$11:$O$12,6,0))</f>
        <v/>
      </c>
      <c r="E30" s="107" t="str">
        <f>IFERROR(IF(VLOOKUP($B30,'Annex 2 EHV charges'!$B$11:$O$12,7,FALSE)=0,"",VLOOKUP($B30,'Annex 2 EHV charges'!$B$11:$O$12,7,FALSE)),"")</f>
        <v/>
      </c>
      <c r="F30" s="108" t="str">
        <f>IFERROR(IF(VLOOKUP($B30,'Annex 2 EHV charges'!$B$11:$O$12,8,FALSE)=0,"",VLOOKUP($B30,'Annex 2 EHV charges'!$B$11:$O$12,8,FALSE)),"")</f>
        <v/>
      </c>
      <c r="G30" s="108" t="str">
        <f>IFERROR(IF(VLOOKUP($B30,'Annex 2 EHV charges'!$B$11:$O$12,9,FALSE)=0,"",VLOOKUP($B30,'Annex 2 EHV charges'!$B$11:$O$12,9,FALSE)),"")</f>
        <v/>
      </c>
      <c r="H30" s="108" t="str">
        <f>IFERROR(IF(VLOOKUP($B30,'Annex 2 EHV charges'!$B$11:$O$12,9,FALSE)=0,"",VLOOKUP($B30,'Annex 2 EHV charges'!$B$11:$O$12,9,FALSE)),"")</f>
        <v/>
      </c>
    </row>
    <row r="31" spans="1:8" ht="15">
      <c r="A31" s="93" t="str">
        <f t="array" ref="A31">IFERROR(INDEX('Annex 2 EHV charges'!$A$11:$A$12, MATCH(0, IF(ISBLANK('Annex 2 EHV charges'!$A$11:$A$12),1, COUNTIF(A$10:$A30, 'Annex 2 EHV charges'!$A$11:$A$12)), 0)),"")</f>
        <v/>
      </c>
      <c r="B31" s="93" t="str">
        <f t="array" ref="B31">IFERROR(INDEX('Annex 2 EHV charges'!$B$11:$B$12, MATCH(0, IF(ISBLANK('Annex 2 EHV charges'!$B$11:$B$12),1, COUNTIF(B$10:$B30, 'Annex 2 EHV charges'!$B$11:$B$12)), 0)),"")</f>
        <v/>
      </c>
      <c r="C31" s="92" t="str">
        <f>IF($B31="","",VLOOKUP($B31,'Annex 2 EHV charges'!$B$11:$O$12,2,0))</f>
        <v/>
      </c>
      <c r="D31" s="92" t="str">
        <f>IF($B31="","",VLOOKUP($B31,'Annex 2 EHV charges'!$B$11:$O$12,6,0))</f>
        <v/>
      </c>
      <c r="E31" s="107" t="str">
        <f>IFERROR(IF(VLOOKUP($B31,'Annex 2 EHV charges'!$B$11:$O$12,7,FALSE)=0,"",VLOOKUP($B31,'Annex 2 EHV charges'!$B$11:$O$12,7,FALSE)),"")</f>
        <v/>
      </c>
      <c r="F31" s="108" t="str">
        <f>IFERROR(IF(VLOOKUP($B31,'Annex 2 EHV charges'!$B$11:$O$12,8,FALSE)=0,"",VLOOKUP($B31,'Annex 2 EHV charges'!$B$11:$O$12,8,FALSE)),"")</f>
        <v/>
      </c>
      <c r="G31" s="108" t="str">
        <f>IFERROR(IF(VLOOKUP($B31,'Annex 2 EHV charges'!$B$11:$O$12,9,FALSE)=0,"",VLOOKUP($B31,'Annex 2 EHV charges'!$B$11:$O$12,9,FALSE)),"")</f>
        <v/>
      </c>
      <c r="H31" s="108" t="str">
        <f>IFERROR(IF(VLOOKUP($B31,'Annex 2 EHV charges'!$B$11:$O$12,9,FALSE)=0,"",VLOOKUP($B31,'Annex 2 EHV charges'!$B$11:$O$12,9,FALSE)),"")</f>
        <v/>
      </c>
    </row>
    <row r="32" spans="1:8" ht="15">
      <c r="A32" s="93" t="str">
        <f t="array" ref="A32">IFERROR(INDEX('Annex 2 EHV charges'!$A$11:$A$12, MATCH(0, IF(ISBLANK('Annex 2 EHV charges'!$A$11:$A$12),1, COUNTIF(A$10:$A31, 'Annex 2 EHV charges'!$A$11:$A$12)), 0)),"")</f>
        <v/>
      </c>
      <c r="B32" s="93" t="str">
        <f t="array" ref="B32">IFERROR(INDEX('Annex 2 EHV charges'!$B$11:$B$12, MATCH(0, IF(ISBLANK('Annex 2 EHV charges'!$B$11:$B$12),1, COUNTIF(B$10:$B31, 'Annex 2 EHV charges'!$B$11:$B$12)), 0)),"")</f>
        <v/>
      </c>
      <c r="C32" s="92" t="str">
        <f>IF($B32="","",VLOOKUP($B32,'Annex 2 EHV charges'!$B$11:$O$12,2,0))</f>
        <v/>
      </c>
      <c r="D32" s="92" t="str">
        <f>IF($B32="","",VLOOKUP($B32,'Annex 2 EHV charges'!$B$11:$O$12,6,0))</f>
        <v/>
      </c>
      <c r="E32" s="107" t="str">
        <f>IFERROR(IF(VLOOKUP($B32,'Annex 2 EHV charges'!$B$11:$O$12,7,FALSE)=0,"",VLOOKUP($B32,'Annex 2 EHV charges'!$B$11:$O$12,7,FALSE)),"")</f>
        <v/>
      </c>
      <c r="F32" s="108" t="str">
        <f>IFERROR(IF(VLOOKUP($B32,'Annex 2 EHV charges'!$B$11:$O$12,8,FALSE)=0,"",VLOOKUP($B32,'Annex 2 EHV charges'!$B$11:$O$12,8,FALSE)),"")</f>
        <v/>
      </c>
      <c r="G32" s="108" t="str">
        <f>IFERROR(IF(VLOOKUP($B32,'Annex 2 EHV charges'!$B$11:$O$12,9,FALSE)=0,"",VLOOKUP($B32,'Annex 2 EHV charges'!$B$11:$O$12,9,FALSE)),"")</f>
        <v/>
      </c>
      <c r="H32" s="108" t="str">
        <f>IFERROR(IF(VLOOKUP($B32,'Annex 2 EHV charges'!$B$11:$O$12,9,FALSE)=0,"",VLOOKUP($B32,'Annex 2 EHV charges'!$B$11:$O$12,9,FALSE)),"")</f>
        <v/>
      </c>
    </row>
    <row r="33" spans="1:8" ht="15">
      <c r="A33" s="93" t="str">
        <f t="array" ref="A33">IFERROR(INDEX('Annex 2 EHV charges'!$A$11:$A$12, MATCH(0, IF(ISBLANK('Annex 2 EHV charges'!$A$11:$A$12),1, COUNTIF(A$10:$A32, 'Annex 2 EHV charges'!$A$11:$A$12)), 0)),"")</f>
        <v/>
      </c>
      <c r="B33" s="93" t="str">
        <f t="array" ref="B33">IFERROR(INDEX('Annex 2 EHV charges'!$B$11:$B$12, MATCH(0, IF(ISBLANK('Annex 2 EHV charges'!$B$11:$B$12),1, COUNTIF(B$10:$B32, 'Annex 2 EHV charges'!$B$11:$B$12)), 0)),"")</f>
        <v/>
      </c>
      <c r="C33" s="92" t="str">
        <f>IF($B33="","",VLOOKUP($B33,'Annex 2 EHV charges'!$B$11:$O$12,2,0))</f>
        <v/>
      </c>
      <c r="D33" s="92" t="str">
        <f>IF($B33="","",VLOOKUP($B33,'Annex 2 EHV charges'!$B$11:$O$12,6,0))</f>
        <v/>
      </c>
      <c r="E33" s="107" t="str">
        <f>IFERROR(IF(VLOOKUP($B33,'Annex 2 EHV charges'!$B$11:$O$12,7,FALSE)=0,"",VLOOKUP($B33,'Annex 2 EHV charges'!$B$11:$O$12,7,FALSE)),"")</f>
        <v/>
      </c>
      <c r="F33" s="108" t="str">
        <f>IFERROR(IF(VLOOKUP($B33,'Annex 2 EHV charges'!$B$11:$O$12,8,FALSE)=0,"",VLOOKUP($B33,'Annex 2 EHV charges'!$B$11:$O$12,8,FALSE)),"")</f>
        <v/>
      </c>
      <c r="G33" s="108" t="str">
        <f>IFERROR(IF(VLOOKUP($B33,'Annex 2 EHV charges'!$B$11:$O$12,9,FALSE)=0,"",VLOOKUP($B33,'Annex 2 EHV charges'!$B$11:$O$12,9,FALSE)),"")</f>
        <v/>
      </c>
      <c r="H33" s="108" t="str">
        <f>IFERROR(IF(VLOOKUP($B33,'Annex 2 EHV charges'!$B$11:$O$12,9,FALSE)=0,"",VLOOKUP($B33,'Annex 2 EHV charges'!$B$11:$O$12,9,FALSE)),"")</f>
        <v/>
      </c>
    </row>
    <row r="34" spans="1:8" ht="15">
      <c r="A34" s="93" t="str">
        <f t="array" ref="A34">IFERROR(INDEX('Annex 2 EHV charges'!$A$11:$A$12, MATCH(0, IF(ISBLANK('Annex 2 EHV charges'!$A$11:$A$12),1, COUNTIF(A$10:$A33, 'Annex 2 EHV charges'!$A$11:$A$12)), 0)),"")</f>
        <v/>
      </c>
      <c r="B34" s="93" t="str">
        <f t="array" ref="B34">IFERROR(INDEX('Annex 2 EHV charges'!$B$11:$B$12, MATCH(0, IF(ISBLANK('Annex 2 EHV charges'!$B$11:$B$12),1, COUNTIF(B$10:$B33, 'Annex 2 EHV charges'!$B$11:$B$12)), 0)),"")</f>
        <v/>
      </c>
      <c r="C34" s="92" t="str">
        <f>IF($B34="","",VLOOKUP($B34,'Annex 2 EHV charges'!$B$11:$O$12,2,0))</f>
        <v/>
      </c>
      <c r="D34" s="92" t="str">
        <f>IF($B34="","",VLOOKUP($B34,'Annex 2 EHV charges'!$B$11:$O$12,6,0))</f>
        <v/>
      </c>
      <c r="E34" s="107" t="str">
        <f>IFERROR(IF(VLOOKUP($B34,'Annex 2 EHV charges'!$B$11:$O$12,7,FALSE)=0,"",VLOOKUP($B34,'Annex 2 EHV charges'!$B$11:$O$12,7,FALSE)),"")</f>
        <v/>
      </c>
      <c r="F34" s="108" t="str">
        <f>IFERROR(IF(VLOOKUP($B34,'Annex 2 EHV charges'!$B$11:$O$12,8,FALSE)=0,"",VLOOKUP($B34,'Annex 2 EHV charges'!$B$11:$O$12,8,FALSE)),"")</f>
        <v/>
      </c>
      <c r="G34" s="108" t="str">
        <f>IFERROR(IF(VLOOKUP($B34,'Annex 2 EHV charges'!$B$11:$O$12,9,FALSE)=0,"",VLOOKUP($B34,'Annex 2 EHV charges'!$B$11:$O$12,9,FALSE)),"")</f>
        <v/>
      </c>
      <c r="H34" s="108" t="str">
        <f>IFERROR(IF(VLOOKUP($B34,'Annex 2 EHV charges'!$B$11:$O$12,9,FALSE)=0,"",VLOOKUP($B34,'Annex 2 EHV charges'!$B$11:$O$12,9,FALSE)),"")</f>
        <v/>
      </c>
    </row>
    <row r="35" spans="1:8" ht="15">
      <c r="A35" s="93" t="str">
        <f t="array" ref="A35">IFERROR(INDEX('Annex 2 EHV charges'!$A$11:$A$12, MATCH(0, IF(ISBLANK('Annex 2 EHV charges'!$A$11:$A$12),1, COUNTIF(A$10:$A34, 'Annex 2 EHV charges'!$A$11:$A$12)), 0)),"")</f>
        <v/>
      </c>
      <c r="B35" s="93" t="str">
        <f t="array" ref="B35">IFERROR(INDEX('Annex 2 EHV charges'!$B$11:$B$12, MATCH(0, IF(ISBLANK('Annex 2 EHV charges'!$B$11:$B$12),1, COUNTIF(B$10:$B34, 'Annex 2 EHV charges'!$B$11:$B$12)), 0)),"")</f>
        <v/>
      </c>
      <c r="C35" s="92" t="str">
        <f>IF($B35="","",VLOOKUP($B35,'Annex 2 EHV charges'!$B$11:$O$12,2,0))</f>
        <v/>
      </c>
      <c r="D35" s="92" t="str">
        <f>IF($B35="","",VLOOKUP($B35,'Annex 2 EHV charges'!$B$11:$O$12,6,0))</f>
        <v/>
      </c>
      <c r="E35" s="107" t="str">
        <f>IFERROR(IF(VLOOKUP($B35,'Annex 2 EHV charges'!$B$11:$O$12,7,FALSE)=0,"",VLOOKUP($B35,'Annex 2 EHV charges'!$B$11:$O$12,7,FALSE)),"")</f>
        <v/>
      </c>
      <c r="F35" s="108" t="str">
        <f>IFERROR(IF(VLOOKUP($B35,'Annex 2 EHV charges'!$B$11:$O$12,8,FALSE)=0,"",VLOOKUP($B35,'Annex 2 EHV charges'!$B$11:$O$12,8,FALSE)),"")</f>
        <v/>
      </c>
      <c r="G35" s="108" t="str">
        <f>IFERROR(IF(VLOOKUP($B35,'Annex 2 EHV charges'!$B$11:$O$12,9,FALSE)=0,"",VLOOKUP($B35,'Annex 2 EHV charges'!$B$11:$O$12,9,FALSE)),"")</f>
        <v/>
      </c>
      <c r="H35" s="108" t="str">
        <f>IFERROR(IF(VLOOKUP($B35,'Annex 2 EHV charges'!$B$11:$O$12,9,FALSE)=0,"",VLOOKUP($B35,'Annex 2 EHV charges'!$B$11:$O$12,9,FALSE)),"")</f>
        <v/>
      </c>
    </row>
    <row r="36" spans="1:8" ht="15">
      <c r="A36" s="93" t="str">
        <f t="array" ref="A36">IFERROR(INDEX('Annex 2 EHV charges'!$A$11:$A$12, MATCH(0, IF(ISBLANK('Annex 2 EHV charges'!$A$11:$A$12),1, COUNTIF(A$10:$A35, 'Annex 2 EHV charges'!$A$11:$A$12)), 0)),"")</f>
        <v/>
      </c>
      <c r="B36" s="93" t="str">
        <f t="array" ref="B36">IFERROR(INDEX('Annex 2 EHV charges'!$B$11:$B$12, MATCH(0, IF(ISBLANK('Annex 2 EHV charges'!$B$11:$B$12),1, COUNTIF(B$10:$B35, 'Annex 2 EHV charges'!$B$11:$B$12)), 0)),"")</f>
        <v/>
      </c>
      <c r="C36" s="92" t="str">
        <f>IF($B36="","",VLOOKUP($B36,'Annex 2 EHV charges'!$B$11:$O$12,2,0))</f>
        <v/>
      </c>
      <c r="D36" s="92" t="str">
        <f>IF($B36="","",VLOOKUP($B36,'Annex 2 EHV charges'!$B$11:$O$12,6,0))</f>
        <v/>
      </c>
      <c r="E36" s="107" t="str">
        <f>IFERROR(IF(VLOOKUP($B36,'Annex 2 EHV charges'!$B$11:$O$12,7,FALSE)=0,"",VLOOKUP($B36,'Annex 2 EHV charges'!$B$11:$O$12,7,FALSE)),"")</f>
        <v/>
      </c>
      <c r="F36" s="108" t="str">
        <f>IFERROR(IF(VLOOKUP($B36,'Annex 2 EHV charges'!$B$11:$O$12,8,FALSE)=0,"",VLOOKUP($B36,'Annex 2 EHV charges'!$B$11:$O$12,8,FALSE)),"")</f>
        <v/>
      </c>
      <c r="G36" s="108" t="str">
        <f>IFERROR(IF(VLOOKUP($B36,'Annex 2 EHV charges'!$B$11:$O$12,9,FALSE)=0,"",VLOOKUP($B36,'Annex 2 EHV charges'!$B$11:$O$12,9,FALSE)),"")</f>
        <v/>
      </c>
      <c r="H36" s="108" t="str">
        <f>IFERROR(IF(VLOOKUP($B36,'Annex 2 EHV charges'!$B$11:$O$12,9,FALSE)=0,"",VLOOKUP($B36,'Annex 2 EHV charges'!$B$11:$O$12,9,FALSE)),"")</f>
        <v/>
      </c>
    </row>
    <row r="37" spans="1:8" ht="15">
      <c r="A37" s="93" t="str">
        <f t="array" ref="A37">IFERROR(INDEX('Annex 2 EHV charges'!$A$11:$A$12, MATCH(0, IF(ISBLANK('Annex 2 EHV charges'!$A$11:$A$12),1, COUNTIF(A$10:$A36, 'Annex 2 EHV charges'!$A$11:$A$12)), 0)),"")</f>
        <v/>
      </c>
      <c r="B37" s="93" t="str">
        <f t="array" ref="B37">IFERROR(INDEX('Annex 2 EHV charges'!$B$11:$B$12, MATCH(0, IF(ISBLANK('Annex 2 EHV charges'!$B$11:$B$12),1, COUNTIF(B$10:$B36, 'Annex 2 EHV charges'!$B$11:$B$12)), 0)),"")</f>
        <v/>
      </c>
      <c r="C37" s="92" t="str">
        <f>IF($B37="","",VLOOKUP($B37,'Annex 2 EHV charges'!$B$11:$O$12,2,0))</f>
        <v/>
      </c>
      <c r="D37" s="92" t="str">
        <f>IF($B37="","",VLOOKUP($B37,'Annex 2 EHV charges'!$B$11:$O$12,6,0))</f>
        <v/>
      </c>
      <c r="E37" s="107" t="str">
        <f>IFERROR(IF(VLOOKUP($B37,'Annex 2 EHV charges'!$B$11:$O$12,7,FALSE)=0,"",VLOOKUP($B37,'Annex 2 EHV charges'!$B$11:$O$12,7,FALSE)),"")</f>
        <v/>
      </c>
      <c r="F37" s="108" t="str">
        <f>IFERROR(IF(VLOOKUP($B37,'Annex 2 EHV charges'!$B$11:$O$12,8,FALSE)=0,"",VLOOKUP($B37,'Annex 2 EHV charges'!$B$11:$O$12,8,FALSE)),"")</f>
        <v/>
      </c>
      <c r="G37" s="108" t="str">
        <f>IFERROR(IF(VLOOKUP($B37,'Annex 2 EHV charges'!$B$11:$O$12,9,FALSE)=0,"",VLOOKUP($B37,'Annex 2 EHV charges'!$B$11:$O$12,9,FALSE)),"")</f>
        <v/>
      </c>
      <c r="H37" s="108" t="str">
        <f>IFERROR(IF(VLOOKUP($B37,'Annex 2 EHV charges'!$B$11:$O$12,9,FALSE)=0,"",VLOOKUP($B37,'Annex 2 EHV charges'!$B$11:$O$12,9,FALSE)),"")</f>
        <v/>
      </c>
    </row>
    <row r="38" spans="1:8" ht="15">
      <c r="A38" s="93" t="str">
        <f t="array" ref="A38">IFERROR(INDEX('Annex 2 EHV charges'!$A$11:$A$12, MATCH(0, IF(ISBLANK('Annex 2 EHV charges'!$A$11:$A$12),1, COUNTIF(A$10:$A37, 'Annex 2 EHV charges'!$A$11:$A$12)), 0)),"")</f>
        <v/>
      </c>
      <c r="B38" s="93" t="str">
        <f t="array" ref="B38">IFERROR(INDEX('Annex 2 EHV charges'!$B$11:$B$12, MATCH(0, IF(ISBLANK('Annex 2 EHV charges'!$B$11:$B$12),1, COUNTIF(B$10:$B37, 'Annex 2 EHV charges'!$B$11:$B$12)), 0)),"")</f>
        <v/>
      </c>
      <c r="C38" s="92" t="str">
        <f>IF($B38="","",VLOOKUP($B38,'Annex 2 EHV charges'!$B$11:$O$12,2,0))</f>
        <v/>
      </c>
      <c r="D38" s="92" t="str">
        <f>IF($B38="","",VLOOKUP($B38,'Annex 2 EHV charges'!$B$11:$O$12,6,0))</f>
        <v/>
      </c>
      <c r="E38" s="107" t="str">
        <f>IFERROR(IF(VLOOKUP($B38,'Annex 2 EHV charges'!$B$11:$O$12,7,FALSE)=0,"",VLOOKUP($B38,'Annex 2 EHV charges'!$B$11:$O$12,7,FALSE)),"")</f>
        <v/>
      </c>
      <c r="F38" s="108" t="str">
        <f>IFERROR(IF(VLOOKUP($B38,'Annex 2 EHV charges'!$B$11:$O$12,8,FALSE)=0,"",VLOOKUP($B38,'Annex 2 EHV charges'!$B$11:$O$12,8,FALSE)),"")</f>
        <v/>
      </c>
      <c r="G38" s="108" t="str">
        <f>IFERROR(IF(VLOOKUP($B38,'Annex 2 EHV charges'!$B$11:$O$12,9,FALSE)=0,"",VLOOKUP($B38,'Annex 2 EHV charges'!$B$11:$O$12,9,FALSE)),"")</f>
        <v/>
      </c>
      <c r="H38" s="108" t="str">
        <f>IFERROR(IF(VLOOKUP($B38,'Annex 2 EHV charges'!$B$11:$O$12,9,FALSE)=0,"",VLOOKUP($B38,'Annex 2 EHV charges'!$B$11:$O$12,9,FALSE)),"")</f>
        <v/>
      </c>
    </row>
    <row r="39" spans="1:8" ht="15">
      <c r="A39" s="93" t="str">
        <f t="array" ref="A39">IFERROR(INDEX('Annex 2 EHV charges'!$A$11:$A$12, MATCH(0, IF(ISBLANK('Annex 2 EHV charges'!$A$11:$A$12),1, COUNTIF(A$10:$A38, 'Annex 2 EHV charges'!$A$11:$A$12)), 0)),"")</f>
        <v/>
      </c>
      <c r="B39" s="93" t="str">
        <f t="array" ref="B39">IFERROR(INDEX('Annex 2 EHV charges'!$B$11:$B$12, MATCH(0, IF(ISBLANK('Annex 2 EHV charges'!$B$11:$B$12),1, COUNTIF(B$10:$B38, 'Annex 2 EHV charges'!$B$11:$B$12)), 0)),"")</f>
        <v/>
      </c>
      <c r="C39" s="92" t="str">
        <f>IF($B39="","",VLOOKUP($B39,'Annex 2 EHV charges'!$B$11:$O$12,2,0))</f>
        <v/>
      </c>
      <c r="D39" s="92" t="str">
        <f>IF($B39="","",VLOOKUP($B39,'Annex 2 EHV charges'!$B$11:$O$12,6,0))</f>
        <v/>
      </c>
      <c r="E39" s="107" t="str">
        <f>IFERROR(IF(VLOOKUP($B39,'Annex 2 EHV charges'!$B$11:$O$12,7,FALSE)=0,"",VLOOKUP($B39,'Annex 2 EHV charges'!$B$11:$O$12,7,FALSE)),"")</f>
        <v/>
      </c>
      <c r="F39" s="108" t="str">
        <f>IFERROR(IF(VLOOKUP($B39,'Annex 2 EHV charges'!$B$11:$O$12,8,FALSE)=0,"",VLOOKUP($B39,'Annex 2 EHV charges'!$B$11:$O$12,8,FALSE)),"")</f>
        <v/>
      </c>
      <c r="G39" s="108" t="str">
        <f>IFERROR(IF(VLOOKUP($B39,'Annex 2 EHV charges'!$B$11:$O$12,9,FALSE)=0,"",VLOOKUP($B39,'Annex 2 EHV charges'!$B$11:$O$12,9,FALSE)),"")</f>
        <v/>
      </c>
      <c r="H39" s="108" t="str">
        <f>IFERROR(IF(VLOOKUP($B39,'Annex 2 EHV charges'!$B$11:$O$12,9,FALSE)=0,"",VLOOKUP($B39,'Annex 2 EHV charges'!$B$11:$O$12,9,FALSE)),"")</f>
        <v/>
      </c>
    </row>
    <row r="40" spans="1:8" ht="15">
      <c r="A40" s="93" t="str">
        <f t="array" ref="A40">IFERROR(INDEX('Annex 2 EHV charges'!$A$11:$A$12, MATCH(0, IF(ISBLANK('Annex 2 EHV charges'!$A$11:$A$12),1, COUNTIF(A$10:$A39, 'Annex 2 EHV charges'!$A$11:$A$12)), 0)),"")</f>
        <v/>
      </c>
      <c r="B40" s="93" t="str">
        <f t="array" ref="B40">IFERROR(INDEX('Annex 2 EHV charges'!$B$11:$B$12, MATCH(0, IF(ISBLANK('Annex 2 EHV charges'!$B$11:$B$12),1, COUNTIF(B$10:$B39, 'Annex 2 EHV charges'!$B$11:$B$12)), 0)),"")</f>
        <v/>
      </c>
      <c r="C40" s="92" t="str">
        <f>IF($B40="","",VLOOKUP($B40,'Annex 2 EHV charges'!$B$11:$O$12,2,0))</f>
        <v/>
      </c>
      <c r="D40" s="92" t="str">
        <f>IF($B40="","",VLOOKUP($B40,'Annex 2 EHV charges'!$B$11:$O$12,6,0))</f>
        <v/>
      </c>
      <c r="E40" s="107" t="str">
        <f>IFERROR(IF(VLOOKUP($B40,'Annex 2 EHV charges'!$B$11:$O$12,7,FALSE)=0,"",VLOOKUP($B40,'Annex 2 EHV charges'!$B$11:$O$12,7,FALSE)),"")</f>
        <v/>
      </c>
      <c r="F40" s="108" t="str">
        <f>IFERROR(IF(VLOOKUP($B40,'Annex 2 EHV charges'!$B$11:$O$12,8,FALSE)=0,"",VLOOKUP($B40,'Annex 2 EHV charges'!$B$11:$O$12,8,FALSE)),"")</f>
        <v/>
      </c>
      <c r="G40" s="108" t="str">
        <f>IFERROR(IF(VLOOKUP($B40,'Annex 2 EHV charges'!$B$11:$O$12,9,FALSE)=0,"",VLOOKUP($B40,'Annex 2 EHV charges'!$B$11:$O$12,9,FALSE)),"")</f>
        <v/>
      </c>
      <c r="H40" s="108" t="str">
        <f>IFERROR(IF(VLOOKUP($B40,'Annex 2 EHV charges'!$B$11:$O$12,9,FALSE)=0,"",VLOOKUP($B40,'Annex 2 EHV charges'!$B$11:$O$12,9,FALSE)),"")</f>
        <v/>
      </c>
    </row>
    <row r="41" spans="1:8" ht="15">
      <c r="A41" s="93" t="str">
        <f t="array" ref="A41">IFERROR(INDEX('Annex 2 EHV charges'!$A$11:$A$12, MATCH(0, IF(ISBLANK('Annex 2 EHV charges'!$A$11:$A$12),1, COUNTIF(A$10:$A40, 'Annex 2 EHV charges'!$A$11:$A$12)), 0)),"")</f>
        <v/>
      </c>
      <c r="B41" s="93" t="str">
        <f t="array" ref="B41">IFERROR(INDEX('Annex 2 EHV charges'!$B$11:$B$12, MATCH(0, IF(ISBLANK('Annex 2 EHV charges'!$B$11:$B$12),1, COUNTIF(B$10:$B40, 'Annex 2 EHV charges'!$B$11:$B$12)), 0)),"")</f>
        <v/>
      </c>
      <c r="C41" s="92" t="str">
        <f>IF($B41="","",VLOOKUP($B41,'Annex 2 EHV charges'!$B$11:$O$12,2,0))</f>
        <v/>
      </c>
      <c r="D41" s="92" t="str">
        <f>IF($B41="","",VLOOKUP($B41,'Annex 2 EHV charges'!$B$11:$O$12,6,0))</f>
        <v/>
      </c>
      <c r="E41" s="107" t="str">
        <f>IFERROR(IF(VLOOKUP($B41,'Annex 2 EHV charges'!$B$11:$O$12,7,FALSE)=0,"",VLOOKUP($B41,'Annex 2 EHV charges'!$B$11:$O$12,7,FALSE)),"")</f>
        <v/>
      </c>
      <c r="F41" s="108" t="str">
        <f>IFERROR(IF(VLOOKUP($B41,'Annex 2 EHV charges'!$B$11:$O$12,8,FALSE)=0,"",VLOOKUP($B41,'Annex 2 EHV charges'!$B$11:$O$12,8,FALSE)),"")</f>
        <v/>
      </c>
      <c r="G41" s="108" t="str">
        <f>IFERROR(IF(VLOOKUP($B41,'Annex 2 EHV charges'!$B$11:$O$12,9,FALSE)=0,"",VLOOKUP($B41,'Annex 2 EHV charges'!$B$11:$O$12,9,FALSE)),"")</f>
        <v/>
      </c>
      <c r="H41" s="108" t="str">
        <f>IFERROR(IF(VLOOKUP($B41,'Annex 2 EHV charges'!$B$11:$O$12,9,FALSE)=0,"",VLOOKUP($B41,'Annex 2 EHV charges'!$B$11:$O$12,9,FALSE)),"")</f>
        <v/>
      </c>
    </row>
    <row r="42" spans="1:8" ht="15">
      <c r="A42" s="93" t="str">
        <f t="array" ref="A42">IFERROR(INDEX('Annex 2 EHV charges'!$A$11:$A$12, MATCH(0, IF(ISBLANK('Annex 2 EHV charges'!$A$11:$A$12),1, COUNTIF(A$10:$A41, 'Annex 2 EHV charges'!$A$11:$A$12)), 0)),"")</f>
        <v/>
      </c>
      <c r="B42" s="93" t="str">
        <f t="array" ref="B42">IFERROR(INDEX('Annex 2 EHV charges'!$B$11:$B$12, MATCH(0, IF(ISBLANK('Annex 2 EHV charges'!$B$11:$B$12),1, COUNTIF(B$10:$B41, 'Annex 2 EHV charges'!$B$11:$B$12)), 0)),"")</f>
        <v/>
      </c>
      <c r="C42" s="92" t="str">
        <f>IF($B42="","",VLOOKUP($B42,'Annex 2 EHV charges'!$B$11:$O$12,2,0))</f>
        <v/>
      </c>
      <c r="D42" s="92" t="str">
        <f>IF($B42="","",VLOOKUP($B42,'Annex 2 EHV charges'!$B$11:$O$12,6,0))</f>
        <v/>
      </c>
      <c r="E42" s="107" t="str">
        <f>IFERROR(IF(VLOOKUP($B42,'Annex 2 EHV charges'!$B$11:$O$12,7,FALSE)=0,"",VLOOKUP($B42,'Annex 2 EHV charges'!$B$11:$O$12,7,FALSE)),"")</f>
        <v/>
      </c>
      <c r="F42" s="108" t="str">
        <f>IFERROR(IF(VLOOKUP($B42,'Annex 2 EHV charges'!$B$11:$O$12,8,FALSE)=0,"",VLOOKUP($B42,'Annex 2 EHV charges'!$B$11:$O$12,8,FALSE)),"")</f>
        <v/>
      </c>
      <c r="G42" s="108" t="str">
        <f>IFERROR(IF(VLOOKUP($B42,'Annex 2 EHV charges'!$B$11:$O$12,9,FALSE)=0,"",VLOOKUP($B42,'Annex 2 EHV charges'!$B$11:$O$12,9,FALSE)),"")</f>
        <v/>
      </c>
      <c r="H42" s="108" t="str">
        <f>IFERROR(IF(VLOOKUP($B42,'Annex 2 EHV charges'!$B$11:$O$12,9,FALSE)=0,"",VLOOKUP($B42,'Annex 2 EHV charges'!$B$11:$O$12,9,FALSE)),"")</f>
        <v/>
      </c>
    </row>
    <row r="43" spans="1:8" ht="15">
      <c r="A43" s="93" t="str">
        <f t="array" ref="A43">IFERROR(INDEX('Annex 2 EHV charges'!$A$11:$A$12, MATCH(0, IF(ISBLANK('Annex 2 EHV charges'!$A$11:$A$12),1, COUNTIF(A$10:$A42, 'Annex 2 EHV charges'!$A$11:$A$12)), 0)),"")</f>
        <v/>
      </c>
      <c r="B43" s="93" t="str">
        <f t="array" ref="B43">IFERROR(INDEX('Annex 2 EHV charges'!$B$11:$B$12, MATCH(0, IF(ISBLANK('Annex 2 EHV charges'!$B$11:$B$12),1, COUNTIF(B$10:$B42, 'Annex 2 EHV charges'!$B$11:$B$12)), 0)),"")</f>
        <v/>
      </c>
      <c r="C43" s="92" t="str">
        <f>IF($B43="","",VLOOKUP($B43,'Annex 2 EHV charges'!$B$11:$O$12,2,0))</f>
        <v/>
      </c>
      <c r="D43" s="92" t="str">
        <f>IF($B43="","",VLOOKUP($B43,'Annex 2 EHV charges'!$B$11:$O$12,6,0))</f>
        <v/>
      </c>
      <c r="E43" s="107" t="str">
        <f>IFERROR(IF(VLOOKUP($B43,'Annex 2 EHV charges'!$B$11:$O$12,7,FALSE)=0,"",VLOOKUP($B43,'Annex 2 EHV charges'!$B$11:$O$12,7,FALSE)),"")</f>
        <v/>
      </c>
      <c r="F43" s="108" t="str">
        <f>IFERROR(IF(VLOOKUP($B43,'Annex 2 EHV charges'!$B$11:$O$12,8,FALSE)=0,"",VLOOKUP($B43,'Annex 2 EHV charges'!$B$11:$O$12,8,FALSE)),"")</f>
        <v/>
      </c>
      <c r="G43" s="108" t="str">
        <f>IFERROR(IF(VLOOKUP($B43,'Annex 2 EHV charges'!$B$11:$O$12,9,FALSE)=0,"",VLOOKUP($B43,'Annex 2 EHV charges'!$B$11:$O$12,9,FALSE)),"")</f>
        <v/>
      </c>
      <c r="H43" s="108" t="str">
        <f>IFERROR(IF(VLOOKUP($B43,'Annex 2 EHV charges'!$B$11:$O$12,9,FALSE)=0,"",VLOOKUP($B43,'Annex 2 EHV charges'!$B$11:$O$12,9,FALSE)),"")</f>
        <v/>
      </c>
    </row>
    <row r="44" spans="1:8" ht="15">
      <c r="A44" s="93" t="str">
        <f t="array" ref="A44">IFERROR(INDEX('Annex 2 EHV charges'!$A$11:$A$12, MATCH(0, IF(ISBLANK('Annex 2 EHV charges'!$A$11:$A$12),1, COUNTIF(A$10:$A43, 'Annex 2 EHV charges'!$A$11:$A$12)), 0)),"")</f>
        <v/>
      </c>
      <c r="B44" s="93" t="str">
        <f t="array" ref="B44">IFERROR(INDEX('Annex 2 EHV charges'!$B$11:$B$12, MATCH(0, IF(ISBLANK('Annex 2 EHV charges'!$B$11:$B$12),1, COUNTIF(B$10:$B43, 'Annex 2 EHV charges'!$B$11:$B$12)), 0)),"")</f>
        <v/>
      </c>
      <c r="C44" s="92" t="str">
        <f>IF($B44="","",VLOOKUP($B44,'Annex 2 EHV charges'!$B$11:$O$12,2,0))</f>
        <v/>
      </c>
      <c r="D44" s="92" t="str">
        <f>IF($B44="","",VLOOKUP($B44,'Annex 2 EHV charges'!$B$11:$O$12,6,0))</f>
        <v/>
      </c>
      <c r="E44" s="107" t="str">
        <f>IFERROR(IF(VLOOKUP($B44,'Annex 2 EHV charges'!$B$11:$O$12,7,FALSE)=0,"",VLOOKUP($B44,'Annex 2 EHV charges'!$B$11:$O$12,7,FALSE)),"")</f>
        <v/>
      </c>
      <c r="F44" s="108" t="str">
        <f>IFERROR(IF(VLOOKUP($B44,'Annex 2 EHV charges'!$B$11:$O$12,8,FALSE)=0,"",VLOOKUP($B44,'Annex 2 EHV charges'!$B$11:$O$12,8,FALSE)),"")</f>
        <v/>
      </c>
      <c r="G44" s="108" t="str">
        <f>IFERROR(IF(VLOOKUP($B44,'Annex 2 EHV charges'!$B$11:$O$12,9,FALSE)=0,"",VLOOKUP($B44,'Annex 2 EHV charges'!$B$11:$O$12,9,FALSE)),"")</f>
        <v/>
      </c>
      <c r="H44" s="108" t="str">
        <f>IFERROR(IF(VLOOKUP($B44,'Annex 2 EHV charges'!$B$11:$O$12,9,FALSE)=0,"",VLOOKUP($B44,'Annex 2 EHV charges'!$B$11:$O$12,9,FALSE)),"")</f>
        <v/>
      </c>
    </row>
    <row r="45" spans="1:8" ht="15">
      <c r="A45" s="93" t="str">
        <f t="array" ref="A45">IFERROR(INDEX('Annex 2 EHV charges'!$A$11:$A$12, MATCH(0, IF(ISBLANK('Annex 2 EHV charges'!$A$11:$A$12),1, COUNTIF(A$10:$A44, 'Annex 2 EHV charges'!$A$11:$A$12)), 0)),"")</f>
        <v/>
      </c>
      <c r="B45" s="93" t="str">
        <f t="array" ref="B45">IFERROR(INDEX('Annex 2 EHV charges'!$B$11:$B$12, MATCH(0, IF(ISBLANK('Annex 2 EHV charges'!$B$11:$B$12),1, COUNTIF(B$10:$B44, 'Annex 2 EHV charges'!$B$11:$B$12)), 0)),"")</f>
        <v/>
      </c>
      <c r="C45" s="92" t="str">
        <f>IF($B45="","",VLOOKUP($B45,'Annex 2 EHV charges'!$B$11:$O$12,2,0))</f>
        <v/>
      </c>
      <c r="D45" s="92" t="str">
        <f>IF($B45="","",VLOOKUP($B45,'Annex 2 EHV charges'!$B$11:$O$12,6,0))</f>
        <v/>
      </c>
      <c r="E45" s="107" t="str">
        <f>IFERROR(IF(VLOOKUP($B45,'Annex 2 EHV charges'!$B$11:$O$12,7,FALSE)=0,"",VLOOKUP($B45,'Annex 2 EHV charges'!$B$11:$O$12,7,FALSE)),"")</f>
        <v/>
      </c>
      <c r="F45" s="108" t="str">
        <f>IFERROR(IF(VLOOKUP($B45,'Annex 2 EHV charges'!$B$11:$O$12,8,FALSE)=0,"",VLOOKUP($B45,'Annex 2 EHV charges'!$B$11:$O$12,8,FALSE)),"")</f>
        <v/>
      </c>
      <c r="G45" s="108" t="str">
        <f>IFERROR(IF(VLOOKUP($B45,'Annex 2 EHV charges'!$B$11:$O$12,9,FALSE)=0,"",VLOOKUP($B45,'Annex 2 EHV charges'!$B$11:$O$12,9,FALSE)),"")</f>
        <v/>
      </c>
      <c r="H45" s="108" t="str">
        <f>IFERROR(IF(VLOOKUP($B45,'Annex 2 EHV charges'!$B$11:$O$12,9,FALSE)=0,"",VLOOKUP($B45,'Annex 2 EHV charges'!$B$11:$O$12,9,FALSE)),"")</f>
        <v/>
      </c>
    </row>
    <row r="46" spans="1:8" ht="15">
      <c r="A46" s="93" t="str">
        <f t="array" ref="A46">IFERROR(INDEX('Annex 2 EHV charges'!$A$11:$A$12, MATCH(0, IF(ISBLANK('Annex 2 EHV charges'!$A$11:$A$12),1, COUNTIF(A$10:$A45, 'Annex 2 EHV charges'!$A$11:$A$12)), 0)),"")</f>
        <v/>
      </c>
      <c r="B46" s="93" t="str">
        <f t="array" ref="B46">IFERROR(INDEX('Annex 2 EHV charges'!$B$11:$B$12, MATCH(0, IF(ISBLANK('Annex 2 EHV charges'!$B$11:$B$12),1, COUNTIF(B$10:$B45, 'Annex 2 EHV charges'!$B$11:$B$12)), 0)),"")</f>
        <v/>
      </c>
      <c r="C46" s="92" t="str">
        <f>IF($B46="","",VLOOKUP($B46,'Annex 2 EHV charges'!$B$11:$O$12,2,0))</f>
        <v/>
      </c>
      <c r="D46" s="92" t="str">
        <f>IF($B46="","",VLOOKUP($B46,'Annex 2 EHV charges'!$B$11:$O$12,6,0))</f>
        <v/>
      </c>
      <c r="E46" s="107" t="str">
        <f>IFERROR(IF(VLOOKUP($B46,'Annex 2 EHV charges'!$B$11:$O$12,7,FALSE)=0,"",VLOOKUP($B46,'Annex 2 EHV charges'!$B$11:$O$12,7,FALSE)),"")</f>
        <v/>
      </c>
      <c r="F46" s="108" t="str">
        <f>IFERROR(IF(VLOOKUP($B46,'Annex 2 EHV charges'!$B$11:$O$12,8,FALSE)=0,"",VLOOKUP($B46,'Annex 2 EHV charges'!$B$11:$O$12,8,FALSE)),"")</f>
        <v/>
      </c>
      <c r="G46" s="108" t="str">
        <f>IFERROR(IF(VLOOKUP($B46,'Annex 2 EHV charges'!$B$11:$O$12,9,FALSE)=0,"",VLOOKUP($B46,'Annex 2 EHV charges'!$B$11:$O$12,9,FALSE)),"")</f>
        <v/>
      </c>
      <c r="H46" s="108" t="str">
        <f>IFERROR(IF(VLOOKUP($B46,'Annex 2 EHV charges'!$B$11:$O$12,9,FALSE)=0,"",VLOOKUP($B46,'Annex 2 EHV charges'!$B$11:$O$12,9,FALSE)),"")</f>
        <v/>
      </c>
    </row>
    <row r="47" spans="1:8" ht="15">
      <c r="A47" s="93" t="str">
        <f t="array" ref="A47">IFERROR(INDEX('Annex 2 EHV charges'!$A$11:$A$12, MATCH(0, IF(ISBLANK('Annex 2 EHV charges'!$A$11:$A$12),1, COUNTIF(A$10:$A46, 'Annex 2 EHV charges'!$A$11:$A$12)), 0)),"")</f>
        <v/>
      </c>
      <c r="B47" s="93" t="str">
        <f t="array" ref="B47">IFERROR(INDEX('Annex 2 EHV charges'!$B$11:$B$12, MATCH(0, IF(ISBLANK('Annex 2 EHV charges'!$B$11:$B$12),1, COUNTIF(B$10:$B46, 'Annex 2 EHV charges'!$B$11:$B$12)), 0)),"")</f>
        <v/>
      </c>
      <c r="C47" s="92" t="str">
        <f>IF($B47="","",VLOOKUP($B47,'Annex 2 EHV charges'!$B$11:$O$12,2,0))</f>
        <v/>
      </c>
      <c r="D47" s="92" t="str">
        <f>IF($B47="","",VLOOKUP($B47,'Annex 2 EHV charges'!$B$11:$O$12,6,0))</f>
        <v/>
      </c>
      <c r="E47" s="107" t="str">
        <f>IFERROR(IF(VLOOKUP($B47,'Annex 2 EHV charges'!$B$11:$O$12,7,FALSE)=0,"",VLOOKUP($B47,'Annex 2 EHV charges'!$B$11:$O$12,7,FALSE)),"")</f>
        <v/>
      </c>
      <c r="F47" s="108" t="str">
        <f>IFERROR(IF(VLOOKUP($B47,'Annex 2 EHV charges'!$B$11:$O$12,8,FALSE)=0,"",VLOOKUP($B47,'Annex 2 EHV charges'!$B$11:$O$12,8,FALSE)),"")</f>
        <v/>
      </c>
      <c r="G47" s="108" t="str">
        <f>IFERROR(IF(VLOOKUP($B47,'Annex 2 EHV charges'!$B$11:$O$12,9,FALSE)=0,"",VLOOKUP($B47,'Annex 2 EHV charges'!$B$11:$O$12,9,FALSE)),"")</f>
        <v/>
      </c>
      <c r="H47" s="108" t="str">
        <f>IFERROR(IF(VLOOKUP($B47,'Annex 2 EHV charges'!$B$11:$O$12,9,FALSE)=0,"",VLOOKUP($B47,'Annex 2 EHV charges'!$B$11:$O$12,9,FALSE)),"")</f>
        <v/>
      </c>
    </row>
    <row r="48" spans="1:8" ht="15">
      <c r="A48" s="93" t="str">
        <f t="array" ref="A48">IFERROR(INDEX('Annex 2 EHV charges'!$A$11:$A$12, MATCH(0, IF(ISBLANK('Annex 2 EHV charges'!$A$11:$A$12),1, COUNTIF(A$10:$A47, 'Annex 2 EHV charges'!$A$11:$A$12)), 0)),"")</f>
        <v/>
      </c>
      <c r="B48" s="93" t="str">
        <f t="array" ref="B48">IFERROR(INDEX('Annex 2 EHV charges'!$B$11:$B$12, MATCH(0, IF(ISBLANK('Annex 2 EHV charges'!$B$11:$B$12),1, COUNTIF(B$10:$B47, 'Annex 2 EHV charges'!$B$11:$B$12)), 0)),"")</f>
        <v/>
      </c>
      <c r="C48" s="92" t="str">
        <f>IF($B48="","",VLOOKUP($B48,'Annex 2 EHV charges'!$B$11:$O$12,2,0))</f>
        <v/>
      </c>
      <c r="D48" s="92" t="str">
        <f>IF($B48="","",VLOOKUP($B48,'Annex 2 EHV charges'!$B$11:$O$12,6,0))</f>
        <v/>
      </c>
      <c r="E48" s="107" t="str">
        <f>IFERROR(IF(VLOOKUP($B48,'Annex 2 EHV charges'!$B$11:$O$12,7,FALSE)=0,"",VLOOKUP($B48,'Annex 2 EHV charges'!$B$11:$O$12,7,FALSE)),"")</f>
        <v/>
      </c>
      <c r="F48" s="108" t="str">
        <f>IFERROR(IF(VLOOKUP($B48,'Annex 2 EHV charges'!$B$11:$O$12,8,FALSE)=0,"",VLOOKUP($B48,'Annex 2 EHV charges'!$B$11:$O$12,8,FALSE)),"")</f>
        <v/>
      </c>
      <c r="G48" s="108" t="str">
        <f>IFERROR(IF(VLOOKUP($B48,'Annex 2 EHV charges'!$B$11:$O$12,9,FALSE)=0,"",VLOOKUP($B48,'Annex 2 EHV charges'!$B$11:$O$12,9,FALSE)),"")</f>
        <v/>
      </c>
      <c r="H48" s="108" t="str">
        <f>IFERROR(IF(VLOOKUP($B48,'Annex 2 EHV charges'!$B$11:$O$12,9,FALSE)=0,"",VLOOKUP($B48,'Annex 2 EHV charges'!$B$11:$O$12,9,FALSE)),"")</f>
        <v/>
      </c>
    </row>
    <row r="49" spans="1:8" ht="15">
      <c r="A49" s="93" t="str">
        <f t="array" ref="A49">IFERROR(INDEX('Annex 2 EHV charges'!$A$11:$A$12, MATCH(0, IF(ISBLANK('Annex 2 EHV charges'!$A$11:$A$12),1, COUNTIF(A$10:$A48, 'Annex 2 EHV charges'!$A$11:$A$12)), 0)),"")</f>
        <v/>
      </c>
      <c r="B49" s="93" t="str">
        <f t="array" ref="B49">IFERROR(INDEX('Annex 2 EHV charges'!$B$11:$B$12, MATCH(0, IF(ISBLANK('Annex 2 EHV charges'!$B$11:$B$12),1, COUNTIF(B$10:$B48, 'Annex 2 EHV charges'!$B$11:$B$12)), 0)),"")</f>
        <v/>
      </c>
      <c r="C49" s="92" t="str">
        <f>IF($B49="","",VLOOKUP($B49,'Annex 2 EHV charges'!$B$11:$O$12,2,0))</f>
        <v/>
      </c>
      <c r="D49" s="92" t="str">
        <f>IF($B49="","",VLOOKUP($B49,'Annex 2 EHV charges'!$B$11:$O$12,6,0))</f>
        <v/>
      </c>
      <c r="E49" s="107" t="str">
        <f>IFERROR(IF(VLOOKUP($B49,'Annex 2 EHV charges'!$B$11:$O$12,7,FALSE)=0,"",VLOOKUP($B49,'Annex 2 EHV charges'!$B$11:$O$12,7,FALSE)),"")</f>
        <v/>
      </c>
      <c r="F49" s="108" t="str">
        <f>IFERROR(IF(VLOOKUP($B49,'Annex 2 EHV charges'!$B$11:$O$12,8,FALSE)=0,"",VLOOKUP($B49,'Annex 2 EHV charges'!$B$11:$O$12,8,FALSE)),"")</f>
        <v/>
      </c>
      <c r="G49" s="108" t="str">
        <f>IFERROR(IF(VLOOKUP($B49,'Annex 2 EHV charges'!$B$11:$O$12,9,FALSE)=0,"",VLOOKUP($B49,'Annex 2 EHV charges'!$B$11:$O$12,9,FALSE)),"")</f>
        <v/>
      </c>
      <c r="H49" s="108" t="str">
        <f>IFERROR(IF(VLOOKUP($B49,'Annex 2 EHV charges'!$B$11:$O$12,9,FALSE)=0,"",VLOOKUP($B49,'Annex 2 EHV charges'!$B$11:$O$12,9,FALSE)),"")</f>
        <v/>
      </c>
    </row>
    <row r="50" spans="1:8" ht="15">
      <c r="A50" s="93" t="str">
        <f t="array" ref="A50">IFERROR(INDEX('Annex 2 EHV charges'!$A$11:$A$12, MATCH(0, IF(ISBLANK('Annex 2 EHV charges'!$A$11:$A$12),1, COUNTIF(A$10:$A49, 'Annex 2 EHV charges'!$A$11:$A$12)), 0)),"")</f>
        <v/>
      </c>
      <c r="B50" s="93" t="str">
        <f t="array" ref="B50">IFERROR(INDEX('Annex 2 EHV charges'!$B$11:$B$12, MATCH(0, IF(ISBLANK('Annex 2 EHV charges'!$B$11:$B$12),1, COUNTIF(B$10:$B49, 'Annex 2 EHV charges'!$B$11:$B$12)), 0)),"")</f>
        <v/>
      </c>
      <c r="C50" s="92" t="str">
        <f>IF($B50="","",VLOOKUP($B50,'Annex 2 EHV charges'!$B$11:$O$12,2,0))</f>
        <v/>
      </c>
      <c r="D50" s="92" t="str">
        <f>IF($B50="","",VLOOKUP($B50,'Annex 2 EHV charges'!$B$11:$O$12,6,0))</f>
        <v/>
      </c>
      <c r="E50" s="107" t="str">
        <f>IFERROR(IF(VLOOKUP($B50,'Annex 2 EHV charges'!$B$11:$O$12,7,FALSE)=0,"",VLOOKUP($B50,'Annex 2 EHV charges'!$B$11:$O$12,7,FALSE)),"")</f>
        <v/>
      </c>
      <c r="F50" s="108" t="str">
        <f>IFERROR(IF(VLOOKUP($B50,'Annex 2 EHV charges'!$B$11:$O$12,8,FALSE)=0,"",VLOOKUP($B50,'Annex 2 EHV charges'!$B$11:$O$12,8,FALSE)),"")</f>
        <v/>
      </c>
      <c r="G50" s="108" t="str">
        <f>IFERROR(IF(VLOOKUP($B50,'Annex 2 EHV charges'!$B$11:$O$12,9,FALSE)=0,"",VLOOKUP($B50,'Annex 2 EHV charges'!$B$11:$O$12,9,FALSE)),"")</f>
        <v/>
      </c>
      <c r="H50" s="108" t="str">
        <f>IFERROR(IF(VLOOKUP($B50,'Annex 2 EHV charges'!$B$11:$O$12,9,FALSE)=0,"",VLOOKUP($B50,'Annex 2 EHV charges'!$B$11:$O$12,9,FALSE)),"")</f>
        <v/>
      </c>
    </row>
    <row r="51" spans="1:8" ht="15">
      <c r="A51" s="93" t="str">
        <f t="array" ref="A51">IFERROR(INDEX('Annex 2 EHV charges'!$A$11:$A$12, MATCH(0, IF(ISBLANK('Annex 2 EHV charges'!$A$11:$A$12),1, COUNTIF(A$10:$A50, 'Annex 2 EHV charges'!$A$11:$A$12)), 0)),"")</f>
        <v/>
      </c>
      <c r="B51" s="93" t="str">
        <f t="array" ref="B51">IFERROR(INDEX('Annex 2 EHV charges'!$B$11:$B$12, MATCH(0, IF(ISBLANK('Annex 2 EHV charges'!$B$11:$B$12),1, COUNTIF(B$10:$B50, 'Annex 2 EHV charges'!$B$11:$B$12)), 0)),"")</f>
        <v/>
      </c>
      <c r="C51" s="92" t="str">
        <f>IF($B51="","",VLOOKUP($B51,'Annex 2 EHV charges'!$B$11:$O$12,2,0))</f>
        <v/>
      </c>
      <c r="D51" s="92" t="str">
        <f>IF($B51="","",VLOOKUP($B51,'Annex 2 EHV charges'!$B$11:$O$12,6,0))</f>
        <v/>
      </c>
      <c r="E51" s="107" t="str">
        <f>IFERROR(IF(VLOOKUP($B51,'Annex 2 EHV charges'!$B$11:$O$12,7,FALSE)=0,"",VLOOKUP($B51,'Annex 2 EHV charges'!$B$11:$O$12,7,FALSE)),"")</f>
        <v/>
      </c>
      <c r="F51" s="108" t="str">
        <f>IFERROR(IF(VLOOKUP($B51,'Annex 2 EHV charges'!$B$11:$O$12,8,FALSE)=0,"",VLOOKUP($B51,'Annex 2 EHV charges'!$B$11:$O$12,8,FALSE)),"")</f>
        <v/>
      </c>
      <c r="G51" s="108" t="str">
        <f>IFERROR(IF(VLOOKUP($B51,'Annex 2 EHV charges'!$B$11:$O$12,9,FALSE)=0,"",VLOOKUP($B51,'Annex 2 EHV charges'!$B$11:$O$12,9,FALSE)),"")</f>
        <v/>
      </c>
      <c r="H51" s="108" t="str">
        <f>IFERROR(IF(VLOOKUP($B51,'Annex 2 EHV charges'!$B$11:$O$12,9,FALSE)=0,"",VLOOKUP($B51,'Annex 2 EHV charges'!$B$11:$O$12,9,FALSE)),"")</f>
        <v/>
      </c>
    </row>
    <row r="52" spans="1:8" ht="15">
      <c r="A52" s="93" t="str">
        <f t="array" ref="A52">IFERROR(INDEX('Annex 2 EHV charges'!$A$11:$A$12, MATCH(0, IF(ISBLANK('Annex 2 EHV charges'!$A$11:$A$12),1, COUNTIF(A$10:$A51, 'Annex 2 EHV charges'!$A$11:$A$12)), 0)),"")</f>
        <v/>
      </c>
      <c r="B52" s="93" t="str">
        <f t="array" ref="B52">IFERROR(INDEX('Annex 2 EHV charges'!$B$11:$B$12, MATCH(0, IF(ISBLANK('Annex 2 EHV charges'!$B$11:$B$12),1, COUNTIF(B$10:$B51, 'Annex 2 EHV charges'!$B$11:$B$12)), 0)),"")</f>
        <v/>
      </c>
      <c r="C52" s="92" t="str">
        <f>IF($B52="","",VLOOKUP($B52,'Annex 2 EHV charges'!$B$11:$O$12,2,0))</f>
        <v/>
      </c>
      <c r="D52" s="92" t="str">
        <f>IF($B52="","",VLOOKUP($B52,'Annex 2 EHV charges'!$B$11:$O$12,6,0))</f>
        <v/>
      </c>
      <c r="E52" s="107" t="str">
        <f>IFERROR(IF(VLOOKUP($B52,'Annex 2 EHV charges'!$B$11:$O$12,7,FALSE)=0,"",VLOOKUP($B52,'Annex 2 EHV charges'!$B$11:$O$12,7,FALSE)),"")</f>
        <v/>
      </c>
      <c r="F52" s="108" t="str">
        <f>IFERROR(IF(VLOOKUP($B52,'Annex 2 EHV charges'!$B$11:$O$12,8,FALSE)=0,"",VLOOKUP($B52,'Annex 2 EHV charges'!$B$11:$O$12,8,FALSE)),"")</f>
        <v/>
      </c>
      <c r="G52" s="108" t="str">
        <f>IFERROR(IF(VLOOKUP($B52,'Annex 2 EHV charges'!$B$11:$O$12,9,FALSE)=0,"",VLOOKUP($B52,'Annex 2 EHV charges'!$B$11:$O$12,9,FALSE)),"")</f>
        <v/>
      </c>
      <c r="H52" s="108" t="str">
        <f>IFERROR(IF(VLOOKUP($B52,'Annex 2 EHV charges'!$B$11:$O$12,9,FALSE)=0,"",VLOOKUP($B52,'Annex 2 EHV charges'!$B$11:$O$12,9,FALSE)),"")</f>
        <v/>
      </c>
    </row>
    <row r="53" spans="1:8" ht="15">
      <c r="A53" s="93" t="str">
        <f t="array" ref="A53">IFERROR(INDEX('Annex 2 EHV charges'!$A$11:$A$12, MATCH(0, IF(ISBLANK('Annex 2 EHV charges'!$A$11:$A$12),1, COUNTIF(A$10:$A52, 'Annex 2 EHV charges'!$A$11:$A$12)), 0)),"")</f>
        <v/>
      </c>
      <c r="B53" s="93" t="str">
        <f t="array" ref="B53">IFERROR(INDEX('Annex 2 EHV charges'!$B$11:$B$12, MATCH(0, IF(ISBLANK('Annex 2 EHV charges'!$B$11:$B$12),1, COUNTIF(B$10:$B52, 'Annex 2 EHV charges'!$B$11:$B$12)), 0)),"")</f>
        <v/>
      </c>
      <c r="C53" s="92" t="str">
        <f>IF($B53="","",VLOOKUP($B53,'Annex 2 EHV charges'!$B$11:$O$12,2,0))</f>
        <v/>
      </c>
      <c r="D53" s="92" t="str">
        <f>IF($B53="","",VLOOKUP($B53,'Annex 2 EHV charges'!$B$11:$O$12,6,0))</f>
        <v/>
      </c>
      <c r="E53" s="107" t="str">
        <f>IFERROR(IF(VLOOKUP($B53,'Annex 2 EHV charges'!$B$11:$O$12,7,FALSE)=0,"",VLOOKUP($B53,'Annex 2 EHV charges'!$B$11:$O$12,7,FALSE)),"")</f>
        <v/>
      </c>
      <c r="F53" s="108" t="str">
        <f>IFERROR(IF(VLOOKUP($B53,'Annex 2 EHV charges'!$B$11:$O$12,8,FALSE)=0,"",VLOOKUP($B53,'Annex 2 EHV charges'!$B$11:$O$12,8,FALSE)),"")</f>
        <v/>
      </c>
      <c r="G53" s="108" t="str">
        <f>IFERROR(IF(VLOOKUP($B53,'Annex 2 EHV charges'!$B$11:$O$12,9,FALSE)=0,"",VLOOKUP($B53,'Annex 2 EHV charges'!$B$11:$O$12,9,FALSE)),"")</f>
        <v/>
      </c>
      <c r="H53" s="108" t="str">
        <f>IFERROR(IF(VLOOKUP($B53,'Annex 2 EHV charges'!$B$11:$O$12,9,FALSE)=0,"",VLOOKUP($B53,'Annex 2 EHV charges'!$B$11:$O$12,9,FALSE)),"")</f>
        <v/>
      </c>
    </row>
    <row r="54" spans="1:8" ht="15">
      <c r="A54" s="93" t="str">
        <f t="array" ref="A54">IFERROR(INDEX('Annex 2 EHV charges'!$A$11:$A$12, MATCH(0, IF(ISBLANK('Annex 2 EHV charges'!$A$11:$A$12),1, COUNTIF(A$10:$A53, 'Annex 2 EHV charges'!$A$11:$A$12)), 0)),"")</f>
        <v/>
      </c>
      <c r="B54" s="93" t="str">
        <f t="array" ref="B54">IFERROR(INDEX('Annex 2 EHV charges'!$B$11:$B$12, MATCH(0, IF(ISBLANK('Annex 2 EHV charges'!$B$11:$B$12),1, COUNTIF(B$10:$B53, 'Annex 2 EHV charges'!$B$11:$B$12)), 0)),"")</f>
        <v/>
      </c>
      <c r="C54" s="92" t="str">
        <f>IF($B54="","",VLOOKUP($B54,'Annex 2 EHV charges'!$B$11:$O$12,2,0))</f>
        <v/>
      </c>
      <c r="D54" s="92" t="str">
        <f>IF($B54="","",VLOOKUP($B54,'Annex 2 EHV charges'!$B$11:$O$12,6,0))</f>
        <v/>
      </c>
      <c r="E54" s="107" t="str">
        <f>IFERROR(IF(VLOOKUP($B54,'Annex 2 EHV charges'!$B$11:$O$12,7,FALSE)=0,"",VLOOKUP($B54,'Annex 2 EHV charges'!$B$11:$O$12,7,FALSE)),"")</f>
        <v/>
      </c>
      <c r="F54" s="108" t="str">
        <f>IFERROR(IF(VLOOKUP($B54,'Annex 2 EHV charges'!$B$11:$O$12,8,FALSE)=0,"",VLOOKUP($B54,'Annex 2 EHV charges'!$B$11:$O$12,8,FALSE)),"")</f>
        <v/>
      </c>
      <c r="G54" s="108" t="str">
        <f>IFERROR(IF(VLOOKUP($B54,'Annex 2 EHV charges'!$B$11:$O$12,9,FALSE)=0,"",VLOOKUP($B54,'Annex 2 EHV charges'!$B$11:$O$12,9,FALSE)),"")</f>
        <v/>
      </c>
      <c r="H54" s="108" t="str">
        <f>IFERROR(IF(VLOOKUP($B54,'Annex 2 EHV charges'!$B$11:$O$12,9,FALSE)=0,"",VLOOKUP($B54,'Annex 2 EHV charges'!$B$11:$O$12,9,FALSE)),"")</f>
        <v/>
      </c>
    </row>
    <row r="55" spans="1:8" ht="15">
      <c r="A55" s="93" t="str">
        <f t="array" ref="A55">IFERROR(INDEX('Annex 2 EHV charges'!$A$11:$A$12, MATCH(0, IF(ISBLANK('Annex 2 EHV charges'!$A$11:$A$12),1, COUNTIF(A$10:$A54, 'Annex 2 EHV charges'!$A$11:$A$12)), 0)),"")</f>
        <v/>
      </c>
      <c r="B55" s="93" t="str">
        <f t="array" ref="B55">IFERROR(INDEX('Annex 2 EHV charges'!$B$11:$B$12, MATCH(0, IF(ISBLANK('Annex 2 EHV charges'!$B$11:$B$12),1, COUNTIF(B$10:$B54, 'Annex 2 EHV charges'!$B$11:$B$12)), 0)),"")</f>
        <v/>
      </c>
      <c r="C55" s="92" t="str">
        <f>IF($B55="","",VLOOKUP($B55,'Annex 2 EHV charges'!$B$11:$O$12,2,0))</f>
        <v/>
      </c>
      <c r="D55" s="92" t="str">
        <f>IF($B55="","",VLOOKUP($B55,'Annex 2 EHV charges'!$B$11:$O$12,6,0))</f>
        <v/>
      </c>
      <c r="E55" s="107" t="str">
        <f>IFERROR(IF(VLOOKUP($B55,'Annex 2 EHV charges'!$B$11:$O$12,7,FALSE)=0,"",VLOOKUP($B55,'Annex 2 EHV charges'!$B$11:$O$12,7,FALSE)),"")</f>
        <v/>
      </c>
      <c r="F55" s="108" t="str">
        <f>IFERROR(IF(VLOOKUP($B55,'Annex 2 EHV charges'!$B$11:$O$12,8,FALSE)=0,"",VLOOKUP($B55,'Annex 2 EHV charges'!$B$11:$O$12,8,FALSE)),"")</f>
        <v/>
      </c>
      <c r="G55" s="108" t="str">
        <f>IFERROR(IF(VLOOKUP($B55,'Annex 2 EHV charges'!$B$11:$O$12,9,FALSE)=0,"",VLOOKUP($B55,'Annex 2 EHV charges'!$B$11:$O$12,9,FALSE)),"")</f>
        <v/>
      </c>
      <c r="H55" s="108" t="str">
        <f>IFERROR(IF(VLOOKUP($B55,'Annex 2 EHV charges'!$B$11:$O$12,9,FALSE)=0,"",VLOOKUP($B55,'Annex 2 EHV charges'!$B$11:$O$12,9,FALSE)),"")</f>
        <v/>
      </c>
    </row>
    <row r="56" spans="1:8" ht="15">
      <c r="A56" s="93" t="str">
        <f t="array" ref="A56">IFERROR(INDEX('Annex 2 EHV charges'!$A$11:$A$12, MATCH(0, IF(ISBLANK('Annex 2 EHV charges'!$A$11:$A$12),1, COUNTIF(A$10:$A55, 'Annex 2 EHV charges'!$A$11:$A$12)), 0)),"")</f>
        <v/>
      </c>
      <c r="B56" s="93" t="str">
        <f t="array" ref="B56">IFERROR(INDEX('Annex 2 EHV charges'!$B$11:$B$12, MATCH(0, IF(ISBLANK('Annex 2 EHV charges'!$B$11:$B$12),1, COUNTIF(B$10:$B55, 'Annex 2 EHV charges'!$B$11:$B$12)), 0)),"")</f>
        <v/>
      </c>
      <c r="C56" s="92" t="str">
        <f>IF($B56="","",VLOOKUP($B56,'Annex 2 EHV charges'!$B$11:$O$12,2,0))</f>
        <v/>
      </c>
      <c r="D56" s="92" t="str">
        <f>IF($B56="","",VLOOKUP($B56,'Annex 2 EHV charges'!$B$11:$O$12,6,0))</f>
        <v/>
      </c>
      <c r="E56" s="107" t="str">
        <f>IFERROR(IF(VLOOKUP($B56,'Annex 2 EHV charges'!$B$11:$O$12,7,FALSE)=0,"",VLOOKUP($B56,'Annex 2 EHV charges'!$B$11:$O$12,7,FALSE)),"")</f>
        <v/>
      </c>
      <c r="F56" s="108" t="str">
        <f>IFERROR(IF(VLOOKUP($B56,'Annex 2 EHV charges'!$B$11:$O$12,8,FALSE)=0,"",VLOOKUP($B56,'Annex 2 EHV charges'!$B$11:$O$12,8,FALSE)),"")</f>
        <v/>
      </c>
      <c r="G56" s="108" t="str">
        <f>IFERROR(IF(VLOOKUP($B56,'Annex 2 EHV charges'!$B$11:$O$12,9,FALSE)=0,"",VLOOKUP($B56,'Annex 2 EHV charges'!$B$11:$O$12,9,FALSE)),"")</f>
        <v/>
      </c>
      <c r="H56" s="108" t="str">
        <f>IFERROR(IF(VLOOKUP($B56,'Annex 2 EHV charges'!$B$11:$O$12,9,FALSE)=0,"",VLOOKUP($B56,'Annex 2 EHV charges'!$B$11:$O$12,9,FALSE)),"")</f>
        <v/>
      </c>
    </row>
    <row r="57" spans="1:8" ht="15">
      <c r="A57" s="93" t="str">
        <f t="array" ref="A57">IFERROR(INDEX('Annex 2 EHV charges'!$A$11:$A$12, MATCH(0, IF(ISBLANK('Annex 2 EHV charges'!$A$11:$A$12),1, COUNTIF(A$10:$A56, 'Annex 2 EHV charges'!$A$11:$A$12)), 0)),"")</f>
        <v/>
      </c>
      <c r="B57" s="93" t="str">
        <f t="array" ref="B57">IFERROR(INDEX('Annex 2 EHV charges'!$B$11:$B$12, MATCH(0, IF(ISBLANK('Annex 2 EHV charges'!$B$11:$B$12),1, COUNTIF(B$10:$B56, 'Annex 2 EHV charges'!$B$11:$B$12)), 0)),"")</f>
        <v/>
      </c>
      <c r="C57" s="92" t="str">
        <f>IF($B57="","",VLOOKUP($B57,'Annex 2 EHV charges'!$B$11:$O$12,2,0))</f>
        <v/>
      </c>
      <c r="D57" s="92" t="str">
        <f>IF($B57="","",VLOOKUP($B57,'Annex 2 EHV charges'!$B$11:$O$12,6,0))</f>
        <v/>
      </c>
      <c r="E57" s="107" t="str">
        <f>IFERROR(IF(VLOOKUP($B57,'Annex 2 EHV charges'!$B$11:$O$12,7,FALSE)=0,"",VLOOKUP($B57,'Annex 2 EHV charges'!$B$11:$O$12,7,FALSE)),"")</f>
        <v/>
      </c>
      <c r="F57" s="108" t="str">
        <f>IFERROR(IF(VLOOKUP($B57,'Annex 2 EHV charges'!$B$11:$O$12,8,FALSE)=0,"",VLOOKUP($B57,'Annex 2 EHV charges'!$B$11:$O$12,8,FALSE)),"")</f>
        <v/>
      </c>
      <c r="G57" s="108" t="str">
        <f>IFERROR(IF(VLOOKUP($B57,'Annex 2 EHV charges'!$B$11:$O$12,9,FALSE)=0,"",VLOOKUP($B57,'Annex 2 EHV charges'!$B$11:$O$12,9,FALSE)),"")</f>
        <v/>
      </c>
      <c r="H57" s="108" t="str">
        <f>IFERROR(IF(VLOOKUP($B57,'Annex 2 EHV charges'!$B$11:$O$12,9,FALSE)=0,"",VLOOKUP($B57,'Annex 2 EHV charges'!$B$11:$O$12,9,FALSE)),"")</f>
        <v/>
      </c>
    </row>
    <row r="58" spans="1:8" ht="15">
      <c r="A58" s="93" t="str">
        <f t="array" ref="A58">IFERROR(INDEX('Annex 2 EHV charges'!$A$11:$A$12, MATCH(0, IF(ISBLANK('Annex 2 EHV charges'!$A$11:$A$12),1, COUNTIF(A$10:$A57, 'Annex 2 EHV charges'!$A$11:$A$12)), 0)),"")</f>
        <v/>
      </c>
      <c r="B58" s="93" t="str">
        <f t="array" ref="B58">IFERROR(INDEX('Annex 2 EHV charges'!$B$11:$B$12, MATCH(0, IF(ISBLANK('Annex 2 EHV charges'!$B$11:$B$12),1, COUNTIF(B$10:$B57, 'Annex 2 EHV charges'!$B$11:$B$12)), 0)),"")</f>
        <v/>
      </c>
      <c r="C58" s="92" t="str">
        <f>IF($B58="","",VLOOKUP($B58,'Annex 2 EHV charges'!$B$11:$O$12,2,0))</f>
        <v/>
      </c>
      <c r="D58" s="92" t="str">
        <f>IF($B58="","",VLOOKUP($B58,'Annex 2 EHV charges'!$B$11:$O$12,6,0))</f>
        <v/>
      </c>
      <c r="E58" s="107" t="str">
        <f>IFERROR(IF(VLOOKUP($B58,'Annex 2 EHV charges'!$B$11:$O$12,7,FALSE)=0,"",VLOOKUP($B58,'Annex 2 EHV charges'!$B$11:$O$12,7,FALSE)),"")</f>
        <v/>
      </c>
      <c r="F58" s="108" t="str">
        <f>IFERROR(IF(VLOOKUP($B58,'Annex 2 EHV charges'!$B$11:$O$12,8,FALSE)=0,"",VLOOKUP($B58,'Annex 2 EHV charges'!$B$11:$O$12,8,FALSE)),"")</f>
        <v/>
      </c>
      <c r="G58" s="108" t="str">
        <f>IFERROR(IF(VLOOKUP($B58,'Annex 2 EHV charges'!$B$11:$O$12,9,FALSE)=0,"",VLOOKUP($B58,'Annex 2 EHV charges'!$B$11:$O$12,9,FALSE)),"")</f>
        <v/>
      </c>
      <c r="H58" s="108" t="str">
        <f>IFERROR(IF(VLOOKUP($B58,'Annex 2 EHV charges'!$B$11:$O$12,9,FALSE)=0,"",VLOOKUP($B58,'Annex 2 EHV charges'!$B$11:$O$12,9,FALSE)),"")</f>
        <v/>
      </c>
    </row>
    <row r="59" spans="1:8" ht="15">
      <c r="A59" s="93" t="str">
        <f t="array" ref="A59">IFERROR(INDEX('Annex 2 EHV charges'!$A$11:$A$12, MATCH(0, IF(ISBLANK('Annex 2 EHV charges'!$A$11:$A$12),1, COUNTIF(A$10:$A58, 'Annex 2 EHV charges'!$A$11:$A$12)), 0)),"")</f>
        <v/>
      </c>
      <c r="B59" s="93" t="str">
        <f t="array" ref="B59">IFERROR(INDEX('Annex 2 EHV charges'!$B$11:$B$12, MATCH(0, IF(ISBLANK('Annex 2 EHV charges'!$B$11:$B$12),1, COUNTIF(B$10:$B58, 'Annex 2 EHV charges'!$B$11:$B$12)), 0)),"")</f>
        <v/>
      </c>
      <c r="C59" s="92" t="str">
        <f>IF($B59="","",VLOOKUP($B59,'Annex 2 EHV charges'!$B$11:$O$12,2,0))</f>
        <v/>
      </c>
      <c r="D59" s="92" t="str">
        <f>IF($B59="","",VLOOKUP($B59,'Annex 2 EHV charges'!$B$11:$O$12,6,0))</f>
        <v/>
      </c>
      <c r="E59" s="107" t="str">
        <f>IFERROR(IF(VLOOKUP($B59,'Annex 2 EHV charges'!$B$11:$O$12,7,FALSE)=0,"",VLOOKUP($B59,'Annex 2 EHV charges'!$B$11:$O$12,7,FALSE)),"")</f>
        <v/>
      </c>
      <c r="F59" s="108" t="str">
        <f>IFERROR(IF(VLOOKUP($B59,'Annex 2 EHV charges'!$B$11:$O$12,8,FALSE)=0,"",VLOOKUP($B59,'Annex 2 EHV charges'!$B$11:$O$12,8,FALSE)),"")</f>
        <v/>
      </c>
      <c r="G59" s="108" t="str">
        <f>IFERROR(IF(VLOOKUP($B59,'Annex 2 EHV charges'!$B$11:$O$12,9,FALSE)=0,"",VLOOKUP($B59,'Annex 2 EHV charges'!$B$11:$O$12,9,FALSE)),"")</f>
        <v/>
      </c>
      <c r="H59" s="108" t="str">
        <f>IFERROR(IF(VLOOKUP($B59,'Annex 2 EHV charges'!$B$11:$O$12,9,FALSE)=0,"",VLOOKUP($B59,'Annex 2 EHV charges'!$B$11:$O$12,9,FALSE)),"")</f>
        <v/>
      </c>
    </row>
    <row r="60" spans="1:8" ht="15">
      <c r="A60" s="93" t="str">
        <f t="array" ref="A60">IFERROR(INDEX('Annex 2 EHV charges'!$A$11:$A$12, MATCH(0, IF(ISBLANK('Annex 2 EHV charges'!$A$11:$A$12),1, COUNTIF(A$10:$A59, 'Annex 2 EHV charges'!$A$11:$A$12)), 0)),"")</f>
        <v/>
      </c>
      <c r="B60" s="93" t="str">
        <f t="array" ref="B60">IFERROR(INDEX('Annex 2 EHV charges'!$B$11:$B$12, MATCH(0, IF(ISBLANK('Annex 2 EHV charges'!$B$11:$B$12),1, COUNTIF(B$10:$B59, 'Annex 2 EHV charges'!$B$11:$B$12)), 0)),"")</f>
        <v/>
      </c>
      <c r="C60" s="92" t="str">
        <f>IF($B60="","",VLOOKUP($B60,'Annex 2 EHV charges'!$B$11:$O$12,2,0))</f>
        <v/>
      </c>
      <c r="D60" s="92" t="str">
        <f>IF($B60="","",VLOOKUP($B60,'Annex 2 EHV charges'!$B$11:$O$12,6,0))</f>
        <v/>
      </c>
      <c r="E60" s="107" t="str">
        <f>IFERROR(IF(VLOOKUP($B60,'Annex 2 EHV charges'!$B$11:$O$12,7,FALSE)=0,"",VLOOKUP($B60,'Annex 2 EHV charges'!$B$11:$O$12,7,FALSE)),"")</f>
        <v/>
      </c>
      <c r="F60" s="108" t="str">
        <f>IFERROR(IF(VLOOKUP($B60,'Annex 2 EHV charges'!$B$11:$O$12,8,FALSE)=0,"",VLOOKUP($B60,'Annex 2 EHV charges'!$B$11:$O$12,8,FALSE)),"")</f>
        <v/>
      </c>
      <c r="G60" s="108" t="str">
        <f>IFERROR(IF(VLOOKUP($B60,'Annex 2 EHV charges'!$B$11:$O$12,9,FALSE)=0,"",VLOOKUP($B60,'Annex 2 EHV charges'!$B$11:$O$12,9,FALSE)),"")</f>
        <v/>
      </c>
      <c r="H60" s="108" t="str">
        <f>IFERROR(IF(VLOOKUP($B60,'Annex 2 EHV charges'!$B$11:$O$12,9,FALSE)=0,"",VLOOKUP($B60,'Annex 2 EHV charges'!$B$11:$O$12,9,FALSE)),"")</f>
        <v/>
      </c>
    </row>
    <row r="61" spans="1:8" ht="15">
      <c r="A61" s="93" t="str">
        <f t="array" ref="A61">IFERROR(INDEX('Annex 2 EHV charges'!$A$11:$A$12, MATCH(0, IF(ISBLANK('Annex 2 EHV charges'!$A$11:$A$12),1, COUNTIF(A$10:$A60, 'Annex 2 EHV charges'!$A$11:$A$12)), 0)),"")</f>
        <v/>
      </c>
      <c r="B61" s="93" t="str">
        <f t="array" ref="B61">IFERROR(INDEX('Annex 2 EHV charges'!$B$11:$B$12, MATCH(0, IF(ISBLANK('Annex 2 EHV charges'!$B$11:$B$12),1, COUNTIF(B$10:$B60, 'Annex 2 EHV charges'!$B$11:$B$12)), 0)),"")</f>
        <v/>
      </c>
      <c r="C61" s="92" t="str">
        <f>IF($B61="","",VLOOKUP($B61,'Annex 2 EHV charges'!$B$11:$O$12,2,0))</f>
        <v/>
      </c>
      <c r="D61" s="92" t="str">
        <f>IF($B61="","",VLOOKUP($B61,'Annex 2 EHV charges'!$B$11:$O$12,6,0))</f>
        <v/>
      </c>
      <c r="E61" s="107" t="str">
        <f>IFERROR(IF(VLOOKUP($B61,'Annex 2 EHV charges'!$B$11:$O$12,7,FALSE)=0,"",VLOOKUP($B61,'Annex 2 EHV charges'!$B$11:$O$12,7,FALSE)),"")</f>
        <v/>
      </c>
      <c r="F61" s="108" t="str">
        <f>IFERROR(IF(VLOOKUP($B61,'Annex 2 EHV charges'!$B$11:$O$12,8,FALSE)=0,"",VLOOKUP($B61,'Annex 2 EHV charges'!$B$11:$O$12,8,FALSE)),"")</f>
        <v/>
      </c>
      <c r="G61" s="108" t="str">
        <f>IFERROR(IF(VLOOKUP($B61,'Annex 2 EHV charges'!$B$11:$O$12,9,FALSE)=0,"",VLOOKUP($B61,'Annex 2 EHV charges'!$B$11:$O$12,9,FALSE)),"")</f>
        <v/>
      </c>
      <c r="H61" s="108" t="str">
        <f>IFERROR(IF(VLOOKUP($B61,'Annex 2 EHV charges'!$B$11:$O$12,9,FALSE)=0,"",VLOOKUP($B61,'Annex 2 EHV charges'!$B$11:$O$12,9,FALSE)),"")</f>
        <v/>
      </c>
    </row>
    <row r="62" spans="1:8" ht="15">
      <c r="A62" s="93" t="str">
        <f t="array" ref="A62">IFERROR(INDEX('Annex 2 EHV charges'!$A$11:$A$12, MATCH(0, IF(ISBLANK('Annex 2 EHV charges'!$A$11:$A$12),1, COUNTIF(A$10:$A61, 'Annex 2 EHV charges'!$A$11:$A$12)), 0)),"")</f>
        <v/>
      </c>
      <c r="B62" s="93" t="str">
        <f t="array" ref="B62">IFERROR(INDEX('Annex 2 EHV charges'!$B$11:$B$12, MATCH(0, IF(ISBLANK('Annex 2 EHV charges'!$B$11:$B$12),1, COUNTIF(B$10:$B61, 'Annex 2 EHV charges'!$B$11:$B$12)), 0)),"")</f>
        <v/>
      </c>
      <c r="C62" s="92" t="str">
        <f>IF($B62="","",VLOOKUP($B62,'Annex 2 EHV charges'!$B$11:$O$12,2,0))</f>
        <v/>
      </c>
      <c r="D62" s="92" t="str">
        <f>IF($B62="","",VLOOKUP($B62,'Annex 2 EHV charges'!$B$11:$O$12,6,0))</f>
        <v/>
      </c>
      <c r="E62" s="107" t="str">
        <f>IFERROR(IF(VLOOKUP($B62,'Annex 2 EHV charges'!$B$11:$O$12,7,FALSE)=0,"",VLOOKUP($B62,'Annex 2 EHV charges'!$B$11:$O$12,7,FALSE)),"")</f>
        <v/>
      </c>
      <c r="F62" s="108" t="str">
        <f>IFERROR(IF(VLOOKUP($B62,'Annex 2 EHV charges'!$B$11:$O$12,8,FALSE)=0,"",VLOOKUP($B62,'Annex 2 EHV charges'!$B$11:$O$12,8,FALSE)),"")</f>
        <v/>
      </c>
      <c r="G62" s="108" t="str">
        <f>IFERROR(IF(VLOOKUP($B62,'Annex 2 EHV charges'!$B$11:$O$12,9,FALSE)=0,"",VLOOKUP($B62,'Annex 2 EHV charges'!$B$11:$O$12,9,FALSE)),"")</f>
        <v/>
      </c>
      <c r="H62" s="108" t="str">
        <f>IFERROR(IF(VLOOKUP($B62,'Annex 2 EHV charges'!$B$11:$O$12,9,FALSE)=0,"",VLOOKUP($B62,'Annex 2 EHV charges'!$B$11:$O$12,9,FALSE)),"")</f>
        <v/>
      </c>
    </row>
    <row r="63" spans="1:8" ht="15">
      <c r="A63" s="93" t="str">
        <f t="array" ref="A63">IFERROR(INDEX('Annex 2 EHV charges'!$A$11:$A$12, MATCH(0, IF(ISBLANK('Annex 2 EHV charges'!$A$11:$A$12),1, COUNTIF(A$10:$A62, 'Annex 2 EHV charges'!$A$11:$A$12)), 0)),"")</f>
        <v/>
      </c>
      <c r="B63" s="93" t="str">
        <f t="array" ref="B63">IFERROR(INDEX('Annex 2 EHV charges'!$B$11:$B$12, MATCH(0, IF(ISBLANK('Annex 2 EHV charges'!$B$11:$B$12),1, COUNTIF(B$10:$B62, 'Annex 2 EHV charges'!$B$11:$B$12)), 0)),"")</f>
        <v/>
      </c>
      <c r="C63" s="92" t="str">
        <f>IF($B63="","",VLOOKUP($B63,'Annex 2 EHV charges'!$B$11:$O$12,2,0))</f>
        <v/>
      </c>
      <c r="D63" s="92" t="str">
        <f>IF($B63="","",VLOOKUP($B63,'Annex 2 EHV charges'!$B$11:$O$12,6,0))</f>
        <v/>
      </c>
      <c r="E63" s="107" t="str">
        <f>IFERROR(IF(VLOOKUP($B63,'Annex 2 EHV charges'!$B$11:$O$12,7,FALSE)=0,"",VLOOKUP($B63,'Annex 2 EHV charges'!$B$11:$O$12,7,FALSE)),"")</f>
        <v/>
      </c>
      <c r="F63" s="108" t="str">
        <f>IFERROR(IF(VLOOKUP($B63,'Annex 2 EHV charges'!$B$11:$O$12,8,FALSE)=0,"",VLOOKUP($B63,'Annex 2 EHV charges'!$B$11:$O$12,8,FALSE)),"")</f>
        <v/>
      </c>
      <c r="G63" s="108" t="str">
        <f>IFERROR(IF(VLOOKUP($B63,'Annex 2 EHV charges'!$B$11:$O$12,9,FALSE)=0,"",VLOOKUP($B63,'Annex 2 EHV charges'!$B$11:$O$12,9,FALSE)),"")</f>
        <v/>
      </c>
      <c r="H63" s="108" t="str">
        <f>IFERROR(IF(VLOOKUP($B63,'Annex 2 EHV charges'!$B$11:$O$12,9,FALSE)=0,"",VLOOKUP($B63,'Annex 2 EHV charges'!$B$11:$O$12,9,FALSE)),"")</f>
        <v/>
      </c>
    </row>
    <row r="64" spans="1:8" ht="15">
      <c r="A64" s="93" t="str">
        <f t="array" ref="A64">IFERROR(INDEX('Annex 2 EHV charges'!$A$11:$A$12, MATCH(0, IF(ISBLANK('Annex 2 EHV charges'!$A$11:$A$12),1, COUNTIF(A$10:$A63, 'Annex 2 EHV charges'!$A$11:$A$12)), 0)),"")</f>
        <v/>
      </c>
      <c r="B64" s="93" t="str">
        <f t="array" ref="B64">IFERROR(INDEX('Annex 2 EHV charges'!$B$11:$B$12, MATCH(0, IF(ISBLANK('Annex 2 EHV charges'!$B$11:$B$12),1, COUNTIF(B$10:$B63, 'Annex 2 EHV charges'!$B$11:$B$12)), 0)),"")</f>
        <v/>
      </c>
      <c r="C64" s="92" t="str">
        <f>IF($B64="","",VLOOKUP($B64,'Annex 2 EHV charges'!$B$11:$O$12,2,0))</f>
        <v/>
      </c>
      <c r="D64" s="92" t="str">
        <f>IF($B64="","",VLOOKUP($B64,'Annex 2 EHV charges'!$B$11:$O$12,6,0))</f>
        <v/>
      </c>
      <c r="E64" s="107" t="str">
        <f>IFERROR(IF(VLOOKUP($B64,'Annex 2 EHV charges'!$B$11:$O$12,7,FALSE)=0,"",VLOOKUP($B64,'Annex 2 EHV charges'!$B$11:$O$12,7,FALSE)),"")</f>
        <v/>
      </c>
      <c r="F64" s="108" t="str">
        <f>IFERROR(IF(VLOOKUP($B64,'Annex 2 EHV charges'!$B$11:$O$12,8,FALSE)=0,"",VLOOKUP($B64,'Annex 2 EHV charges'!$B$11:$O$12,8,FALSE)),"")</f>
        <v/>
      </c>
      <c r="G64" s="108" t="str">
        <f>IFERROR(IF(VLOOKUP($B64,'Annex 2 EHV charges'!$B$11:$O$12,9,FALSE)=0,"",VLOOKUP($B64,'Annex 2 EHV charges'!$B$11:$O$12,9,FALSE)),"")</f>
        <v/>
      </c>
      <c r="H64" s="108" t="str">
        <f>IFERROR(IF(VLOOKUP($B64,'Annex 2 EHV charges'!$B$11:$O$12,9,FALSE)=0,"",VLOOKUP($B64,'Annex 2 EHV charges'!$B$11:$O$12,9,FALSE)),"")</f>
        <v/>
      </c>
    </row>
    <row r="65" spans="1:8" ht="15">
      <c r="A65" s="93" t="str">
        <f t="array" ref="A65">IFERROR(INDEX('Annex 2 EHV charges'!$A$11:$A$12, MATCH(0, IF(ISBLANK('Annex 2 EHV charges'!$A$11:$A$12),1, COUNTIF(A$10:$A64, 'Annex 2 EHV charges'!$A$11:$A$12)), 0)),"")</f>
        <v/>
      </c>
      <c r="B65" s="93" t="str">
        <f t="array" ref="B65">IFERROR(INDEX('Annex 2 EHV charges'!$B$11:$B$12, MATCH(0, IF(ISBLANK('Annex 2 EHV charges'!$B$11:$B$12),1, COUNTIF(B$10:$B64, 'Annex 2 EHV charges'!$B$11:$B$12)), 0)),"")</f>
        <v/>
      </c>
      <c r="C65" s="92" t="str">
        <f>IF($B65="","",VLOOKUP($B65,'Annex 2 EHV charges'!$B$11:$O$12,2,0))</f>
        <v/>
      </c>
      <c r="D65" s="92" t="str">
        <f>IF($B65="","",VLOOKUP($B65,'Annex 2 EHV charges'!$B$11:$O$12,6,0))</f>
        <v/>
      </c>
      <c r="E65" s="107" t="str">
        <f>IFERROR(IF(VLOOKUP($B65,'Annex 2 EHV charges'!$B$11:$O$12,7,FALSE)=0,"",VLOOKUP($B65,'Annex 2 EHV charges'!$B$11:$O$12,7,FALSE)),"")</f>
        <v/>
      </c>
      <c r="F65" s="108" t="str">
        <f>IFERROR(IF(VLOOKUP($B65,'Annex 2 EHV charges'!$B$11:$O$12,8,FALSE)=0,"",VLOOKUP($B65,'Annex 2 EHV charges'!$B$11:$O$12,8,FALSE)),"")</f>
        <v/>
      </c>
      <c r="G65" s="108" t="str">
        <f>IFERROR(IF(VLOOKUP($B65,'Annex 2 EHV charges'!$B$11:$O$12,9,FALSE)=0,"",VLOOKUP($B65,'Annex 2 EHV charges'!$B$11:$O$12,9,FALSE)),"")</f>
        <v/>
      </c>
      <c r="H65" s="108" t="str">
        <f>IFERROR(IF(VLOOKUP($B65,'Annex 2 EHV charges'!$B$11:$O$12,9,FALSE)=0,"",VLOOKUP($B65,'Annex 2 EHV charges'!$B$11:$O$12,9,FALSE)),"")</f>
        <v/>
      </c>
    </row>
    <row r="66" spans="1:8" ht="15">
      <c r="A66" s="93" t="str">
        <f t="array" ref="A66">IFERROR(INDEX('Annex 2 EHV charges'!$A$11:$A$12, MATCH(0, IF(ISBLANK('Annex 2 EHV charges'!$A$11:$A$12),1, COUNTIF(A$10:$A65, 'Annex 2 EHV charges'!$A$11:$A$12)), 0)),"")</f>
        <v/>
      </c>
      <c r="B66" s="93" t="str">
        <f t="array" ref="B66">IFERROR(INDEX('Annex 2 EHV charges'!$B$11:$B$12, MATCH(0, IF(ISBLANK('Annex 2 EHV charges'!$B$11:$B$12),1, COUNTIF(B$10:$B65, 'Annex 2 EHV charges'!$B$11:$B$12)), 0)),"")</f>
        <v/>
      </c>
      <c r="C66" s="92" t="str">
        <f>IF($B66="","",VLOOKUP($B66,'Annex 2 EHV charges'!$B$11:$O$12,2,0))</f>
        <v/>
      </c>
      <c r="D66" s="92" t="str">
        <f>IF($B66="","",VLOOKUP($B66,'Annex 2 EHV charges'!$B$11:$O$12,6,0))</f>
        <v/>
      </c>
      <c r="E66" s="107" t="str">
        <f>IFERROR(IF(VLOOKUP($B66,'Annex 2 EHV charges'!$B$11:$O$12,7,FALSE)=0,"",VLOOKUP($B66,'Annex 2 EHV charges'!$B$11:$O$12,7,FALSE)),"")</f>
        <v/>
      </c>
      <c r="F66" s="108" t="str">
        <f>IFERROR(IF(VLOOKUP($B66,'Annex 2 EHV charges'!$B$11:$O$12,8,FALSE)=0,"",VLOOKUP($B66,'Annex 2 EHV charges'!$B$11:$O$12,8,FALSE)),"")</f>
        <v/>
      </c>
      <c r="G66" s="108" t="str">
        <f>IFERROR(IF(VLOOKUP($B66,'Annex 2 EHV charges'!$B$11:$O$12,9,FALSE)=0,"",VLOOKUP($B66,'Annex 2 EHV charges'!$B$11:$O$12,9,FALSE)),"")</f>
        <v/>
      </c>
      <c r="H66" s="108" t="str">
        <f>IFERROR(IF(VLOOKUP($B66,'Annex 2 EHV charges'!$B$11:$O$12,9,FALSE)=0,"",VLOOKUP($B66,'Annex 2 EHV charges'!$B$11:$O$12,9,FALSE)),"")</f>
        <v/>
      </c>
    </row>
    <row r="67" spans="1:8" ht="15">
      <c r="A67" s="93" t="str">
        <f t="array" ref="A67">IFERROR(INDEX('Annex 2 EHV charges'!$A$11:$A$12, MATCH(0, IF(ISBLANK('Annex 2 EHV charges'!$A$11:$A$12),1, COUNTIF(A$10:$A66, 'Annex 2 EHV charges'!$A$11:$A$12)), 0)),"")</f>
        <v/>
      </c>
      <c r="B67" s="93" t="str">
        <f t="array" ref="B67">IFERROR(INDEX('Annex 2 EHV charges'!$B$11:$B$12, MATCH(0, IF(ISBLANK('Annex 2 EHV charges'!$B$11:$B$12),1, COUNTIF(B$10:$B66, 'Annex 2 EHV charges'!$B$11:$B$12)), 0)),"")</f>
        <v/>
      </c>
      <c r="C67" s="92" t="str">
        <f>IF($B67="","",VLOOKUP($B67,'Annex 2 EHV charges'!$B$11:$O$12,2,0))</f>
        <v/>
      </c>
      <c r="D67" s="92" t="str">
        <f>IF($B67="","",VLOOKUP($B67,'Annex 2 EHV charges'!$B$11:$O$12,6,0))</f>
        <v/>
      </c>
      <c r="E67" s="107" t="str">
        <f>IFERROR(IF(VLOOKUP($B67,'Annex 2 EHV charges'!$B$11:$O$12,7,FALSE)=0,"",VLOOKUP($B67,'Annex 2 EHV charges'!$B$11:$O$12,7,FALSE)),"")</f>
        <v/>
      </c>
      <c r="F67" s="108" t="str">
        <f>IFERROR(IF(VLOOKUP($B67,'Annex 2 EHV charges'!$B$11:$O$12,8,FALSE)=0,"",VLOOKUP($B67,'Annex 2 EHV charges'!$B$11:$O$12,8,FALSE)),"")</f>
        <v/>
      </c>
      <c r="G67" s="108" t="str">
        <f>IFERROR(IF(VLOOKUP($B67,'Annex 2 EHV charges'!$B$11:$O$12,9,FALSE)=0,"",VLOOKUP($B67,'Annex 2 EHV charges'!$B$11:$O$12,9,FALSE)),"")</f>
        <v/>
      </c>
      <c r="H67" s="108" t="str">
        <f>IFERROR(IF(VLOOKUP($B67,'Annex 2 EHV charges'!$B$11:$O$12,9,FALSE)=0,"",VLOOKUP($B67,'Annex 2 EHV charges'!$B$11:$O$12,9,FALSE)),"")</f>
        <v/>
      </c>
    </row>
    <row r="68" spans="1:8" ht="15">
      <c r="A68" s="93" t="str">
        <f t="array" ref="A68">IFERROR(INDEX('Annex 2 EHV charges'!$A$11:$A$12, MATCH(0, IF(ISBLANK('Annex 2 EHV charges'!$A$11:$A$12),1, COUNTIF(A$10:$A67, 'Annex 2 EHV charges'!$A$11:$A$12)), 0)),"")</f>
        <v/>
      </c>
      <c r="B68" s="93" t="str">
        <f t="array" ref="B68">IFERROR(INDEX('Annex 2 EHV charges'!$B$11:$B$12, MATCH(0, IF(ISBLANK('Annex 2 EHV charges'!$B$11:$B$12),1, COUNTIF(B$10:$B67, 'Annex 2 EHV charges'!$B$11:$B$12)), 0)),"")</f>
        <v/>
      </c>
      <c r="C68" s="92" t="str">
        <f>IF($B68="","",VLOOKUP($B68,'Annex 2 EHV charges'!$B$11:$O$12,2,0))</f>
        <v/>
      </c>
      <c r="D68" s="92" t="str">
        <f>IF($B68="","",VLOOKUP($B68,'Annex 2 EHV charges'!$B$11:$O$12,6,0))</f>
        <v/>
      </c>
      <c r="E68" s="107" t="str">
        <f>IFERROR(IF(VLOOKUP($B68,'Annex 2 EHV charges'!$B$11:$O$12,7,FALSE)=0,"",VLOOKUP($B68,'Annex 2 EHV charges'!$B$11:$O$12,7,FALSE)),"")</f>
        <v/>
      </c>
      <c r="F68" s="108" t="str">
        <f>IFERROR(IF(VLOOKUP($B68,'Annex 2 EHV charges'!$B$11:$O$12,8,FALSE)=0,"",VLOOKUP($B68,'Annex 2 EHV charges'!$B$11:$O$12,8,FALSE)),"")</f>
        <v/>
      </c>
      <c r="G68" s="108" t="str">
        <f>IFERROR(IF(VLOOKUP($B68,'Annex 2 EHV charges'!$B$11:$O$12,9,FALSE)=0,"",VLOOKUP($B68,'Annex 2 EHV charges'!$B$11:$O$12,9,FALSE)),"")</f>
        <v/>
      </c>
      <c r="H68" s="108" t="str">
        <f>IFERROR(IF(VLOOKUP($B68,'Annex 2 EHV charges'!$B$11:$O$12,9,FALSE)=0,"",VLOOKUP($B68,'Annex 2 EHV charges'!$B$11:$O$12,9,FALSE)),"")</f>
        <v/>
      </c>
    </row>
    <row r="69" spans="1:8" ht="15">
      <c r="A69" s="93" t="str">
        <f t="array" ref="A69">IFERROR(INDEX('Annex 2 EHV charges'!$A$11:$A$12, MATCH(0, IF(ISBLANK('Annex 2 EHV charges'!$A$11:$A$12),1, COUNTIF(A$10:$A68, 'Annex 2 EHV charges'!$A$11:$A$12)), 0)),"")</f>
        <v/>
      </c>
      <c r="B69" s="93" t="str">
        <f t="array" ref="B69">IFERROR(INDEX('Annex 2 EHV charges'!$B$11:$B$12, MATCH(0, IF(ISBLANK('Annex 2 EHV charges'!$B$11:$B$12),1, COUNTIF(B$10:$B68, 'Annex 2 EHV charges'!$B$11:$B$12)), 0)),"")</f>
        <v/>
      </c>
      <c r="C69" s="92" t="str">
        <f>IF($B69="","",VLOOKUP($B69,'Annex 2 EHV charges'!$B$11:$O$12,2,0))</f>
        <v/>
      </c>
      <c r="D69" s="92" t="str">
        <f>IF($B69="","",VLOOKUP($B69,'Annex 2 EHV charges'!$B$11:$O$12,6,0))</f>
        <v/>
      </c>
      <c r="E69" s="107" t="str">
        <f>IFERROR(IF(VLOOKUP($B69,'Annex 2 EHV charges'!$B$11:$O$12,7,FALSE)=0,"",VLOOKUP($B69,'Annex 2 EHV charges'!$B$11:$O$12,7,FALSE)),"")</f>
        <v/>
      </c>
      <c r="F69" s="108" t="str">
        <f>IFERROR(IF(VLOOKUP($B69,'Annex 2 EHV charges'!$B$11:$O$12,8,FALSE)=0,"",VLOOKUP($B69,'Annex 2 EHV charges'!$B$11:$O$12,8,FALSE)),"")</f>
        <v/>
      </c>
      <c r="G69" s="108" t="str">
        <f>IFERROR(IF(VLOOKUP($B69,'Annex 2 EHV charges'!$B$11:$O$12,9,FALSE)=0,"",VLOOKUP($B69,'Annex 2 EHV charges'!$B$11:$O$12,9,FALSE)),"")</f>
        <v/>
      </c>
      <c r="H69" s="108" t="str">
        <f>IFERROR(IF(VLOOKUP($B69,'Annex 2 EHV charges'!$B$11:$O$12,9,FALSE)=0,"",VLOOKUP($B69,'Annex 2 EHV charges'!$B$11:$O$12,9,FALSE)),"")</f>
        <v/>
      </c>
    </row>
    <row r="70" spans="1:8" ht="15">
      <c r="A70" s="93" t="str">
        <f t="array" ref="A70">IFERROR(INDEX('Annex 2 EHV charges'!$A$11:$A$12, MATCH(0, IF(ISBLANK('Annex 2 EHV charges'!$A$11:$A$12),1, COUNTIF(A$10:$A69, 'Annex 2 EHV charges'!$A$11:$A$12)), 0)),"")</f>
        <v/>
      </c>
      <c r="B70" s="93" t="str">
        <f t="array" ref="B70">IFERROR(INDEX('Annex 2 EHV charges'!$B$11:$B$12, MATCH(0, IF(ISBLANK('Annex 2 EHV charges'!$B$11:$B$12),1, COUNTIF(B$10:$B69, 'Annex 2 EHV charges'!$B$11:$B$12)), 0)),"")</f>
        <v/>
      </c>
      <c r="C70" s="92" t="str">
        <f>IF($B70="","",VLOOKUP($B70,'Annex 2 EHV charges'!$B$11:$O$12,2,0))</f>
        <v/>
      </c>
      <c r="D70" s="92" t="str">
        <f>IF($B70="","",VLOOKUP($B70,'Annex 2 EHV charges'!$B$11:$O$12,6,0))</f>
        <v/>
      </c>
      <c r="E70" s="107" t="str">
        <f>IFERROR(IF(VLOOKUP($B70,'Annex 2 EHV charges'!$B$11:$O$12,7,FALSE)=0,"",VLOOKUP($B70,'Annex 2 EHV charges'!$B$11:$O$12,7,FALSE)),"")</f>
        <v/>
      </c>
      <c r="F70" s="108" t="str">
        <f>IFERROR(IF(VLOOKUP($B70,'Annex 2 EHV charges'!$B$11:$O$12,8,FALSE)=0,"",VLOOKUP($B70,'Annex 2 EHV charges'!$B$11:$O$12,8,FALSE)),"")</f>
        <v/>
      </c>
      <c r="G70" s="108" t="str">
        <f>IFERROR(IF(VLOOKUP($B70,'Annex 2 EHV charges'!$B$11:$O$12,9,FALSE)=0,"",VLOOKUP($B70,'Annex 2 EHV charges'!$B$11:$O$12,9,FALSE)),"")</f>
        <v/>
      </c>
      <c r="H70" s="108" t="str">
        <f>IFERROR(IF(VLOOKUP($B70,'Annex 2 EHV charges'!$B$11:$O$12,9,FALSE)=0,"",VLOOKUP($B70,'Annex 2 EHV charges'!$B$11:$O$12,9,FALSE)),"")</f>
        <v/>
      </c>
    </row>
    <row r="71" spans="1:8" ht="15">
      <c r="A71" s="93" t="str">
        <f t="array" ref="A71">IFERROR(INDEX('Annex 2 EHV charges'!$A$11:$A$12, MATCH(0, IF(ISBLANK('Annex 2 EHV charges'!$A$11:$A$12),1, COUNTIF(A$10:$A70, 'Annex 2 EHV charges'!$A$11:$A$12)), 0)),"")</f>
        <v/>
      </c>
      <c r="B71" s="93" t="str">
        <f t="array" ref="B71">IFERROR(INDEX('Annex 2 EHV charges'!$B$11:$B$12, MATCH(0, IF(ISBLANK('Annex 2 EHV charges'!$B$11:$B$12),1, COUNTIF(B$10:$B70, 'Annex 2 EHV charges'!$B$11:$B$12)), 0)),"")</f>
        <v/>
      </c>
      <c r="C71" s="92" t="str">
        <f>IF($B71="","",VLOOKUP($B71,'Annex 2 EHV charges'!$B$11:$O$12,2,0))</f>
        <v/>
      </c>
      <c r="D71" s="92" t="str">
        <f>IF($B71="","",VLOOKUP($B71,'Annex 2 EHV charges'!$B$11:$O$12,6,0))</f>
        <v/>
      </c>
      <c r="E71" s="107" t="str">
        <f>IFERROR(IF(VLOOKUP($B71,'Annex 2 EHV charges'!$B$11:$O$12,7,FALSE)=0,"",VLOOKUP($B71,'Annex 2 EHV charges'!$B$11:$O$12,7,FALSE)),"")</f>
        <v/>
      </c>
      <c r="F71" s="108" t="str">
        <f>IFERROR(IF(VLOOKUP($B71,'Annex 2 EHV charges'!$B$11:$O$12,8,FALSE)=0,"",VLOOKUP($B71,'Annex 2 EHV charges'!$B$11:$O$12,8,FALSE)),"")</f>
        <v/>
      </c>
      <c r="G71" s="108" t="str">
        <f>IFERROR(IF(VLOOKUP($B71,'Annex 2 EHV charges'!$B$11:$O$12,9,FALSE)=0,"",VLOOKUP($B71,'Annex 2 EHV charges'!$B$11:$O$12,9,FALSE)),"")</f>
        <v/>
      </c>
      <c r="H71" s="108" t="str">
        <f>IFERROR(IF(VLOOKUP($B71,'Annex 2 EHV charges'!$B$11:$O$12,9,FALSE)=0,"",VLOOKUP($B71,'Annex 2 EHV charges'!$B$11:$O$12,9,FALSE)),"")</f>
        <v/>
      </c>
    </row>
    <row r="72" spans="1:8" ht="15">
      <c r="A72" s="93" t="str">
        <f t="array" ref="A72">IFERROR(INDEX('Annex 2 EHV charges'!$A$11:$A$12, MATCH(0, IF(ISBLANK('Annex 2 EHV charges'!$A$11:$A$12),1, COUNTIF(A$10:$A71, 'Annex 2 EHV charges'!$A$11:$A$12)), 0)),"")</f>
        <v/>
      </c>
      <c r="B72" s="93" t="str">
        <f t="array" ref="B72">IFERROR(INDEX('Annex 2 EHV charges'!$B$11:$B$12, MATCH(0, IF(ISBLANK('Annex 2 EHV charges'!$B$11:$B$12),1, COUNTIF(B$10:$B71, 'Annex 2 EHV charges'!$B$11:$B$12)), 0)),"")</f>
        <v/>
      </c>
      <c r="C72" s="92" t="str">
        <f>IF($B72="","",VLOOKUP($B72,'Annex 2 EHV charges'!$B$11:$O$12,2,0))</f>
        <v/>
      </c>
      <c r="D72" s="92" t="str">
        <f>IF($B72="","",VLOOKUP($B72,'Annex 2 EHV charges'!$B$11:$O$12,6,0))</f>
        <v/>
      </c>
      <c r="E72" s="107" t="str">
        <f>IFERROR(IF(VLOOKUP($B72,'Annex 2 EHV charges'!$B$11:$O$12,7,FALSE)=0,"",VLOOKUP($B72,'Annex 2 EHV charges'!$B$11:$O$12,7,FALSE)),"")</f>
        <v/>
      </c>
      <c r="F72" s="108" t="str">
        <f>IFERROR(IF(VLOOKUP($B72,'Annex 2 EHV charges'!$B$11:$O$12,8,FALSE)=0,"",VLOOKUP($B72,'Annex 2 EHV charges'!$B$11:$O$12,8,FALSE)),"")</f>
        <v/>
      </c>
      <c r="G72" s="108" t="str">
        <f>IFERROR(IF(VLOOKUP($B72,'Annex 2 EHV charges'!$B$11:$O$12,9,FALSE)=0,"",VLOOKUP($B72,'Annex 2 EHV charges'!$B$11:$O$12,9,FALSE)),"")</f>
        <v/>
      </c>
      <c r="H72" s="108" t="str">
        <f>IFERROR(IF(VLOOKUP($B72,'Annex 2 EHV charges'!$B$11:$O$12,9,FALSE)=0,"",VLOOKUP($B72,'Annex 2 EHV charges'!$B$11:$O$12,9,FALSE)),"")</f>
        <v/>
      </c>
    </row>
    <row r="73" spans="1:8" ht="15">
      <c r="A73" s="93" t="str">
        <f t="array" ref="A73">IFERROR(INDEX('Annex 2 EHV charges'!$A$11:$A$12, MATCH(0, IF(ISBLANK('Annex 2 EHV charges'!$A$11:$A$12),1, COUNTIF(A$10:$A72, 'Annex 2 EHV charges'!$A$11:$A$12)), 0)),"")</f>
        <v/>
      </c>
      <c r="B73" s="93" t="str">
        <f t="array" ref="B73">IFERROR(INDEX('Annex 2 EHV charges'!$B$11:$B$12, MATCH(0, IF(ISBLANK('Annex 2 EHV charges'!$B$11:$B$12),1, COUNTIF(B$10:$B72, 'Annex 2 EHV charges'!$B$11:$B$12)), 0)),"")</f>
        <v/>
      </c>
      <c r="C73" s="92" t="str">
        <f>IF($B73="","",VLOOKUP($B73,'Annex 2 EHV charges'!$B$11:$O$12,2,0))</f>
        <v/>
      </c>
      <c r="D73" s="92" t="str">
        <f>IF($B73="","",VLOOKUP($B73,'Annex 2 EHV charges'!$B$11:$O$12,6,0))</f>
        <v/>
      </c>
      <c r="E73" s="107" t="str">
        <f>IFERROR(IF(VLOOKUP($B73,'Annex 2 EHV charges'!$B$11:$O$12,7,FALSE)=0,"",VLOOKUP($B73,'Annex 2 EHV charges'!$B$11:$O$12,7,FALSE)),"")</f>
        <v/>
      </c>
      <c r="F73" s="108" t="str">
        <f>IFERROR(IF(VLOOKUP($B73,'Annex 2 EHV charges'!$B$11:$O$12,8,FALSE)=0,"",VLOOKUP($B73,'Annex 2 EHV charges'!$B$11:$O$12,8,FALSE)),"")</f>
        <v/>
      </c>
      <c r="G73" s="108" t="str">
        <f>IFERROR(IF(VLOOKUP($B73,'Annex 2 EHV charges'!$B$11:$O$12,9,FALSE)=0,"",VLOOKUP($B73,'Annex 2 EHV charges'!$B$11:$O$12,9,FALSE)),"")</f>
        <v/>
      </c>
      <c r="H73" s="108" t="str">
        <f>IFERROR(IF(VLOOKUP($B73,'Annex 2 EHV charges'!$B$11:$O$12,9,FALSE)=0,"",VLOOKUP($B73,'Annex 2 EHV charges'!$B$11:$O$12,9,FALSE)),"")</f>
        <v/>
      </c>
    </row>
    <row r="74" spans="1:8" ht="15">
      <c r="A74" s="93" t="str">
        <f t="array" ref="A74">IFERROR(INDEX('Annex 2 EHV charges'!$A$11:$A$12, MATCH(0, IF(ISBLANK('Annex 2 EHV charges'!$A$11:$A$12),1, COUNTIF(A$10:$A73, 'Annex 2 EHV charges'!$A$11:$A$12)), 0)),"")</f>
        <v/>
      </c>
      <c r="B74" s="93" t="str">
        <f t="array" ref="B74">IFERROR(INDEX('Annex 2 EHV charges'!$B$11:$B$12, MATCH(0, IF(ISBLANK('Annex 2 EHV charges'!$B$11:$B$12),1, COUNTIF(B$10:$B73, 'Annex 2 EHV charges'!$B$11:$B$12)), 0)),"")</f>
        <v/>
      </c>
      <c r="C74" s="92" t="str">
        <f>IF($B74="","",VLOOKUP($B74,'Annex 2 EHV charges'!$B$11:$O$12,2,0))</f>
        <v/>
      </c>
      <c r="D74" s="92" t="str">
        <f>IF($B74="","",VLOOKUP($B74,'Annex 2 EHV charges'!$B$11:$O$12,6,0))</f>
        <v/>
      </c>
      <c r="E74" s="107" t="str">
        <f>IFERROR(IF(VLOOKUP($B74,'Annex 2 EHV charges'!$B$11:$O$12,7,FALSE)=0,"",VLOOKUP($B74,'Annex 2 EHV charges'!$B$11:$O$12,7,FALSE)),"")</f>
        <v/>
      </c>
      <c r="F74" s="108" t="str">
        <f>IFERROR(IF(VLOOKUP($B74,'Annex 2 EHV charges'!$B$11:$O$12,8,FALSE)=0,"",VLOOKUP($B74,'Annex 2 EHV charges'!$B$11:$O$12,8,FALSE)),"")</f>
        <v/>
      </c>
      <c r="G74" s="108" t="str">
        <f>IFERROR(IF(VLOOKUP($B74,'Annex 2 EHV charges'!$B$11:$O$12,9,FALSE)=0,"",VLOOKUP($B74,'Annex 2 EHV charges'!$B$11:$O$12,9,FALSE)),"")</f>
        <v/>
      </c>
      <c r="H74" s="108" t="str">
        <f>IFERROR(IF(VLOOKUP($B74,'Annex 2 EHV charges'!$B$11:$O$12,9,FALSE)=0,"",VLOOKUP($B74,'Annex 2 EHV charges'!$B$11:$O$12,9,FALSE)),"")</f>
        <v/>
      </c>
    </row>
    <row r="75" spans="1:8" ht="15">
      <c r="A75" s="93" t="str">
        <f t="array" ref="A75">IFERROR(INDEX('Annex 2 EHV charges'!$A$11:$A$12, MATCH(0, IF(ISBLANK('Annex 2 EHV charges'!$A$11:$A$12),1, COUNTIF(A$10:$A74, 'Annex 2 EHV charges'!$A$11:$A$12)), 0)),"")</f>
        <v/>
      </c>
      <c r="B75" s="93" t="str">
        <f t="array" ref="B75">IFERROR(INDEX('Annex 2 EHV charges'!$B$11:$B$12, MATCH(0, IF(ISBLANK('Annex 2 EHV charges'!$B$11:$B$12),1, COUNTIF(B$10:$B74, 'Annex 2 EHV charges'!$B$11:$B$12)), 0)),"")</f>
        <v/>
      </c>
      <c r="C75" s="92" t="str">
        <f>IF($B75="","",VLOOKUP($B75,'Annex 2 EHV charges'!$B$11:$O$12,2,0))</f>
        <v/>
      </c>
      <c r="D75" s="92" t="str">
        <f>IF($B75="","",VLOOKUP($B75,'Annex 2 EHV charges'!$B$11:$O$12,6,0))</f>
        <v/>
      </c>
      <c r="E75" s="107" t="str">
        <f>IFERROR(IF(VLOOKUP($B75,'Annex 2 EHV charges'!$B$11:$O$12,7,FALSE)=0,"",VLOOKUP($B75,'Annex 2 EHV charges'!$B$11:$O$12,7,FALSE)),"")</f>
        <v/>
      </c>
      <c r="F75" s="108" t="str">
        <f>IFERROR(IF(VLOOKUP($B75,'Annex 2 EHV charges'!$B$11:$O$12,8,FALSE)=0,"",VLOOKUP($B75,'Annex 2 EHV charges'!$B$11:$O$12,8,FALSE)),"")</f>
        <v/>
      </c>
      <c r="G75" s="108" t="str">
        <f>IFERROR(IF(VLOOKUP($B75,'Annex 2 EHV charges'!$B$11:$O$12,9,FALSE)=0,"",VLOOKUP($B75,'Annex 2 EHV charges'!$B$11:$O$12,9,FALSE)),"")</f>
        <v/>
      </c>
      <c r="H75" s="108" t="str">
        <f>IFERROR(IF(VLOOKUP($B75,'Annex 2 EHV charges'!$B$11:$O$12,9,FALSE)=0,"",VLOOKUP($B75,'Annex 2 EHV charges'!$B$11:$O$12,9,FALSE)),"")</f>
        <v/>
      </c>
    </row>
    <row r="76" spans="1:8" ht="15">
      <c r="A76" s="93" t="str">
        <f t="array" ref="A76">IFERROR(INDEX('Annex 2 EHV charges'!$A$11:$A$12, MATCH(0, IF(ISBLANK('Annex 2 EHV charges'!$A$11:$A$12),1, COUNTIF(A$10:$A75, 'Annex 2 EHV charges'!$A$11:$A$12)), 0)),"")</f>
        <v/>
      </c>
      <c r="B76" s="93" t="str">
        <f t="array" ref="B76">IFERROR(INDEX('Annex 2 EHV charges'!$B$11:$B$12, MATCH(0, IF(ISBLANK('Annex 2 EHV charges'!$B$11:$B$12),1, COUNTIF(B$10:$B75, 'Annex 2 EHV charges'!$B$11:$B$12)), 0)),"")</f>
        <v/>
      </c>
      <c r="C76" s="92" t="str">
        <f>IF($B76="","",VLOOKUP($B76,'Annex 2 EHV charges'!$B$11:$O$12,2,0))</f>
        <v/>
      </c>
      <c r="D76" s="92" t="str">
        <f>IF($B76="","",VLOOKUP($B76,'Annex 2 EHV charges'!$B$11:$O$12,6,0))</f>
        <v/>
      </c>
      <c r="E76" s="107" t="str">
        <f>IFERROR(IF(VLOOKUP($B76,'Annex 2 EHV charges'!$B$11:$O$12,7,FALSE)=0,"",VLOOKUP($B76,'Annex 2 EHV charges'!$B$11:$O$12,7,FALSE)),"")</f>
        <v/>
      </c>
      <c r="F76" s="108" t="str">
        <f>IFERROR(IF(VLOOKUP($B76,'Annex 2 EHV charges'!$B$11:$O$12,8,FALSE)=0,"",VLOOKUP($B76,'Annex 2 EHV charges'!$B$11:$O$12,8,FALSE)),"")</f>
        <v/>
      </c>
      <c r="G76" s="108" t="str">
        <f>IFERROR(IF(VLOOKUP($B76,'Annex 2 EHV charges'!$B$11:$O$12,9,FALSE)=0,"",VLOOKUP($B76,'Annex 2 EHV charges'!$B$11:$O$12,9,FALSE)),"")</f>
        <v/>
      </c>
      <c r="H76" s="108" t="str">
        <f>IFERROR(IF(VLOOKUP($B76,'Annex 2 EHV charges'!$B$11:$O$12,9,FALSE)=0,"",VLOOKUP($B76,'Annex 2 EHV charges'!$B$11:$O$12,9,FALSE)),"")</f>
        <v/>
      </c>
    </row>
    <row r="77" spans="1:8" ht="15">
      <c r="A77" s="93" t="str">
        <f t="array" ref="A77">IFERROR(INDEX('Annex 2 EHV charges'!$A$11:$A$12, MATCH(0, IF(ISBLANK('Annex 2 EHV charges'!$A$11:$A$12),1, COUNTIF(A$10:$A76, 'Annex 2 EHV charges'!$A$11:$A$12)), 0)),"")</f>
        <v/>
      </c>
      <c r="B77" s="93" t="str">
        <f t="array" ref="B77">IFERROR(INDEX('Annex 2 EHV charges'!$B$11:$B$12, MATCH(0, IF(ISBLANK('Annex 2 EHV charges'!$B$11:$B$12),1, COUNTIF(B$10:$B76, 'Annex 2 EHV charges'!$B$11:$B$12)), 0)),"")</f>
        <v/>
      </c>
      <c r="C77" s="92" t="str">
        <f>IF($B77="","",VLOOKUP($B77,'Annex 2 EHV charges'!$B$11:$O$12,2,0))</f>
        <v/>
      </c>
      <c r="D77" s="92" t="str">
        <f>IF($B77="","",VLOOKUP($B77,'Annex 2 EHV charges'!$B$11:$O$12,6,0))</f>
        <v/>
      </c>
      <c r="E77" s="107" t="str">
        <f>IFERROR(IF(VLOOKUP($B77,'Annex 2 EHV charges'!$B$11:$O$12,7,FALSE)=0,"",VLOOKUP($B77,'Annex 2 EHV charges'!$B$11:$O$12,7,FALSE)),"")</f>
        <v/>
      </c>
      <c r="F77" s="108" t="str">
        <f>IFERROR(IF(VLOOKUP($B77,'Annex 2 EHV charges'!$B$11:$O$12,8,FALSE)=0,"",VLOOKUP($B77,'Annex 2 EHV charges'!$B$11:$O$12,8,FALSE)),"")</f>
        <v/>
      </c>
      <c r="G77" s="108" t="str">
        <f>IFERROR(IF(VLOOKUP($B77,'Annex 2 EHV charges'!$B$11:$O$12,9,FALSE)=0,"",VLOOKUP($B77,'Annex 2 EHV charges'!$B$11:$O$12,9,FALSE)),"")</f>
        <v/>
      </c>
      <c r="H77" s="108" t="str">
        <f>IFERROR(IF(VLOOKUP($B77,'Annex 2 EHV charges'!$B$11:$O$12,9,FALSE)=0,"",VLOOKUP($B77,'Annex 2 EHV charges'!$B$11:$O$12,9,FALSE)),"")</f>
        <v/>
      </c>
    </row>
    <row r="78" spans="1:8" ht="15">
      <c r="A78" s="93" t="str">
        <f t="array" ref="A78">IFERROR(INDEX('Annex 2 EHV charges'!$A$11:$A$12, MATCH(0, IF(ISBLANK('Annex 2 EHV charges'!$A$11:$A$12),1, COUNTIF(A$10:$A77, 'Annex 2 EHV charges'!$A$11:$A$12)), 0)),"")</f>
        <v/>
      </c>
      <c r="B78" s="93" t="str">
        <f t="array" ref="B78">IFERROR(INDEX('Annex 2 EHV charges'!$B$11:$B$12, MATCH(0, IF(ISBLANK('Annex 2 EHV charges'!$B$11:$B$12),1, COUNTIF(B$10:$B77, 'Annex 2 EHV charges'!$B$11:$B$12)), 0)),"")</f>
        <v/>
      </c>
      <c r="C78" s="92" t="str">
        <f>IF($B78="","",VLOOKUP($B78,'Annex 2 EHV charges'!$B$11:$O$12,2,0))</f>
        <v/>
      </c>
      <c r="D78" s="92" t="str">
        <f>IF($B78="","",VLOOKUP($B78,'Annex 2 EHV charges'!$B$11:$O$12,6,0))</f>
        <v/>
      </c>
      <c r="E78" s="107" t="str">
        <f>IFERROR(IF(VLOOKUP($B78,'Annex 2 EHV charges'!$B$11:$O$12,7,FALSE)=0,"",VLOOKUP($B78,'Annex 2 EHV charges'!$B$11:$O$12,7,FALSE)),"")</f>
        <v/>
      </c>
      <c r="F78" s="108" t="str">
        <f>IFERROR(IF(VLOOKUP($B78,'Annex 2 EHV charges'!$B$11:$O$12,8,FALSE)=0,"",VLOOKUP($B78,'Annex 2 EHV charges'!$B$11:$O$12,8,FALSE)),"")</f>
        <v/>
      </c>
      <c r="G78" s="108" t="str">
        <f>IFERROR(IF(VLOOKUP($B78,'Annex 2 EHV charges'!$B$11:$O$12,9,FALSE)=0,"",VLOOKUP($B78,'Annex 2 EHV charges'!$B$11:$O$12,9,FALSE)),"")</f>
        <v/>
      </c>
      <c r="H78" s="108" t="str">
        <f>IFERROR(IF(VLOOKUP($B78,'Annex 2 EHV charges'!$B$11:$O$12,9,FALSE)=0,"",VLOOKUP($B78,'Annex 2 EHV charges'!$B$11:$O$12,9,FALSE)),"")</f>
        <v/>
      </c>
    </row>
    <row r="79" spans="1:8" ht="15">
      <c r="A79" s="93" t="str">
        <f t="array" ref="A79">IFERROR(INDEX('Annex 2 EHV charges'!$A$11:$A$12, MATCH(0, IF(ISBLANK('Annex 2 EHV charges'!$A$11:$A$12),1, COUNTIF(A$10:$A78, 'Annex 2 EHV charges'!$A$11:$A$12)), 0)),"")</f>
        <v/>
      </c>
      <c r="B79" s="93" t="str">
        <f t="array" ref="B79">IFERROR(INDEX('Annex 2 EHV charges'!$B$11:$B$12, MATCH(0, IF(ISBLANK('Annex 2 EHV charges'!$B$11:$B$12),1, COUNTIF(B$10:$B78, 'Annex 2 EHV charges'!$B$11:$B$12)), 0)),"")</f>
        <v/>
      </c>
      <c r="C79" s="92" t="str">
        <f>IF($B79="","",VLOOKUP($B79,'Annex 2 EHV charges'!$B$11:$O$12,2,0))</f>
        <v/>
      </c>
      <c r="D79" s="92" t="str">
        <f>IF($B79="","",VLOOKUP($B79,'Annex 2 EHV charges'!$B$11:$O$12,6,0))</f>
        <v/>
      </c>
      <c r="E79" s="107" t="str">
        <f>IFERROR(IF(VLOOKUP($B79,'Annex 2 EHV charges'!$B$11:$O$12,7,FALSE)=0,"",VLOOKUP($B79,'Annex 2 EHV charges'!$B$11:$O$12,7,FALSE)),"")</f>
        <v/>
      </c>
      <c r="F79" s="108" t="str">
        <f>IFERROR(IF(VLOOKUP($B79,'Annex 2 EHV charges'!$B$11:$O$12,8,FALSE)=0,"",VLOOKUP($B79,'Annex 2 EHV charges'!$B$11:$O$12,8,FALSE)),"")</f>
        <v/>
      </c>
      <c r="G79" s="108" t="str">
        <f>IFERROR(IF(VLOOKUP($B79,'Annex 2 EHV charges'!$B$11:$O$12,9,FALSE)=0,"",VLOOKUP($B79,'Annex 2 EHV charges'!$B$11:$O$12,9,FALSE)),"")</f>
        <v/>
      </c>
      <c r="H79" s="108" t="str">
        <f>IFERROR(IF(VLOOKUP($B79,'Annex 2 EHV charges'!$B$11:$O$12,9,FALSE)=0,"",VLOOKUP($B79,'Annex 2 EHV charges'!$B$11:$O$12,9,FALSE)),"")</f>
        <v/>
      </c>
    </row>
    <row r="80" spans="1:8" ht="15">
      <c r="A80" s="93" t="str">
        <f t="array" ref="A80">IFERROR(INDEX('Annex 2 EHV charges'!$A$11:$A$12, MATCH(0, IF(ISBLANK('Annex 2 EHV charges'!$A$11:$A$12),1, COUNTIF(A$10:$A79, 'Annex 2 EHV charges'!$A$11:$A$12)), 0)),"")</f>
        <v/>
      </c>
      <c r="B80" s="93" t="str">
        <f t="array" ref="B80">IFERROR(INDEX('Annex 2 EHV charges'!$B$11:$B$12, MATCH(0, IF(ISBLANK('Annex 2 EHV charges'!$B$11:$B$12),1, COUNTIF(B$10:$B79, 'Annex 2 EHV charges'!$B$11:$B$12)), 0)),"")</f>
        <v/>
      </c>
      <c r="C80" s="92" t="str">
        <f>IF($B80="","",VLOOKUP($B80,'Annex 2 EHV charges'!$B$11:$O$12,2,0))</f>
        <v/>
      </c>
      <c r="D80" s="92" t="str">
        <f>IF($B80="","",VLOOKUP($B80,'Annex 2 EHV charges'!$B$11:$O$12,6,0))</f>
        <v/>
      </c>
      <c r="E80" s="107" t="str">
        <f>IFERROR(IF(VLOOKUP($B80,'Annex 2 EHV charges'!$B$11:$O$12,7,FALSE)=0,"",VLOOKUP($B80,'Annex 2 EHV charges'!$B$11:$O$12,7,FALSE)),"")</f>
        <v/>
      </c>
      <c r="F80" s="108" t="str">
        <f>IFERROR(IF(VLOOKUP($B80,'Annex 2 EHV charges'!$B$11:$O$12,8,FALSE)=0,"",VLOOKUP($B80,'Annex 2 EHV charges'!$B$11:$O$12,8,FALSE)),"")</f>
        <v/>
      </c>
      <c r="G80" s="108" t="str">
        <f>IFERROR(IF(VLOOKUP($B80,'Annex 2 EHV charges'!$B$11:$O$12,9,FALSE)=0,"",VLOOKUP($B80,'Annex 2 EHV charges'!$B$11:$O$12,9,FALSE)),"")</f>
        <v/>
      </c>
      <c r="H80" s="108" t="str">
        <f>IFERROR(IF(VLOOKUP($B80,'Annex 2 EHV charges'!$B$11:$O$12,9,FALSE)=0,"",VLOOKUP($B80,'Annex 2 EHV charges'!$B$11:$O$12,9,FALSE)),"")</f>
        <v/>
      </c>
    </row>
    <row r="81" spans="1:8" ht="15">
      <c r="A81" s="93" t="str">
        <f t="array" ref="A81">IFERROR(INDEX('Annex 2 EHV charges'!$A$11:$A$12, MATCH(0, IF(ISBLANK('Annex 2 EHV charges'!$A$11:$A$12),1, COUNTIF(A$10:$A80, 'Annex 2 EHV charges'!$A$11:$A$12)), 0)),"")</f>
        <v/>
      </c>
      <c r="B81" s="93" t="str">
        <f t="array" ref="B81">IFERROR(INDEX('Annex 2 EHV charges'!$B$11:$B$12, MATCH(0, IF(ISBLANK('Annex 2 EHV charges'!$B$11:$B$12),1, COUNTIF(B$10:$B80, 'Annex 2 EHV charges'!$B$11:$B$12)), 0)),"")</f>
        <v/>
      </c>
      <c r="C81" s="92" t="str">
        <f>IF($B81="","",VLOOKUP($B81,'Annex 2 EHV charges'!$B$11:$O$12,2,0))</f>
        <v/>
      </c>
      <c r="D81" s="92" t="str">
        <f>IF($B81="","",VLOOKUP($B81,'Annex 2 EHV charges'!$B$11:$O$12,6,0))</f>
        <v/>
      </c>
      <c r="E81" s="107" t="str">
        <f>IFERROR(IF(VLOOKUP($B81,'Annex 2 EHV charges'!$B$11:$O$12,7,FALSE)=0,"",VLOOKUP($B81,'Annex 2 EHV charges'!$B$11:$O$12,7,FALSE)),"")</f>
        <v/>
      </c>
      <c r="F81" s="108" t="str">
        <f>IFERROR(IF(VLOOKUP($B81,'Annex 2 EHV charges'!$B$11:$O$12,8,FALSE)=0,"",VLOOKUP($B81,'Annex 2 EHV charges'!$B$11:$O$12,8,FALSE)),"")</f>
        <v/>
      </c>
      <c r="G81" s="108" t="str">
        <f>IFERROR(IF(VLOOKUP($B81,'Annex 2 EHV charges'!$B$11:$O$12,9,FALSE)=0,"",VLOOKUP($B81,'Annex 2 EHV charges'!$B$11:$O$12,9,FALSE)),"")</f>
        <v/>
      </c>
      <c r="H81" s="108" t="str">
        <f>IFERROR(IF(VLOOKUP($B81,'Annex 2 EHV charges'!$B$11:$O$12,9,FALSE)=0,"",VLOOKUP($B81,'Annex 2 EHV charges'!$B$11:$O$12,9,FALSE)),"")</f>
        <v/>
      </c>
    </row>
    <row r="82" spans="1:8" ht="15">
      <c r="A82" s="93" t="str">
        <f t="array" ref="A82">IFERROR(INDEX('Annex 2 EHV charges'!$A$11:$A$12, MATCH(0, IF(ISBLANK('Annex 2 EHV charges'!$A$11:$A$12),1, COUNTIF(A$10:$A81, 'Annex 2 EHV charges'!$A$11:$A$12)), 0)),"")</f>
        <v/>
      </c>
      <c r="B82" s="93" t="str">
        <f t="array" ref="B82">IFERROR(INDEX('Annex 2 EHV charges'!$B$11:$B$12, MATCH(0, IF(ISBLANK('Annex 2 EHV charges'!$B$11:$B$12),1, COUNTIF(B$10:$B81, 'Annex 2 EHV charges'!$B$11:$B$12)), 0)),"")</f>
        <v/>
      </c>
      <c r="C82" s="92" t="str">
        <f>IF($B82="","",VLOOKUP($B82,'Annex 2 EHV charges'!$B$11:$O$12,2,0))</f>
        <v/>
      </c>
      <c r="D82" s="92" t="str">
        <f>IF($B82="","",VLOOKUP($B82,'Annex 2 EHV charges'!$B$11:$O$12,6,0))</f>
        <v/>
      </c>
      <c r="E82" s="107" t="str">
        <f>IFERROR(IF(VLOOKUP($B82,'Annex 2 EHV charges'!$B$11:$O$12,7,FALSE)=0,"",VLOOKUP($B82,'Annex 2 EHV charges'!$B$11:$O$12,7,FALSE)),"")</f>
        <v/>
      </c>
      <c r="F82" s="108" t="str">
        <f>IFERROR(IF(VLOOKUP($B82,'Annex 2 EHV charges'!$B$11:$O$12,8,FALSE)=0,"",VLOOKUP($B82,'Annex 2 EHV charges'!$B$11:$O$12,8,FALSE)),"")</f>
        <v/>
      </c>
      <c r="G82" s="108" t="str">
        <f>IFERROR(IF(VLOOKUP($B82,'Annex 2 EHV charges'!$B$11:$O$12,9,FALSE)=0,"",VLOOKUP($B82,'Annex 2 EHV charges'!$B$11:$O$12,9,FALSE)),"")</f>
        <v/>
      </c>
      <c r="H82" s="108" t="str">
        <f>IFERROR(IF(VLOOKUP($B82,'Annex 2 EHV charges'!$B$11:$O$12,9,FALSE)=0,"",VLOOKUP($B82,'Annex 2 EHV charges'!$B$11:$O$12,9,FALSE)),"")</f>
        <v/>
      </c>
    </row>
    <row r="83" spans="1:8" ht="15">
      <c r="A83" s="93" t="str">
        <f t="array" ref="A83">IFERROR(INDEX('Annex 2 EHV charges'!$A$11:$A$12, MATCH(0, IF(ISBLANK('Annex 2 EHV charges'!$A$11:$A$12),1, COUNTIF(A$10:$A82, 'Annex 2 EHV charges'!$A$11:$A$12)), 0)),"")</f>
        <v/>
      </c>
      <c r="B83" s="93" t="str">
        <f t="array" ref="B83">IFERROR(INDEX('Annex 2 EHV charges'!$B$11:$B$12, MATCH(0, IF(ISBLANK('Annex 2 EHV charges'!$B$11:$B$12),1, COUNTIF(B$10:$B82, 'Annex 2 EHV charges'!$B$11:$B$12)), 0)),"")</f>
        <v/>
      </c>
      <c r="C83" s="92" t="str">
        <f>IF($B83="","",VLOOKUP($B83,'Annex 2 EHV charges'!$B$11:$O$12,2,0))</f>
        <v/>
      </c>
      <c r="D83" s="92" t="str">
        <f>IF($B83="","",VLOOKUP($B83,'Annex 2 EHV charges'!$B$11:$O$12,6,0))</f>
        <v/>
      </c>
      <c r="E83" s="107" t="str">
        <f>IFERROR(IF(VLOOKUP($B83,'Annex 2 EHV charges'!$B$11:$O$12,7,FALSE)=0,"",VLOOKUP($B83,'Annex 2 EHV charges'!$B$11:$O$12,7,FALSE)),"")</f>
        <v/>
      </c>
      <c r="F83" s="108" t="str">
        <f>IFERROR(IF(VLOOKUP($B83,'Annex 2 EHV charges'!$B$11:$O$12,8,FALSE)=0,"",VLOOKUP($B83,'Annex 2 EHV charges'!$B$11:$O$12,8,FALSE)),"")</f>
        <v/>
      </c>
      <c r="G83" s="108" t="str">
        <f>IFERROR(IF(VLOOKUP($B83,'Annex 2 EHV charges'!$B$11:$O$12,9,FALSE)=0,"",VLOOKUP($B83,'Annex 2 EHV charges'!$B$11:$O$12,9,FALSE)),"")</f>
        <v/>
      </c>
      <c r="H83" s="108" t="str">
        <f>IFERROR(IF(VLOOKUP($B83,'Annex 2 EHV charges'!$B$11:$O$12,9,FALSE)=0,"",VLOOKUP($B83,'Annex 2 EHV charges'!$B$11:$O$12,9,FALSE)),"")</f>
        <v/>
      </c>
    </row>
    <row r="84" spans="1:8" ht="15">
      <c r="A84" s="93" t="str">
        <f t="array" ref="A84">IFERROR(INDEX('Annex 2 EHV charges'!$A$11:$A$12, MATCH(0, IF(ISBLANK('Annex 2 EHV charges'!$A$11:$A$12),1, COUNTIF(A$10:$A83, 'Annex 2 EHV charges'!$A$11:$A$12)), 0)),"")</f>
        <v/>
      </c>
      <c r="B84" s="93" t="str">
        <f t="array" ref="B84">IFERROR(INDEX('Annex 2 EHV charges'!$B$11:$B$12, MATCH(0, IF(ISBLANK('Annex 2 EHV charges'!$B$11:$B$12),1, COUNTIF(B$10:$B83, 'Annex 2 EHV charges'!$B$11:$B$12)), 0)),"")</f>
        <v/>
      </c>
      <c r="C84" s="92" t="str">
        <f>IF($B84="","",VLOOKUP($B84,'Annex 2 EHV charges'!$B$11:$O$12,2,0))</f>
        <v/>
      </c>
      <c r="D84" s="92" t="str">
        <f>IF($B84="","",VLOOKUP($B84,'Annex 2 EHV charges'!$B$11:$O$12,6,0))</f>
        <v/>
      </c>
      <c r="E84" s="107" t="str">
        <f>IFERROR(IF(VLOOKUP($B84,'Annex 2 EHV charges'!$B$11:$O$12,7,FALSE)=0,"",VLOOKUP($B84,'Annex 2 EHV charges'!$B$11:$O$12,7,FALSE)),"")</f>
        <v/>
      </c>
      <c r="F84" s="108" t="str">
        <f>IFERROR(IF(VLOOKUP($B84,'Annex 2 EHV charges'!$B$11:$O$12,8,FALSE)=0,"",VLOOKUP($B84,'Annex 2 EHV charges'!$B$11:$O$12,8,FALSE)),"")</f>
        <v/>
      </c>
      <c r="G84" s="108" t="str">
        <f>IFERROR(IF(VLOOKUP($B84,'Annex 2 EHV charges'!$B$11:$O$12,9,FALSE)=0,"",VLOOKUP($B84,'Annex 2 EHV charges'!$B$11:$O$12,9,FALSE)),"")</f>
        <v/>
      </c>
      <c r="H84" s="108" t="str">
        <f>IFERROR(IF(VLOOKUP($B84,'Annex 2 EHV charges'!$B$11:$O$12,9,FALSE)=0,"",VLOOKUP($B84,'Annex 2 EHV charges'!$B$11:$O$12,9,FALSE)),"")</f>
        <v/>
      </c>
    </row>
    <row r="85" spans="1:8" ht="15">
      <c r="A85" s="93" t="str">
        <f t="array" ref="A85">IFERROR(INDEX('Annex 2 EHV charges'!$A$11:$A$12, MATCH(0, IF(ISBLANK('Annex 2 EHV charges'!$A$11:$A$12),1, COUNTIF(A$10:$A84, 'Annex 2 EHV charges'!$A$11:$A$12)), 0)),"")</f>
        <v/>
      </c>
      <c r="B85" s="93" t="str">
        <f t="array" ref="B85">IFERROR(INDEX('Annex 2 EHV charges'!$B$11:$B$12, MATCH(0, IF(ISBLANK('Annex 2 EHV charges'!$B$11:$B$12),1, COUNTIF(B$10:$B84, 'Annex 2 EHV charges'!$B$11:$B$12)), 0)),"")</f>
        <v/>
      </c>
      <c r="C85" s="92" t="str">
        <f>IF($B85="","",VLOOKUP($B85,'Annex 2 EHV charges'!$B$11:$O$12,2,0))</f>
        <v/>
      </c>
      <c r="D85" s="92" t="str">
        <f>IF($B85="","",VLOOKUP($B85,'Annex 2 EHV charges'!$B$11:$O$12,6,0))</f>
        <v/>
      </c>
      <c r="E85" s="107" t="str">
        <f>IFERROR(IF(VLOOKUP($B85,'Annex 2 EHV charges'!$B$11:$O$12,7,FALSE)=0,"",VLOOKUP($B85,'Annex 2 EHV charges'!$B$11:$O$12,7,FALSE)),"")</f>
        <v/>
      </c>
      <c r="F85" s="108" t="str">
        <f>IFERROR(IF(VLOOKUP($B85,'Annex 2 EHV charges'!$B$11:$O$12,8,FALSE)=0,"",VLOOKUP($B85,'Annex 2 EHV charges'!$B$11:$O$12,8,FALSE)),"")</f>
        <v/>
      </c>
      <c r="G85" s="108" t="str">
        <f>IFERROR(IF(VLOOKUP($B85,'Annex 2 EHV charges'!$B$11:$O$12,9,FALSE)=0,"",VLOOKUP($B85,'Annex 2 EHV charges'!$B$11:$O$12,9,FALSE)),"")</f>
        <v/>
      </c>
      <c r="H85" s="108" t="str">
        <f>IFERROR(IF(VLOOKUP($B85,'Annex 2 EHV charges'!$B$11:$O$12,9,FALSE)=0,"",VLOOKUP($B85,'Annex 2 EHV charges'!$B$11:$O$12,9,FALSE)),"")</f>
        <v/>
      </c>
    </row>
    <row r="86" spans="1:8" ht="15">
      <c r="A86" s="93" t="str">
        <f t="array" ref="A86">IFERROR(INDEX('Annex 2 EHV charges'!$A$11:$A$12, MATCH(0, IF(ISBLANK('Annex 2 EHV charges'!$A$11:$A$12),1, COUNTIF(A$10:$A85, 'Annex 2 EHV charges'!$A$11:$A$12)), 0)),"")</f>
        <v/>
      </c>
      <c r="B86" s="93" t="str">
        <f t="array" ref="B86">IFERROR(INDEX('Annex 2 EHV charges'!$B$11:$B$12, MATCH(0, IF(ISBLANK('Annex 2 EHV charges'!$B$11:$B$12),1, COUNTIF(B$10:$B85, 'Annex 2 EHV charges'!$B$11:$B$12)), 0)),"")</f>
        <v/>
      </c>
      <c r="C86" s="92" t="str">
        <f>IF($B86="","",VLOOKUP($B86,'Annex 2 EHV charges'!$B$11:$O$12,2,0))</f>
        <v/>
      </c>
      <c r="D86" s="92" t="str">
        <f>IF($B86="","",VLOOKUP($B86,'Annex 2 EHV charges'!$B$11:$O$12,6,0))</f>
        <v/>
      </c>
      <c r="E86" s="107" t="str">
        <f>IFERROR(IF(VLOOKUP($B86,'Annex 2 EHV charges'!$B$11:$O$12,7,FALSE)=0,"",VLOOKUP($B86,'Annex 2 EHV charges'!$B$11:$O$12,7,FALSE)),"")</f>
        <v/>
      </c>
      <c r="F86" s="108" t="str">
        <f>IFERROR(IF(VLOOKUP($B86,'Annex 2 EHV charges'!$B$11:$O$12,8,FALSE)=0,"",VLOOKUP($B86,'Annex 2 EHV charges'!$B$11:$O$12,8,FALSE)),"")</f>
        <v/>
      </c>
      <c r="G86" s="108" t="str">
        <f>IFERROR(IF(VLOOKUP($B86,'Annex 2 EHV charges'!$B$11:$O$12,9,FALSE)=0,"",VLOOKUP($B86,'Annex 2 EHV charges'!$B$11:$O$12,9,FALSE)),"")</f>
        <v/>
      </c>
      <c r="H86" s="108" t="str">
        <f>IFERROR(IF(VLOOKUP($B86,'Annex 2 EHV charges'!$B$11:$O$12,9,FALSE)=0,"",VLOOKUP($B86,'Annex 2 EHV charges'!$B$11:$O$12,9,FALSE)),"")</f>
        <v/>
      </c>
    </row>
    <row r="87" spans="1:8" ht="15">
      <c r="A87" s="93" t="str">
        <f t="array" ref="A87">IFERROR(INDEX('Annex 2 EHV charges'!$A$11:$A$12, MATCH(0, IF(ISBLANK('Annex 2 EHV charges'!$A$11:$A$12),1, COUNTIF(A$10:$A86, 'Annex 2 EHV charges'!$A$11:$A$12)), 0)),"")</f>
        <v/>
      </c>
      <c r="B87" s="93" t="str">
        <f t="array" ref="B87">IFERROR(INDEX('Annex 2 EHV charges'!$B$11:$B$12, MATCH(0, IF(ISBLANK('Annex 2 EHV charges'!$B$11:$B$12),1, COUNTIF(B$10:$B86, 'Annex 2 EHV charges'!$B$11:$B$12)), 0)),"")</f>
        <v/>
      </c>
      <c r="C87" s="92" t="str">
        <f>IF($B87="","",VLOOKUP($B87,'Annex 2 EHV charges'!$B$11:$O$12,2,0))</f>
        <v/>
      </c>
      <c r="D87" s="92" t="str">
        <f>IF($B87="","",VLOOKUP($B87,'Annex 2 EHV charges'!$B$11:$O$12,6,0))</f>
        <v/>
      </c>
      <c r="E87" s="107" t="str">
        <f>IFERROR(IF(VLOOKUP($B87,'Annex 2 EHV charges'!$B$11:$O$12,7,FALSE)=0,"",VLOOKUP($B87,'Annex 2 EHV charges'!$B$11:$O$12,7,FALSE)),"")</f>
        <v/>
      </c>
      <c r="F87" s="108" t="str">
        <f>IFERROR(IF(VLOOKUP($B87,'Annex 2 EHV charges'!$B$11:$O$12,8,FALSE)=0,"",VLOOKUP($B87,'Annex 2 EHV charges'!$B$11:$O$12,8,FALSE)),"")</f>
        <v/>
      </c>
      <c r="G87" s="108" t="str">
        <f>IFERROR(IF(VLOOKUP($B87,'Annex 2 EHV charges'!$B$11:$O$12,9,FALSE)=0,"",VLOOKUP($B87,'Annex 2 EHV charges'!$B$11:$O$12,9,FALSE)),"")</f>
        <v/>
      </c>
      <c r="H87" s="108" t="str">
        <f>IFERROR(IF(VLOOKUP($B87,'Annex 2 EHV charges'!$B$11:$O$12,9,FALSE)=0,"",VLOOKUP($B87,'Annex 2 EHV charges'!$B$11:$O$12,9,FALSE)),"")</f>
        <v/>
      </c>
    </row>
    <row r="88" spans="1:8" ht="15">
      <c r="A88" s="93" t="str">
        <f t="array" ref="A88">IFERROR(INDEX('Annex 2 EHV charges'!$A$11:$A$12, MATCH(0, IF(ISBLANK('Annex 2 EHV charges'!$A$11:$A$12),1, COUNTIF(A$10:$A87, 'Annex 2 EHV charges'!$A$11:$A$12)), 0)),"")</f>
        <v/>
      </c>
      <c r="B88" s="93" t="str">
        <f t="array" ref="B88">IFERROR(INDEX('Annex 2 EHV charges'!$B$11:$B$12, MATCH(0, IF(ISBLANK('Annex 2 EHV charges'!$B$11:$B$12),1, COUNTIF(B$10:$B87, 'Annex 2 EHV charges'!$B$11:$B$12)), 0)),"")</f>
        <v/>
      </c>
      <c r="C88" s="92" t="str">
        <f>IF($B88="","",VLOOKUP($B88,'Annex 2 EHV charges'!$B$11:$O$12,2,0))</f>
        <v/>
      </c>
      <c r="D88" s="92" t="str">
        <f>IF($B88="","",VLOOKUP($B88,'Annex 2 EHV charges'!$B$11:$O$12,6,0))</f>
        <v/>
      </c>
      <c r="E88" s="107" t="str">
        <f>IFERROR(IF(VLOOKUP($B88,'Annex 2 EHV charges'!$B$11:$O$12,7,FALSE)=0,"",VLOOKUP($B88,'Annex 2 EHV charges'!$B$11:$O$12,7,FALSE)),"")</f>
        <v/>
      </c>
      <c r="F88" s="108" t="str">
        <f>IFERROR(IF(VLOOKUP($B88,'Annex 2 EHV charges'!$B$11:$O$12,8,FALSE)=0,"",VLOOKUP($B88,'Annex 2 EHV charges'!$B$11:$O$12,8,FALSE)),"")</f>
        <v/>
      </c>
      <c r="G88" s="108" t="str">
        <f>IFERROR(IF(VLOOKUP($B88,'Annex 2 EHV charges'!$B$11:$O$12,9,FALSE)=0,"",VLOOKUP($B88,'Annex 2 EHV charges'!$B$11:$O$12,9,FALSE)),"")</f>
        <v/>
      </c>
      <c r="H88" s="108" t="str">
        <f>IFERROR(IF(VLOOKUP($B88,'Annex 2 EHV charges'!$B$11:$O$12,9,FALSE)=0,"",VLOOKUP($B88,'Annex 2 EHV charges'!$B$11:$O$12,9,FALSE)),"")</f>
        <v/>
      </c>
    </row>
    <row r="89" spans="1:8" ht="15">
      <c r="A89" s="93" t="str">
        <f t="array" ref="A89">IFERROR(INDEX('Annex 2 EHV charges'!$A$11:$A$12, MATCH(0, IF(ISBLANK('Annex 2 EHV charges'!$A$11:$A$12),1, COUNTIF(A$10:$A88, 'Annex 2 EHV charges'!$A$11:$A$12)), 0)),"")</f>
        <v/>
      </c>
      <c r="B89" s="93" t="str">
        <f t="array" ref="B89">IFERROR(INDEX('Annex 2 EHV charges'!$B$11:$B$12, MATCH(0, IF(ISBLANK('Annex 2 EHV charges'!$B$11:$B$12),1, COUNTIF(B$10:$B88, 'Annex 2 EHV charges'!$B$11:$B$12)), 0)),"")</f>
        <v/>
      </c>
      <c r="C89" s="92" t="str">
        <f>IF($B89="","",VLOOKUP($B89,'Annex 2 EHV charges'!$B$11:$O$12,2,0))</f>
        <v/>
      </c>
      <c r="D89" s="92" t="str">
        <f>IF($B89="","",VLOOKUP($B89,'Annex 2 EHV charges'!$B$11:$O$12,6,0))</f>
        <v/>
      </c>
      <c r="E89" s="107" t="str">
        <f>IFERROR(IF(VLOOKUP($B89,'Annex 2 EHV charges'!$B$11:$O$12,7,FALSE)=0,"",VLOOKUP($B89,'Annex 2 EHV charges'!$B$11:$O$12,7,FALSE)),"")</f>
        <v/>
      </c>
      <c r="F89" s="108" t="str">
        <f>IFERROR(IF(VLOOKUP($B89,'Annex 2 EHV charges'!$B$11:$O$12,8,FALSE)=0,"",VLOOKUP($B89,'Annex 2 EHV charges'!$B$11:$O$12,8,FALSE)),"")</f>
        <v/>
      </c>
      <c r="G89" s="108" t="str">
        <f>IFERROR(IF(VLOOKUP($B89,'Annex 2 EHV charges'!$B$11:$O$12,9,FALSE)=0,"",VLOOKUP($B89,'Annex 2 EHV charges'!$B$11:$O$12,9,FALSE)),"")</f>
        <v/>
      </c>
      <c r="H89" s="108" t="str">
        <f>IFERROR(IF(VLOOKUP($B89,'Annex 2 EHV charges'!$B$11:$O$12,9,FALSE)=0,"",VLOOKUP($B89,'Annex 2 EHV charges'!$B$11:$O$12,9,FALSE)),"")</f>
        <v/>
      </c>
    </row>
    <row r="90" spans="1:8" ht="15">
      <c r="A90" s="93" t="str">
        <f t="array" ref="A90">IFERROR(INDEX('Annex 2 EHV charges'!$A$11:$A$12, MATCH(0, IF(ISBLANK('Annex 2 EHV charges'!$A$11:$A$12),1, COUNTIF(A$10:$A89, 'Annex 2 EHV charges'!$A$11:$A$12)), 0)),"")</f>
        <v/>
      </c>
      <c r="B90" s="93" t="str">
        <f t="array" ref="B90">IFERROR(INDEX('Annex 2 EHV charges'!$B$11:$B$12, MATCH(0, IF(ISBLANK('Annex 2 EHV charges'!$B$11:$B$12),1, COUNTIF(B$10:$B89, 'Annex 2 EHV charges'!$B$11:$B$12)), 0)),"")</f>
        <v/>
      </c>
      <c r="C90" s="92" t="str">
        <f>IF($B90="","",VLOOKUP($B90,'Annex 2 EHV charges'!$B$11:$O$12,2,0))</f>
        <v/>
      </c>
      <c r="D90" s="92" t="str">
        <f>IF($B90="","",VLOOKUP($B90,'Annex 2 EHV charges'!$B$11:$O$12,6,0))</f>
        <v/>
      </c>
      <c r="E90" s="107" t="str">
        <f>IFERROR(IF(VLOOKUP($B90,'Annex 2 EHV charges'!$B$11:$O$12,7,FALSE)=0,"",VLOOKUP($B90,'Annex 2 EHV charges'!$B$11:$O$12,7,FALSE)),"")</f>
        <v/>
      </c>
      <c r="F90" s="108" t="str">
        <f>IFERROR(IF(VLOOKUP($B90,'Annex 2 EHV charges'!$B$11:$O$12,8,FALSE)=0,"",VLOOKUP($B90,'Annex 2 EHV charges'!$B$11:$O$12,8,FALSE)),"")</f>
        <v/>
      </c>
      <c r="G90" s="108" t="str">
        <f>IFERROR(IF(VLOOKUP($B90,'Annex 2 EHV charges'!$B$11:$O$12,9,FALSE)=0,"",VLOOKUP($B90,'Annex 2 EHV charges'!$B$11:$O$12,9,FALSE)),"")</f>
        <v/>
      </c>
      <c r="H90" s="108" t="str">
        <f>IFERROR(IF(VLOOKUP($B90,'Annex 2 EHV charges'!$B$11:$O$12,9,FALSE)=0,"",VLOOKUP($B90,'Annex 2 EHV charges'!$B$11:$O$12,9,FALSE)),"")</f>
        <v/>
      </c>
    </row>
    <row r="91" spans="1:8" ht="15">
      <c r="A91" s="93" t="str">
        <f t="array" ref="A91">IFERROR(INDEX('Annex 2 EHV charges'!$A$11:$A$12, MATCH(0, IF(ISBLANK('Annex 2 EHV charges'!$A$11:$A$12),1, COUNTIF(A$10:$A90, 'Annex 2 EHV charges'!$A$11:$A$12)), 0)),"")</f>
        <v/>
      </c>
      <c r="B91" s="93" t="str">
        <f t="array" ref="B91">IFERROR(INDEX('Annex 2 EHV charges'!$B$11:$B$12, MATCH(0, IF(ISBLANK('Annex 2 EHV charges'!$B$11:$B$12),1, COUNTIF(B$10:$B90, 'Annex 2 EHV charges'!$B$11:$B$12)), 0)),"")</f>
        <v/>
      </c>
      <c r="C91" s="92" t="str">
        <f>IF($B91="","",VLOOKUP($B91,'Annex 2 EHV charges'!$B$11:$O$12,2,0))</f>
        <v/>
      </c>
      <c r="D91" s="92" t="str">
        <f>IF($B91="","",VLOOKUP($B91,'Annex 2 EHV charges'!$B$11:$O$12,6,0))</f>
        <v/>
      </c>
      <c r="E91" s="107" t="str">
        <f>IFERROR(IF(VLOOKUP($B91,'Annex 2 EHV charges'!$B$11:$O$12,7,FALSE)=0,"",VLOOKUP($B91,'Annex 2 EHV charges'!$B$11:$O$12,7,FALSE)),"")</f>
        <v/>
      </c>
      <c r="F91" s="108" t="str">
        <f>IFERROR(IF(VLOOKUP($B91,'Annex 2 EHV charges'!$B$11:$O$12,8,FALSE)=0,"",VLOOKUP($B91,'Annex 2 EHV charges'!$B$11:$O$12,8,FALSE)),"")</f>
        <v/>
      </c>
      <c r="G91" s="108" t="str">
        <f>IFERROR(IF(VLOOKUP($B91,'Annex 2 EHV charges'!$B$11:$O$12,9,FALSE)=0,"",VLOOKUP($B91,'Annex 2 EHV charges'!$B$11:$O$12,9,FALSE)),"")</f>
        <v/>
      </c>
      <c r="H91" s="108" t="str">
        <f>IFERROR(IF(VLOOKUP($B91,'Annex 2 EHV charges'!$B$11:$O$12,9,FALSE)=0,"",VLOOKUP($B91,'Annex 2 EHV charges'!$B$11:$O$12,9,FALSE)),"")</f>
        <v/>
      </c>
    </row>
    <row r="92" spans="1:8" ht="15">
      <c r="A92" s="93" t="str">
        <f t="array" ref="A92">IFERROR(INDEX('Annex 2 EHV charges'!$A$11:$A$12, MATCH(0, IF(ISBLANK('Annex 2 EHV charges'!$A$11:$A$12),1, COUNTIF(A$10:$A91, 'Annex 2 EHV charges'!$A$11:$A$12)), 0)),"")</f>
        <v/>
      </c>
      <c r="B92" s="93" t="str">
        <f t="array" ref="B92">IFERROR(INDEX('Annex 2 EHV charges'!$B$11:$B$12, MATCH(0, IF(ISBLANK('Annex 2 EHV charges'!$B$11:$B$12),1, COUNTIF(B$10:$B91, 'Annex 2 EHV charges'!$B$11:$B$12)), 0)),"")</f>
        <v/>
      </c>
      <c r="C92" s="92" t="str">
        <f>IF($B92="","",VLOOKUP($B92,'Annex 2 EHV charges'!$B$11:$O$12,2,0))</f>
        <v/>
      </c>
      <c r="D92" s="92" t="str">
        <f>IF($B92="","",VLOOKUP($B92,'Annex 2 EHV charges'!$B$11:$O$12,6,0))</f>
        <v/>
      </c>
      <c r="E92" s="107" t="str">
        <f>IFERROR(IF(VLOOKUP($B92,'Annex 2 EHV charges'!$B$11:$O$12,7,FALSE)=0,"",VLOOKUP($B92,'Annex 2 EHV charges'!$B$11:$O$12,7,FALSE)),"")</f>
        <v/>
      </c>
      <c r="F92" s="108" t="str">
        <f>IFERROR(IF(VLOOKUP($B92,'Annex 2 EHV charges'!$B$11:$O$12,8,FALSE)=0,"",VLOOKUP($B92,'Annex 2 EHV charges'!$B$11:$O$12,8,FALSE)),"")</f>
        <v/>
      </c>
      <c r="G92" s="108" t="str">
        <f>IFERROR(IF(VLOOKUP($B92,'Annex 2 EHV charges'!$B$11:$O$12,9,FALSE)=0,"",VLOOKUP($B92,'Annex 2 EHV charges'!$B$11:$O$12,9,FALSE)),"")</f>
        <v/>
      </c>
      <c r="H92" s="108" t="str">
        <f>IFERROR(IF(VLOOKUP($B92,'Annex 2 EHV charges'!$B$11:$O$12,9,FALSE)=0,"",VLOOKUP($B92,'Annex 2 EHV charges'!$B$11:$O$12,9,FALSE)),"")</f>
        <v/>
      </c>
    </row>
    <row r="93" spans="1:8" ht="15">
      <c r="A93" s="93" t="str">
        <f t="array" ref="A93">IFERROR(INDEX('Annex 2 EHV charges'!$A$11:$A$12, MATCH(0, IF(ISBLANK('Annex 2 EHV charges'!$A$11:$A$12),1, COUNTIF(A$10:$A92, 'Annex 2 EHV charges'!$A$11:$A$12)), 0)),"")</f>
        <v/>
      </c>
      <c r="B93" s="93" t="str">
        <f t="array" ref="B93">IFERROR(INDEX('Annex 2 EHV charges'!$B$11:$B$12, MATCH(0, IF(ISBLANK('Annex 2 EHV charges'!$B$11:$B$12),1, COUNTIF(B$10:$B92, 'Annex 2 EHV charges'!$B$11:$B$12)), 0)),"")</f>
        <v/>
      </c>
      <c r="C93" s="92" t="str">
        <f>IF($B93="","",VLOOKUP($B93,'Annex 2 EHV charges'!$B$11:$O$12,2,0))</f>
        <v/>
      </c>
      <c r="D93" s="92" t="str">
        <f>IF($B93="","",VLOOKUP($B93,'Annex 2 EHV charges'!$B$11:$O$12,6,0))</f>
        <v/>
      </c>
      <c r="E93" s="107" t="str">
        <f>IFERROR(IF(VLOOKUP($B93,'Annex 2 EHV charges'!$B$11:$O$12,7,FALSE)=0,"",VLOOKUP($B93,'Annex 2 EHV charges'!$B$11:$O$12,7,FALSE)),"")</f>
        <v/>
      </c>
      <c r="F93" s="108" t="str">
        <f>IFERROR(IF(VLOOKUP($B93,'Annex 2 EHV charges'!$B$11:$O$12,8,FALSE)=0,"",VLOOKUP($B93,'Annex 2 EHV charges'!$B$11:$O$12,8,FALSE)),"")</f>
        <v/>
      </c>
      <c r="G93" s="108" t="str">
        <f>IFERROR(IF(VLOOKUP($B93,'Annex 2 EHV charges'!$B$11:$O$12,9,FALSE)=0,"",VLOOKUP($B93,'Annex 2 EHV charges'!$B$11:$O$12,9,FALSE)),"")</f>
        <v/>
      </c>
      <c r="H93" s="108" t="str">
        <f>IFERROR(IF(VLOOKUP($B93,'Annex 2 EHV charges'!$B$11:$O$12,9,FALSE)=0,"",VLOOKUP($B93,'Annex 2 EHV charges'!$B$11:$O$12,9,FALSE)),"")</f>
        <v/>
      </c>
    </row>
    <row r="94" spans="1:8" ht="15">
      <c r="A94" s="93" t="str">
        <f t="array" ref="A94">IFERROR(INDEX('Annex 2 EHV charges'!$A$11:$A$12, MATCH(0, IF(ISBLANK('Annex 2 EHV charges'!$A$11:$A$12),1, COUNTIF(A$10:$A93, 'Annex 2 EHV charges'!$A$11:$A$12)), 0)),"")</f>
        <v/>
      </c>
      <c r="B94" s="93" t="str">
        <f t="array" ref="B94">IFERROR(INDEX('Annex 2 EHV charges'!$B$11:$B$12, MATCH(0, IF(ISBLANK('Annex 2 EHV charges'!$B$11:$B$12),1, COUNTIF(B$10:$B93, 'Annex 2 EHV charges'!$B$11:$B$12)), 0)),"")</f>
        <v/>
      </c>
      <c r="C94" s="92" t="str">
        <f>IF($B94="","",VLOOKUP($B94,'Annex 2 EHV charges'!$B$11:$O$12,2,0))</f>
        <v/>
      </c>
      <c r="D94" s="92" t="str">
        <f>IF($B94="","",VLOOKUP($B94,'Annex 2 EHV charges'!$B$11:$O$12,6,0))</f>
        <v/>
      </c>
      <c r="E94" s="107" t="str">
        <f>IFERROR(IF(VLOOKUP($B94,'Annex 2 EHV charges'!$B$11:$O$12,7,FALSE)=0,"",VLOOKUP($B94,'Annex 2 EHV charges'!$B$11:$O$12,7,FALSE)),"")</f>
        <v/>
      </c>
      <c r="F94" s="108" t="str">
        <f>IFERROR(IF(VLOOKUP($B94,'Annex 2 EHV charges'!$B$11:$O$12,8,FALSE)=0,"",VLOOKUP($B94,'Annex 2 EHV charges'!$B$11:$O$12,8,FALSE)),"")</f>
        <v/>
      </c>
      <c r="G94" s="108" t="str">
        <f>IFERROR(IF(VLOOKUP($B94,'Annex 2 EHV charges'!$B$11:$O$12,9,FALSE)=0,"",VLOOKUP($B94,'Annex 2 EHV charges'!$B$11:$O$12,9,FALSE)),"")</f>
        <v/>
      </c>
      <c r="H94" s="108" t="str">
        <f>IFERROR(IF(VLOOKUP($B94,'Annex 2 EHV charges'!$B$11:$O$12,9,FALSE)=0,"",VLOOKUP($B94,'Annex 2 EHV charges'!$B$11:$O$12,9,FALSE)),"")</f>
        <v/>
      </c>
    </row>
    <row r="95" spans="1:8" ht="15">
      <c r="A95" s="93" t="str">
        <f t="array" ref="A95">IFERROR(INDEX('Annex 2 EHV charges'!$A$11:$A$12, MATCH(0, IF(ISBLANK('Annex 2 EHV charges'!$A$11:$A$12),1, COUNTIF(A$10:$A94, 'Annex 2 EHV charges'!$A$11:$A$12)), 0)),"")</f>
        <v/>
      </c>
      <c r="B95" s="93" t="str">
        <f t="array" ref="B95">IFERROR(INDEX('Annex 2 EHV charges'!$B$11:$B$12, MATCH(0, IF(ISBLANK('Annex 2 EHV charges'!$B$11:$B$12),1, COUNTIF(B$10:$B94, 'Annex 2 EHV charges'!$B$11:$B$12)), 0)),"")</f>
        <v/>
      </c>
      <c r="C95" s="92" t="str">
        <f>IF($B95="","",VLOOKUP($B95,'Annex 2 EHV charges'!$B$11:$O$12,2,0))</f>
        <v/>
      </c>
      <c r="D95" s="92" t="str">
        <f>IF($B95="","",VLOOKUP($B95,'Annex 2 EHV charges'!$B$11:$O$12,6,0))</f>
        <v/>
      </c>
      <c r="E95" s="107" t="str">
        <f>IFERROR(IF(VLOOKUP($B95,'Annex 2 EHV charges'!$B$11:$O$12,7,FALSE)=0,"",VLOOKUP($B95,'Annex 2 EHV charges'!$B$11:$O$12,7,FALSE)),"")</f>
        <v/>
      </c>
      <c r="F95" s="108" t="str">
        <f>IFERROR(IF(VLOOKUP($B95,'Annex 2 EHV charges'!$B$11:$O$12,8,FALSE)=0,"",VLOOKUP($B95,'Annex 2 EHV charges'!$B$11:$O$12,8,FALSE)),"")</f>
        <v/>
      </c>
      <c r="G95" s="108" t="str">
        <f>IFERROR(IF(VLOOKUP($B95,'Annex 2 EHV charges'!$B$11:$O$12,9,FALSE)=0,"",VLOOKUP($B95,'Annex 2 EHV charges'!$B$11:$O$12,9,FALSE)),"")</f>
        <v/>
      </c>
      <c r="H95" s="108" t="str">
        <f>IFERROR(IF(VLOOKUP($B95,'Annex 2 EHV charges'!$B$11:$O$12,9,FALSE)=0,"",VLOOKUP($B95,'Annex 2 EHV charges'!$B$11:$O$12,9,FALSE)),"")</f>
        <v/>
      </c>
    </row>
    <row r="96" spans="1:8" ht="15">
      <c r="A96" s="93" t="str">
        <f t="array" ref="A96">IFERROR(INDEX('Annex 2 EHV charges'!$A$11:$A$12, MATCH(0, IF(ISBLANK('Annex 2 EHV charges'!$A$11:$A$12),1, COUNTIF(A$10:$A95, 'Annex 2 EHV charges'!$A$11:$A$12)), 0)),"")</f>
        <v/>
      </c>
      <c r="B96" s="93" t="str">
        <f t="array" ref="B96">IFERROR(INDEX('Annex 2 EHV charges'!$B$11:$B$12, MATCH(0, IF(ISBLANK('Annex 2 EHV charges'!$B$11:$B$12),1, COUNTIF(B$10:$B95, 'Annex 2 EHV charges'!$B$11:$B$12)), 0)),"")</f>
        <v/>
      </c>
      <c r="C96" s="92" t="str">
        <f>IF($B96="","",VLOOKUP($B96,'Annex 2 EHV charges'!$B$11:$O$12,2,0))</f>
        <v/>
      </c>
      <c r="D96" s="92" t="str">
        <f>IF($B96="","",VLOOKUP($B96,'Annex 2 EHV charges'!$B$11:$O$12,6,0))</f>
        <v/>
      </c>
      <c r="E96" s="107" t="str">
        <f>IFERROR(IF(VLOOKUP($B96,'Annex 2 EHV charges'!$B$11:$O$12,7,FALSE)=0,"",VLOOKUP($B96,'Annex 2 EHV charges'!$B$11:$O$12,7,FALSE)),"")</f>
        <v/>
      </c>
      <c r="F96" s="108" t="str">
        <f>IFERROR(IF(VLOOKUP($B96,'Annex 2 EHV charges'!$B$11:$O$12,8,FALSE)=0,"",VLOOKUP($B96,'Annex 2 EHV charges'!$B$11:$O$12,8,FALSE)),"")</f>
        <v/>
      </c>
      <c r="G96" s="108" t="str">
        <f>IFERROR(IF(VLOOKUP($B96,'Annex 2 EHV charges'!$B$11:$O$12,9,FALSE)=0,"",VLOOKUP($B96,'Annex 2 EHV charges'!$B$11:$O$12,9,FALSE)),"")</f>
        <v/>
      </c>
      <c r="H96" s="108" t="str">
        <f>IFERROR(IF(VLOOKUP($B96,'Annex 2 EHV charges'!$B$11:$O$12,9,FALSE)=0,"",VLOOKUP($B96,'Annex 2 EHV charges'!$B$11:$O$12,9,FALSE)),"")</f>
        <v/>
      </c>
    </row>
    <row r="97" spans="1:8" ht="15">
      <c r="A97" s="93" t="str">
        <f t="array" ref="A97">IFERROR(INDEX('Annex 2 EHV charges'!$A$11:$A$12, MATCH(0, IF(ISBLANK('Annex 2 EHV charges'!$A$11:$A$12),1, COUNTIF(A$10:$A96, 'Annex 2 EHV charges'!$A$11:$A$12)), 0)),"")</f>
        <v/>
      </c>
      <c r="B97" s="93" t="str">
        <f t="array" ref="B97">IFERROR(INDEX('Annex 2 EHV charges'!$B$11:$B$12, MATCH(0, IF(ISBLANK('Annex 2 EHV charges'!$B$11:$B$12),1, COUNTIF(B$10:$B96, 'Annex 2 EHV charges'!$B$11:$B$12)), 0)),"")</f>
        <v/>
      </c>
      <c r="C97" s="92" t="str">
        <f>IF($B97="","",VLOOKUP($B97,'Annex 2 EHV charges'!$B$11:$O$12,2,0))</f>
        <v/>
      </c>
      <c r="D97" s="92" t="str">
        <f>IF($B97="","",VLOOKUP($B97,'Annex 2 EHV charges'!$B$11:$O$12,6,0))</f>
        <v/>
      </c>
      <c r="E97" s="107" t="str">
        <f>IFERROR(IF(VLOOKUP($B97,'Annex 2 EHV charges'!$B$11:$O$12,7,FALSE)=0,"",VLOOKUP($B97,'Annex 2 EHV charges'!$B$11:$O$12,7,FALSE)),"")</f>
        <v/>
      </c>
      <c r="F97" s="108" t="str">
        <f>IFERROR(IF(VLOOKUP($B97,'Annex 2 EHV charges'!$B$11:$O$12,8,FALSE)=0,"",VLOOKUP($B97,'Annex 2 EHV charges'!$B$11:$O$12,8,FALSE)),"")</f>
        <v/>
      </c>
      <c r="G97" s="108" t="str">
        <f>IFERROR(IF(VLOOKUP($B97,'Annex 2 EHV charges'!$B$11:$O$12,9,FALSE)=0,"",VLOOKUP($B97,'Annex 2 EHV charges'!$B$11:$O$12,9,FALSE)),"")</f>
        <v/>
      </c>
      <c r="H97" s="108" t="str">
        <f>IFERROR(IF(VLOOKUP($B97,'Annex 2 EHV charges'!$B$11:$O$12,9,FALSE)=0,"",VLOOKUP($B97,'Annex 2 EHV charges'!$B$11:$O$12,9,FALSE)),"")</f>
        <v/>
      </c>
    </row>
    <row r="98" spans="1:8" ht="15">
      <c r="A98" s="93" t="str">
        <f t="array" ref="A98">IFERROR(INDEX('Annex 2 EHV charges'!$A$11:$A$12, MATCH(0, IF(ISBLANK('Annex 2 EHV charges'!$A$11:$A$12),1, COUNTIF(A$10:$A97, 'Annex 2 EHV charges'!$A$11:$A$12)), 0)),"")</f>
        <v/>
      </c>
      <c r="B98" s="93" t="str">
        <f t="array" ref="B98">IFERROR(INDEX('Annex 2 EHV charges'!$B$11:$B$12, MATCH(0, IF(ISBLANK('Annex 2 EHV charges'!$B$11:$B$12),1, COUNTIF(B$10:$B97, 'Annex 2 EHV charges'!$B$11:$B$12)), 0)),"")</f>
        <v/>
      </c>
      <c r="C98" s="92" t="str">
        <f>IF($B98="","",VLOOKUP($B98,'Annex 2 EHV charges'!$B$11:$O$12,2,0))</f>
        <v/>
      </c>
      <c r="D98" s="92" t="str">
        <f>IF($B98="","",VLOOKUP($B98,'Annex 2 EHV charges'!$B$11:$O$12,6,0))</f>
        <v/>
      </c>
      <c r="E98" s="107" t="str">
        <f>IFERROR(IF(VLOOKUP($B98,'Annex 2 EHV charges'!$B$11:$O$12,7,FALSE)=0,"",VLOOKUP($B98,'Annex 2 EHV charges'!$B$11:$O$12,7,FALSE)),"")</f>
        <v/>
      </c>
      <c r="F98" s="108" t="str">
        <f>IFERROR(IF(VLOOKUP($B98,'Annex 2 EHV charges'!$B$11:$O$12,8,FALSE)=0,"",VLOOKUP($B98,'Annex 2 EHV charges'!$B$11:$O$12,8,FALSE)),"")</f>
        <v/>
      </c>
      <c r="G98" s="108" t="str">
        <f>IFERROR(IF(VLOOKUP($B98,'Annex 2 EHV charges'!$B$11:$O$12,9,FALSE)=0,"",VLOOKUP($B98,'Annex 2 EHV charges'!$B$11:$O$12,9,FALSE)),"")</f>
        <v/>
      </c>
      <c r="H98" s="108" t="str">
        <f>IFERROR(IF(VLOOKUP($B98,'Annex 2 EHV charges'!$B$11:$O$12,9,FALSE)=0,"",VLOOKUP($B98,'Annex 2 EHV charges'!$B$11:$O$12,9,FALSE)),"")</f>
        <v/>
      </c>
    </row>
    <row r="99" spans="1:8" ht="15">
      <c r="A99" s="93" t="str">
        <f t="array" ref="A99">IFERROR(INDEX('Annex 2 EHV charges'!$A$11:$A$12, MATCH(0, IF(ISBLANK('Annex 2 EHV charges'!$A$11:$A$12),1, COUNTIF(A$10:$A98, 'Annex 2 EHV charges'!$A$11:$A$12)), 0)),"")</f>
        <v/>
      </c>
      <c r="B99" s="93" t="str">
        <f t="array" ref="B99">IFERROR(INDEX('Annex 2 EHV charges'!$B$11:$B$12, MATCH(0, IF(ISBLANK('Annex 2 EHV charges'!$B$11:$B$12),1, COUNTIF(B$10:$B98, 'Annex 2 EHV charges'!$B$11:$B$12)), 0)),"")</f>
        <v/>
      </c>
      <c r="C99" s="92" t="str">
        <f>IF($B99="","",VLOOKUP($B99,'Annex 2 EHV charges'!$B$11:$O$12,2,0))</f>
        <v/>
      </c>
      <c r="D99" s="92" t="str">
        <f>IF($B99="","",VLOOKUP($B99,'Annex 2 EHV charges'!$B$11:$O$12,6,0))</f>
        <v/>
      </c>
      <c r="E99" s="107" t="str">
        <f>IFERROR(IF(VLOOKUP($B99,'Annex 2 EHV charges'!$B$11:$O$12,7,FALSE)=0,"",VLOOKUP($B99,'Annex 2 EHV charges'!$B$11:$O$12,7,FALSE)),"")</f>
        <v/>
      </c>
      <c r="F99" s="108" t="str">
        <f>IFERROR(IF(VLOOKUP($B99,'Annex 2 EHV charges'!$B$11:$O$12,8,FALSE)=0,"",VLOOKUP($B99,'Annex 2 EHV charges'!$B$11:$O$12,8,FALSE)),"")</f>
        <v/>
      </c>
      <c r="G99" s="108" t="str">
        <f>IFERROR(IF(VLOOKUP($B99,'Annex 2 EHV charges'!$B$11:$O$12,9,FALSE)=0,"",VLOOKUP($B99,'Annex 2 EHV charges'!$B$11:$O$12,9,FALSE)),"")</f>
        <v/>
      </c>
      <c r="H99" s="108" t="str">
        <f>IFERROR(IF(VLOOKUP($B99,'Annex 2 EHV charges'!$B$11:$O$12,9,FALSE)=0,"",VLOOKUP($B99,'Annex 2 EHV charges'!$B$11:$O$12,9,FALSE)),"")</f>
        <v/>
      </c>
    </row>
    <row r="100" spans="1:8" ht="15">
      <c r="A100" s="93" t="str">
        <f t="array" ref="A100">IFERROR(INDEX('Annex 2 EHV charges'!$A$11:$A$12, MATCH(0, IF(ISBLANK('Annex 2 EHV charges'!$A$11:$A$12),1, COUNTIF(A$10:$A99, 'Annex 2 EHV charges'!$A$11:$A$12)), 0)),"")</f>
        <v/>
      </c>
      <c r="B100" s="93" t="str">
        <f t="array" ref="B100">IFERROR(INDEX('Annex 2 EHV charges'!$B$11:$B$12, MATCH(0, IF(ISBLANK('Annex 2 EHV charges'!$B$11:$B$12),1, COUNTIF(B$10:$B99, 'Annex 2 EHV charges'!$B$11:$B$12)), 0)),"")</f>
        <v/>
      </c>
      <c r="C100" s="92" t="str">
        <f>IF($B100="","",VLOOKUP($B100,'Annex 2 EHV charges'!$B$11:$O$12,2,0))</f>
        <v/>
      </c>
      <c r="D100" s="92" t="str">
        <f>IF($B100="","",VLOOKUP($B100,'Annex 2 EHV charges'!$B$11:$O$12,6,0))</f>
        <v/>
      </c>
      <c r="E100" s="107" t="str">
        <f>IFERROR(IF(VLOOKUP($B100,'Annex 2 EHV charges'!$B$11:$O$12,7,FALSE)=0,"",VLOOKUP($B100,'Annex 2 EHV charges'!$B$11:$O$12,7,FALSE)),"")</f>
        <v/>
      </c>
      <c r="F100" s="108" t="str">
        <f>IFERROR(IF(VLOOKUP($B100,'Annex 2 EHV charges'!$B$11:$O$12,8,FALSE)=0,"",VLOOKUP($B100,'Annex 2 EHV charges'!$B$11:$O$12,8,FALSE)),"")</f>
        <v/>
      </c>
      <c r="G100" s="108" t="str">
        <f>IFERROR(IF(VLOOKUP($B100,'Annex 2 EHV charges'!$B$11:$O$12,9,FALSE)=0,"",VLOOKUP($B100,'Annex 2 EHV charges'!$B$11:$O$12,9,FALSE)),"")</f>
        <v/>
      </c>
      <c r="H100" s="108" t="str">
        <f>IFERROR(IF(VLOOKUP($B100,'Annex 2 EHV charges'!$B$11:$O$12,9,FALSE)=0,"",VLOOKUP($B100,'Annex 2 EHV charges'!$B$11:$O$12,9,FALSE)),"")</f>
        <v/>
      </c>
    </row>
    <row r="101" spans="1:8" ht="15">
      <c r="A101" s="93" t="str">
        <f t="array" ref="A101">IFERROR(INDEX('Annex 2 EHV charges'!$A$11:$A$12, MATCH(0, IF(ISBLANK('Annex 2 EHV charges'!$A$11:$A$12),1, COUNTIF(A$10:$A100, 'Annex 2 EHV charges'!$A$11:$A$12)), 0)),"")</f>
        <v/>
      </c>
      <c r="B101" s="93" t="str">
        <f t="array" ref="B101">IFERROR(INDEX('Annex 2 EHV charges'!$B$11:$B$12, MATCH(0, IF(ISBLANK('Annex 2 EHV charges'!$B$11:$B$12),1, COUNTIF(B$10:$B100, 'Annex 2 EHV charges'!$B$11:$B$12)), 0)),"")</f>
        <v/>
      </c>
      <c r="C101" s="92" t="str">
        <f>IF($B101="","",VLOOKUP($B101,'Annex 2 EHV charges'!$B$11:$O$12,2,0))</f>
        <v/>
      </c>
      <c r="D101" s="92" t="str">
        <f>IF($B101="","",VLOOKUP($B101,'Annex 2 EHV charges'!$B$11:$O$12,6,0))</f>
        <v/>
      </c>
      <c r="E101" s="107" t="str">
        <f>IFERROR(IF(VLOOKUP($B101,'Annex 2 EHV charges'!$B$11:$O$12,7,FALSE)=0,"",VLOOKUP($B101,'Annex 2 EHV charges'!$B$11:$O$12,7,FALSE)),"")</f>
        <v/>
      </c>
      <c r="F101" s="108" t="str">
        <f>IFERROR(IF(VLOOKUP($B101,'Annex 2 EHV charges'!$B$11:$O$12,8,FALSE)=0,"",VLOOKUP($B101,'Annex 2 EHV charges'!$B$11:$O$12,8,FALSE)),"")</f>
        <v/>
      </c>
      <c r="G101" s="108" t="str">
        <f>IFERROR(IF(VLOOKUP($B101,'Annex 2 EHV charges'!$B$11:$O$12,9,FALSE)=0,"",VLOOKUP($B101,'Annex 2 EHV charges'!$B$11:$O$12,9,FALSE)),"")</f>
        <v/>
      </c>
      <c r="H101" s="108" t="str">
        <f>IFERROR(IF(VLOOKUP($B101,'Annex 2 EHV charges'!$B$11:$O$12,9,FALSE)=0,"",VLOOKUP($B101,'Annex 2 EHV charges'!$B$11:$O$12,9,FALSE)),"")</f>
        <v/>
      </c>
    </row>
    <row r="102" spans="1:8" ht="15">
      <c r="A102" s="93" t="str">
        <f t="array" ref="A102">IFERROR(INDEX('Annex 2 EHV charges'!$A$11:$A$12, MATCH(0, IF(ISBLANK('Annex 2 EHV charges'!$A$11:$A$12),1, COUNTIF(A$10:$A101, 'Annex 2 EHV charges'!$A$11:$A$12)), 0)),"")</f>
        <v/>
      </c>
      <c r="B102" s="93" t="str">
        <f t="array" ref="B102">IFERROR(INDEX('Annex 2 EHV charges'!$B$11:$B$12, MATCH(0, IF(ISBLANK('Annex 2 EHV charges'!$B$11:$B$12),1, COUNTIF(B$10:$B101, 'Annex 2 EHV charges'!$B$11:$B$12)), 0)),"")</f>
        <v/>
      </c>
      <c r="C102" s="92" t="str">
        <f>IF($B102="","",VLOOKUP($B102,'Annex 2 EHV charges'!$B$11:$O$12,2,0))</f>
        <v/>
      </c>
      <c r="D102" s="92" t="str">
        <f>IF($B102="","",VLOOKUP($B102,'Annex 2 EHV charges'!$B$11:$O$12,6,0))</f>
        <v/>
      </c>
      <c r="E102" s="107" t="str">
        <f>IFERROR(IF(VLOOKUP($B102,'Annex 2 EHV charges'!$B$11:$O$12,7,FALSE)=0,"",VLOOKUP($B102,'Annex 2 EHV charges'!$B$11:$O$12,7,FALSE)),"")</f>
        <v/>
      </c>
      <c r="F102" s="108" t="str">
        <f>IFERROR(IF(VLOOKUP($B102,'Annex 2 EHV charges'!$B$11:$O$12,8,FALSE)=0,"",VLOOKUP($B102,'Annex 2 EHV charges'!$B$11:$O$12,8,FALSE)),"")</f>
        <v/>
      </c>
      <c r="G102" s="108" t="str">
        <f>IFERROR(IF(VLOOKUP($B102,'Annex 2 EHV charges'!$B$11:$O$12,9,FALSE)=0,"",VLOOKUP($B102,'Annex 2 EHV charges'!$B$11:$O$12,9,FALSE)),"")</f>
        <v/>
      </c>
      <c r="H102" s="108" t="str">
        <f>IFERROR(IF(VLOOKUP($B102,'Annex 2 EHV charges'!$B$11:$O$12,9,FALSE)=0,"",VLOOKUP($B102,'Annex 2 EHV charges'!$B$11:$O$12,9,FALSE)),"")</f>
        <v/>
      </c>
    </row>
    <row r="103" spans="1:8" ht="15">
      <c r="A103" s="93" t="str">
        <f t="array" ref="A103">IFERROR(INDEX('Annex 2 EHV charges'!$A$11:$A$12, MATCH(0, IF(ISBLANK('Annex 2 EHV charges'!$A$11:$A$12),1, COUNTIF(A$10:$A102, 'Annex 2 EHV charges'!$A$11:$A$12)), 0)),"")</f>
        <v/>
      </c>
      <c r="B103" s="93" t="str">
        <f t="array" ref="B103">IFERROR(INDEX('Annex 2 EHV charges'!$B$11:$B$12, MATCH(0, IF(ISBLANK('Annex 2 EHV charges'!$B$11:$B$12),1, COUNTIF(B$10:$B102, 'Annex 2 EHV charges'!$B$11:$B$12)), 0)),"")</f>
        <v/>
      </c>
      <c r="C103" s="92" t="str">
        <f>IF($B103="","",VLOOKUP($B103,'Annex 2 EHV charges'!$B$11:$O$12,2,0))</f>
        <v/>
      </c>
      <c r="D103" s="92" t="str">
        <f>IF($B103="","",VLOOKUP($B103,'Annex 2 EHV charges'!$B$11:$O$12,6,0))</f>
        <v/>
      </c>
      <c r="E103" s="107" t="str">
        <f>IFERROR(IF(VLOOKUP($B103,'Annex 2 EHV charges'!$B$11:$O$12,7,FALSE)=0,"",VLOOKUP($B103,'Annex 2 EHV charges'!$B$11:$O$12,7,FALSE)),"")</f>
        <v/>
      </c>
      <c r="F103" s="108" t="str">
        <f>IFERROR(IF(VLOOKUP($B103,'Annex 2 EHV charges'!$B$11:$O$12,8,FALSE)=0,"",VLOOKUP($B103,'Annex 2 EHV charges'!$B$11:$O$12,8,FALSE)),"")</f>
        <v/>
      </c>
      <c r="G103" s="108" t="str">
        <f>IFERROR(IF(VLOOKUP($B103,'Annex 2 EHV charges'!$B$11:$O$12,9,FALSE)=0,"",VLOOKUP($B103,'Annex 2 EHV charges'!$B$11:$O$12,9,FALSE)),"")</f>
        <v/>
      </c>
      <c r="H103" s="108" t="str">
        <f>IFERROR(IF(VLOOKUP($B103,'Annex 2 EHV charges'!$B$11:$O$12,9,FALSE)=0,"",VLOOKUP($B103,'Annex 2 EHV charges'!$B$11:$O$12,9,FALSE)),"")</f>
        <v/>
      </c>
    </row>
    <row r="104" spans="1:8" ht="15">
      <c r="A104" s="93" t="str">
        <f t="array" ref="A104">IFERROR(INDEX('Annex 2 EHV charges'!$A$11:$A$12, MATCH(0, IF(ISBLANK('Annex 2 EHV charges'!$A$11:$A$12),1, COUNTIF(A$10:$A103, 'Annex 2 EHV charges'!$A$11:$A$12)), 0)),"")</f>
        <v/>
      </c>
      <c r="B104" s="93" t="str">
        <f t="array" ref="B104">IFERROR(INDEX('Annex 2 EHV charges'!$B$11:$B$12, MATCH(0, IF(ISBLANK('Annex 2 EHV charges'!$B$11:$B$12),1, COUNTIF(B$10:$B103, 'Annex 2 EHV charges'!$B$11:$B$12)), 0)),"")</f>
        <v/>
      </c>
      <c r="C104" s="92" t="str">
        <f>IF($B104="","",VLOOKUP($B104,'Annex 2 EHV charges'!$B$11:$O$12,2,0))</f>
        <v/>
      </c>
      <c r="D104" s="92" t="str">
        <f>IF($B104="","",VLOOKUP($B104,'Annex 2 EHV charges'!$B$11:$O$12,6,0))</f>
        <v/>
      </c>
      <c r="E104" s="107" t="str">
        <f>IFERROR(IF(VLOOKUP($B104,'Annex 2 EHV charges'!$B$11:$O$12,7,FALSE)=0,"",VLOOKUP($B104,'Annex 2 EHV charges'!$B$11:$O$12,7,FALSE)),"")</f>
        <v/>
      </c>
      <c r="F104" s="108" t="str">
        <f>IFERROR(IF(VLOOKUP($B104,'Annex 2 EHV charges'!$B$11:$O$12,8,FALSE)=0,"",VLOOKUP($B104,'Annex 2 EHV charges'!$B$11:$O$12,8,FALSE)),"")</f>
        <v/>
      </c>
      <c r="G104" s="108" t="str">
        <f>IFERROR(IF(VLOOKUP($B104,'Annex 2 EHV charges'!$B$11:$O$12,9,FALSE)=0,"",VLOOKUP($B104,'Annex 2 EHV charges'!$B$11:$O$12,9,FALSE)),"")</f>
        <v/>
      </c>
      <c r="H104" s="108" t="str">
        <f>IFERROR(IF(VLOOKUP($B104,'Annex 2 EHV charges'!$B$11:$O$12,9,FALSE)=0,"",VLOOKUP($B104,'Annex 2 EHV charges'!$B$11:$O$12,9,FALSE)),"")</f>
        <v/>
      </c>
    </row>
    <row r="105" spans="1:8" ht="15">
      <c r="A105" s="93" t="str">
        <f t="array" ref="A105">IFERROR(INDEX('Annex 2 EHV charges'!$A$11:$A$12, MATCH(0, IF(ISBLANK('Annex 2 EHV charges'!$A$11:$A$12),1, COUNTIF(A$10:$A104, 'Annex 2 EHV charges'!$A$11:$A$12)), 0)),"")</f>
        <v/>
      </c>
      <c r="B105" s="93" t="str">
        <f t="array" ref="B105">IFERROR(INDEX('Annex 2 EHV charges'!$B$11:$B$12, MATCH(0, IF(ISBLANK('Annex 2 EHV charges'!$B$11:$B$12),1, COUNTIF(B$10:$B104, 'Annex 2 EHV charges'!$B$11:$B$12)), 0)),"")</f>
        <v/>
      </c>
      <c r="C105" s="92" t="str">
        <f>IF($B105="","",VLOOKUP($B105,'Annex 2 EHV charges'!$B$11:$O$12,2,0))</f>
        <v/>
      </c>
      <c r="D105" s="92" t="str">
        <f>IF($B105="","",VLOOKUP($B105,'Annex 2 EHV charges'!$B$11:$O$12,6,0))</f>
        <v/>
      </c>
      <c r="E105" s="107" t="str">
        <f>IFERROR(IF(VLOOKUP($B105,'Annex 2 EHV charges'!$B$11:$O$12,7,FALSE)=0,"",VLOOKUP($B105,'Annex 2 EHV charges'!$B$11:$O$12,7,FALSE)),"")</f>
        <v/>
      </c>
      <c r="F105" s="108" t="str">
        <f>IFERROR(IF(VLOOKUP($B105,'Annex 2 EHV charges'!$B$11:$O$12,8,FALSE)=0,"",VLOOKUP($B105,'Annex 2 EHV charges'!$B$11:$O$12,8,FALSE)),"")</f>
        <v/>
      </c>
      <c r="G105" s="108" t="str">
        <f>IFERROR(IF(VLOOKUP($B105,'Annex 2 EHV charges'!$B$11:$O$12,9,FALSE)=0,"",VLOOKUP($B105,'Annex 2 EHV charges'!$B$11:$O$12,9,FALSE)),"")</f>
        <v/>
      </c>
      <c r="H105" s="108" t="str">
        <f>IFERROR(IF(VLOOKUP($B105,'Annex 2 EHV charges'!$B$11:$O$12,9,FALSE)=0,"",VLOOKUP($B105,'Annex 2 EHV charges'!$B$11:$O$12,9,FALSE)),"")</f>
        <v/>
      </c>
    </row>
    <row r="106" spans="1:8" ht="15">
      <c r="A106" s="93" t="str">
        <f t="array" ref="A106">IFERROR(INDEX('Annex 2 EHV charges'!$A$11:$A$12, MATCH(0, IF(ISBLANK('Annex 2 EHV charges'!$A$11:$A$12),1, COUNTIF(A$10:$A105, 'Annex 2 EHV charges'!$A$11:$A$12)), 0)),"")</f>
        <v/>
      </c>
      <c r="B106" s="93" t="str">
        <f t="array" ref="B106">IFERROR(INDEX('Annex 2 EHV charges'!$B$11:$B$12, MATCH(0, IF(ISBLANK('Annex 2 EHV charges'!$B$11:$B$12),1, COUNTIF(B$10:$B105, 'Annex 2 EHV charges'!$B$11:$B$12)), 0)),"")</f>
        <v/>
      </c>
      <c r="C106" s="92" t="str">
        <f>IF($B106="","",VLOOKUP($B106,'Annex 2 EHV charges'!$B$11:$O$12,2,0))</f>
        <v/>
      </c>
      <c r="D106" s="92" t="str">
        <f>IF($B106="","",VLOOKUP($B106,'Annex 2 EHV charges'!$B$11:$O$12,6,0))</f>
        <v/>
      </c>
      <c r="E106" s="107" t="str">
        <f>IFERROR(IF(VLOOKUP($B106,'Annex 2 EHV charges'!$B$11:$O$12,7,FALSE)=0,"",VLOOKUP($B106,'Annex 2 EHV charges'!$B$11:$O$12,7,FALSE)),"")</f>
        <v/>
      </c>
      <c r="F106" s="108" t="str">
        <f>IFERROR(IF(VLOOKUP($B106,'Annex 2 EHV charges'!$B$11:$O$12,8,FALSE)=0,"",VLOOKUP($B106,'Annex 2 EHV charges'!$B$11:$O$12,8,FALSE)),"")</f>
        <v/>
      </c>
      <c r="G106" s="108" t="str">
        <f>IFERROR(IF(VLOOKUP($B106,'Annex 2 EHV charges'!$B$11:$O$12,9,FALSE)=0,"",VLOOKUP($B106,'Annex 2 EHV charges'!$B$11:$O$12,9,FALSE)),"")</f>
        <v/>
      </c>
      <c r="H106" s="108" t="str">
        <f>IFERROR(IF(VLOOKUP($B106,'Annex 2 EHV charges'!$B$11:$O$12,9,FALSE)=0,"",VLOOKUP($B106,'Annex 2 EHV charges'!$B$11:$O$12,9,FALSE)),"")</f>
        <v/>
      </c>
    </row>
    <row r="107" spans="1:8" ht="15">
      <c r="A107" s="93" t="str">
        <f t="array" ref="A107">IFERROR(INDEX('Annex 2 EHV charges'!$A$11:$A$12, MATCH(0, IF(ISBLANK('Annex 2 EHV charges'!$A$11:$A$12),1, COUNTIF(A$10:$A106, 'Annex 2 EHV charges'!$A$11:$A$12)), 0)),"")</f>
        <v/>
      </c>
      <c r="B107" s="93" t="str">
        <f t="array" ref="B107">IFERROR(INDEX('Annex 2 EHV charges'!$B$11:$B$12, MATCH(0, IF(ISBLANK('Annex 2 EHV charges'!$B$11:$B$12),1, COUNTIF(B$10:$B106, 'Annex 2 EHV charges'!$B$11:$B$12)), 0)),"")</f>
        <v/>
      </c>
      <c r="C107" s="92" t="str">
        <f>IF($B107="","",VLOOKUP($B107,'Annex 2 EHV charges'!$B$11:$O$12,2,0))</f>
        <v/>
      </c>
      <c r="D107" s="92" t="str">
        <f>IF($B107="","",VLOOKUP($B107,'Annex 2 EHV charges'!$B$11:$O$12,6,0))</f>
        <v/>
      </c>
      <c r="E107" s="107" t="str">
        <f>IFERROR(IF(VLOOKUP($B107,'Annex 2 EHV charges'!$B$11:$O$12,7,FALSE)=0,"",VLOOKUP($B107,'Annex 2 EHV charges'!$B$11:$O$12,7,FALSE)),"")</f>
        <v/>
      </c>
      <c r="F107" s="108" t="str">
        <f>IFERROR(IF(VLOOKUP($B107,'Annex 2 EHV charges'!$B$11:$O$12,8,FALSE)=0,"",VLOOKUP($B107,'Annex 2 EHV charges'!$B$11:$O$12,8,FALSE)),"")</f>
        <v/>
      </c>
      <c r="G107" s="108" t="str">
        <f>IFERROR(IF(VLOOKUP($B107,'Annex 2 EHV charges'!$B$11:$O$12,9,FALSE)=0,"",VLOOKUP($B107,'Annex 2 EHV charges'!$B$11:$O$12,9,FALSE)),"")</f>
        <v/>
      </c>
      <c r="H107" s="108" t="str">
        <f>IFERROR(IF(VLOOKUP($B107,'Annex 2 EHV charges'!$B$11:$O$12,9,FALSE)=0,"",VLOOKUP($B107,'Annex 2 EHV charges'!$B$11:$O$12,9,FALSE)),"")</f>
        <v/>
      </c>
    </row>
    <row r="108" spans="1:8" ht="15">
      <c r="A108" s="93" t="str">
        <f t="array" ref="A108">IFERROR(INDEX('Annex 2 EHV charges'!$A$11:$A$12, MATCH(0, IF(ISBLANK('Annex 2 EHV charges'!$A$11:$A$12),1, COUNTIF(A$10:$A107, 'Annex 2 EHV charges'!$A$11:$A$12)), 0)),"")</f>
        <v/>
      </c>
      <c r="B108" s="93" t="str">
        <f t="array" ref="B108">IFERROR(INDEX('Annex 2 EHV charges'!$B$11:$B$12, MATCH(0, IF(ISBLANK('Annex 2 EHV charges'!$B$11:$B$12),1, COUNTIF(B$10:$B107, 'Annex 2 EHV charges'!$B$11:$B$12)), 0)),"")</f>
        <v/>
      </c>
      <c r="C108" s="92" t="str">
        <f>IF($B108="","",VLOOKUP($B108,'Annex 2 EHV charges'!$B$11:$O$12,2,0))</f>
        <v/>
      </c>
      <c r="D108" s="92" t="str">
        <f>IF($B108="","",VLOOKUP($B108,'Annex 2 EHV charges'!$B$11:$O$12,6,0))</f>
        <v/>
      </c>
      <c r="E108" s="107" t="str">
        <f>IFERROR(IF(VLOOKUP($B108,'Annex 2 EHV charges'!$B$11:$O$12,7,FALSE)=0,"",VLOOKUP($B108,'Annex 2 EHV charges'!$B$11:$O$12,7,FALSE)),"")</f>
        <v/>
      </c>
      <c r="F108" s="108" t="str">
        <f>IFERROR(IF(VLOOKUP($B108,'Annex 2 EHV charges'!$B$11:$O$12,8,FALSE)=0,"",VLOOKUP($B108,'Annex 2 EHV charges'!$B$11:$O$12,8,FALSE)),"")</f>
        <v/>
      </c>
      <c r="G108" s="108" t="str">
        <f>IFERROR(IF(VLOOKUP($B108,'Annex 2 EHV charges'!$B$11:$O$12,9,FALSE)=0,"",VLOOKUP($B108,'Annex 2 EHV charges'!$B$11:$O$12,9,FALSE)),"")</f>
        <v/>
      </c>
      <c r="H108" s="108" t="str">
        <f>IFERROR(IF(VLOOKUP($B108,'Annex 2 EHV charges'!$B$11:$O$12,9,FALSE)=0,"",VLOOKUP($B108,'Annex 2 EHV charges'!$B$11:$O$12,9,FALSE)),"")</f>
        <v/>
      </c>
    </row>
    <row r="109" spans="1:8" ht="15">
      <c r="A109" s="93" t="str">
        <f t="array" ref="A109">IFERROR(INDEX('Annex 2 EHV charges'!$A$11:$A$12, MATCH(0, IF(ISBLANK('Annex 2 EHV charges'!$A$11:$A$12),1, COUNTIF(A$10:$A108, 'Annex 2 EHV charges'!$A$11:$A$12)), 0)),"")</f>
        <v/>
      </c>
      <c r="B109" s="93" t="str">
        <f t="array" ref="B109">IFERROR(INDEX('Annex 2 EHV charges'!$B$11:$B$12, MATCH(0, IF(ISBLANK('Annex 2 EHV charges'!$B$11:$B$12),1, COUNTIF(B$10:$B108, 'Annex 2 EHV charges'!$B$11:$B$12)), 0)),"")</f>
        <v/>
      </c>
      <c r="C109" s="92" t="str">
        <f>IF($B109="","",VLOOKUP($B109,'Annex 2 EHV charges'!$B$11:$O$12,2,0))</f>
        <v/>
      </c>
      <c r="D109" s="92" t="str">
        <f>IF($B109="","",VLOOKUP($B109,'Annex 2 EHV charges'!$B$11:$O$12,6,0))</f>
        <v/>
      </c>
      <c r="E109" s="107" t="str">
        <f>IFERROR(IF(VLOOKUP($B109,'Annex 2 EHV charges'!$B$11:$O$12,7,FALSE)=0,"",VLOOKUP($B109,'Annex 2 EHV charges'!$B$11:$O$12,7,FALSE)),"")</f>
        <v/>
      </c>
      <c r="F109" s="108" t="str">
        <f>IFERROR(IF(VLOOKUP($B109,'Annex 2 EHV charges'!$B$11:$O$12,8,FALSE)=0,"",VLOOKUP($B109,'Annex 2 EHV charges'!$B$11:$O$12,8,FALSE)),"")</f>
        <v/>
      </c>
      <c r="G109" s="108" t="str">
        <f>IFERROR(IF(VLOOKUP($B109,'Annex 2 EHV charges'!$B$11:$O$12,9,FALSE)=0,"",VLOOKUP($B109,'Annex 2 EHV charges'!$B$11:$O$12,9,FALSE)),"")</f>
        <v/>
      </c>
      <c r="H109" s="108" t="str">
        <f>IFERROR(IF(VLOOKUP($B109,'Annex 2 EHV charges'!$B$11:$O$12,9,FALSE)=0,"",VLOOKUP($B109,'Annex 2 EHV charges'!$B$11:$O$12,9,FALSE)),"")</f>
        <v/>
      </c>
    </row>
    <row r="110" spans="1:8" ht="15">
      <c r="A110" s="93" t="str">
        <f t="array" ref="A110">IFERROR(INDEX('Annex 2 EHV charges'!$A$11:$A$12, MATCH(0, IF(ISBLANK('Annex 2 EHV charges'!$A$11:$A$12),1, COUNTIF(A$10:$A109, 'Annex 2 EHV charges'!$A$11:$A$12)), 0)),"")</f>
        <v/>
      </c>
      <c r="B110" s="93" t="str">
        <f t="array" ref="B110">IFERROR(INDEX('Annex 2 EHV charges'!$B$11:$B$12, MATCH(0, IF(ISBLANK('Annex 2 EHV charges'!$B$11:$B$12),1, COUNTIF(B$10:$B109, 'Annex 2 EHV charges'!$B$11:$B$12)), 0)),"")</f>
        <v/>
      </c>
      <c r="C110" s="92" t="str">
        <f>IF($B110="","",VLOOKUP($B110,'Annex 2 EHV charges'!$B$11:$O$12,2,0))</f>
        <v/>
      </c>
      <c r="D110" s="92" t="str">
        <f>IF($B110="","",VLOOKUP($B110,'Annex 2 EHV charges'!$B$11:$O$12,6,0))</f>
        <v/>
      </c>
      <c r="E110" s="107" t="str">
        <f>IFERROR(IF(VLOOKUP($B110,'Annex 2 EHV charges'!$B$11:$O$12,7,FALSE)=0,"",VLOOKUP($B110,'Annex 2 EHV charges'!$B$11:$O$12,7,FALSE)),"")</f>
        <v/>
      </c>
      <c r="F110" s="108" t="str">
        <f>IFERROR(IF(VLOOKUP($B110,'Annex 2 EHV charges'!$B$11:$O$12,8,FALSE)=0,"",VLOOKUP($B110,'Annex 2 EHV charges'!$B$11:$O$12,8,FALSE)),"")</f>
        <v/>
      </c>
      <c r="G110" s="108" t="str">
        <f>IFERROR(IF(VLOOKUP($B110,'Annex 2 EHV charges'!$B$11:$O$12,9,FALSE)=0,"",VLOOKUP($B110,'Annex 2 EHV charges'!$B$11:$O$12,9,FALSE)),"")</f>
        <v/>
      </c>
      <c r="H110" s="108" t="str">
        <f>IFERROR(IF(VLOOKUP($B110,'Annex 2 EHV charges'!$B$11:$O$12,9,FALSE)=0,"",VLOOKUP($B110,'Annex 2 EHV charges'!$B$11:$O$12,9,FALSE)),"")</f>
        <v/>
      </c>
    </row>
    <row r="111" spans="1:8" ht="15">
      <c r="A111" s="93" t="str">
        <f t="array" ref="A111">IFERROR(INDEX('Annex 2 EHV charges'!$A$11:$A$12, MATCH(0, IF(ISBLANK('Annex 2 EHV charges'!$A$11:$A$12),1, COUNTIF(A$10:$A110, 'Annex 2 EHV charges'!$A$11:$A$12)), 0)),"")</f>
        <v/>
      </c>
      <c r="B111" s="93" t="str">
        <f t="array" ref="B111">IFERROR(INDEX('Annex 2 EHV charges'!$B$11:$B$12, MATCH(0, IF(ISBLANK('Annex 2 EHV charges'!$B$11:$B$12),1, COUNTIF(B$10:$B110, 'Annex 2 EHV charges'!$B$11:$B$12)), 0)),"")</f>
        <v/>
      </c>
      <c r="C111" s="92" t="str">
        <f>IF($B111="","",VLOOKUP($B111,'Annex 2 EHV charges'!$B$11:$O$12,2,0))</f>
        <v/>
      </c>
      <c r="D111" s="92" t="str">
        <f>IF($B111="","",VLOOKUP($B111,'Annex 2 EHV charges'!$B$11:$O$12,6,0))</f>
        <v/>
      </c>
      <c r="E111" s="107" t="str">
        <f>IFERROR(IF(VLOOKUP($B111,'Annex 2 EHV charges'!$B$11:$O$12,7,FALSE)=0,"",VLOOKUP($B111,'Annex 2 EHV charges'!$B$11:$O$12,7,FALSE)),"")</f>
        <v/>
      </c>
      <c r="F111" s="108" t="str">
        <f>IFERROR(IF(VLOOKUP($B111,'Annex 2 EHV charges'!$B$11:$O$12,8,FALSE)=0,"",VLOOKUP($B111,'Annex 2 EHV charges'!$B$11:$O$12,8,FALSE)),"")</f>
        <v/>
      </c>
      <c r="G111" s="108" t="str">
        <f>IFERROR(IF(VLOOKUP($B111,'Annex 2 EHV charges'!$B$11:$O$12,9,FALSE)=0,"",VLOOKUP($B111,'Annex 2 EHV charges'!$B$11:$O$12,9,FALSE)),"")</f>
        <v/>
      </c>
      <c r="H111" s="108" t="str">
        <f>IFERROR(IF(VLOOKUP($B111,'Annex 2 EHV charges'!$B$11:$O$12,9,FALSE)=0,"",VLOOKUP($B111,'Annex 2 EHV charges'!$B$11:$O$12,9,FALSE)),"")</f>
        <v/>
      </c>
    </row>
    <row r="112" spans="1:8" ht="15">
      <c r="A112" s="93" t="str">
        <f t="array" ref="A112">IFERROR(INDEX('Annex 2 EHV charges'!$A$11:$A$12, MATCH(0, IF(ISBLANK('Annex 2 EHV charges'!$A$11:$A$12),1, COUNTIF(A$10:$A111, 'Annex 2 EHV charges'!$A$11:$A$12)), 0)),"")</f>
        <v/>
      </c>
      <c r="B112" s="93" t="str">
        <f t="array" ref="B112">IFERROR(INDEX('Annex 2 EHV charges'!$B$11:$B$12, MATCH(0, IF(ISBLANK('Annex 2 EHV charges'!$B$11:$B$12),1, COUNTIF(B$10:$B111, 'Annex 2 EHV charges'!$B$11:$B$12)), 0)),"")</f>
        <v/>
      </c>
      <c r="C112" s="92" t="str">
        <f>IF($B112="","",VLOOKUP($B112,'Annex 2 EHV charges'!$B$11:$O$12,2,0))</f>
        <v/>
      </c>
      <c r="D112" s="92" t="str">
        <f>IF($B112="","",VLOOKUP($B112,'Annex 2 EHV charges'!$B$11:$O$12,6,0))</f>
        <v/>
      </c>
      <c r="E112" s="107" t="str">
        <f>IFERROR(IF(VLOOKUP($B112,'Annex 2 EHV charges'!$B$11:$O$12,7,FALSE)=0,"",VLOOKUP($B112,'Annex 2 EHV charges'!$B$11:$O$12,7,FALSE)),"")</f>
        <v/>
      </c>
      <c r="F112" s="108" t="str">
        <f>IFERROR(IF(VLOOKUP($B112,'Annex 2 EHV charges'!$B$11:$O$12,8,FALSE)=0,"",VLOOKUP($B112,'Annex 2 EHV charges'!$B$11:$O$12,8,FALSE)),"")</f>
        <v/>
      </c>
      <c r="G112" s="108" t="str">
        <f>IFERROR(IF(VLOOKUP($B112,'Annex 2 EHV charges'!$B$11:$O$12,9,FALSE)=0,"",VLOOKUP($B112,'Annex 2 EHV charges'!$B$11:$O$12,9,FALSE)),"")</f>
        <v/>
      </c>
      <c r="H112" s="108" t="str">
        <f>IFERROR(IF(VLOOKUP($B112,'Annex 2 EHV charges'!$B$11:$O$12,9,FALSE)=0,"",VLOOKUP($B112,'Annex 2 EHV charges'!$B$11:$O$12,9,FALSE)),"")</f>
        <v/>
      </c>
    </row>
    <row r="113" spans="1:8" ht="15">
      <c r="A113" s="93" t="str">
        <f t="array" ref="A113">IFERROR(INDEX('Annex 2 EHV charges'!$A$11:$A$12, MATCH(0, IF(ISBLANK('Annex 2 EHV charges'!$A$11:$A$12),1, COUNTIF(A$10:$A112, 'Annex 2 EHV charges'!$A$11:$A$12)), 0)),"")</f>
        <v/>
      </c>
      <c r="B113" s="93" t="str">
        <f t="array" ref="B113">IFERROR(INDEX('Annex 2 EHV charges'!$B$11:$B$12, MATCH(0, IF(ISBLANK('Annex 2 EHV charges'!$B$11:$B$12),1, COUNTIF(B$10:$B112, 'Annex 2 EHV charges'!$B$11:$B$12)), 0)),"")</f>
        <v/>
      </c>
      <c r="C113" s="92" t="str">
        <f>IF($B113="","",VLOOKUP($B113,'Annex 2 EHV charges'!$B$11:$O$12,2,0))</f>
        <v/>
      </c>
      <c r="D113" s="92" t="str">
        <f>IF($B113="","",VLOOKUP($B113,'Annex 2 EHV charges'!$B$11:$O$12,6,0))</f>
        <v/>
      </c>
      <c r="E113" s="107" t="str">
        <f>IFERROR(IF(VLOOKUP($B113,'Annex 2 EHV charges'!$B$11:$O$12,7,FALSE)=0,"",VLOOKUP($B113,'Annex 2 EHV charges'!$B$11:$O$12,7,FALSE)),"")</f>
        <v/>
      </c>
      <c r="F113" s="108" t="str">
        <f>IFERROR(IF(VLOOKUP($B113,'Annex 2 EHV charges'!$B$11:$O$12,8,FALSE)=0,"",VLOOKUP($B113,'Annex 2 EHV charges'!$B$11:$O$12,8,FALSE)),"")</f>
        <v/>
      </c>
      <c r="G113" s="108" t="str">
        <f>IFERROR(IF(VLOOKUP($B113,'Annex 2 EHV charges'!$B$11:$O$12,9,FALSE)=0,"",VLOOKUP($B113,'Annex 2 EHV charges'!$B$11:$O$12,9,FALSE)),"")</f>
        <v/>
      </c>
      <c r="H113" s="108" t="str">
        <f>IFERROR(IF(VLOOKUP($B113,'Annex 2 EHV charges'!$B$11:$O$12,9,FALSE)=0,"",VLOOKUP($B113,'Annex 2 EHV charges'!$B$11:$O$12,9,FALSE)),"")</f>
        <v/>
      </c>
    </row>
    <row r="114" spans="1:8" ht="15">
      <c r="A114" s="93" t="str">
        <f t="array" ref="A114">IFERROR(INDEX('Annex 2 EHV charges'!$A$11:$A$12, MATCH(0, IF(ISBLANK('Annex 2 EHV charges'!$A$11:$A$12),1, COUNTIF(A$10:$A113, 'Annex 2 EHV charges'!$A$11:$A$12)), 0)),"")</f>
        <v/>
      </c>
      <c r="B114" s="93" t="str">
        <f t="array" ref="B114">IFERROR(INDEX('Annex 2 EHV charges'!$B$11:$B$12, MATCH(0, IF(ISBLANK('Annex 2 EHV charges'!$B$11:$B$12),1, COUNTIF(B$10:$B113, 'Annex 2 EHV charges'!$B$11:$B$12)), 0)),"")</f>
        <v/>
      </c>
      <c r="C114" s="92" t="str">
        <f>IF($B114="","",VLOOKUP($B114,'Annex 2 EHV charges'!$B$11:$O$12,2,0))</f>
        <v/>
      </c>
      <c r="D114" s="92" t="str">
        <f>IF($B114="","",VLOOKUP($B114,'Annex 2 EHV charges'!$B$11:$O$12,6,0))</f>
        <v/>
      </c>
      <c r="E114" s="107" t="str">
        <f>IFERROR(IF(VLOOKUP($B114,'Annex 2 EHV charges'!$B$11:$O$12,7,FALSE)=0,"",VLOOKUP($B114,'Annex 2 EHV charges'!$B$11:$O$12,7,FALSE)),"")</f>
        <v/>
      </c>
      <c r="F114" s="108" t="str">
        <f>IFERROR(IF(VLOOKUP($B114,'Annex 2 EHV charges'!$B$11:$O$12,8,FALSE)=0,"",VLOOKUP($B114,'Annex 2 EHV charges'!$B$11:$O$12,8,FALSE)),"")</f>
        <v/>
      </c>
      <c r="G114" s="108" t="str">
        <f>IFERROR(IF(VLOOKUP($B114,'Annex 2 EHV charges'!$B$11:$O$12,9,FALSE)=0,"",VLOOKUP($B114,'Annex 2 EHV charges'!$B$11:$O$12,9,FALSE)),"")</f>
        <v/>
      </c>
      <c r="H114" s="108" t="str">
        <f>IFERROR(IF(VLOOKUP($B114,'Annex 2 EHV charges'!$B$11:$O$12,9,FALSE)=0,"",VLOOKUP($B114,'Annex 2 EHV charges'!$B$11:$O$12,9,FALSE)),"")</f>
        <v/>
      </c>
    </row>
    <row r="115" spans="1:8" ht="15">
      <c r="A115" s="93" t="str">
        <f t="array" ref="A115">IFERROR(INDEX('Annex 2 EHV charges'!$A$11:$A$12, MATCH(0, IF(ISBLANK('Annex 2 EHV charges'!$A$11:$A$12),1, COUNTIF(A$10:$A114, 'Annex 2 EHV charges'!$A$11:$A$12)), 0)),"")</f>
        <v/>
      </c>
      <c r="B115" s="93" t="str">
        <f t="array" ref="B115">IFERROR(INDEX('Annex 2 EHV charges'!$B$11:$B$12, MATCH(0, IF(ISBLANK('Annex 2 EHV charges'!$B$11:$B$12),1, COUNTIF(B$10:$B114, 'Annex 2 EHV charges'!$B$11:$B$12)), 0)),"")</f>
        <v/>
      </c>
      <c r="C115" s="92" t="str">
        <f>IF($B115="","",VLOOKUP($B115,'Annex 2 EHV charges'!$B$11:$O$12,2,0))</f>
        <v/>
      </c>
      <c r="D115" s="92" t="str">
        <f>IF($B115="","",VLOOKUP($B115,'Annex 2 EHV charges'!$B$11:$O$12,6,0))</f>
        <v/>
      </c>
      <c r="E115" s="107" t="str">
        <f>IFERROR(IF(VLOOKUP($B115,'Annex 2 EHV charges'!$B$11:$O$12,7,FALSE)=0,"",VLOOKUP($B115,'Annex 2 EHV charges'!$B$11:$O$12,7,FALSE)),"")</f>
        <v/>
      </c>
      <c r="F115" s="108" t="str">
        <f>IFERROR(IF(VLOOKUP($B115,'Annex 2 EHV charges'!$B$11:$O$12,8,FALSE)=0,"",VLOOKUP($B115,'Annex 2 EHV charges'!$B$11:$O$12,8,FALSE)),"")</f>
        <v/>
      </c>
      <c r="G115" s="108" t="str">
        <f>IFERROR(IF(VLOOKUP($B115,'Annex 2 EHV charges'!$B$11:$O$12,9,FALSE)=0,"",VLOOKUP($B115,'Annex 2 EHV charges'!$B$11:$O$12,9,FALSE)),"")</f>
        <v/>
      </c>
      <c r="H115" s="108" t="str">
        <f>IFERROR(IF(VLOOKUP($B115,'Annex 2 EHV charges'!$B$11:$O$12,9,FALSE)=0,"",VLOOKUP($B115,'Annex 2 EHV charges'!$B$11:$O$12,9,FALSE)),"")</f>
        <v/>
      </c>
    </row>
    <row r="116" spans="1:8" ht="15">
      <c r="A116" s="93" t="str">
        <f t="array" ref="A116">IFERROR(INDEX('Annex 2 EHV charges'!$A$11:$A$12, MATCH(0, IF(ISBLANK('Annex 2 EHV charges'!$A$11:$A$12),1, COUNTIF(A$10:$A115, 'Annex 2 EHV charges'!$A$11:$A$12)), 0)),"")</f>
        <v/>
      </c>
      <c r="B116" s="93" t="str">
        <f t="array" ref="B116">IFERROR(INDEX('Annex 2 EHV charges'!$B$11:$B$12, MATCH(0, IF(ISBLANK('Annex 2 EHV charges'!$B$11:$B$12),1, COUNTIF(B$10:$B115, 'Annex 2 EHV charges'!$B$11:$B$12)), 0)),"")</f>
        <v/>
      </c>
      <c r="C116" s="92" t="str">
        <f>IF($B116="","",VLOOKUP($B116,'Annex 2 EHV charges'!$B$11:$O$12,2,0))</f>
        <v/>
      </c>
      <c r="D116" s="92" t="str">
        <f>IF($B116="","",VLOOKUP($B116,'Annex 2 EHV charges'!$B$11:$O$12,6,0))</f>
        <v/>
      </c>
      <c r="E116" s="107" t="str">
        <f>IFERROR(IF(VLOOKUP($B116,'Annex 2 EHV charges'!$B$11:$O$12,7,FALSE)=0,"",VLOOKUP($B116,'Annex 2 EHV charges'!$B$11:$O$12,7,FALSE)),"")</f>
        <v/>
      </c>
      <c r="F116" s="108" t="str">
        <f>IFERROR(IF(VLOOKUP($B116,'Annex 2 EHV charges'!$B$11:$O$12,8,FALSE)=0,"",VLOOKUP($B116,'Annex 2 EHV charges'!$B$11:$O$12,8,FALSE)),"")</f>
        <v/>
      </c>
      <c r="G116" s="108" t="str">
        <f>IFERROR(IF(VLOOKUP($B116,'Annex 2 EHV charges'!$B$11:$O$12,9,FALSE)=0,"",VLOOKUP($B116,'Annex 2 EHV charges'!$B$11:$O$12,9,FALSE)),"")</f>
        <v/>
      </c>
      <c r="H116" s="108" t="str">
        <f>IFERROR(IF(VLOOKUP($B116,'Annex 2 EHV charges'!$B$11:$O$12,9,FALSE)=0,"",VLOOKUP($B116,'Annex 2 EHV charges'!$B$11:$O$12,9,FALSE)),"")</f>
        <v/>
      </c>
    </row>
    <row r="117" spans="1:8" ht="15">
      <c r="A117" s="93" t="str">
        <f t="array" ref="A117">IFERROR(INDEX('Annex 2 EHV charges'!$A$11:$A$12, MATCH(0, IF(ISBLANK('Annex 2 EHV charges'!$A$11:$A$12),1, COUNTIF(A$10:$A116, 'Annex 2 EHV charges'!$A$11:$A$12)), 0)),"")</f>
        <v/>
      </c>
      <c r="B117" s="93" t="str">
        <f t="array" ref="B117">IFERROR(INDEX('Annex 2 EHV charges'!$B$11:$B$12, MATCH(0, IF(ISBLANK('Annex 2 EHV charges'!$B$11:$B$12),1, COUNTIF(B$10:$B116, 'Annex 2 EHV charges'!$B$11:$B$12)), 0)),"")</f>
        <v/>
      </c>
      <c r="C117" s="92" t="str">
        <f>IF($B117="","",VLOOKUP($B117,'Annex 2 EHV charges'!$B$11:$O$12,2,0))</f>
        <v/>
      </c>
      <c r="D117" s="92" t="str">
        <f>IF($B117="","",VLOOKUP($B117,'Annex 2 EHV charges'!$B$11:$O$12,6,0))</f>
        <v/>
      </c>
      <c r="E117" s="107" t="str">
        <f>IFERROR(IF(VLOOKUP($B117,'Annex 2 EHV charges'!$B$11:$O$12,7,FALSE)=0,"",VLOOKUP($B117,'Annex 2 EHV charges'!$B$11:$O$12,7,FALSE)),"")</f>
        <v/>
      </c>
      <c r="F117" s="108" t="str">
        <f>IFERROR(IF(VLOOKUP($B117,'Annex 2 EHV charges'!$B$11:$O$12,8,FALSE)=0,"",VLOOKUP($B117,'Annex 2 EHV charges'!$B$11:$O$12,8,FALSE)),"")</f>
        <v/>
      </c>
      <c r="G117" s="108" t="str">
        <f>IFERROR(IF(VLOOKUP($B117,'Annex 2 EHV charges'!$B$11:$O$12,9,FALSE)=0,"",VLOOKUP($B117,'Annex 2 EHV charges'!$B$11:$O$12,9,FALSE)),"")</f>
        <v/>
      </c>
      <c r="H117" s="108" t="str">
        <f>IFERROR(IF(VLOOKUP($B117,'Annex 2 EHV charges'!$B$11:$O$12,9,FALSE)=0,"",VLOOKUP($B117,'Annex 2 EHV charges'!$B$11:$O$12,9,FALSE)),"")</f>
        <v/>
      </c>
    </row>
    <row r="118" spans="1:8" ht="15">
      <c r="A118" s="93" t="str">
        <f t="array" ref="A118">IFERROR(INDEX('Annex 2 EHV charges'!$A$11:$A$12, MATCH(0, IF(ISBLANK('Annex 2 EHV charges'!$A$11:$A$12),1, COUNTIF(A$10:$A117, 'Annex 2 EHV charges'!$A$11:$A$12)), 0)),"")</f>
        <v/>
      </c>
      <c r="B118" s="93" t="str">
        <f t="array" ref="B118">IFERROR(INDEX('Annex 2 EHV charges'!$B$11:$B$12, MATCH(0, IF(ISBLANK('Annex 2 EHV charges'!$B$11:$B$12),1, COUNTIF(B$10:$B117, 'Annex 2 EHV charges'!$B$11:$B$12)), 0)),"")</f>
        <v/>
      </c>
      <c r="C118" s="92" t="str">
        <f>IF($B118="","",VLOOKUP($B118,'Annex 2 EHV charges'!$B$11:$O$12,2,0))</f>
        <v/>
      </c>
      <c r="D118" s="92" t="str">
        <f>IF($B118="","",VLOOKUP($B118,'Annex 2 EHV charges'!$B$11:$O$12,6,0))</f>
        <v/>
      </c>
      <c r="E118" s="107" t="str">
        <f>IFERROR(IF(VLOOKUP($B118,'Annex 2 EHV charges'!$B$11:$O$12,7,FALSE)=0,"",VLOOKUP($B118,'Annex 2 EHV charges'!$B$11:$O$12,7,FALSE)),"")</f>
        <v/>
      </c>
      <c r="F118" s="108" t="str">
        <f>IFERROR(IF(VLOOKUP($B118,'Annex 2 EHV charges'!$B$11:$O$12,8,FALSE)=0,"",VLOOKUP($B118,'Annex 2 EHV charges'!$B$11:$O$12,8,FALSE)),"")</f>
        <v/>
      </c>
      <c r="G118" s="108" t="str">
        <f>IFERROR(IF(VLOOKUP($B118,'Annex 2 EHV charges'!$B$11:$O$12,9,FALSE)=0,"",VLOOKUP($B118,'Annex 2 EHV charges'!$B$11:$O$12,9,FALSE)),"")</f>
        <v/>
      </c>
      <c r="H118" s="108" t="str">
        <f>IFERROR(IF(VLOOKUP($B118,'Annex 2 EHV charges'!$B$11:$O$12,9,FALSE)=0,"",VLOOKUP($B118,'Annex 2 EHV charges'!$B$11:$O$12,9,FALSE)),"")</f>
        <v/>
      </c>
    </row>
    <row r="119" spans="1:8" ht="15">
      <c r="A119" s="93" t="str">
        <f t="array" ref="A119">IFERROR(INDEX('Annex 2 EHV charges'!$A$11:$A$12, MATCH(0, IF(ISBLANK('Annex 2 EHV charges'!$A$11:$A$12),1, COUNTIF(A$10:$A118, 'Annex 2 EHV charges'!$A$11:$A$12)), 0)),"")</f>
        <v/>
      </c>
      <c r="B119" s="93" t="str">
        <f t="array" ref="B119">IFERROR(INDEX('Annex 2 EHV charges'!$B$11:$B$12, MATCH(0, IF(ISBLANK('Annex 2 EHV charges'!$B$11:$B$12),1, COUNTIF(B$10:$B118, 'Annex 2 EHV charges'!$B$11:$B$12)), 0)),"")</f>
        <v/>
      </c>
      <c r="C119" s="92" t="str">
        <f>IF($B119="","",VLOOKUP($B119,'Annex 2 EHV charges'!$B$11:$O$12,2,0))</f>
        <v/>
      </c>
      <c r="D119" s="92" t="str">
        <f>IF($B119="","",VLOOKUP($B119,'Annex 2 EHV charges'!$B$11:$O$12,6,0))</f>
        <v/>
      </c>
      <c r="E119" s="107" t="str">
        <f>IFERROR(IF(VLOOKUP($B119,'Annex 2 EHV charges'!$B$11:$O$12,7,FALSE)=0,"",VLOOKUP($B119,'Annex 2 EHV charges'!$B$11:$O$12,7,FALSE)),"")</f>
        <v/>
      </c>
      <c r="F119" s="108" t="str">
        <f>IFERROR(IF(VLOOKUP($B119,'Annex 2 EHV charges'!$B$11:$O$12,8,FALSE)=0,"",VLOOKUP($B119,'Annex 2 EHV charges'!$B$11:$O$12,8,FALSE)),"")</f>
        <v/>
      </c>
      <c r="G119" s="108" t="str">
        <f>IFERROR(IF(VLOOKUP($B119,'Annex 2 EHV charges'!$B$11:$O$12,9,FALSE)=0,"",VLOOKUP($B119,'Annex 2 EHV charges'!$B$11:$O$12,9,FALSE)),"")</f>
        <v/>
      </c>
      <c r="H119" s="108" t="str">
        <f>IFERROR(IF(VLOOKUP($B119,'Annex 2 EHV charges'!$B$11:$O$12,9,FALSE)=0,"",VLOOKUP($B119,'Annex 2 EHV charges'!$B$11:$O$12,9,FALSE)),"")</f>
        <v/>
      </c>
    </row>
    <row r="120" spans="1:8" ht="15">
      <c r="A120" s="93" t="str">
        <f t="array" ref="A120">IFERROR(INDEX('Annex 2 EHV charges'!$A$11:$A$12, MATCH(0, IF(ISBLANK('Annex 2 EHV charges'!$A$11:$A$12),1, COUNTIF(A$10:$A119, 'Annex 2 EHV charges'!$A$11:$A$12)), 0)),"")</f>
        <v/>
      </c>
      <c r="B120" s="93" t="str">
        <f t="array" ref="B120">IFERROR(INDEX('Annex 2 EHV charges'!$B$11:$B$12, MATCH(0, IF(ISBLANK('Annex 2 EHV charges'!$B$11:$B$12),1, COUNTIF(B$10:$B119, 'Annex 2 EHV charges'!$B$11:$B$12)), 0)),"")</f>
        <v/>
      </c>
      <c r="C120" s="92" t="str">
        <f>IF($B120="","",VLOOKUP($B120,'Annex 2 EHV charges'!$B$11:$O$12,2,0))</f>
        <v/>
      </c>
      <c r="D120" s="92" t="str">
        <f>IF($B120="","",VLOOKUP($B120,'Annex 2 EHV charges'!$B$11:$O$12,6,0))</f>
        <v/>
      </c>
      <c r="E120" s="107" t="str">
        <f>IFERROR(IF(VLOOKUP($B120,'Annex 2 EHV charges'!$B$11:$O$12,7,FALSE)=0,"",VLOOKUP($B120,'Annex 2 EHV charges'!$B$11:$O$12,7,FALSE)),"")</f>
        <v/>
      </c>
      <c r="F120" s="108" t="str">
        <f>IFERROR(IF(VLOOKUP($B120,'Annex 2 EHV charges'!$B$11:$O$12,8,FALSE)=0,"",VLOOKUP($B120,'Annex 2 EHV charges'!$B$11:$O$12,8,FALSE)),"")</f>
        <v/>
      </c>
      <c r="G120" s="108" t="str">
        <f>IFERROR(IF(VLOOKUP($B120,'Annex 2 EHV charges'!$B$11:$O$12,9,FALSE)=0,"",VLOOKUP($B120,'Annex 2 EHV charges'!$B$11:$O$12,9,FALSE)),"")</f>
        <v/>
      </c>
      <c r="H120" s="108" t="str">
        <f>IFERROR(IF(VLOOKUP($B120,'Annex 2 EHV charges'!$B$11:$O$12,9,FALSE)=0,"",VLOOKUP($B120,'Annex 2 EHV charges'!$B$11:$O$12,9,FALSE)),"")</f>
        <v/>
      </c>
    </row>
    <row r="121" spans="1:8" ht="15">
      <c r="A121" s="93" t="str">
        <f t="array" ref="A121">IFERROR(INDEX('Annex 2 EHV charges'!$A$11:$A$12, MATCH(0, IF(ISBLANK('Annex 2 EHV charges'!$A$11:$A$12),1, COUNTIF(A$10:$A120, 'Annex 2 EHV charges'!$A$11:$A$12)), 0)),"")</f>
        <v/>
      </c>
      <c r="B121" s="93" t="str">
        <f t="array" ref="B121">IFERROR(INDEX('Annex 2 EHV charges'!$B$11:$B$12, MATCH(0, IF(ISBLANK('Annex 2 EHV charges'!$B$11:$B$12),1, COUNTIF(B$10:$B120, 'Annex 2 EHV charges'!$B$11:$B$12)), 0)),"")</f>
        <v/>
      </c>
      <c r="C121" s="92" t="str">
        <f>IF($B121="","",VLOOKUP($B121,'Annex 2 EHV charges'!$B$11:$O$12,2,0))</f>
        <v/>
      </c>
      <c r="D121" s="92" t="str">
        <f>IF($B121="","",VLOOKUP($B121,'Annex 2 EHV charges'!$B$11:$O$12,6,0))</f>
        <v/>
      </c>
      <c r="E121" s="107" t="str">
        <f>IFERROR(IF(VLOOKUP($B121,'Annex 2 EHV charges'!$B$11:$O$12,7,FALSE)=0,"",VLOOKUP($B121,'Annex 2 EHV charges'!$B$11:$O$12,7,FALSE)),"")</f>
        <v/>
      </c>
      <c r="F121" s="108" t="str">
        <f>IFERROR(IF(VLOOKUP($B121,'Annex 2 EHV charges'!$B$11:$O$12,8,FALSE)=0,"",VLOOKUP($B121,'Annex 2 EHV charges'!$B$11:$O$12,8,FALSE)),"")</f>
        <v/>
      </c>
      <c r="G121" s="108" t="str">
        <f>IFERROR(IF(VLOOKUP($B121,'Annex 2 EHV charges'!$B$11:$O$12,9,FALSE)=0,"",VLOOKUP($B121,'Annex 2 EHV charges'!$B$11:$O$12,9,FALSE)),"")</f>
        <v/>
      </c>
      <c r="H121" s="108" t="str">
        <f>IFERROR(IF(VLOOKUP($B121,'Annex 2 EHV charges'!$B$11:$O$12,9,FALSE)=0,"",VLOOKUP($B121,'Annex 2 EHV charges'!$B$11:$O$12,9,FALSE)),"")</f>
        <v/>
      </c>
    </row>
    <row r="122" spans="1:8" ht="15">
      <c r="A122" s="93" t="str">
        <f t="array" ref="A122">IFERROR(INDEX('Annex 2 EHV charges'!$A$11:$A$12, MATCH(0, IF(ISBLANK('Annex 2 EHV charges'!$A$11:$A$12),1, COUNTIF(A$10:$A121, 'Annex 2 EHV charges'!$A$11:$A$12)), 0)),"")</f>
        <v/>
      </c>
      <c r="B122" s="93" t="str">
        <f t="array" ref="B122">IFERROR(INDEX('Annex 2 EHV charges'!$B$11:$B$12, MATCH(0, IF(ISBLANK('Annex 2 EHV charges'!$B$11:$B$12),1, COUNTIF(B$10:$B121, 'Annex 2 EHV charges'!$B$11:$B$12)), 0)),"")</f>
        <v/>
      </c>
      <c r="C122" s="92" t="str">
        <f>IF($B122="","",VLOOKUP($B122,'Annex 2 EHV charges'!$B$11:$O$12,2,0))</f>
        <v/>
      </c>
      <c r="D122" s="92" t="str">
        <f>IF($B122="","",VLOOKUP($B122,'Annex 2 EHV charges'!$B$11:$O$12,6,0))</f>
        <v/>
      </c>
      <c r="E122" s="107" t="str">
        <f>IFERROR(IF(VLOOKUP($B122,'Annex 2 EHV charges'!$B$11:$O$12,7,FALSE)=0,"",VLOOKUP($B122,'Annex 2 EHV charges'!$B$11:$O$12,7,FALSE)),"")</f>
        <v/>
      </c>
      <c r="F122" s="108" t="str">
        <f>IFERROR(IF(VLOOKUP($B122,'Annex 2 EHV charges'!$B$11:$O$12,8,FALSE)=0,"",VLOOKUP($B122,'Annex 2 EHV charges'!$B$11:$O$12,8,FALSE)),"")</f>
        <v/>
      </c>
      <c r="G122" s="108" t="str">
        <f>IFERROR(IF(VLOOKUP($B122,'Annex 2 EHV charges'!$B$11:$O$12,9,FALSE)=0,"",VLOOKUP($B122,'Annex 2 EHV charges'!$B$11:$O$12,9,FALSE)),"")</f>
        <v/>
      </c>
      <c r="H122" s="108" t="str">
        <f>IFERROR(IF(VLOOKUP($B122,'Annex 2 EHV charges'!$B$11:$O$12,9,FALSE)=0,"",VLOOKUP($B122,'Annex 2 EHV charges'!$B$11:$O$12,9,FALSE)),"")</f>
        <v/>
      </c>
    </row>
    <row r="123" spans="1:8" ht="15">
      <c r="A123" s="93" t="str">
        <f t="array" ref="A123">IFERROR(INDEX('Annex 2 EHV charges'!$A$11:$A$12, MATCH(0, IF(ISBLANK('Annex 2 EHV charges'!$A$11:$A$12),1, COUNTIF(A$10:$A122, 'Annex 2 EHV charges'!$A$11:$A$12)), 0)),"")</f>
        <v/>
      </c>
      <c r="B123" s="93" t="str">
        <f t="array" ref="B123">IFERROR(INDEX('Annex 2 EHV charges'!$B$11:$B$12, MATCH(0, IF(ISBLANK('Annex 2 EHV charges'!$B$11:$B$12),1, COUNTIF(B$10:$B122, 'Annex 2 EHV charges'!$B$11:$B$12)), 0)),"")</f>
        <v/>
      </c>
      <c r="C123" s="92" t="str">
        <f>IF($B123="","",VLOOKUP($B123,'Annex 2 EHV charges'!$B$11:$O$12,2,0))</f>
        <v/>
      </c>
      <c r="D123" s="92" t="str">
        <f>IF($B123="","",VLOOKUP($B123,'Annex 2 EHV charges'!$B$11:$O$12,6,0))</f>
        <v/>
      </c>
      <c r="E123" s="107" t="str">
        <f>IFERROR(IF(VLOOKUP($B123,'Annex 2 EHV charges'!$B$11:$O$12,7,FALSE)=0,"",VLOOKUP($B123,'Annex 2 EHV charges'!$B$11:$O$12,7,FALSE)),"")</f>
        <v/>
      </c>
      <c r="F123" s="108" t="str">
        <f>IFERROR(IF(VLOOKUP($B123,'Annex 2 EHV charges'!$B$11:$O$12,8,FALSE)=0,"",VLOOKUP($B123,'Annex 2 EHV charges'!$B$11:$O$12,8,FALSE)),"")</f>
        <v/>
      </c>
      <c r="G123" s="108" t="str">
        <f>IFERROR(IF(VLOOKUP($B123,'Annex 2 EHV charges'!$B$11:$O$12,9,FALSE)=0,"",VLOOKUP($B123,'Annex 2 EHV charges'!$B$11:$O$12,9,FALSE)),"")</f>
        <v/>
      </c>
      <c r="H123" s="108" t="str">
        <f>IFERROR(IF(VLOOKUP($B123,'Annex 2 EHV charges'!$B$11:$O$12,9,FALSE)=0,"",VLOOKUP($B123,'Annex 2 EHV charges'!$B$11:$O$12,9,FALSE)),"")</f>
        <v/>
      </c>
    </row>
    <row r="124" spans="1:8" ht="15">
      <c r="A124" s="93" t="str">
        <f t="array" ref="A124">IFERROR(INDEX('Annex 2 EHV charges'!$A$11:$A$12, MATCH(0, IF(ISBLANK('Annex 2 EHV charges'!$A$11:$A$12),1, COUNTIF(A$10:$A123, 'Annex 2 EHV charges'!$A$11:$A$12)), 0)),"")</f>
        <v/>
      </c>
      <c r="B124" s="93" t="str">
        <f t="array" ref="B124">IFERROR(INDEX('Annex 2 EHV charges'!$B$11:$B$12, MATCH(0, IF(ISBLANK('Annex 2 EHV charges'!$B$11:$B$12),1, COUNTIF(B$10:$B123, 'Annex 2 EHV charges'!$B$11:$B$12)), 0)),"")</f>
        <v/>
      </c>
      <c r="C124" s="92" t="str">
        <f>IF($B124="","",VLOOKUP($B124,'Annex 2 EHV charges'!$B$11:$O$12,2,0))</f>
        <v/>
      </c>
      <c r="D124" s="92" t="str">
        <f>IF($B124="","",VLOOKUP($B124,'Annex 2 EHV charges'!$B$11:$O$12,6,0))</f>
        <v/>
      </c>
      <c r="E124" s="107" t="str">
        <f>IFERROR(IF(VLOOKUP($B124,'Annex 2 EHV charges'!$B$11:$O$12,7,FALSE)=0,"",VLOOKUP($B124,'Annex 2 EHV charges'!$B$11:$O$12,7,FALSE)),"")</f>
        <v/>
      </c>
      <c r="F124" s="108" t="str">
        <f>IFERROR(IF(VLOOKUP($B124,'Annex 2 EHV charges'!$B$11:$O$12,8,FALSE)=0,"",VLOOKUP($B124,'Annex 2 EHV charges'!$B$11:$O$12,8,FALSE)),"")</f>
        <v/>
      </c>
      <c r="G124" s="108" t="str">
        <f>IFERROR(IF(VLOOKUP($B124,'Annex 2 EHV charges'!$B$11:$O$12,9,FALSE)=0,"",VLOOKUP($B124,'Annex 2 EHV charges'!$B$11:$O$12,9,FALSE)),"")</f>
        <v/>
      </c>
      <c r="H124" s="108" t="str">
        <f>IFERROR(IF(VLOOKUP($B124,'Annex 2 EHV charges'!$B$11:$O$12,9,FALSE)=0,"",VLOOKUP($B124,'Annex 2 EHV charges'!$B$11:$O$12,9,FALSE)),"")</f>
        <v/>
      </c>
    </row>
    <row r="125" spans="1:8" ht="15">
      <c r="A125" s="93" t="str">
        <f t="array" ref="A125">IFERROR(INDEX('Annex 2 EHV charges'!$A$11:$A$12, MATCH(0, IF(ISBLANK('Annex 2 EHV charges'!$A$11:$A$12),1, COUNTIF(A$10:$A124, 'Annex 2 EHV charges'!$A$11:$A$12)), 0)),"")</f>
        <v/>
      </c>
      <c r="B125" s="93" t="str">
        <f t="array" ref="B125">IFERROR(INDEX('Annex 2 EHV charges'!$B$11:$B$12, MATCH(0, IF(ISBLANK('Annex 2 EHV charges'!$B$11:$B$12),1, COUNTIF(B$10:$B124, 'Annex 2 EHV charges'!$B$11:$B$12)), 0)),"")</f>
        <v/>
      </c>
      <c r="C125" s="92" t="str">
        <f>IF($B125="","",VLOOKUP($B125,'Annex 2 EHV charges'!$B$11:$O$12,2,0))</f>
        <v/>
      </c>
      <c r="D125" s="92" t="str">
        <f>IF($B125="","",VLOOKUP($B125,'Annex 2 EHV charges'!$B$11:$O$12,6,0))</f>
        <v/>
      </c>
      <c r="E125" s="107" t="str">
        <f>IFERROR(IF(VLOOKUP($B125,'Annex 2 EHV charges'!$B$11:$O$12,7,FALSE)=0,"",VLOOKUP($B125,'Annex 2 EHV charges'!$B$11:$O$12,7,FALSE)),"")</f>
        <v/>
      </c>
      <c r="F125" s="108" t="str">
        <f>IFERROR(IF(VLOOKUP($B125,'Annex 2 EHV charges'!$B$11:$O$12,8,FALSE)=0,"",VLOOKUP($B125,'Annex 2 EHV charges'!$B$11:$O$12,8,FALSE)),"")</f>
        <v/>
      </c>
      <c r="G125" s="108" t="str">
        <f>IFERROR(IF(VLOOKUP($B125,'Annex 2 EHV charges'!$B$11:$O$12,9,FALSE)=0,"",VLOOKUP($B125,'Annex 2 EHV charges'!$B$11:$O$12,9,FALSE)),"")</f>
        <v/>
      </c>
      <c r="H125" s="108" t="str">
        <f>IFERROR(IF(VLOOKUP($B125,'Annex 2 EHV charges'!$B$11:$O$12,9,FALSE)=0,"",VLOOKUP($B125,'Annex 2 EHV charges'!$B$11:$O$12,9,FALSE)),"")</f>
        <v/>
      </c>
    </row>
    <row r="126" spans="1:8" ht="15">
      <c r="A126" s="93" t="str">
        <f t="array" ref="A126">IFERROR(INDEX('Annex 2 EHV charges'!$A$11:$A$12, MATCH(0, IF(ISBLANK('Annex 2 EHV charges'!$A$11:$A$12),1, COUNTIF(A$10:$A125, 'Annex 2 EHV charges'!$A$11:$A$12)), 0)),"")</f>
        <v/>
      </c>
      <c r="B126" s="93" t="str">
        <f t="array" ref="B126">IFERROR(INDEX('Annex 2 EHV charges'!$B$11:$B$12, MATCH(0, IF(ISBLANK('Annex 2 EHV charges'!$B$11:$B$12),1, COUNTIF(B$10:$B125, 'Annex 2 EHV charges'!$B$11:$B$12)), 0)),"")</f>
        <v/>
      </c>
      <c r="C126" s="92" t="str">
        <f>IF($B126="","",VLOOKUP($B126,'Annex 2 EHV charges'!$B$11:$O$12,2,0))</f>
        <v/>
      </c>
      <c r="D126" s="92" t="str">
        <f>IF($B126="","",VLOOKUP($B126,'Annex 2 EHV charges'!$B$11:$O$12,6,0))</f>
        <v/>
      </c>
      <c r="E126" s="107" t="str">
        <f>IFERROR(IF(VLOOKUP($B126,'Annex 2 EHV charges'!$B$11:$O$12,7,FALSE)=0,"",VLOOKUP($B126,'Annex 2 EHV charges'!$B$11:$O$12,7,FALSE)),"")</f>
        <v/>
      </c>
      <c r="F126" s="108" t="str">
        <f>IFERROR(IF(VLOOKUP($B126,'Annex 2 EHV charges'!$B$11:$O$12,8,FALSE)=0,"",VLOOKUP($B126,'Annex 2 EHV charges'!$B$11:$O$12,8,FALSE)),"")</f>
        <v/>
      </c>
      <c r="G126" s="108" t="str">
        <f>IFERROR(IF(VLOOKUP($B126,'Annex 2 EHV charges'!$B$11:$O$12,9,FALSE)=0,"",VLOOKUP($B126,'Annex 2 EHV charges'!$B$11:$O$12,9,FALSE)),"")</f>
        <v/>
      </c>
      <c r="H126" s="108" t="str">
        <f>IFERROR(IF(VLOOKUP($B126,'Annex 2 EHV charges'!$B$11:$O$12,9,FALSE)=0,"",VLOOKUP($B126,'Annex 2 EHV charges'!$B$11:$O$12,9,FALSE)),"")</f>
        <v/>
      </c>
    </row>
    <row r="127" spans="1:8" ht="15">
      <c r="A127" s="93" t="str">
        <f t="array" ref="A127">IFERROR(INDEX('Annex 2 EHV charges'!$A$11:$A$12, MATCH(0, IF(ISBLANK('Annex 2 EHV charges'!$A$11:$A$12),1, COUNTIF(A$10:$A126, 'Annex 2 EHV charges'!$A$11:$A$12)), 0)),"")</f>
        <v/>
      </c>
      <c r="B127" s="93" t="str">
        <f t="array" ref="B127">IFERROR(INDEX('Annex 2 EHV charges'!$B$11:$B$12, MATCH(0, IF(ISBLANK('Annex 2 EHV charges'!$B$11:$B$12),1, COUNTIF(B$10:$B126, 'Annex 2 EHV charges'!$B$11:$B$12)), 0)),"")</f>
        <v/>
      </c>
      <c r="C127" s="92" t="str">
        <f>IF($B127="","",VLOOKUP($B127,'Annex 2 EHV charges'!$B$11:$O$12,2,0))</f>
        <v/>
      </c>
      <c r="D127" s="92" t="str">
        <f>IF($B127="","",VLOOKUP($B127,'Annex 2 EHV charges'!$B$11:$O$12,6,0))</f>
        <v/>
      </c>
      <c r="E127" s="107" t="str">
        <f>IFERROR(IF(VLOOKUP($B127,'Annex 2 EHV charges'!$B$11:$O$12,7,FALSE)=0,"",VLOOKUP($B127,'Annex 2 EHV charges'!$B$11:$O$12,7,FALSE)),"")</f>
        <v/>
      </c>
      <c r="F127" s="108" t="str">
        <f>IFERROR(IF(VLOOKUP($B127,'Annex 2 EHV charges'!$B$11:$O$12,8,FALSE)=0,"",VLOOKUP($B127,'Annex 2 EHV charges'!$B$11:$O$12,8,FALSE)),"")</f>
        <v/>
      </c>
      <c r="G127" s="108" t="str">
        <f>IFERROR(IF(VLOOKUP($B127,'Annex 2 EHV charges'!$B$11:$O$12,9,FALSE)=0,"",VLOOKUP($B127,'Annex 2 EHV charges'!$B$11:$O$12,9,FALSE)),"")</f>
        <v/>
      </c>
      <c r="H127" s="108" t="str">
        <f>IFERROR(IF(VLOOKUP($B127,'Annex 2 EHV charges'!$B$11:$O$12,9,FALSE)=0,"",VLOOKUP($B127,'Annex 2 EHV charges'!$B$11:$O$12,9,FALSE)),"")</f>
        <v/>
      </c>
    </row>
    <row r="128" spans="1:8" ht="15">
      <c r="A128" s="93" t="str">
        <f t="array" ref="A128">IFERROR(INDEX('Annex 2 EHV charges'!$A$11:$A$12, MATCH(0, IF(ISBLANK('Annex 2 EHV charges'!$A$11:$A$12),1, COUNTIF(A$10:$A127, 'Annex 2 EHV charges'!$A$11:$A$12)), 0)),"")</f>
        <v/>
      </c>
      <c r="B128" s="93" t="str">
        <f t="array" ref="B128">IFERROR(INDEX('Annex 2 EHV charges'!$B$11:$B$12, MATCH(0, IF(ISBLANK('Annex 2 EHV charges'!$B$11:$B$12),1, COUNTIF(B$10:$B127, 'Annex 2 EHV charges'!$B$11:$B$12)), 0)),"")</f>
        <v/>
      </c>
      <c r="C128" s="92" t="str">
        <f>IF($B128="","",VLOOKUP($B128,'Annex 2 EHV charges'!$B$11:$O$12,2,0))</f>
        <v/>
      </c>
      <c r="D128" s="92" t="str">
        <f>IF($B128="","",VLOOKUP($B128,'Annex 2 EHV charges'!$B$11:$O$12,6,0))</f>
        <v/>
      </c>
      <c r="E128" s="107" t="str">
        <f>IFERROR(IF(VLOOKUP($B128,'Annex 2 EHV charges'!$B$11:$O$12,7,FALSE)=0,"",VLOOKUP($B128,'Annex 2 EHV charges'!$B$11:$O$12,7,FALSE)),"")</f>
        <v/>
      </c>
      <c r="F128" s="108" t="str">
        <f>IFERROR(IF(VLOOKUP($B128,'Annex 2 EHV charges'!$B$11:$O$12,8,FALSE)=0,"",VLOOKUP($B128,'Annex 2 EHV charges'!$B$11:$O$12,8,FALSE)),"")</f>
        <v/>
      </c>
      <c r="G128" s="108" t="str">
        <f>IFERROR(IF(VLOOKUP($B128,'Annex 2 EHV charges'!$B$11:$O$12,9,FALSE)=0,"",VLOOKUP($B128,'Annex 2 EHV charges'!$B$11:$O$12,9,FALSE)),"")</f>
        <v/>
      </c>
      <c r="H128" s="108" t="str">
        <f>IFERROR(IF(VLOOKUP($B128,'Annex 2 EHV charges'!$B$11:$O$12,9,FALSE)=0,"",VLOOKUP($B128,'Annex 2 EHV charges'!$B$11:$O$12,9,FALSE)),"")</f>
        <v/>
      </c>
    </row>
    <row r="129" spans="1:8" ht="15">
      <c r="A129" s="93" t="str">
        <f t="array" ref="A129">IFERROR(INDEX('Annex 2 EHV charges'!$A$11:$A$12, MATCH(0, IF(ISBLANK('Annex 2 EHV charges'!$A$11:$A$12),1, COUNTIF(A$10:$A128, 'Annex 2 EHV charges'!$A$11:$A$12)), 0)),"")</f>
        <v/>
      </c>
      <c r="B129" s="93" t="str">
        <f t="array" ref="B129">IFERROR(INDEX('Annex 2 EHV charges'!$B$11:$B$12, MATCH(0, IF(ISBLANK('Annex 2 EHV charges'!$B$11:$B$12),1, COUNTIF(B$10:$B128, 'Annex 2 EHV charges'!$B$11:$B$12)), 0)),"")</f>
        <v/>
      </c>
      <c r="C129" s="92" t="str">
        <f>IF($B129="","",VLOOKUP($B129,'Annex 2 EHV charges'!$B$11:$O$12,2,0))</f>
        <v/>
      </c>
      <c r="D129" s="92" t="str">
        <f>IF($B129="","",VLOOKUP($B129,'Annex 2 EHV charges'!$B$11:$O$12,6,0))</f>
        <v/>
      </c>
      <c r="E129" s="107" t="str">
        <f>IFERROR(IF(VLOOKUP($B129,'Annex 2 EHV charges'!$B$11:$O$12,7,FALSE)=0,"",VLOOKUP($B129,'Annex 2 EHV charges'!$B$11:$O$12,7,FALSE)),"")</f>
        <v/>
      </c>
      <c r="F129" s="108" t="str">
        <f>IFERROR(IF(VLOOKUP($B129,'Annex 2 EHV charges'!$B$11:$O$12,8,FALSE)=0,"",VLOOKUP($B129,'Annex 2 EHV charges'!$B$11:$O$12,8,FALSE)),"")</f>
        <v/>
      </c>
      <c r="G129" s="108" t="str">
        <f>IFERROR(IF(VLOOKUP($B129,'Annex 2 EHV charges'!$B$11:$O$12,9,FALSE)=0,"",VLOOKUP($B129,'Annex 2 EHV charges'!$B$11:$O$12,9,FALSE)),"")</f>
        <v/>
      </c>
      <c r="H129" s="108" t="str">
        <f>IFERROR(IF(VLOOKUP($B129,'Annex 2 EHV charges'!$B$11:$O$12,9,FALSE)=0,"",VLOOKUP($B129,'Annex 2 EHV charges'!$B$11:$O$12,9,FALSE)),"")</f>
        <v/>
      </c>
    </row>
    <row r="130" spans="1:8" ht="15">
      <c r="A130" s="93" t="str">
        <f t="array" ref="A130">IFERROR(INDEX('Annex 2 EHV charges'!$A$11:$A$12, MATCH(0, IF(ISBLANK('Annex 2 EHV charges'!$A$11:$A$12),1, COUNTIF(A$10:$A129, 'Annex 2 EHV charges'!$A$11:$A$12)), 0)),"")</f>
        <v/>
      </c>
      <c r="B130" s="93" t="str">
        <f t="array" ref="B130">IFERROR(INDEX('Annex 2 EHV charges'!$B$11:$B$12, MATCH(0, IF(ISBLANK('Annex 2 EHV charges'!$B$11:$B$12),1, COUNTIF(B$10:$B129, 'Annex 2 EHV charges'!$B$11:$B$12)), 0)),"")</f>
        <v/>
      </c>
      <c r="C130" s="92" t="str">
        <f>IF($B130="","",VLOOKUP($B130,'Annex 2 EHV charges'!$B$11:$O$12,2,0))</f>
        <v/>
      </c>
      <c r="D130" s="92" t="str">
        <f>IF($B130="","",VLOOKUP($B130,'Annex 2 EHV charges'!$B$11:$O$12,6,0))</f>
        <v/>
      </c>
      <c r="E130" s="107" t="str">
        <f>IFERROR(IF(VLOOKUP($B130,'Annex 2 EHV charges'!$B$11:$O$12,7,FALSE)=0,"",VLOOKUP($B130,'Annex 2 EHV charges'!$B$11:$O$12,7,FALSE)),"")</f>
        <v/>
      </c>
      <c r="F130" s="108" t="str">
        <f>IFERROR(IF(VLOOKUP($B130,'Annex 2 EHV charges'!$B$11:$O$12,8,FALSE)=0,"",VLOOKUP($B130,'Annex 2 EHV charges'!$B$11:$O$12,8,FALSE)),"")</f>
        <v/>
      </c>
      <c r="G130" s="108" t="str">
        <f>IFERROR(IF(VLOOKUP($B130,'Annex 2 EHV charges'!$B$11:$O$12,9,FALSE)=0,"",VLOOKUP($B130,'Annex 2 EHV charges'!$B$11:$O$12,9,FALSE)),"")</f>
        <v/>
      </c>
      <c r="H130" s="108" t="str">
        <f>IFERROR(IF(VLOOKUP($B130,'Annex 2 EHV charges'!$B$11:$O$12,9,FALSE)=0,"",VLOOKUP($B130,'Annex 2 EHV charges'!$B$11:$O$12,9,FALSE)),"")</f>
        <v/>
      </c>
    </row>
    <row r="131" spans="1:8" ht="15">
      <c r="A131" s="93" t="str">
        <f t="array" ref="A131">IFERROR(INDEX('Annex 2 EHV charges'!$A$11:$A$12, MATCH(0, IF(ISBLANK('Annex 2 EHV charges'!$A$11:$A$12),1, COUNTIF(A$10:$A130, 'Annex 2 EHV charges'!$A$11:$A$12)), 0)),"")</f>
        <v/>
      </c>
      <c r="B131" s="93" t="str">
        <f t="array" ref="B131">IFERROR(INDEX('Annex 2 EHV charges'!$B$11:$B$12, MATCH(0, IF(ISBLANK('Annex 2 EHV charges'!$B$11:$B$12),1, COUNTIF(B$10:$B130, 'Annex 2 EHV charges'!$B$11:$B$12)), 0)),"")</f>
        <v/>
      </c>
      <c r="C131" s="92" t="str">
        <f>IF($B131="","",VLOOKUP($B131,'Annex 2 EHV charges'!$B$11:$O$12,2,0))</f>
        <v/>
      </c>
      <c r="D131" s="92" t="str">
        <f>IF($B131="","",VLOOKUP($B131,'Annex 2 EHV charges'!$B$11:$O$12,6,0))</f>
        <v/>
      </c>
      <c r="E131" s="107" t="str">
        <f>IFERROR(IF(VLOOKUP($B131,'Annex 2 EHV charges'!$B$11:$O$12,7,FALSE)=0,"",VLOOKUP($B131,'Annex 2 EHV charges'!$B$11:$O$12,7,FALSE)),"")</f>
        <v/>
      </c>
      <c r="F131" s="108" t="str">
        <f>IFERROR(IF(VLOOKUP($B131,'Annex 2 EHV charges'!$B$11:$O$12,8,FALSE)=0,"",VLOOKUP($B131,'Annex 2 EHV charges'!$B$11:$O$12,8,FALSE)),"")</f>
        <v/>
      </c>
      <c r="G131" s="108" t="str">
        <f>IFERROR(IF(VLOOKUP($B131,'Annex 2 EHV charges'!$B$11:$O$12,9,FALSE)=0,"",VLOOKUP($B131,'Annex 2 EHV charges'!$B$11:$O$12,9,FALSE)),"")</f>
        <v/>
      </c>
      <c r="H131" s="108" t="str">
        <f>IFERROR(IF(VLOOKUP($B131,'Annex 2 EHV charges'!$B$11:$O$12,9,FALSE)=0,"",VLOOKUP($B131,'Annex 2 EHV charges'!$B$11:$O$12,9,FALSE)),"")</f>
        <v/>
      </c>
    </row>
    <row r="132" spans="1:8" ht="15">
      <c r="A132" s="93" t="str">
        <f t="array" ref="A132">IFERROR(INDEX('Annex 2 EHV charges'!$A$11:$A$12, MATCH(0, IF(ISBLANK('Annex 2 EHV charges'!$A$11:$A$12),1, COUNTIF(A$10:$A131, 'Annex 2 EHV charges'!$A$11:$A$12)), 0)),"")</f>
        <v/>
      </c>
      <c r="B132" s="93" t="str">
        <f t="array" ref="B132">IFERROR(INDEX('Annex 2 EHV charges'!$B$11:$B$12, MATCH(0, IF(ISBLANK('Annex 2 EHV charges'!$B$11:$B$12),1, COUNTIF(B$10:$B131, 'Annex 2 EHV charges'!$B$11:$B$12)), 0)),"")</f>
        <v/>
      </c>
      <c r="C132" s="92" t="str">
        <f>IF($B132="","",VLOOKUP($B132,'Annex 2 EHV charges'!$B$11:$O$12,2,0))</f>
        <v/>
      </c>
      <c r="D132" s="92" t="str">
        <f>IF($B132="","",VLOOKUP($B132,'Annex 2 EHV charges'!$B$11:$O$12,6,0))</f>
        <v/>
      </c>
      <c r="E132" s="107" t="str">
        <f>IFERROR(IF(VLOOKUP($B132,'Annex 2 EHV charges'!$B$11:$O$12,7,FALSE)=0,"",VLOOKUP($B132,'Annex 2 EHV charges'!$B$11:$O$12,7,FALSE)),"")</f>
        <v/>
      </c>
      <c r="F132" s="108" t="str">
        <f>IFERROR(IF(VLOOKUP($B132,'Annex 2 EHV charges'!$B$11:$O$12,8,FALSE)=0,"",VLOOKUP($B132,'Annex 2 EHV charges'!$B$11:$O$12,8,FALSE)),"")</f>
        <v/>
      </c>
      <c r="G132" s="108" t="str">
        <f>IFERROR(IF(VLOOKUP($B132,'Annex 2 EHV charges'!$B$11:$O$12,9,FALSE)=0,"",VLOOKUP($B132,'Annex 2 EHV charges'!$B$11:$O$12,9,FALSE)),"")</f>
        <v/>
      </c>
      <c r="H132" s="108" t="str">
        <f>IFERROR(IF(VLOOKUP($B132,'Annex 2 EHV charges'!$B$11:$O$12,9,FALSE)=0,"",VLOOKUP($B132,'Annex 2 EHV charges'!$B$11:$O$12,9,FALSE)),"")</f>
        <v/>
      </c>
    </row>
    <row r="133" spans="1:8" ht="15">
      <c r="A133" s="93" t="str">
        <f t="array" ref="A133">IFERROR(INDEX('Annex 2 EHV charges'!$A$11:$A$12, MATCH(0, IF(ISBLANK('Annex 2 EHV charges'!$A$11:$A$12),1, COUNTIF(A$10:$A132, 'Annex 2 EHV charges'!$A$11:$A$12)), 0)),"")</f>
        <v/>
      </c>
      <c r="B133" s="93" t="str">
        <f t="array" ref="B133">IFERROR(INDEX('Annex 2 EHV charges'!$B$11:$B$12, MATCH(0, IF(ISBLANK('Annex 2 EHV charges'!$B$11:$B$12),1, COUNTIF(B$10:$B132, 'Annex 2 EHV charges'!$B$11:$B$12)), 0)),"")</f>
        <v/>
      </c>
      <c r="C133" s="92" t="str">
        <f>IF($B133="","",VLOOKUP($B133,'Annex 2 EHV charges'!$B$11:$O$12,2,0))</f>
        <v/>
      </c>
      <c r="D133" s="92" t="str">
        <f>IF($B133="","",VLOOKUP($B133,'Annex 2 EHV charges'!$B$11:$O$12,6,0))</f>
        <v/>
      </c>
      <c r="E133" s="107" t="str">
        <f>IFERROR(IF(VLOOKUP($B133,'Annex 2 EHV charges'!$B$11:$O$12,7,FALSE)=0,"",VLOOKUP($B133,'Annex 2 EHV charges'!$B$11:$O$12,7,FALSE)),"")</f>
        <v/>
      </c>
      <c r="F133" s="108" t="str">
        <f>IFERROR(IF(VLOOKUP($B133,'Annex 2 EHV charges'!$B$11:$O$12,8,FALSE)=0,"",VLOOKUP($B133,'Annex 2 EHV charges'!$B$11:$O$12,8,FALSE)),"")</f>
        <v/>
      </c>
      <c r="G133" s="108" t="str">
        <f>IFERROR(IF(VLOOKUP($B133,'Annex 2 EHV charges'!$B$11:$O$12,9,FALSE)=0,"",VLOOKUP($B133,'Annex 2 EHV charges'!$B$11:$O$12,9,FALSE)),"")</f>
        <v/>
      </c>
      <c r="H133" s="108" t="str">
        <f>IFERROR(IF(VLOOKUP($B133,'Annex 2 EHV charges'!$B$11:$O$12,9,FALSE)=0,"",VLOOKUP($B133,'Annex 2 EHV charges'!$B$11:$O$12,9,FALSE)),"")</f>
        <v/>
      </c>
    </row>
    <row r="134" spans="1:8" ht="15">
      <c r="A134" s="93" t="str">
        <f t="array" ref="A134">IFERROR(INDEX('Annex 2 EHV charges'!$A$11:$A$12, MATCH(0, IF(ISBLANK('Annex 2 EHV charges'!$A$11:$A$12),1, COUNTIF(A$10:$A133, 'Annex 2 EHV charges'!$A$11:$A$12)), 0)),"")</f>
        <v/>
      </c>
      <c r="B134" s="93" t="str">
        <f t="array" ref="B134">IFERROR(INDEX('Annex 2 EHV charges'!$B$11:$B$12, MATCH(0, IF(ISBLANK('Annex 2 EHV charges'!$B$11:$B$12),1, COUNTIF(B$10:$B133, 'Annex 2 EHV charges'!$B$11:$B$12)), 0)),"")</f>
        <v/>
      </c>
      <c r="C134" s="92" t="str">
        <f>IF($B134="","",VLOOKUP($B134,'Annex 2 EHV charges'!$B$11:$O$12,2,0))</f>
        <v/>
      </c>
      <c r="D134" s="92" t="str">
        <f>IF($B134="","",VLOOKUP($B134,'Annex 2 EHV charges'!$B$11:$O$12,6,0))</f>
        <v/>
      </c>
      <c r="E134" s="107" t="str">
        <f>IFERROR(IF(VLOOKUP($B134,'Annex 2 EHV charges'!$B$11:$O$12,7,FALSE)=0,"",VLOOKUP($B134,'Annex 2 EHV charges'!$B$11:$O$12,7,FALSE)),"")</f>
        <v/>
      </c>
      <c r="F134" s="108" t="str">
        <f>IFERROR(IF(VLOOKUP($B134,'Annex 2 EHV charges'!$B$11:$O$12,8,FALSE)=0,"",VLOOKUP($B134,'Annex 2 EHV charges'!$B$11:$O$12,8,FALSE)),"")</f>
        <v/>
      </c>
      <c r="G134" s="108" t="str">
        <f>IFERROR(IF(VLOOKUP($B134,'Annex 2 EHV charges'!$B$11:$O$12,9,FALSE)=0,"",VLOOKUP($B134,'Annex 2 EHV charges'!$B$11:$O$12,9,FALSE)),"")</f>
        <v/>
      </c>
      <c r="H134" s="108" t="str">
        <f>IFERROR(IF(VLOOKUP($B134,'Annex 2 EHV charges'!$B$11:$O$12,9,FALSE)=0,"",VLOOKUP($B134,'Annex 2 EHV charges'!$B$11:$O$12,9,FALSE)),"")</f>
        <v/>
      </c>
    </row>
    <row r="135" spans="1:8" ht="15">
      <c r="A135" s="93" t="str">
        <f t="array" ref="A135">IFERROR(INDEX('Annex 2 EHV charges'!$A$11:$A$12, MATCH(0, IF(ISBLANK('Annex 2 EHV charges'!$A$11:$A$12),1, COUNTIF(A$10:$A134, 'Annex 2 EHV charges'!$A$11:$A$12)), 0)),"")</f>
        <v/>
      </c>
      <c r="B135" s="93" t="str">
        <f t="array" ref="B135">IFERROR(INDEX('Annex 2 EHV charges'!$B$11:$B$12, MATCH(0, IF(ISBLANK('Annex 2 EHV charges'!$B$11:$B$12),1, COUNTIF(B$10:$B134, 'Annex 2 EHV charges'!$B$11:$B$12)), 0)),"")</f>
        <v/>
      </c>
      <c r="C135" s="92" t="str">
        <f>IF($B135="","",VLOOKUP($B135,'Annex 2 EHV charges'!$B$11:$O$12,2,0))</f>
        <v/>
      </c>
      <c r="D135" s="92" t="str">
        <f>IF($B135="","",VLOOKUP($B135,'Annex 2 EHV charges'!$B$11:$O$12,6,0))</f>
        <v/>
      </c>
      <c r="E135" s="107" t="str">
        <f>IFERROR(IF(VLOOKUP($B135,'Annex 2 EHV charges'!$B$11:$O$12,7,FALSE)=0,"",VLOOKUP($B135,'Annex 2 EHV charges'!$B$11:$O$12,7,FALSE)),"")</f>
        <v/>
      </c>
      <c r="F135" s="108" t="str">
        <f>IFERROR(IF(VLOOKUP($B135,'Annex 2 EHV charges'!$B$11:$O$12,8,FALSE)=0,"",VLOOKUP($B135,'Annex 2 EHV charges'!$B$11:$O$12,8,FALSE)),"")</f>
        <v/>
      </c>
      <c r="G135" s="108" t="str">
        <f>IFERROR(IF(VLOOKUP($B135,'Annex 2 EHV charges'!$B$11:$O$12,9,FALSE)=0,"",VLOOKUP($B135,'Annex 2 EHV charges'!$B$11:$O$12,9,FALSE)),"")</f>
        <v/>
      </c>
      <c r="H135" s="108" t="str">
        <f>IFERROR(IF(VLOOKUP($B135,'Annex 2 EHV charges'!$B$11:$O$12,9,FALSE)=0,"",VLOOKUP($B135,'Annex 2 EHV charges'!$B$11:$O$12,9,FALSE)),"")</f>
        <v/>
      </c>
    </row>
    <row r="136" spans="1:8" ht="15">
      <c r="A136" s="93" t="str">
        <f t="array" ref="A136">IFERROR(INDEX('Annex 2 EHV charges'!$A$11:$A$12, MATCH(0, IF(ISBLANK('Annex 2 EHV charges'!$A$11:$A$12),1, COUNTIF(A$10:$A135, 'Annex 2 EHV charges'!$A$11:$A$12)), 0)),"")</f>
        <v/>
      </c>
      <c r="B136" s="93" t="str">
        <f t="array" ref="B136">IFERROR(INDEX('Annex 2 EHV charges'!$B$11:$B$12, MATCH(0, IF(ISBLANK('Annex 2 EHV charges'!$B$11:$B$12),1, COUNTIF(B$10:$B135, 'Annex 2 EHV charges'!$B$11:$B$12)), 0)),"")</f>
        <v/>
      </c>
      <c r="C136" s="92" t="str">
        <f>IF($B136="","",VLOOKUP($B136,'Annex 2 EHV charges'!$B$11:$O$12,2,0))</f>
        <v/>
      </c>
      <c r="D136" s="92" t="str">
        <f>IF($B136="","",VLOOKUP($B136,'Annex 2 EHV charges'!$B$11:$O$12,6,0))</f>
        <v/>
      </c>
      <c r="E136" s="107" t="str">
        <f>IFERROR(IF(VLOOKUP($B136,'Annex 2 EHV charges'!$B$11:$O$12,7,FALSE)=0,"",VLOOKUP($B136,'Annex 2 EHV charges'!$B$11:$O$12,7,FALSE)),"")</f>
        <v/>
      </c>
      <c r="F136" s="108" t="str">
        <f>IFERROR(IF(VLOOKUP($B136,'Annex 2 EHV charges'!$B$11:$O$12,8,FALSE)=0,"",VLOOKUP($B136,'Annex 2 EHV charges'!$B$11:$O$12,8,FALSE)),"")</f>
        <v/>
      </c>
      <c r="G136" s="108" t="str">
        <f>IFERROR(IF(VLOOKUP($B136,'Annex 2 EHV charges'!$B$11:$O$12,9,FALSE)=0,"",VLOOKUP($B136,'Annex 2 EHV charges'!$B$11:$O$12,9,FALSE)),"")</f>
        <v/>
      </c>
      <c r="H136" s="108" t="str">
        <f>IFERROR(IF(VLOOKUP($B136,'Annex 2 EHV charges'!$B$11:$O$12,9,FALSE)=0,"",VLOOKUP($B136,'Annex 2 EHV charges'!$B$11:$O$12,9,FALSE)),"")</f>
        <v/>
      </c>
    </row>
    <row r="137" spans="1:8" ht="15">
      <c r="A137" s="93" t="str">
        <f t="array" ref="A137">IFERROR(INDEX('Annex 2 EHV charges'!$A$11:$A$12, MATCH(0, IF(ISBLANK('Annex 2 EHV charges'!$A$11:$A$12),1, COUNTIF(A$10:$A136, 'Annex 2 EHV charges'!$A$11:$A$12)), 0)),"")</f>
        <v/>
      </c>
      <c r="B137" s="93" t="str">
        <f t="array" ref="B137">IFERROR(INDEX('Annex 2 EHV charges'!$B$11:$B$12, MATCH(0, IF(ISBLANK('Annex 2 EHV charges'!$B$11:$B$12),1, COUNTIF(B$10:$B136, 'Annex 2 EHV charges'!$B$11:$B$12)), 0)),"")</f>
        <v/>
      </c>
      <c r="C137" s="92" t="str">
        <f>IF($B137="","",VLOOKUP($B137,'Annex 2 EHV charges'!$B$11:$O$12,2,0))</f>
        <v/>
      </c>
      <c r="D137" s="92" t="str">
        <f>IF($B137="","",VLOOKUP($B137,'Annex 2 EHV charges'!$B$11:$O$12,6,0))</f>
        <v/>
      </c>
      <c r="E137" s="107" t="str">
        <f>IFERROR(IF(VLOOKUP($B137,'Annex 2 EHV charges'!$B$11:$O$12,7,FALSE)=0,"",VLOOKUP($B137,'Annex 2 EHV charges'!$B$11:$O$12,7,FALSE)),"")</f>
        <v/>
      </c>
      <c r="F137" s="108" t="str">
        <f>IFERROR(IF(VLOOKUP($B137,'Annex 2 EHV charges'!$B$11:$O$12,8,FALSE)=0,"",VLOOKUP($B137,'Annex 2 EHV charges'!$B$11:$O$12,8,FALSE)),"")</f>
        <v/>
      </c>
      <c r="G137" s="108" t="str">
        <f>IFERROR(IF(VLOOKUP($B137,'Annex 2 EHV charges'!$B$11:$O$12,9,FALSE)=0,"",VLOOKUP($B137,'Annex 2 EHV charges'!$B$11:$O$12,9,FALSE)),"")</f>
        <v/>
      </c>
      <c r="H137" s="108" t="str">
        <f>IFERROR(IF(VLOOKUP($B137,'Annex 2 EHV charges'!$B$11:$O$12,9,FALSE)=0,"",VLOOKUP($B137,'Annex 2 EHV charges'!$B$11:$O$12,9,FALSE)),"")</f>
        <v/>
      </c>
    </row>
    <row r="138" spans="1:8" ht="15">
      <c r="A138" s="93" t="str">
        <f t="array" ref="A138">IFERROR(INDEX('Annex 2 EHV charges'!$A$11:$A$12, MATCH(0, IF(ISBLANK('Annex 2 EHV charges'!$A$11:$A$12),1, COUNTIF(A$10:$A137, 'Annex 2 EHV charges'!$A$11:$A$12)), 0)),"")</f>
        <v/>
      </c>
      <c r="B138" s="93" t="str">
        <f t="array" ref="B138">IFERROR(INDEX('Annex 2 EHV charges'!$B$11:$B$12, MATCH(0, IF(ISBLANK('Annex 2 EHV charges'!$B$11:$B$12),1, COUNTIF(B$10:$B137, 'Annex 2 EHV charges'!$B$11:$B$12)), 0)),"")</f>
        <v/>
      </c>
      <c r="C138" s="92" t="str">
        <f>IF($B138="","",VLOOKUP($B138,'Annex 2 EHV charges'!$B$11:$O$12,2,0))</f>
        <v/>
      </c>
      <c r="D138" s="92" t="str">
        <f>IF($B138="","",VLOOKUP($B138,'Annex 2 EHV charges'!$B$11:$O$12,6,0))</f>
        <v/>
      </c>
      <c r="E138" s="107" t="str">
        <f>IFERROR(IF(VLOOKUP($B138,'Annex 2 EHV charges'!$B$11:$O$12,7,FALSE)=0,"",VLOOKUP($B138,'Annex 2 EHV charges'!$B$11:$O$12,7,FALSE)),"")</f>
        <v/>
      </c>
      <c r="F138" s="108" t="str">
        <f>IFERROR(IF(VLOOKUP($B138,'Annex 2 EHV charges'!$B$11:$O$12,8,FALSE)=0,"",VLOOKUP($B138,'Annex 2 EHV charges'!$B$11:$O$12,8,FALSE)),"")</f>
        <v/>
      </c>
      <c r="G138" s="108" t="str">
        <f>IFERROR(IF(VLOOKUP($B138,'Annex 2 EHV charges'!$B$11:$O$12,9,FALSE)=0,"",VLOOKUP($B138,'Annex 2 EHV charges'!$B$11:$O$12,9,FALSE)),"")</f>
        <v/>
      </c>
      <c r="H138" s="108" t="str">
        <f>IFERROR(IF(VLOOKUP($B138,'Annex 2 EHV charges'!$B$11:$O$12,9,FALSE)=0,"",VLOOKUP($B138,'Annex 2 EHV charges'!$B$11:$O$12,9,FALSE)),"")</f>
        <v/>
      </c>
    </row>
    <row r="139" spans="1:8" ht="15">
      <c r="A139" s="93" t="str">
        <f t="array" ref="A139">IFERROR(INDEX('Annex 2 EHV charges'!$A$11:$A$12, MATCH(0, IF(ISBLANK('Annex 2 EHV charges'!$A$11:$A$12),1, COUNTIF(A$10:$A138, 'Annex 2 EHV charges'!$A$11:$A$12)), 0)),"")</f>
        <v/>
      </c>
      <c r="B139" s="93" t="str">
        <f t="array" ref="B139">IFERROR(INDEX('Annex 2 EHV charges'!$B$11:$B$12, MATCH(0, IF(ISBLANK('Annex 2 EHV charges'!$B$11:$B$12),1, COUNTIF(B$10:$B138, 'Annex 2 EHV charges'!$B$11:$B$12)), 0)),"")</f>
        <v/>
      </c>
      <c r="C139" s="92" t="str">
        <f>IF($B139="","",VLOOKUP($B139,'Annex 2 EHV charges'!$B$11:$O$12,2,0))</f>
        <v/>
      </c>
      <c r="D139" s="92" t="str">
        <f>IF($B139="","",VLOOKUP($B139,'Annex 2 EHV charges'!$B$11:$O$12,6,0))</f>
        <v/>
      </c>
      <c r="E139" s="107" t="str">
        <f>IFERROR(IF(VLOOKUP($B139,'Annex 2 EHV charges'!$B$11:$O$12,7,FALSE)=0,"",VLOOKUP($B139,'Annex 2 EHV charges'!$B$11:$O$12,7,FALSE)),"")</f>
        <v/>
      </c>
      <c r="F139" s="108" t="str">
        <f>IFERROR(IF(VLOOKUP($B139,'Annex 2 EHV charges'!$B$11:$O$12,8,FALSE)=0,"",VLOOKUP($B139,'Annex 2 EHV charges'!$B$11:$O$12,8,FALSE)),"")</f>
        <v/>
      </c>
      <c r="G139" s="108" t="str">
        <f>IFERROR(IF(VLOOKUP($B139,'Annex 2 EHV charges'!$B$11:$O$12,9,FALSE)=0,"",VLOOKUP($B139,'Annex 2 EHV charges'!$B$11:$O$12,9,FALSE)),"")</f>
        <v/>
      </c>
      <c r="H139" s="108" t="str">
        <f>IFERROR(IF(VLOOKUP($B139,'Annex 2 EHV charges'!$B$11:$O$12,9,FALSE)=0,"",VLOOKUP($B139,'Annex 2 EHV charges'!$B$11:$O$12,9,FALSE)),"")</f>
        <v/>
      </c>
    </row>
    <row r="140" spans="1:8" ht="15">
      <c r="A140" s="93" t="str">
        <f t="array" ref="A140">IFERROR(INDEX('Annex 2 EHV charges'!$A$11:$A$12, MATCH(0, IF(ISBLANK('Annex 2 EHV charges'!$A$11:$A$12),1, COUNTIF(A$10:$A139, 'Annex 2 EHV charges'!$A$11:$A$12)), 0)),"")</f>
        <v/>
      </c>
      <c r="B140" s="93" t="str">
        <f t="array" ref="B140">IFERROR(INDEX('Annex 2 EHV charges'!$B$11:$B$12, MATCH(0, IF(ISBLANK('Annex 2 EHV charges'!$B$11:$B$12),1, COUNTIF(B$10:$B139, 'Annex 2 EHV charges'!$B$11:$B$12)), 0)),"")</f>
        <v/>
      </c>
      <c r="C140" s="92" t="str">
        <f>IF($B140="","",VLOOKUP($B140,'Annex 2 EHV charges'!$B$11:$O$12,2,0))</f>
        <v/>
      </c>
      <c r="D140" s="92" t="str">
        <f>IF($B140="","",VLOOKUP($B140,'Annex 2 EHV charges'!$B$11:$O$12,6,0))</f>
        <v/>
      </c>
      <c r="E140" s="107" t="str">
        <f>IFERROR(IF(VLOOKUP($B140,'Annex 2 EHV charges'!$B$11:$O$12,7,FALSE)=0,"",VLOOKUP($B140,'Annex 2 EHV charges'!$B$11:$O$12,7,FALSE)),"")</f>
        <v/>
      </c>
      <c r="F140" s="108" t="str">
        <f>IFERROR(IF(VLOOKUP($B140,'Annex 2 EHV charges'!$B$11:$O$12,8,FALSE)=0,"",VLOOKUP($B140,'Annex 2 EHV charges'!$B$11:$O$12,8,FALSE)),"")</f>
        <v/>
      </c>
      <c r="G140" s="108" t="str">
        <f>IFERROR(IF(VLOOKUP($B140,'Annex 2 EHV charges'!$B$11:$O$12,9,FALSE)=0,"",VLOOKUP($B140,'Annex 2 EHV charges'!$B$11:$O$12,9,FALSE)),"")</f>
        <v/>
      </c>
      <c r="H140" s="108" t="str">
        <f>IFERROR(IF(VLOOKUP($B140,'Annex 2 EHV charges'!$B$11:$O$12,9,FALSE)=0,"",VLOOKUP($B140,'Annex 2 EHV charges'!$B$11:$O$12,9,FALSE)),"")</f>
        <v/>
      </c>
    </row>
    <row r="141" spans="1:8" ht="15">
      <c r="A141" s="93" t="str">
        <f t="array" ref="A141">IFERROR(INDEX('Annex 2 EHV charges'!$A$11:$A$12, MATCH(0, IF(ISBLANK('Annex 2 EHV charges'!$A$11:$A$12),1, COUNTIF(A$10:$A140, 'Annex 2 EHV charges'!$A$11:$A$12)), 0)),"")</f>
        <v/>
      </c>
      <c r="B141" s="93" t="str">
        <f t="array" ref="B141">IFERROR(INDEX('Annex 2 EHV charges'!$B$11:$B$12, MATCH(0, IF(ISBLANK('Annex 2 EHV charges'!$B$11:$B$12),1, COUNTIF(B$10:$B140, 'Annex 2 EHV charges'!$B$11:$B$12)), 0)),"")</f>
        <v/>
      </c>
      <c r="C141" s="92" t="str">
        <f>IF($B141="","",VLOOKUP($B141,'Annex 2 EHV charges'!$B$11:$O$12,2,0))</f>
        <v/>
      </c>
      <c r="D141" s="92" t="str">
        <f>IF($B141="","",VLOOKUP($B141,'Annex 2 EHV charges'!$B$11:$O$12,6,0))</f>
        <v/>
      </c>
      <c r="E141" s="107" t="str">
        <f>IFERROR(IF(VLOOKUP($B141,'Annex 2 EHV charges'!$B$11:$O$12,7,FALSE)=0,"",VLOOKUP($B141,'Annex 2 EHV charges'!$B$11:$O$12,7,FALSE)),"")</f>
        <v/>
      </c>
      <c r="F141" s="108" t="str">
        <f>IFERROR(IF(VLOOKUP($B141,'Annex 2 EHV charges'!$B$11:$O$12,8,FALSE)=0,"",VLOOKUP($B141,'Annex 2 EHV charges'!$B$11:$O$12,8,FALSE)),"")</f>
        <v/>
      </c>
      <c r="G141" s="108" t="str">
        <f>IFERROR(IF(VLOOKUP($B141,'Annex 2 EHV charges'!$B$11:$O$12,9,FALSE)=0,"",VLOOKUP($B141,'Annex 2 EHV charges'!$B$11:$O$12,9,FALSE)),"")</f>
        <v/>
      </c>
      <c r="H141" s="108" t="str">
        <f>IFERROR(IF(VLOOKUP($B141,'Annex 2 EHV charges'!$B$11:$O$12,9,FALSE)=0,"",VLOOKUP($B141,'Annex 2 EHV charges'!$B$11:$O$12,9,FALSE)),"")</f>
        <v/>
      </c>
    </row>
    <row r="142" spans="1:8" ht="15">
      <c r="A142" s="93" t="str">
        <f t="array" ref="A142">IFERROR(INDEX('Annex 2 EHV charges'!$A$11:$A$12, MATCH(0, IF(ISBLANK('Annex 2 EHV charges'!$A$11:$A$12),1, COUNTIF(A$10:$A141, 'Annex 2 EHV charges'!$A$11:$A$12)), 0)),"")</f>
        <v/>
      </c>
      <c r="B142" s="93" t="str">
        <f t="array" ref="B142">IFERROR(INDEX('Annex 2 EHV charges'!$B$11:$B$12, MATCH(0, IF(ISBLANK('Annex 2 EHV charges'!$B$11:$B$12),1, COUNTIF(B$10:$B141, 'Annex 2 EHV charges'!$B$11:$B$12)), 0)),"")</f>
        <v/>
      </c>
      <c r="C142" s="92" t="str">
        <f>IF($B142="","",VLOOKUP($B142,'Annex 2 EHV charges'!$B$11:$O$12,2,0))</f>
        <v/>
      </c>
      <c r="D142" s="92" t="str">
        <f>IF($B142="","",VLOOKUP($B142,'Annex 2 EHV charges'!$B$11:$O$12,6,0))</f>
        <v/>
      </c>
      <c r="E142" s="107" t="str">
        <f>IFERROR(IF(VLOOKUP($B142,'Annex 2 EHV charges'!$B$11:$O$12,7,FALSE)=0,"",VLOOKUP($B142,'Annex 2 EHV charges'!$B$11:$O$12,7,FALSE)),"")</f>
        <v/>
      </c>
      <c r="F142" s="108" t="str">
        <f>IFERROR(IF(VLOOKUP($B142,'Annex 2 EHV charges'!$B$11:$O$12,8,FALSE)=0,"",VLOOKUP($B142,'Annex 2 EHV charges'!$B$11:$O$12,8,FALSE)),"")</f>
        <v/>
      </c>
      <c r="G142" s="108" t="str">
        <f>IFERROR(IF(VLOOKUP($B142,'Annex 2 EHV charges'!$B$11:$O$12,9,FALSE)=0,"",VLOOKUP($B142,'Annex 2 EHV charges'!$B$11:$O$12,9,FALSE)),"")</f>
        <v/>
      </c>
      <c r="H142" s="108" t="str">
        <f>IFERROR(IF(VLOOKUP($B142,'Annex 2 EHV charges'!$B$11:$O$12,9,FALSE)=0,"",VLOOKUP($B142,'Annex 2 EHV charges'!$B$11:$O$12,9,FALSE)),"")</f>
        <v/>
      </c>
    </row>
    <row r="143" spans="1:8" ht="15">
      <c r="A143" s="93" t="str">
        <f t="array" ref="A143">IFERROR(INDEX('Annex 2 EHV charges'!$A$11:$A$12, MATCH(0, IF(ISBLANK('Annex 2 EHV charges'!$A$11:$A$12),1, COUNTIF(A$10:$A142, 'Annex 2 EHV charges'!$A$11:$A$12)), 0)),"")</f>
        <v/>
      </c>
      <c r="B143" s="93" t="str">
        <f t="array" ref="B143">IFERROR(INDEX('Annex 2 EHV charges'!$B$11:$B$12, MATCH(0, IF(ISBLANK('Annex 2 EHV charges'!$B$11:$B$12),1, COUNTIF(B$10:$B142, 'Annex 2 EHV charges'!$B$11:$B$12)), 0)),"")</f>
        <v/>
      </c>
      <c r="C143" s="92" t="str">
        <f>IF($B143="","",VLOOKUP($B143,'Annex 2 EHV charges'!$B$11:$O$12,2,0))</f>
        <v/>
      </c>
      <c r="D143" s="92" t="str">
        <f>IF($B143="","",VLOOKUP($B143,'Annex 2 EHV charges'!$B$11:$O$12,6,0))</f>
        <v/>
      </c>
      <c r="E143" s="107" t="str">
        <f>IFERROR(IF(VLOOKUP($B143,'Annex 2 EHV charges'!$B$11:$O$12,7,FALSE)=0,"",VLOOKUP($B143,'Annex 2 EHV charges'!$B$11:$O$12,7,FALSE)),"")</f>
        <v/>
      </c>
      <c r="F143" s="108" t="str">
        <f>IFERROR(IF(VLOOKUP($B143,'Annex 2 EHV charges'!$B$11:$O$12,8,FALSE)=0,"",VLOOKUP($B143,'Annex 2 EHV charges'!$B$11:$O$12,8,FALSE)),"")</f>
        <v/>
      </c>
      <c r="G143" s="108" t="str">
        <f>IFERROR(IF(VLOOKUP($B143,'Annex 2 EHV charges'!$B$11:$O$12,9,FALSE)=0,"",VLOOKUP($B143,'Annex 2 EHV charges'!$B$11:$O$12,9,FALSE)),"")</f>
        <v/>
      </c>
      <c r="H143" s="108" t="str">
        <f>IFERROR(IF(VLOOKUP($B143,'Annex 2 EHV charges'!$B$11:$O$12,9,FALSE)=0,"",VLOOKUP($B143,'Annex 2 EHV charges'!$B$11:$O$12,9,FALSE)),"")</f>
        <v/>
      </c>
    </row>
    <row r="144" spans="1:8" ht="15">
      <c r="A144" s="93" t="str">
        <f t="array" ref="A144">IFERROR(INDEX('Annex 2 EHV charges'!$A$11:$A$12, MATCH(0, IF(ISBLANK('Annex 2 EHV charges'!$A$11:$A$12),1, COUNTIF(A$10:$A143, 'Annex 2 EHV charges'!$A$11:$A$12)), 0)),"")</f>
        <v/>
      </c>
      <c r="B144" s="93" t="str">
        <f t="array" ref="B144">IFERROR(INDEX('Annex 2 EHV charges'!$B$11:$B$12, MATCH(0, IF(ISBLANK('Annex 2 EHV charges'!$B$11:$B$12),1, COUNTIF(B$10:$B143, 'Annex 2 EHV charges'!$B$11:$B$12)), 0)),"")</f>
        <v/>
      </c>
      <c r="C144" s="92" t="str">
        <f>IF($B144="","",VLOOKUP($B144,'Annex 2 EHV charges'!$B$11:$O$12,2,0))</f>
        <v/>
      </c>
      <c r="D144" s="92" t="str">
        <f>IF($B144="","",VLOOKUP($B144,'Annex 2 EHV charges'!$B$11:$O$12,6,0))</f>
        <v/>
      </c>
      <c r="E144" s="107" t="str">
        <f>IFERROR(IF(VLOOKUP($B144,'Annex 2 EHV charges'!$B$11:$O$12,7,FALSE)=0,"",VLOOKUP($B144,'Annex 2 EHV charges'!$B$11:$O$12,7,FALSE)),"")</f>
        <v/>
      </c>
      <c r="F144" s="108" t="str">
        <f>IFERROR(IF(VLOOKUP($B144,'Annex 2 EHV charges'!$B$11:$O$12,8,FALSE)=0,"",VLOOKUP($B144,'Annex 2 EHV charges'!$B$11:$O$12,8,FALSE)),"")</f>
        <v/>
      </c>
      <c r="G144" s="108" t="str">
        <f>IFERROR(IF(VLOOKUP($B144,'Annex 2 EHV charges'!$B$11:$O$12,9,FALSE)=0,"",VLOOKUP($B144,'Annex 2 EHV charges'!$B$11:$O$12,9,FALSE)),"")</f>
        <v/>
      </c>
      <c r="H144" s="108" t="str">
        <f>IFERROR(IF(VLOOKUP($B144,'Annex 2 EHV charges'!$B$11:$O$12,9,FALSE)=0,"",VLOOKUP($B144,'Annex 2 EHV charges'!$B$11:$O$12,9,FALSE)),"")</f>
        <v/>
      </c>
    </row>
    <row r="145" spans="1:8" ht="15">
      <c r="A145" s="93" t="str">
        <f t="array" ref="A145">IFERROR(INDEX('Annex 2 EHV charges'!$A$11:$A$12, MATCH(0, IF(ISBLANK('Annex 2 EHV charges'!$A$11:$A$12),1, COUNTIF(A$10:$A144, 'Annex 2 EHV charges'!$A$11:$A$12)), 0)),"")</f>
        <v/>
      </c>
      <c r="B145" s="93" t="str">
        <f t="array" ref="B145">IFERROR(INDEX('Annex 2 EHV charges'!$B$11:$B$12, MATCH(0, IF(ISBLANK('Annex 2 EHV charges'!$B$11:$B$12),1, COUNTIF(B$10:$B144, 'Annex 2 EHV charges'!$B$11:$B$12)), 0)),"")</f>
        <v/>
      </c>
      <c r="C145" s="92" t="str">
        <f>IF($B145="","",VLOOKUP($B145,'Annex 2 EHV charges'!$B$11:$O$12,2,0))</f>
        <v/>
      </c>
      <c r="D145" s="92" t="str">
        <f>IF($B145="","",VLOOKUP($B145,'Annex 2 EHV charges'!$B$11:$O$12,6,0))</f>
        <v/>
      </c>
      <c r="E145" s="107" t="str">
        <f>IFERROR(IF(VLOOKUP($B145,'Annex 2 EHV charges'!$B$11:$O$12,7,FALSE)=0,"",VLOOKUP($B145,'Annex 2 EHV charges'!$B$11:$O$12,7,FALSE)),"")</f>
        <v/>
      </c>
      <c r="F145" s="108" t="str">
        <f>IFERROR(IF(VLOOKUP($B145,'Annex 2 EHV charges'!$B$11:$O$12,8,FALSE)=0,"",VLOOKUP($B145,'Annex 2 EHV charges'!$B$11:$O$12,8,FALSE)),"")</f>
        <v/>
      </c>
      <c r="G145" s="108" t="str">
        <f>IFERROR(IF(VLOOKUP($B145,'Annex 2 EHV charges'!$B$11:$O$12,9,FALSE)=0,"",VLOOKUP($B145,'Annex 2 EHV charges'!$B$11:$O$12,9,FALSE)),"")</f>
        <v/>
      </c>
      <c r="H145" s="108" t="str">
        <f>IFERROR(IF(VLOOKUP($B145,'Annex 2 EHV charges'!$B$11:$O$12,9,FALSE)=0,"",VLOOKUP($B145,'Annex 2 EHV charges'!$B$11:$O$12,9,FALSE)),"")</f>
        <v/>
      </c>
    </row>
    <row r="146" spans="1:8" ht="15">
      <c r="A146" s="93" t="str">
        <f t="array" ref="A146">IFERROR(INDEX('Annex 2 EHV charges'!$A$11:$A$12, MATCH(0, IF(ISBLANK('Annex 2 EHV charges'!$A$11:$A$12),1, COUNTIF(A$10:$A145, 'Annex 2 EHV charges'!$A$11:$A$12)), 0)),"")</f>
        <v/>
      </c>
      <c r="B146" s="93" t="str">
        <f t="array" ref="B146">IFERROR(INDEX('Annex 2 EHV charges'!$B$11:$B$12, MATCH(0, IF(ISBLANK('Annex 2 EHV charges'!$B$11:$B$12),1, COUNTIF(B$10:$B145, 'Annex 2 EHV charges'!$B$11:$B$12)), 0)),"")</f>
        <v/>
      </c>
      <c r="C146" s="92" t="str">
        <f>IF($B146="","",VLOOKUP($B146,'Annex 2 EHV charges'!$B$11:$O$12,2,0))</f>
        <v/>
      </c>
      <c r="D146" s="92" t="str">
        <f>IF($B146="","",VLOOKUP($B146,'Annex 2 EHV charges'!$B$11:$O$12,6,0))</f>
        <v/>
      </c>
      <c r="E146" s="107" t="str">
        <f>IFERROR(IF(VLOOKUP($B146,'Annex 2 EHV charges'!$B$11:$O$12,7,FALSE)=0,"",VLOOKUP($B146,'Annex 2 EHV charges'!$B$11:$O$12,7,FALSE)),"")</f>
        <v/>
      </c>
      <c r="F146" s="108" t="str">
        <f>IFERROR(IF(VLOOKUP($B146,'Annex 2 EHV charges'!$B$11:$O$12,8,FALSE)=0,"",VLOOKUP($B146,'Annex 2 EHV charges'!$B$11:$O$12,8,FALSE)),"")</f>
        <v/>
      </c>
      <c r="G146" s="108" t="str">
        <f>IFERROR(IF(VLOOKUP($B146,'Annex 2 EHV charges'!$B$11:$O$12,9,FALSE)=0,"",VLOOKUP($B146,'Annex 2 EHV charges'!$B$11:$O$12,9,FALSE)),"")</f>
        <v/>
      </c>
      <c r="H146" s="108" t="str">
        <f>IFERROR(IF(VLOOKUP($B146,'Annex 2 EHV charges'!$B$11:$O$12,9,FALSE)=0,"",VLOOKUP($B146,'Annex 2 EHV charges'!$B$11:$O$12,9,FALSE)),"")</f>
        <v/>
      </c>
    </row>
    <row r="147" spans="1:8" ht="15">
      <c r="A147" s="93" t="str">
        <f t="array" ref="A147">IFERROR(INDEX('Annex 2 EHV charges'!$A$11:$A$12, MATCH(0, IF(ISBLANK('Annex 2 EHV charges'!$A$11:$A$12),1, COUNTIF(A$10:$A146, 'Annex 2 EHV charges'!$A$11:$A$12)), 0)),"")</f>
        <v/>
      </c>
      <c r="B147" s="93" t="str">
        <f t="array" ref="B147">IFERROR(INDEX('Annex 2 EHV charges'!$B$11:$B$12, MATCH(0, IF(ISBLANK('Annex 2 EHV charges'!$B$11:$B$12),1, COUNTIF(B$10:$B146, 'Annex 2 EHV charges'!$B$11:$B$12)), 0)),"")</f>
        <v/>
      </c>
      <c r="C147" s="92" t="str">
        <f>IF($B147="","",VLOOKUP($B147,'Annex 2 EHV charges'!$B$11:$O$12,2,0))</f>
        <v/>
      </c>
      <c r="D147" s="92" t="str">
        <f>IF($B147="","",VLOOKUP($B147,'Annex 2 EHV charges'!$B$11:$O$12,6,0))</f>
        <v/>
      </c>
      <c r="E147" s="107" t="str">
        <f>IFERROR(IF(VLOOKUP($B147,'Annex 2 EHV charges'!$B$11:$O$12,7,FALSE)=0,"",VLOOKUP($B147,'Annex 2 EHV charges'!$B$11:$O$12,7,FALSE)),"")</f>
        <v/>
      </c>
      <c r="F147" s="108" t="str">
        <f>IFERROR(IF(VLOOKUP($B147,'Annex 2 EHV charges'!$B$11:$O$12,8,FALSE)=0,"",VLOOKUP($B147,'Annex 2 EHV charges'!$B$11:$O$12,8,FALSE)),"")</f>
        <v/>
      </c>
      <c r="G147" s="108" t="str">
        <f>IFERROR(IF(VLOOKUP($B147,'Annex 2 EHV charges'!$B$11:$O$12,9,FALSE)=0,"",VLOOKUP($B147,'Annex 2 EHV charges'!$B$11:$O$12,9,FALSE)),"")</f>
        <v/>
      </c>
      <c r="H147" s="108" t="str">
        <f>IFERROR(IF(VLOOKUP($B147,'Annex 2 EHV charges'!$B$11:$O$12,9,FALSE)=0,"",VLOOKUP($B147,'Annex 2 EHV charges'!$B$11:$O$12,9,FALSE)),"")</f>
        <v/>
      </c>
    </row>
    <row r="148" spans="1:8" ht="15">
      <c r="A148" s="93" t="str">
        <f t="array" ref="A148">IFERROR(INDEX('Annex 2 EHV charges'!$A$11:$A$12, MATCH(0, IF(ISBLANK('Annex 2 EHV charges'!$A$11:$A$12),1, COUNTIF(A$10:$A147, 'Annex 2 EHV charges'!$A$11:$A$12)), 0)),"")</f>
        <v/>
      </c>
      <c r="B148" s="93" t="str">
        <f t="array" ref="B148">IFERROR(INDEX('Annex 2 EHV charges'!$B$11:$B$12, MATCH(0, IF(ISBLANK('Annex 2 EHV charges'!$B$11:$B$12),1, COUNTIF(B$10:$B147, 'Annex 2 EHV charges'!$B$11:$B$12)), 0)),"")</f>
        <v/>
      </c>
      <c r="C148" s="92" t="str">
        <f>IF($B148="","",VLOOKUP($B148,'Annex 2 EHV charges'!$B$11:$O$12,2,0))</f>
        <v/>
      </c>
      <c r="D148" s="92" t="str">
        <f>IF($B148="","",VLOOKUP($B148,'Annex 2 EHV charges'!$B$11:$O$12,6,0))</f>
        <v/>
      </c>
      <c r="E148" s="107" t="str">
        <f>IFERROR(IF(VLOOKUP($B148,'Annex 2 EHV charges'!$B$11:$O$12,7,FALSE)=0,"",VLOOKUP($B148,'Annex 2 EHV charges'!$B$11:$O$12,7,FALSE)),"")</f>
        <v/>
      </c>
      <c r="F148" s="108" t="str">
        <f>IFERROR(IF(VLOOKUP($B148,'Annex 2 EHV charges'!$B$11:$O$12,8,FALSE)=0,"",VLOOKUP($B148,'Annex 2 EHV charges'!$B$11:$O$12,8,FALSE)),"")</f>
        <v/>
      </c>
      <c r="G148" s="108" t="str">
        <f>IFERROR(IF(VLOOKUP($B148,'Annex 2 EHV charges'!$B$11:$O$12,9,FALSE)=0,"",VLOOKUP($B148,'Annex 2 EHV charges'!$B$11:$O$12,9,FALSE)),"")</f>
        <v/>
      </c>
      <c r="H148" s="108" t="str">
        <f>IFERROR(IF(VLOOKUP($B148,'Annex 2 EHV charges'!$B$11:$O$12,9,FALSE)=0,"",VLOOKUP($B148,'Annex 2 EHV charges'!$B$11:$O$12,9,FALSE)),"")</f>
        <v/>
      </c>
    </row>
    <row r="149" spans="1:8" ht="15">
      <c r="A149" s="93" t="str">
        <f t="array" ref="A149">IFERROR(INDEX('Annex 2 EHV charges'!$A$11:$A$12, MATCH(0, IF(ISBLANK('Annex 2 EHV charges'!$A$11:$A$12),1, COUNTIF(A$10:$A148, 'Annex 2 EHV charges'!$A$11:$A$12)), 0)),"")</f>
        <v/>
      </c>
      <c r="B149" s="93" t="str">
        <f t="array" ref="B149">IFERROR(INDEX('Annex 2 EHV charges'!$B$11:$B$12, MATCH(0, IF(ISBLANK('Annex 2 EHV charges'!$B$11:$B$12),1, COUNTIF(B$10:$B148, 'Annex 2 EHV charges'!$B$11:$B$12)), 0)),"")</f>
        <v/>
      </c>
      <c r="C149" s="92" t="str">
        <f>IF($B149="","",VLOOKUP($B149,'Annex 2 EHV charges'!$B$11:$O$12,2,0))</f>
        <v/>
      </c>
      <c r="D149" s="92" t="str">
        <f>IF($B149="","",VLOOKUP($B149,'Annex 2 EHV charges'!$B$11:$O$12,6,0))</f>
        <v/>
      </c>
      <c r="E149" s="107" t="str">
        <f>IFERROR(IF(VLOOKUP($B149,'Annex 2 EHV charges'!$B$11:$O$12,7,FALSE)=0,"",VLOOKUP($B149,'Annex 2 EHV charges'!$B$11:$O$12,7,FALSE)),"")</f>
        <v/>
      </c>
      <c r="F149" s="108" t="str">
        <f>IFERROR(IF(VLOOKUP($B149,'Annex 2 EHV charges'!$B$11:$O$12,8,FALSE)=0,"",VLOOKUP($B149,'Annex 2 EHV charges'!$B$11:$O$12,8,FALSE)),"")</f>
        <v/>
      </c>
      <c r="G149" s="108" t="str">
        <f>IFERROR(IF(VLOOKUP($B149,'Annex 2 EHV charges'!$B$11:$O$12,9,FALSE)=0,"",VLOOKUP($B149,'Annex 2 EHV charges'!$B$11:$O$12,9,FALSE)),"")</f>
        <v/>
      </c>
      <c r="H149" s="108" t="str">
        <f>IFERROR(IF(VLOOKUP($B149,'Annex 2 EHV charges'!$B$11:$O$12,9,FALSE)=0,"",VLOOKUP($B149,'Annex 2 EHV charges'!$B$11:$O$12,9,FALSE)),"")</f>
        <v/>
      </c>
    </row>
    <row r="150" spans="1:8" ht="15">
      <c r="A150" s="93" t="str">
        <f t="array" ref="A150">IFERROR(INDEX('Annex 2 EHV charges'!$A$11:$A$12, MATCH(0, IF(ISBLANK('Annex 2 EHV charges'!$A$11:$A$12),1, COUNTIF(A$10:$A149, 'Annex 2 EHV charges'!$A$11:$A$12)), 0)),"")</f>
        <v/>
      </c>
      <c r="B150" s="93" t="str">
        <f t="array" ref="B150">IFERROR(INDEX('Annex 2 EHV charges'!$B$11:$B$12, MATCH(0, IF(ISBLANK('Annex 2 EHV charges'!$B$11:$B$12),1, COUNTIF(B$10:$B149, 'Annex 2 EHV charges'!$B$11:$B$12)), 0)),"")</f>
        <v/>
      </c>
      <c r="C150" s="92" t="str">
        <f>IF($B150="","",VLOOKUP($B150,'Annex 2 EHV charges'!$B$11:$O$12,2,0))</f>
        <v/>
      </c>
      <c r="D150" s="92" t="str">
        <f>IF($B150="","",VLOOKUP($B150,'Annex 2 EHV charges'!$B$11:$O$12,6,0))</f>
        <v/>
      </c>
      <c r="E150" s="107" t="str">
        <f>IFERROR(IF(VLOOKUP($B150,'Annex 2 EHV charges'!$B$11:$O$12,7,FALSE)=0,"",VLOOKUP($B150,'Annex 2 EHV charges'!$B$11:$O$12,7,FALSE)),"")</f>
        <v/>
      </c>
      <c r="F150" s="108" t="str">
        <f>IFERROR(IF(VLOOKUP($B150,'Annex 2 EHV charges'!$B$11:$O$12,8,FALSE)=0,"",VLOOKUP($B150,'Annex 2 EHV charges'!$B$11:$O$12,8,FALSE)),"")</f>
        <v/>
      </c>
      <c r="G150" s="108" t="str">
        <f>IFERROR(IF(VLOOKUP($B150,'Annex 2 EHV charges'!$B$11:$O$12,9,FALSE)=0,"",VLOOKUP($B150,'Annex 2 EHV charges'!$B$11:$O$12,9,FALSE)),"")</f>
        <v/>
      </c>
      <c r="H150" s="108" t="str">
        <f>IFERROR(IF(VLOOKUP($B150,'Annex 2 EHV charges'!$B$11:$O$12,9,FALSE)=0,"",VLOOKUP($B150,'Annex 2 EHV charges'!$B$11:$O$12,9,FALSE)),"")</f>
        <v/>
      </c>
    </row>
    <row r="151" spans="1:8" ht="15">
      <c r="A151" s="93" t="str">
        <f t="array" ref="A151">IFERROR(INDEX('Annex 2 EHV charges'!$A$11:$A$12, MATCH(0, IF(ISBLANK('Annex 2 EHV charges'!$A$11:$A$12),1, COUNTIF(A$10:$A150, 'Annex 2 EHV charges'!$A$11:$A$12)), 0)),"")</f>
        <v/>
      </c>
      <c r="B151" s="93" t="str">
        <f t="array" ref="B151">IFERROR(INDEX('Annex 2 EHV charges'!$B$11:$B$12, MATCH(0, IF(ISBLANK('Annex 2 EHV charges'!$B$11:$B$12),1, COUNTIF(B$10:$B150, 'Annex 2 EHV charges'!$B$11:$B$12)), 0)),"")</f>
        <v/>
      </c>
      <c r="C151" s="92" t="str">
        <f>IF($B151="","",VLOOKUP($B151,'Annex 2 EHV charges'!$B$11:$O$12,2,0))</f>
        <v/>
      </c>
      <c r="D151" s="92" t="str">
        <f>IF($B151="","",VLOOKUP($B151,'Annex 2 EHV charges'!$B$11:$O$12,6,0))</f>
        <v/>
      </c>
      <c r="E151" s="107" t="str">
        <f>IFERROR(IF(VLOOKUP($B151,'Annex 2 EHV charges'!$B$11:$O$12,7,FALSE)=0,"",VLOOKUP($B151,'Annex 2 EHV charges'!$B$11:$O$12,7,FALSE)),"")</f>
        <v/>
      </c>
      <c r="F151" s="108" t="str">
        <f>IFERROR(IF(VLOOKUP($B151,'Annex 2 EHV charges'!$B$11:$O$12,8,FALSE)=0,"",VLOOKUP($B151,'Annex 2 EHV charges'!$B$11:$O$12,8,FALSE)),"")</f>
        <v/>
      </c>
      <c r="G151" s="108" t="str">
        <f>IFERROR(IF(VLOOKUP($B151,'Annex 2 EHV charges'!$B$11:$O$12,9,FALSE)=0,"",VLOOKUP($B151,'Annex 2 EHV charges'!$B$11:$O$12,9,FALSE)),"")</f>
        <v/>
      </c>
      <c r="H151" s="108" t="str">
        <f>IFERROR(IF(VLOOKUP($B151,'Annex 2 EHV charges'!$B$11:$O$12,9,FALSE)=0,"",VLOOKUP($B151,'Annex 2 EHV charges'!$B$11:$O$12,9,FALSE)),"")</f>
        <v/>
      </c>
    </row>
    <row r="152" spans="1:8" ht="15">
      <c r="A152" s="93" t="str">
        <f t="array" ref="A152">IFERROR(INDEX('Annex 2 EHV charges'!$A$11:$A$12, MATCH(0, IF(ISBLANK('Annex 2 EHV charges'!$A$11:$A$12),1, COUNTIF(A$10:$A151, 'Annex 2 EHV charges'!$A$11:$A$12)), 0)),"")</f>
        <v/>
      </c>
      <c r="B152" s="93" t="str">
        <f t="array" ref="B152">IFERROR(INDEX('Annex 2 EHV charges'!$B$11:$B$12, MATCH(0, IF(ISBLANK('Annex 2 EHV charges'!$B$11:$B$12),1, COUNTIF(B$10:$B151, 'Annex 2 EHV charges'!$B$11:$B$12)), 0)),"")</f>
        <v/>
      </c>
      <c r="C152" s="92" t="str">
        <f>IF($B152="","",VLOOKUP($B152,'Annex 2 EHV charges'!$B$11:$O$12,2,0))</f>
        <v/>
      </c>
      <c r="D152" s="92" t="str">
        <f>IF($B152="","",VLOOKUP($B152,'Annex 2 EHV charges'!$B$11:$O$12,6,0))</f>
        <v/>
      </c>
      <c r="E152" s="107" t="str">
        <f>IFERROR(IF(VLOOKUP($B152,'Annex 2 EHV charges'!$B$11:$O$12,7,FALSE)=0,"",VLOOKUP($B152,'Annex 2 EHV charges'!$B$11:$O$12,7,FALSE)),"")</f>
        <v/>
      </c>
      <c r="F152" s="108" t="str">
        <f>IFERROR(IF(VLOOKUP($B152,'Annex 2 EHV charges'!$B$11:$O$12,8,FALSE)=0,"",VLOOKUP($B152,'Annex 2 EHV charges'!$B$11:$O$12,8,FALSE)),"")</f>
        <v/>
      </c>
      <c r="G152" s="108" t="str">
        <f>IFERROR(IF(VLOOKUP($B152,'Annex 2 EHV charges'!$B$11:$O$12,9,FALSE)=0,"",VLOOKUP($B152,'Annex 2 EHV charges'!$B$11:$O$12,9,FALSE)),"")</f>
        <v/>
      </c>
      <c r="H152" s="108" t="str">
        <f>IFERROR(IF(VLOOKUP($B152,'Annex 2 EHV charges'!$B$11:$O$12,9,FALSE)=0,"",VLOOKUP($B152,'Annex 2 EHV charges'!$B$11:$O$12,9,FALSE)),"")</f>
        <v/>
      </c>
    </row>
    <row r="153" spans="1:8" ht="15">
      <c r="A153" s="93" t="str">
        <f t="array" ref="A153">IFERROR(INDEX('Annex 2 EHV charges'!$A$11:$A$12, MATCH(0, IF(ISBLANK('Annex 2 EHV charges'!$A$11:$A$12),1, COUNTIF(A$10:$A152, 'Annex 2 EHV charges'!$A$11:$A$12)), 0)),"")</f>
        <v/>
      </c>
      <c r="B153" s="93" t="str">
        <f t="array" ref="B153">IFERROR(INDEX('Annex 2 EHV charges'!$B$11:$B$12, MATCH(0, IF(ISBLANK('Annex 2 EHV charges'!$B$11:$B$12),1, COUNTIF(B$10:$B152, 'Annex 2 EHV charges'!$B$11:$B$12)), 0)),"")</f>
        <v/>
      </c>
      <c r="C153" s="92" t="str">
        <f>IF($B153="","",VLOOKUP($B153,'Annex 2 EHV charges'!$B$11:$O$12,2,0))</f>
        <v/>
      </c>
      <c r="D153" s="92" t="str">
        <f>IF($B153="","",VLOOKUP($B153,'Annex 2 EHV charges'!$B$11:$O$12,6,0))</f>
        <v/>
      </c>
      <c r="E153" s="107" t="str">
        <f>IFERROR(IF(VLOOKUP($B153,'Annex 2 EHV charges'!$B$11:$O$12,7,FALSE)=0,"",VLOOKUP($B153,'Annex 2 EHV charges'!$B$11:$O$12,7,FALSE)),"")</f>
        <v/>
      </c>
      <c r="F153" s="108" t="str">
        <f>IFERROR(IF(VLOOKUP($B153,'Annex 2 EHV charges'!$B$11:$O$12,8,FALSE)=0,"",VLOOKUP($B153,'Annex 2 EHV charges'!$B$11:$O$12,8,FALSE)),"")</f>
        <v/>
      </c>
      <c r="G153" s="108" t="str">
        <f>IFERROR(IF(VLOOKUP($B153,'Annex 2 EHV charges'!$B$11:$O$12,9,FALSE)=0,"",VLOOKUP($B153,'Annex 2 EHV charges'!$B$11:$O$12,9,FALSE)),"")</f>
        <v/>
      </c>
      <c r="H153" s="108" t="str">
        <f>IFERROR(IF(VLOOKUP($B153,'Annex 2 EHV charges'!$B$11:$O$12,9,FALSE)=0,"",VLOOKUP($B153,'Annex 2 EHV charges'!$B$11:$O$12,9,FALSE)),"")</f>
        <v/>
      </c>
    </row>
    <row r="154" spans="1:8" ht="15">
      <c r="A154" s="93" t="str">
        <f t="array" ref="A154">IFERROR(INDEX('Annex 2 EHV charges'!$A$11:$A$12, MATCH(0, IF(ISBLANK('Annex 2 EHV charges'!$A$11:$A$12),1, COUNTIF(A$10:$A153, 'Annex 2 EHV charges'!$A$11:$A$12)), 0)),"")</f>
        <v/>
      </c>
      <c r="B154" s="93" t="str">
        <f t="array" ref="B154">IFERROR(INDEX('Annex 2 EHV charges'!$B$11:$B$12, MATCH(0, IF(ISBLANK('Annex 2 EHV charges'!$B$11:$B$12),1, COUNTIF(B$10:$B153, 'Annex 2 EHV charges'!$B$11:$B$12)), 0)),"")</f>
        <v/>
      </c>
      <c r="C154" s="92" t="str">
        <f>IF($B154="","",VLOOKUP($B154,'Annex 2 EHV charges'!$B$11:$O$12,2,0))</f>
        <v/>
      </c>
      <c r="D154" s="92" t="str">
        <f>IF($B154="","",VLOOKUP($B154,'Annex 2 EHV charges'!$B$11:$O$12,6,0))</f>
        <v/>
      </c>
      <c r="E154" s="107" t="str">
        <f>IFERROR(IF(VLOOKUP($B154,'Annex 2 EHV charges'!$B$11:$O$12,7,FALSE)=0,"",VLOOKUP($B154,'Annex 2 EHV charges'!$B$11:$O$12,7,FALSE)),"")</f>
        <v/>
      </c>
      <c r="F154" s="108" t="str">
        <f>IFERROR(IF(VLOOKUP($B154,'Annex 2 EHV charges'!$B$11:$O$12,8,FALSE)=0,"",VLOOKUP($B154,'Annex 2 EHV charges'!$B$11:$O$12,8,FALSE)),"")</f>
        <v/>
      </c>
      <c r="G154" s="108" t="str">
        <f>IFERROR(IF(VLOOKUP($B154,'Annex 2 EHV charges'!$B$11:$O$12,9,FALSE)=0,"",VLOOKUP($B154,'Annex 2 EHV charges'!$B$11:$O$12,9,FALSE)),"")</f>
        <v/>
      </c>
      <c r="H154" s="108" t="str">
        <f>IFERROR(IF(VLOOKUP($B154,'Annex 2 EHV charges'!$B$11:$O$12,9,FALSE)=0,"",VLOOKUP($B154,'Annex 2 EHV charges'!$B$11:$O$12,9,FALSE)),"")</f>
        <v/>
      </c>
    </row>
    <row r="155" spans="1:8" ht="15">
      <c r="A155" s="93" t="str">
        <f t="array" ref="A155">IFERROR(INDEX('Annex 2 EHV charges'!$A$11:$A$12, MATCH(0, IF(ISBLANK('Annex 2 EHV charges'!$A$11:$A$12),1, COUNTIF(A$10:$A154, 'Annex 2 EHV charges'!$A$11:$A$12)), 0)),"")</f>
        <v/>
      </c>
      <c r="B155" s="93" t="str">
        <f t="array" ref="B155">IFERROR(INDEX('Annex 2 EHV charges'!$B$11:$B$12, MATCH(0, IF(ISBLANK('Annex 2 EHV charges'!$B$11:$B$12),1, COUNTIF(B$10:$B154, 'Annex 2 EHV charges'!$B$11:$B$12)), 0)),"")</f>
        <v/>
      </c>
      <c r="C155" s="92" t="str">
        <f>IF($B155="","",VLOOKUP($B155,'Annex 2 EHV charges'!$B$11:$O$12,2,0))</f>
        <v/>
      </c>
      <c r="D155" s="92" t="str">
        <f>IF($B155="","",VLOOKUP($B155,'Annex 2 EHV charges'!$B$11:$O$12,6,0))</f>
        <v/>
      </c>
      <c r="E155" s="107" t="str">
        <f>IFERROR(IF(VLOOKUP($B155,'Annex 2 EHV charges'!$B$11:$O$12,7,FALSE)=0,"",VLOOKUP($B155,'Annex 2 EHV charges'!$B$11:$O$12,7,FALSE)),"")</f>
        <v/>
      </c>
      <c r="F155" s="108" t="str">
        <f>IFERROR(IF(VLOOKUP($B155,'Annex 2 EHV charges'!$B$11:$O$12,8,FALSE)=0,"",VLOOKUP($B155,'Annex 2 EHV charges'!$B$11:$O$12,8,FALSE)),"")</f>
        <v/>
      </c>
      <c r="G155" s="108" t="str">
        <f>IFERROR(IF(VLOOKUP($B155,'Annex 2 EHV charges'!$B$11:$O$12,9,FALSE)=0,"",VLOOKUP($B155,'Annex 2 EHV charges'!$B$11:$O$12,9,FALSE)),"")</f>
        <v/>
      </c>
      <c r="H155" s="108" t="str">
        <f>IFERROR(IF(VLOOKUP($B155,'Annex 2 EHV charges'!$B$11:$O$12,9,FALSE)=0,"",VLOOKUP($B155,'Annex 2 EHV charges'!$B$11:$O$12,9,FALSE)),"")</f>
        <v/>
      </c>
    </row>
    <row r="156" spans="1:8" ht="15">
      <c r="A156" s="93" t="str">
        <f t="array" ref="A156">IFERROR(INDEX('Annex 2 EHV charges'!$A$11:$A$12, MATCH(0, IF(ISBLANK('Annex 2 EHV charges'!$A$11:$A$12),1, COUNTIF(A$10:$A155, 'Annex 2 EHV charges'!$A$11:$A$12)), 0)),"")</f>
        <v/>
      </c>
      <c r="B156" s="93" t="str">
        <f t="array" ref="B156">IFERROR(INDEX('Annex 2 EHV charges'!$B$11:$B$12, MATCH(0, IF(ISBLANK('Annex 2 EHV charges'!$B$11:$B$12),1, COUNTIF(B$10:$B155, 'Annex 2 EHV charges'!$B$11:$B$12)), 0)),"")</f>
        <v/>
      </c>
      <c r="C156" s="92" t="str">
        <f>IF($B156="","",VLOOKUP($B156,'Annex 2 EHV charges'!$B$11:$O$12,2,0))</f>
        <v/>
      </c>
      <c r="D156" s="92" t="str">
        <f>IF($B156="","",VLOOKUP($B156,'Annex 2 EHV charges'!$B$11:$O$12,6,0))</f>
        <v/>
      </c>
      <c r="E156" s="107" t="str">
        <f>IFERROR(IF(VLOOKUP($B156,'Annex 2 EHV charges'!$B$11:$O$12,7,FALSE)=0,"",VLOOKUP($B156,'Annex 2 EHV charges'!$B$11:$O$12,7,FALSE)),"")</f>
        <v/>
      </c>
      <c r="F156" s="108" t="str">
        <f>IFERROR(IF(VLOOKUP($B156,'Annex 2 EHV charges'!$B$11:$O$12,8,FALSE)=0,"",VLOOKUP($B156,'Annex 2 EHV charges'!$B$11:$O$12,8,FALSE)),"")</f>
        <v/>
      </c>
      <c r="G156" s="108" t="str">
        <f>IFERROR(IF(VLOOKUP($B156,'Annex 2 EHV charges'!$B$11:$O$12,9,FALSE)=0,"",VLOOKUP($B156,'Annex 2 EHV charges'!$B$11:$O$12,9,FALSE)),"")</f>
        <v/>
      </c>
      <c r="H156" s="108" t="str">
        <f>IFERROR(IF(VLOOKUP($B156,'Annex 2 EHV charges'!$B$11:$O$12,9,FALSE)=0,"",VLOOKUP($B156,'Annex 2 EHV charges'!$B$11:$O$12,9,FALSE)),"")</f>
        <v/>
      </c>
    </row>
    <row r="157" spans="1:8" ht="15">
      <c r="A157" s="93" t="str">
        <f t="array" ref="A157">IFERROR(INDEX('Annex 2 EHV charges'!$A$11:$A$12, MATCH(0, IF(ISBLANK('Annex 2 EHV charges'!$A$11:$A$12),1, COUNTIF(A$10:$A156, 'Annex 2 EHV charges'!$A$11:$A$12)), 0)),"")</f>
        <v/>
      </c>
      <c r="B157" s="93" t="str">
        <f t="array" ref="B157">IFERROR(INDEX('Annex 2 EHV charges'!$B$11:$B$12, MATCH(0, IF(ISBLANK('Annex 2 EHV charges'!$B$11:$B$12),1, COUNTIF(B$10:$B156, 'Annex 2 EHV charges'!$B$11:$B$12)), 0)),"")</f>
        <v/>
      </c>
      <c r="C157" s="92" t="str">
        <f>IF($B157="","",VLOOKUP($B157,'Annex 2 EHV charges'!$B$11:$O$12,2,0))</f>
        <v/>
      </c>
      <c r="D157" s="92" t="str">
        <f>IF($B157="","",VLOOKUP($B157,'Annex 2 EHV charges'!$B$11:$O$12,6,0))</f>
        <v/>
      </c>
      <c r="E157" s="107" t="str">
        <f>IFERROR(IF(VLOOKUP($B157,'Annex 2 EHV charges'!$B$11:$O$12,7,FALSE)=0,"",VLOOKUP($B157,'Annex 2 EHV charges'!$B$11:$O$12,7,FALSE)),"")</f>
        <v/>
      </c>
      <c r="F157" s="108" t="str">
        <f>IFERROR(IF(VLOOKUP($B157,'Annex 2 EHV charges'!$B$11:$O$12,8,FALSE)=0,"",VLOOKUP($B157,'Annex 2 EHV charges'!$B$11:$O$12,8,FALSE)),"")</f>
        <v/>
      </c>
      <c r="G157" s="108" t="str">
        <f>IFERROR(IF(VLOOKUP($B157,'Annex 2 EHV charges'!$B$11:$O$12,9,FALSE)=0,"",VLOOKUP($B157,'Annex 2 EHV charges'!$B$11:$O$12,9,FALSE)),"")</f>
        <v/>
      </c>
      <c r="H157" s="108" t="str">
        <f>IFERROR(IF(VLOOKUP($B157,'Annex 2 EHV charges'!$B$11:$O$12,9,FALSE)=0,"",VLOOKUP($B157,'Annex 2 EHV charges'!$B$11:$O$12,9,FALSE)),"")</f>
        <v/>
      </c>
    </row>
  </sheetData>
  <mergeCells count="7">
    <mergeCell ref="A12:D12"/>
    <mergeCell ref="A7:C7"/>
    <mergeCell ref="A1:H1"/>
    <mergeCell ref="A2:H2"/>
    <mergeCell ref="A4:D4"/>
    <mergeCell ref="A5:C5"/>
    <mergeCell ref="A6:C6"/>
  </mergeCells>
  <pageMargins left="0.70866141732283472" right="0.70866141732283472" top="0.94488188976377963" bottom="0.74803149606299213" header="0.31496062992125984" footer="0.31496062992125984"/>
  <pageSetup paperSize="9" scale="86" fitToHeight="0" orientation="landscape" r:id="rId1"/>
  <headerFooter scaleWithDoc="0">
    <oddHeader>&amp;L
&amp;"Arial,Bold"Annex 2a&amp;"Arial,Regular" - Schedule of Import Charges for use of the Distribution System by Designated EHV Properties (including LDNOs with Designated EHV Properties/end-users)</oddHeader>
    <oddFooter>&amp;LNORTHERN POWERGRID (NORTHEAST) LTD&amp;C&amp;P+26 of 40&amp;RDECEMBER 2013 - V1.0</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1:H11 A13:H157 A12 E12:H12" unlockedFormula="1"/>
  </ignoredErrors>
</worksheet>
</file>

<file path=xl/worksheets/sheet5.xml><?xml version="1.0" encoding="utf-8"?>
<worksheet xmlns="http://schemas.openxmlformats.org/spreadsheetml/2006/main" xmlns:r="http://schemas.openxmlformats.org/officeDocument/2006/relationships">
  <sheetPr codeName="Sheet6">
    <pageSetUpPr fitToPage="1"/>
  </sheetPr>
  <dimension ref="A1:O157"/>
  <sheetViews>
    <sheetView zoomScaleNormal="100" zoomScaleSheetLayoutView="100" workbookViewId="0">
      <selection activeCell="F11" sqref="F11"/>
    </sheetView>
  </sheetViews>
  <sheetFormatPr defaultRowHeight="12.75"/>
  <cols>
    <col min="1" max="1" width="14.7109375" style="44" customWidth="1"/>
    <col min="2" max="2" width="8.7109375" style="44" customWidth="1"/>
    <col min="3" max="3" width="14.7109375" style="50" customWidth="1"/>
    <col min="4" max="4" width="50.7109375" style="50" customWidth="1"/>
    <col min="5" max="5" width="16.7109375" style="51" bestFit="1" customWidth="1"/>
    <col min="6" max="7" width="15.7109375" style="52" bestFit="1" customWidth="1"/>
    <col min="8" max="8" width="15.7109375" style="44" bestFit="1" customWidth="1"/>
    <col min="9" max="9" width="15.5703125" style="44" customWidth="1"/>
    <col min="10" max="16384" width="9.140625" style="44"/>
  </cols>
  <sheetData>
    <row r="1" spans="1:15" ht="66.75" customHeight="1">
      <c r="A1" s="254" t="s">
        <v>239</v>
      </c>
      <c r="B1" s="254"/>
      <c r="C1" s="254"/>
      <c r="D1" s="254"/>
      <c r="E1" s="254"/>
      <c r="F1" s="254"/>
      <c r="G1" s="254"/>
      <c r="H1" s="254"/>
    </row>
    <row r="2" spans="1:15" s="45" customFormat="1" ht="25.5" customHeight="1">
      <c r="A2" s="263" t="str">
        <f>Overview!B4&amp; " - Effective from "&amp;Overview!D4&amp;" - "&amp;Overview!E4&amp;" EDCM export charges"</f>
        <v>Harlaxton Energy Networks Limited -  GSP_F - Effective from 1st April 2015 - Final EDCM export charges</v>
      </c>
      <c r="B2" s="264"/>
      <c r="C2" s="264"/>
      <c r="D2" s="264"/>
      <c r="E2" s="264"/>
      <c r="F2" s="264"/>
      <c r="G2" s="264"/>
      <c r="H2" s="265"/>
    </row>
    <row r="3" spans="1:15" s="74" customFormat="1" ht="9" customHeight="1">
      <c r="A3" s="102"/>
      <c r="B3" s="102"/>
      <c r="C3" s="102"/>
      <c r="D3" s="103"/>
      <c r="E3" s="104"/>
      <c r="F3" s="104"/>
      <c r="G3" s="71"/>
      <c r="H3" s="71"/>
      <c r="I3" s="71"/>
      <c r="J3" s="71"/>
      <c r="K3" s="71"/>
      <c r="L3" s="71"/>
      <c r="M3" s="71"/>
      <c r="N3" s="71"/>
      <c r="O3" s="71"/>
    </row>
    <row r="4" spans="1:15" s="74" customFormat="1" ht="25.5" customHeight="1">
      <c r="A4" s="263" t="s">
        <v>298</v>
      </c>
      <c r="B4" s="264"/>
      <c r="C4" s="264"/>
      <c r="D4" s="265"/>
      <c r="E4" s="71"/>
      <c r="F4" s="71"/>
      <c r="G4" s="71"/>
      <c r="H4" s="71"/>
      <c r="I4" s="71"/>
      <c r="J4" s="71"/>
      <c r="K4" s="71"/>
      <c r="L4" s="71"/>
    </row>
    <row r="5" spans="1:15" s="74" customFormat="1" ht="25.5" customHeight="1">
      <c r="A5" s="266" t="s">
        <v>79</v>
      </c>
      <c r="B5" s="267"/>
      <c r="C5" s="268"/>
      <c r="D5" s="105" t="s">
        <v>291</v>
      </c>
      <c r="E5" s="71"/>
      <c r="F5" s="71"/>
      <c r="G5" s="71"/>
      <c r="H5" s="71"/>
      <c r="I5" s="71"/>
      <c r="J5" s="71"/>
      <c r="K5" s="71"/>
      <c r="L5" s="71"/>
      <c r="M5" s="71"/>
    </row>
    <row r="6" spans="1:15" s="74" customFormat="1" ht="55.5" customHeight="1">
      <c r="A6" s="260" t="s">
        <v>290</v>
      </c>
      <c r="B6" s="261"/>
      <c r="C6" s="262"/>
      <c r="D6" s="106" t="s">
        <v>303</v>
      </c>
      <c r="E6" s="71"/>
      <c r="F6" s="71"/>
      <c r="G6" s="71"/>
      <c r="H6" s="71"/>
      <c r="I6" s="71"/>
      <c r="J6" s="71"/>
      <c r="K6" s="71"/>
      <c r="L6" s="71"/>
      <c r="M6" s="71"/>
    </row>
    <row r="7" spans="1:15" s="74" customFormat="1" ht="25.5" customHeight="1">
      <c r="A7" s="260" t="s">
        <v>80</v>
      </c>
      <c r="B7" s="261"/>
      <c r="C7" s="262"/>
      <c r="D7" s="106" t="s">
        <v>81</v>
      </c>
      <c r="E7" s="71"/>
      <c r="F7" s="71"/>
      <c r="G7" s="71"/>
      <c r="H7" s="71"/>
      <c r="I7" s="71"/>
      <c r="J7" s="71"/>
      <c r="K7" s="71"/>
      <c r="L7" s="71"/>
      <c r="M7" s="71"/>
    </row>
    <row r="8" spans="1:15" s="74" customFormat="1" ht="7.5" customHeight="1">
      <c r="A8" s="112"/>
      <c r="B8" s="112"/>
      <c r="C8" s="112"/>
      <c r="D8" s="113"/>
      <c r="E8" s="104"/>
      <c r="F8" s="104"/>
      <c r="G8" s="71"/>
      <c r="H8" s="71"/>
      <c r="I8" s="71"/>
      <c r="J8" s="71"/>
      <c r="K8" s="71"/>
      <c r="L8" s="71"/>
      <c r="M8" s="71"/>
      <c r="N8" s="71"/>
      <c r="O8" s="71"/>
    </row>
    <row r="9" spans="1:15" s="74" customFormat="1" ht="7.5" customHeight="1">
      <c r="A9" s="102"/>
      <c r="B9" s="102"/>
      <c r="C9" s="102"/>
      <c r="D9" s="103"/>
      <c r="E9" s="103"/>
      <c r="F9" s="103"/>
      <c r="G9" s="77"/>
      <c r="H9" s="77"/>
      <c r="I9" s="71"/>
      <c r="J9" s="71"/>
      <c r="K9" s="71"/>
      <c r="L9" s="71"/>
      <c r="M9" s="71"/>
      <c r="N9" s="71"/>
      <c r="O9" s="71"/>
    </row>
    <row r="10" spans="1:15" ht="60.75" customHeight="1">
      <c r="A10" s="46" t="s">
        <v>275</v>
      </c>
      <c r="B10" s="47" t="s">
        <v>236</v>
      </c>
      <c r="C10" s="46" t="s">
        <v>238</v>
      </c>
      <c r="D10" s="48" t="s">
        <v>185</v>
      </c>
      <c r="E10" s="48" t="s">
        <v>300</v>
      </c>
      <c r="F10" s="48" t="s">
        <v>282</v>
      </c>
      <c r="G10" s="48" t="s">
        <v>283</v>
      </c>
      <c r="H10" s="48" t="s">
        <v>285</v>
      </c>
    </row>
    <row r="11" spans="1:15" ht="63.75" customHeight="1">
      <c r="A11" s="269" t="s">
        <v>353</v>
      </c>
      <c r="B11" s="270"/>
      <c r="C11" s="270"/>
      <c r="D11" s="271"/>
      <c r="E11" s="109" t="str">
        <f>IF($B11="","",VLOOKUP($B11,'Annex 2 EHV charges'!$E$11:$O$12,8,0))</f>
        <v/>
      </c>
      <c r="F11" s="110" t="str">
        <f>IF($B11="","",VLOOKUP($B11,'Annex 2 EHV charges'!$E$11:$O$12,9,0))</f>
        <v/>
      </c>
      <c r="G11" s="110" t="str">
        <f>IF($B11="","",VLOOKUP($B11,'Annex 2 EHV charges'!$E$11:$O$12,10,0))</f>
        <v/>
      </c>
      <c r="H11" s="110" t="str">
        <f>IF($B11="","",VLOOKUP($B11,'Annex 2 EHV charges'!$E$11:$O$12,11,0))</f>
        <v/>
      </c>
    </row>
    <row r="12" spans="1:15" ht="15">
      <c r="A12" s="92" t="str">
        <f t="array" ref="A12">IFERROR(INDEX('Annex 2 EHV charges'!$D$11:$D$12, MATCH(0, IF(ISBLANK('Annex 2 EHV charges'!$D$11:$D$12),1, COUNTIF(A$10:$A11, 'Annex 2 EHV charges'!$D$11:$D$12)), 0)),"")</f>
        <v/>
      </c>
      <c r="B12" s="93" t="str">
        <f t="array" ref="B12">IFERROR(INDEX('Annex 2 EHV charges'!$E$11:$E$12, MATCH(0, IF(ISBLANK('Annex 2 EHV charges'!$E$11:$E$12),1, COUNTIF(B$10:$B11, 'Annex 2 EHV charges'!$E$11:$E$12)), 0)),"")</f>
        <v/>
      </c>
      <c r="C12" s="92" t="str">
        <f>IF($B12="","",VLOOKUP($B12,'Annex 2 EHV charges'!$E$11:$O$12,2,0))</f>
        <v/>
      </c>
      <c r="D12" s="93" t="str">
        <f>IF($B12="","",VLOOKUP($B12,'Annex 2 EHV charges'!$E$11:$O$12,3,0))</f>
        <v/>
      </c>
      <c r="E12" s="109" t="str">
        <f>IF($B12="","",VLOOKUP($B12,'Annex 2 EHV charges'!$E$11:$O$12,8,0))</f>
        <v/>
      </c>
      <c r="F12" s="110" t="str">
        <f>IF($B12="","",VLOOKUP($B12,'Annex 2 EHV charges'!$E$11:$O$12,9,0))</f>
        <v/>
      </c>
      <c r="G12" s="110" t="str">
        <f>IF($B12="","",VLOOKUP($B12,'Annex 2 EHV charges'!$E$11:$O$12,10,0))</f>
        <v/>
      </c>
      <c r="H12" s="110" t="str">
        <f>IF($B12="","",VLOOKUP($B12,'Annex 2 EHV charges'!$E$11:$O$12,11,0))</f>
        <v/>
      </c>
    </row>
    <row r="13" spans="1:15" ht="15">
      <c r="A13" s="92" t="str">
        <f t="array" ref="A13">IFERROR(INDEX('Annex 2 EHV charges'!$D$11:$D$12, MATCH(0, IF(ISBLANK('Annex 2 EHV charges'!$D$11:$D$12),1, COUNTIF(A$10:$A12, 'Annex 2 EHV charges'!$D$11:$D$12)), 0)),"")</f>
        <v/>
      </c>
      <c r="B13" s="93" t="str">
        <f t="array" ref="B13">IFERROR(INDEX('Annex 2 EHV charges'!$E$11:$E$12, MATCH(0, IF(ISBLANK('Annex 2 EHV charges'!$E$11:$E$12),1, COUNTIF(B$10:$B12, 'Annex 2 EHV charges'!$E$11:$E$12)), 0)),"")</f>
        <v/>
      </c>
      <c r="C13" s="92" t="str">
        <f>IF($B13="","",VLOOKUP($B13,'Annex 2 EHV charges'!$E$11:$O$12,2,0))</f>
        <v/>
      </c>
      <c r="D13" s="93" t="str">
        <f>IF($B13="","",VLOOKUP($B13,'Annex 2 EHV charges'!$E$11:$O$12,3,0))</f>
        <v/>
      </c>
      <c r="E13" s="109" t="str">
        <f>IF($B13="","",VLOOKUP($B13,'Annex 2 EHV charges'!$E$11:$O$12,8,0))</f>
        <v/>
      </c>
      <c r="F13" s="110" t="str">
        <f>IF($B13="","",VLOOKUP($B13,'Annex 2 EHV charges'!$E$11:$O$12,9,0))</f>
        <v/>
      </c>
      <c r="G13" s="110" t="str">
        <f>IF($B13="","",VLOOKUP($B13,'Annex 2 EHV charges'!$E$11:$O$12,10,0))</f>
        <v/>
      </c>
      <c r="H13" s="110" t="str">
        <f>IF($B13="","",VLOOKUP($B13,'Annex 2 EHV charges'!$E$11:$O$12,11,0))</f>
        <v/>
      </c>
    </row>
    <row r="14" spans="1:15" ht="15">
      <c r="A14" s="92" t="str">
        <f t="array" ref="A14">IFERROR(INDEX('Annex 2 EHV charges'!$D$11:$D$12, MATCH(0, IF(ISBLANK('Annex 2 EHV charges'!$D$11:$D$12),1, COUNTIF(A$10:$A13, 'Annex 2 EHV charges'!$D$11:$D$12)), 0)),"")</f>
        <v/>
      </c>
      <c r="B14" s="93" t="str">
        <f t="array" ref="B14">IFERROR(INDEX('Annex 2 EHV charges'!$E$11:$E$12, MATCH(0, IF(ISBLANK('Annex 2 EHV charges'!$E$11:$E$12),1, COUNTIF(B$10:$B13, 'Annex 2 EHV charges'!$E$11:$E$12)), 0)),"")</f>
        <v/>
      </c>
      <c r="C14" s="92" t="str">
        <f>IF($B14="","",VLOOKUP($B14,'Annex 2 EHV charges'!$E$11:$O$12,2,0))</f>
        <v/>
      </c>
      <c r="D14" s="93" t="str">
        <f>IF($B14="","",VLOOKUP($B14,'Annex 2 EHV charges'!$E$11:$O$12,3,0))</f>
        <v/>
      </c>
      <c r="E14" s="109" t="str">
        <f>IF($B14="","",VLOOKUP($B14,'Annex 2 EHV charges'!$E$11:$O$12,8,0))</f>
        <v/>
      </c>
      <c r="F14" s="110" t="str">
        <f>IF($B14="","",VLOOKUP($B14,'Annex 2 EHV charges'!$E$11:$O$12,9,0))</f>
        <v/>
      </c>
      <c r="G14" s="110" t="str">
        <f>IF($B14="","",VLOOKUP($B14,'Annex 2 EHV charges'!$E$11:$O$12,10,0))</f>
        <v/>
      </c>
      <c r="H14" s="110" t="str">
        <f>IF($B14="","",VLOOKUP($B14,'Annex 2 EHV charges'!$E$11:$O$12,11,0))</f>
        <v/>
      </c>
    </row>
    <row r="15" spans="1:15" ht="15">
      <c r="A15" s="92" t="str">
        <f t="array" ref="A15">IFERROR(INDEX('Annex 2 EHV charges'!$D$11:$D$12, MATCH(0, IF(ISBLANK('Annex 2 EHV charges'!$D$11:$D$12),1, COUNTIF(A$10:$A14, 'Annex 2 EHV charges'!$D$11:$D$12)), 0)),"")</f>
        <v/>
      </c>
      <c r="B15" s="93" t="str">
        <f t="array" ref="B15">IFERROR(INDEX('Annex 2 EHV charges'!$E$11:$E$12, MATCH(0, IF(ISBLANK('Annex 2 EHV charges'!$E$11:$E$12),1, COUNTIF(B$10:$B14, 'Annex 2 EHV charges'!$E$11:$E$12)), 0)),"")</f>
        <v/>
      </c>
      <c r="C15" s="92" t="str">
        <f>IF($B15="","",VLOOKUP($B15,'Annex 2 EHV charges'!$E$11:$O$12,2,0))</f>
        <v/>
      </c>
      <c r="D15" s="93" t="str">
        <f>IF($B15="","",VLOOKUP($B15,'Annex 2 EHV charges'!$E$11:$O$12,3,0))</f>
        <v/>
      </c>
      <c r="E15" s="109" t="str">
        <f>IF($B15="","",VLOOKUP($B15,'Annex 2 EHV charges'!$E$11:$O$12,8,0))</f>
        <v/>
      </c>
      <c r="F15" s="110" t="str">
        <f>IF($B15="","",VLOOKUP($B15,'Annex 2 EHV charges'!$E$11:$O$12,9,0))</f>
        <v/>
      </c>
      <c r="G15" s="110" t="str">
        <f>IF($B15="","",VLOOKUP($B15,'Annex 2 EHV charges'!$E$11:$O$12,10,0))</f>
        <v/>
      </c>
      <c r="H15" s="110" t="str">
        <f>IF($B15="","",VLOOKUP($B15,'Annex 2 EHV charges'!$E$11:$O$12,11,0))</f>
        <v/>
      </c>
    </row>
    <row r="16" spans="1:15" ht="15">
      <c r="A16" s="92" t="str">
        <f t="array" ref="A16">IFERROR(INDEX('Annex 2 EHV charges'!$D$11:$D$12, MATCH(0, IF(ISBLANK('Annex 2 EHV charges'!$D$11:$D$12),1, COUNTIF(A$10:$A15, 'Annex 2 EHV charges'!$D$11:$D$12)), 0)),"")</f>
        <v/>
      </c>
      <c r="B16" s="93" t="str">
        <f t="array" ref="B16">IFERROR(INDEX('Annex 2 EHV charges'!$E$11:$E$12, MATCH(0, IF(ISBLANK('Annex 2 EHV charges'!$E$11:$E$12),1, COUNTIF(B$10:$B15, 'Annex 2 EHV charges'!$E$11:$E$12)), 0)),"")</f>
        <v/>
      </c>
      <c r="C16" s="92" t="str">
        <f>IF($B16="","",VLOOKUP($B16,'Annex 2 EHV charges'!$E$11:$O$12,2,0))</f>
        <v/>
      </c>
      <c r="D16" s="93" t="str">
        <f>IF($B16="","",VLOOKUP($B16,'Annex 2 EHV charges'!$E$11:$O$12,3,0))</f>
        <v/>
      </c>
      <c r="E16" s="109" t="str">
        <f>IF($B16="","",VLOOKUP($B16,'Annex 2 EHV charges'!$E$11:$O$12,8,0))</f>
        <v/>
      </c>
      <c r="F16" s="110" t="str">
        <f>IF($B16="","",VLOOKUP($B16,'Annex 2 EHV charges'!$E$11:$O$12,9,0))</f>
        <v/>
      </c>
      <c r="G16" s="110" t="str">
        <f>IF($B16="","",VLOOKUP($B16,'Annex 2 EHV charges'!$E$11:$O$12,10,0))</f>
        <v/>
      </c>
      <c r="H16" s="110" t="str">
        <f>IF($B16="","",VLOOKUP($B16,'Annex 2 EHV charges'!$E$11:$O$12,11,0))</f>
        <v/>
      </c>
    </row>
    <row r="17" spans="1:8" ht="15">
      <c r="A17" s="92" t="str">
        <f t="array" ref="A17">IFERROR(INDEX('Annex 2 EHV charges'!$D$11:$D$12, MATCH(0, IF(ISBLANK('Annex 2 EHV charges'!$D$11:$D$12),1, COUNTIF(A$10:$A16, 'Annex 2 EHV charges'!$D$11:$D$12)), 0)),"")</f>
        <v/>
      </c>
      <c r="B17" s="93" t="str">
        <f t="array" ref="B17">IFERROR(INDEX('Annex 2 EHV charges'!$E$11:$E$12, MATCH(0, IF(ISBLANK('Annex 2 EHV charges'!$E$11:$E$12),1, COUNTIF(B$10:$B16, 'Annex 2 EHV charges'!$E$11:$E$12)), 0)),"")</f>
        <v/>
      </c>
      <c r="C17" s="92" t="str">
        <f>IF($B17="","",VLOOKUP($B17,'Annex 2 EHV charges'!$E$11:$O$12,2,0))</f>
        <v/>
      </c>
      <c r="D17" s="93" t="str">
        <f>IF($B17="","",VLOOKUP($B17,'Annex 2 EHV charges'!$E$11:$O$12,3,0))</f>
        <v/>
      </c>
      <c r="E17" s="109" t="str">
        <f>IF($B17="","",VLOOKUP($B17,'Annex 2 EHV charges'!$E$11:$O$12,8,0))</f>
        <v/>
      </c>
      <c r="F17" s="110" t="str">
        <f>IF($B17="","",VLOOKUP($B17,'Annex 2 EHV charges'!$E$11:$O$12,9,0))</f>
        <v/>
      </c>
      <c r="G17" s="110" t="str">
        <f>IF($B17="","",VLOOKUP($B17,'Annex 2 EHV charges'!$E$11:$O$12,10,0))</f>
        <v/>
      </c>
      <c r="H17" s="110" t="str">
        <f>IF($B17="","",VLOOKUP($B17,'Annex 2 EHV charges'!$E$11:$O$12,11,0))</f>
        <v/>
      </c>
    </row>
    <row r="18" spans="1:8" ht="15">
      <c r="A18" s="92" t="str">
        <f t="array" ref="A18">IFERROR(INDEX('Annex 2 EHV charges'!$D$11:$D$12, MATCH(0, IF(ISBLANK('Annex 2 EHV charges'!$D$11:$D$12),1, COUNTIF(A$10:$A17, 'Annex 2 EHV charges'!$D$11:$D$12)), 0)),"")</f>
        <v/>
      </c>
      <c r="B18" s="93" t="str">
        <f t="array" ref="B18">IFERROR(INDEX('Annex 2 EHV charges'!$E$11:$E$12, MATCH(0, IF(ISBLANK('Annex 2 EHV charges'!$E$11:$E$12),1, COUNTIF(B$10:$B17, 'Annex 2 EHV charges'!$E$11:$E$12)), 0)),"")</f>
        <v/>
      </c>
      <c r="C18" s="92" t="str">
        <f>IF($B18="","",VLOOKUP($B18,'Annex 2 EHV charges'!$E$11:$O$12,2,0))</f>
        <v/>
      </c>
      <c r="D18" s="93" t="str">
        <f>IF($B18="","",VLOOKUP($B18,'Annex 2 EHV charges'!$E$11:$O$12,3,0))</f>
        <v/>
      </c>
      <c r="E18" s="109" t="str">
        <f>IF($B18="","",VLOOKUP($B18,'Annex 2 EHV charges'!$E$11:$O$12,8,0))</f>
        <v/>
      </c>
      <c r="F18" s="110" t="str">
        <f>IF($B18="","",VLOOKUP($B18,'Annex 2 EHV charges'!$E$11:$O$12,9,0))</f>
        <v/>
      </c>
      <c r="G18" s="110" t="str">
        <f>IF($B18="","",VLOOKUP($B18,'Annex 2 EHV charges'!$E$11:$O$12,10,0))</f>
        <v/>
      </c>
      <c r="H18" s="110" t="str">
        <f>IF($B18="","",VLOOKUP($B18,'Annex 2 EHV charges'!$E$11:$O$12,11,0))</f>
        <v/>
      </c>
    </row>
    <row r="19" spans="1:8" ht="15">
      <c r="A19" s="92" t="str">
        <f t="array" ref="A19">IFERROR(INDEX('Annex 2 EHV charges'!$D$11:$D$12, MATCH(0, IF(ISBLANK('Annex 2 EHV charges'!$D$11:$D$12),1, COUNTIF(A$10:$A18, 'Annex 2 EHV charges'!$D$11:$D$12)), 0)),"")</f>
        <v/>
      </c>
      <c r="B19" s="93" t="str">
        <f t="array" ref="B19">IFERROR(INDEX('Annex 2 EHV charges'!$E$11:$E$12, MATCH(0, IF(ISBLANK('Annex 2 EHV charges'!$E$11:$E$12),1, COUNTIF(B$10:$B18, 'Annex 2 EHV charges'!$E$11:$E$12)), 0)),"")</f>
        <v/>
      </c>
      <c r="C19" s="92" t="str">
        <f>IF($B19="","",VLOOKUP($B19,'Annex 2 EHV charges'!$E$11:$O$12,2,0))</f>
        <v/>
      </c>
      <c r="D19" s="93" t="str">
        <f>IF($B19="","",VLOOKUP($B19,'Annex 2 EHV charges'!$E$11:$O$12,3,0))</f>
        <v/>
      </c>
      <c r="E19" s="109" t="str">
        <f>IF($B19="","",VLOOKUP($B19,'Annex 2 EHV charges'!$E$11:$O$12,8,0))</f>
        <v/>
      </c>
      <c r="F19" s="110" t="str">
        <f>IF($B19="","",VLOOKUP($B19,'Annex 2 EHV charges'!$E$11:$O$12,9,0))</f>
        <v/>
      </c>
      <c r="G19" s="110" t="str">
        <f>IF($B19="","",VLOOKUP($B19,'Annex 2 EHV charges'!$E$11:$O$12,10,0))</f>
        <v/>
      </c>
      <c r="H19" s="110" t="str">
        <f>IF($B19="","",VLOOKUP($B19,'Annex 2 EHV charges'!$E$11:$O$12,11,0))</f>
        <v/>
      </c>
    </row>
    <row r="20" spans="1:8" ht="15">
      <c r="A20" s="92" t="str">
        <f t="array" ref="A20">IFERROR(INDEX('Annex 2 EHV charges'!$D$11:$D$12, MATCH(0, IF(ISBLANK('Annex 2 EHV charges'!$D$11:$D$12),1, COUNTIF(A$10:$A19, 'Annex 2 EHV charges'!$D$11:$D$12)), 0)),"")</f>
        <v/>
      </c>
      <c r="B20" s="93" t="str">
        <f t="array" ref="B20">IFERROR(INDEX('Annex 2 EHV charges'!$E$11:$E$12, MATCH(0, IF(ISBLANK('Annex 2 EHV charges'!$E$11:$E$12),1, COUNTIF(B$10:$B19, 'Annex 2 EHV charges'!$E$11:$E$12)), 0)),"")</f>
        <v/>
      </c>
      <c r="C20" s="92" t="str">
        <f>IF($B20="","",VLOOKUP($B20,'Annex 2 EHV charges'!$E$11:$O$12,2,0))</f>
        <v/>
      </c>
      <c r="D20" s="93" t="str">
        <f>IF($B20="","",VLOOKUP($B20,'Annex 2 EHV charges'!$E$11:$O$12,3,0))</f>
        <v/>
      </c>
      <c r="E20" s="109" t="str">
        <f>IF($B20="","",VLOOKUP($B20,'Annex 2 EHV charges'!$E$11:$O$12,8,0))</f>
        <v/>
      </c>
      <c r="F20" s="110" t="str">
        <f>IF($B20="","",VLOOKUP($B20,'Annex 2 EHV charges'!$E$11:$O$12,9,0))</f>
        <v/>
      </c>
      <c r="G20" s="110" t="str">
        <f>IF($B20="","",VLOOKUP($B20,'Annex 2 EHV charges'!$E$11:$O$12,10,0))</f>
        <v/>
      </c>
      <c r="H20" s="110" t="str">
        <f>IF($B20="","",VLOOKUP($B20,'Annex 2 EHV charges'!$E$11:$O$12,11,0))</f>
        <v/>
      </c>
    </row>
    <row r="21" spans="1:8" ht="15">
      <c r="A21" s="92" t="str">
        <f t="array" ref="A21">IFERROR(INDEX('Annex 2 EHV charges'!$D$11:$D$12, MATCH(0, IF(ISBLANK('Annex 2 EHV charges'!$D$11:$D$12),1, COUNTIF(A$10:$A20, 'Annex 2 EHV charges'!$D$11:$D$12)), 0)),"")</f>
        <v/>
      </c>
      <c r="B21" s="93" t="str">
        <f t="array" ref="B21">IFERROR(INDEX('Annex 2 EHV charges'!$E$11:$E$12, MATCH(0, IF(ISBLANK('Annex 2 EHV charges'!$E$11:$E$12),1, COUNTIF(B$10:$B20, 'Annex 2 EHV charges'!$E$11:$E$12)), 0)),"")</f>
        <v/>
      </c>
      <c r="C21" s="92" t="str">
        <f>IF($B21="","",VLOOKUP($B21,'Annex 2 EHV charges'!$E$11:$O$12,2,0))</f>
        <v/>
      </c>
      <c r="D21" s="93" t="str">
        <f>IF($B21="","",VLOOKUP($B21,'Annex 2 EHV charges'!$E$11:$O$12,3,0))</f>
        <v/>
      </c>
      <c r="E21" s="109" t="str">
        <f>IF($B21="","",VLOOKUP($B21,'Annex 2 EHV charges'!$E$11:$O$12,8,0))</f>
        <v/>
      </c>
      <c r="F21" s="110" t="str">
        <f>IF($B21="","",VLOOKUP($B21,'Annex 2 EHV charges'!$E$11:$O$12,9,0))</f>
        <v/>
      </c>
      <c r="G21" s="110" t="str">
        <f>IF($B21="","",VLOOKUP($B21,'Annex 2 EHV charges'!$E$11:$O$12,10,0))</f>
        <v/>
      </c>
      <c r="H21" s="110" t="str">
        <f>IF($B21="","",VLOOKUP($B21,'Annex 2 EHV charges'!$E$11:$O$12,11,0))</f>
        <v/>
      </c>
    </row>
    <row r="22" spans="1:8" ht="15">
      <c r="A22" s="92" t="str">
        <f t="array" ref="A22">IFERROR(INDEX('Annex 2 EHV charges'!$D$11:$D$12, MATCH(0, IF(ISBLANK('Annex 2 EHV charges'!$D$11:$D$12),1, COUNTIF(A$10:$A21, 'Annex 2 EHV charges'!$D$11:$D$12)), 0)),"")</f>
        <v/>
      </c>
      <c r="B22" s="93" t="str">
        <f t="array" ref="B22">IFERROR(INDEX('Annex 2 EHV charges'!$E$11:$E$12, MATCH(0, IF(ISBLANK('Annex 2 EHV charges'!$E$11:$E$12),1, COUNTIF(B$10:$B21, 'Annex 2 EHV charges'!$E$11:$E$12)), 0)),"")</f>
        <v/>
      </c>
      <c r="C22" s="92" t="str">
        <f>IF($B22="","",VLOOKUP($B22,'Annex 2 EHV charges'!$E$11:$O$12,2,0))</f>
        <v/>
      </c>
      <c r="D22" s="93" t="str">
        <f>IF($B22="","",VLOOKUP($B22,'Annex 2 EHV charges'!$E$11:$O$12,3,0))</f>
        <v/>
      </c>
      <c r="E22" s="109" t="str">
        <f>IF($B22="","",VLOOKUP($B22,'Annex 2 EHV charges'!$E$11:$O$12,8,0))</f>
        <v/>
      </c>
      <c r="F22" s="110" t="str">
        <f>IF($B22="","",VLOOKUP($B22,'Annex 2 EHV charges'!$E$11:$O$12,9,0))</f>
        <v/>
      </c>
      <c r="G22" s="110" t="str">
        <f>IF($B22="","",VLOOKUP($B22,'Annex 2 EHV charges'!$E$11:$O$12,10,0))</f>
        <v/>
      </c>
      <c r="H22" s="110" t="str">
        <f>IF($B22="","",VLOOKUP($B22,'Annex 2 EHV charges'!$E$11:$O$12,11,0))</f>
        <v/>
      </c>
    </row>
    <row r="23" spans="1:8" ht="15">
      <c r="A23" s="92" t="str">
        <f t="array" ref="A23">IFERROR(INDEX('Annex 2 EHV charges'!$D$11:$D$12, MATCH(0, IF(ISBLANK('Annex 2 EHV charges'!$D$11:$D$12),1, COUNTIF(A$10:$A22, 'Annex 2 EHV charges'!$D$11:$D$12)), 0)),"")</f>
        <v/>
      </c>
      <c r="B23" s="93" t="str">
        <f t="array" ref="B23">IFERROR(INDEX('Annex 2 EHV charges'!$E$11:$E$12, MATCH(0, IF(ISBLANK('Annex 2 EHV charges'!$E$11:$E$12),1, COUNTIF(B$10:$B22, 'Annex 2 EHV charges'!$E$11:$E$12)), 0)),"")</f>
        <v/>
      </c>
      <c r="C23" s="92" t="str">
        <f>IF($B23="","",VLOOKUP($B23,'Annex 2 EHV charges'!$E$11:$O$12,2,0))</f>
        <v/>
      </c>
      <c r="D23" s="93" t="str">
        <f>IF($B23="","",VLOOKUP($B23,'Annex 2 EHV charges'!$E$11:$O$12,3,0))</f>
        <v/>
      </c>
      <c r="E23" s="109" t="str">
        <f>IF($B23="","",VLOOKUP($B23,'Annex 2 EHV charges'!$E$11:$O$12,8,0))</f>
        <v/>
      </c>
      <c r="F23" s="110" t="str">
        <f>IF($B23="","",VLOOKUP($B23,'Annex 2 EHV charges'!$E$11:$O$12,9,0))</f>
        <v/>
      </c>
      <c r="G23" s="110" t="str">
        <f>IF($B23="","",VLOOKUP($B23,'Annex 2 EHV charges'!$E$11:$O$12,10,0))</f>
        <v/>
      </c>
      <c r="H23" s="110" t="str">
        <f>IF($B23="","",VLOOKUP($B23,'Annex 2 EHV charges'!$E$11:$O$12,11,0))</f>
        <v/>
      </c>
    </row>
    <row r="24" spans="1:8" ht="15">
      <c r="A24" s="92" t="str">
        <f t="array" ref="A24">IFERROR(INDEX('Annex 2 EHV charges'!$D$11:$D$12, MATCH(0, IF(ISBLANK('Annex 2 EHV charges'!$D$11:$D$12),1, COUNTIF(A$10:$A23, 'Annex 2 EHV charges'!$D$11:$D$12)), 0)),"")</f>
        <v/>
      </c>
      <c r="B24" s="93" t="str">
        <f t="array" ref="B24">IFERROR(INDEX('Annex 2 EHV charges'!$E$11:$E$12, MATCH(0, IF(ISBLANK('Annex 2 EHV charges'!$E$11:$E$12),1, COUNTIF(B$10:$B23, 'Annex 2 EHV charges'!$E$11:$E$12)), 0)),"")</f>
        <v/>
      </c>
      <c r="C24" s="92" t="str">
        <f>IF($B24="","",VLOOKUP($B24,'Annex 2 EHV charges'!$E$11:$O$12,2,0))</f>
        <v/>
      </c>
      <c r="D24" s="93" t="str">
        <f>IF($B24="","",VLOOKUP($B24,'Annex 2 EHV charges'!$E$11:$O$12,3,0))</f>
        <v/>
      </c>
      <c r="E24" s="109" t="str">
        <f>IF($B24="","",VLOOKUP($B24,'Annex 2 EHV charges'!$E$11:$O$12,8,0))</f>
        <v/>
      </c>
      <c r="F24" s="110" t="str">
        <f>IF($B24="","",VLOOKUP($B24,'Annex 2 EHV charges'!$E$11:$O$12,9,0))</f>
        <v/>
      </c>
      <c r="G24" s="110" t="str">
        <f>IF($B24="","",VLOOKUP($B24,'Annex 2 EHV charges'!$E$11:$O$12,10,0))</f>
        <v/>
      </c>
      <c r="H24" s="110" t="str">
        <f>IF($B24="","",VLOOKUP($B24,'Annex 2 EHV charges'!$E$11:$O$12,11,0))</f>
        <v/>
      </c>
    </row>
    <row r="25" spans="1:8" ht="15">
      <c r="A25" s="92" t="str">
        <f t="array" ref="A25">IFERROR(INDEX('Annex 2 EHV charges'!$D$11:$D$12, MATCH(0, IF(ISBLANK('Annex 2 EHV charges'!$D$11:$D$12),1, COUNTIF(A$10:$A24, 'Annex 2 EHV charges'!$D$11:$D$12)), 0)),"")</f>
        <v/>
      </c>
      <c r="B25" s="93" t="str">
        <f t="array" ref="B25">IFERROR(INDEX('Annex 2 EHV charges'!$E$11:$E$12, MATCH(0, IF(ISBLANK('Annex 2 EHV charges'!$E$11:$E$12),1, COUNTIF(B$10:$B24, 'Annex 2 EHV charges'!$E$11:$E$12)), 0)),"")</f>
        <v/>
      </c>
      <c r="C25" s="92" t="str">
        <f>IF($B25="","",VLOOKUP($B25,'Annex 2 EHV charges'!$E$11:$O$12,2,0))</f>
        <v/>
      </c>
      <c r="D25" s="93" t="str">
        <f>IF($B25="","",VLOOKUP($B25,'Annex 2 EHV charges'!$E$11:$O$12,3,0))</f>
        <v/>
      </c>
      <c r="E25" s="109" t="str">
        <f>IF($B25="","",VLOOKUP($B25,'Annex 2 EHV charges'!$E$11:$O$12,8,0))</f>
        <v/>
      </c>
      <c r="F25" s="110" t="str">
        <f>IF($B25="","",VLOOKUP($B25,'Annex 2 EHV charges'!$E$11:$O$12,9,0))</f>
        <v/>
      </c>
      <c r="G25" s="110" t="str">
        <f>IF($B25="","",VLOOKUP($B25,'Annex 2 EHV charges'!$E$11:$O$12,10,0))</f>
        <v/>
      </c>
      <c r="H25" s="110" t="str">
        <f>IF($B25="","",VLOOKUP($B25,'Annex 2 EHV charges'!$E$11:$O$12,11,0))</f>
        <v/>
      </c>
    </row>
    <row r="26" spans="1:8" ht="15">
      <c r="A26" s="92" t="str">
        <f t="array" ref="A26">IFERROR(INDEX('Annex 2 EHV charges'!$D$11:$D$12, MATCH(0, IF(ISBLANK('Annex 2 EHV charges'!$D$11:$D$12),1, COUNTIF(A$10:$A25, 'Annex 2 EHV charges'!$D$11:$D$12)), 0)),"")</f>
        <v/>
      </c>
      <c r="B26" s="93" t="str">
        <f t="array" ref="B26">IFERROR(INDEX('Annex 2 EHV charges'!$E$11:$E$12, MATCH(0, IF(ISBLANK('Annex 2 EHV charges'!$E$11:$E$12),1, COUNTIF(B$10:$B25, 'Annex 2 EHV charges'!$E$11:$E$12)), 0)),"")</f>
        <v/>
      </c>
      <c r="C26" s="92" t="str">
        <f>IF($B26="","",VLOOKUP($B26,'Annex 2 EHV charges'!$E$11:$O$12,2,0))</f>
        <v/>
      </c>
      <c r="D26" s="93" t="str">
        <f>IF($B26="","",VLOOKUP($B26,'Annex 2 EHV charges'!$E$11:$O$12,3,0))</f>
        <v/>
      </c>
      <c r="E26" s="109" t="str">
        <f>IF($B26="","",VLOOKUP($B26,'Annex 2 EHV charges'!$E$11:$O$12,8,0))</f>
        <v/>
      </c>
      <c r="F26" s="110" t="str">
        <f>IF($B26="","",VLOOKUP($B26,'Annex 2 EHV charges'!$E$11:$O$12,9,0))</f>
        <v/>
      </c>
      <c r="G26" s="110" t="str">
        <f>IF($B26="","",VLOOKUP($B26,'Annex 2 EHV charges'!$E$11:$O$12,10,0))</f>
        <v/>
      </c>
      <c r="H26" s="110" t="str">
        <f>IF($B26="","",VLOOKUP($B26,'Annex 2 EHV charges'!$E$11:$O$12,11,0))</f>
        <v/>
      </c>
    </row>
    <row r="27" spans="1:8" ht="15">
      <c r="A27" s="92" t="str">
        <f t="array" ref="A27">IFERROR(INDEX('Annex 2 EHV charges'!$D$11:$D$12, MATCH(0, IF(ISBLANK('Annex 2 EHV charges'!$D$11:$D$12),1, COUNTIF(A$10:$A26, 'Annex 2 EHV charges'!$D$11:$D$12)), 0)),"")</f>
        <v/>
      </c>
      <c r="B27" s="93" t="str">
        <f t="array" ref="B27">IFERROR(INDEX('Annex 2 EHV charges'!$E$11:$E$12, MATCH(0, IF(ISBLANK('Annex 2 EHV charges'!$E$11:$E$12),1, COUNTIF(B$10:$B26, 'Annex 2 EHV charges'!$E$11:$E$12)), 0)),"")</f>
        <v/>
      </c>
      <c r="C27" s="92" t="str">
        <f>IF($B27="","",VLOOKUP($B27,'Annex 2 EHV charges'!$E$11:$O$12,2,0))</f>
        <v/>
      </c>
      <c r="D27" s="93" t="str">
        <f>IF($B27="","",VLOOKUP($B27,'Annex 2 EHV charges'!$E$11:$O$12,3,0))</f>
        <v/>
      </c>
      <c r="E27" s="109" t="str">
        <f>IF($B27="","",VLOOKUP($B27,'Annex 2 EHV charges'!$E$11:$O$12,8,0))</f>
        <v/>
      </c>
      <c r="F27" s="110" t="str">
        <f>IF($B27="","",VLOOKUP($B27,'Annex 2 EHV charges'!$E$11:$O$12,9,0))</f>
        <v/>
      </c>
      <c r="G27" s="110" t="str">
        <f>IF($B27="","",VLOOKUP($B27,'Annex 2 EHV charges'!$E$11:$O$12,10,0))</f>
        <v/>
      </c>
      <c r="H27" s="110" t="str">
        <f>IF($B27="","",VLOOKUP($B27,'Annex 2 EHV charges'!$E$11:$O$12,11,0))</f>
        <v/>
      </c>
    </row>
    <row r="28" spans="1:8" ht="15">
      <c r="A28" s="92" t="str">
        <f t="array" ref="A28">IFERROR(INDEX('Annex 2 EHV charges'!$D$11:$D$12, MATCH(0, IF(ISBLANK('Annex 2 EHV charges'!$D$11:$D$12),1, COUNTIF(A$10:$A27, 'Annex 2 EHV charges'!$D$11:$D$12)), 0)),"")</f>
        <v/>
      </c>
      <c r="B28" s="93" t="str">
        <f t="array" ref="B28">IFERROR(INDEX('Annex 2 EHV charges'!$E$11:$E$12, MATCH(0, IF(ISBLANK('Annex 2 EHV charges'!$E$11:$E$12),1, COUNTIF(B$10:$B27, 'Annex 2 EHV charges'!$E$11:$E$12)), 0)),"")</f>
        <v/>
      </c>
      <c r="C28" s="92" t="str">
        <f>IF($B28="","",VLOOKUP($B28,'Annex 2 EHV charges'!$E$11:$O$12,2,0))</f>
        <v/>
      </c>
      <c r="D28" s="93" t="str">
        <f>IF($B28="","",VLOOKUP($B28,'Annex 2 EHV charges'!$E$11:$O$12,3,0))</f>
        <v/>
      </c>
      <c r="E28" s="109" t="str">
        <f>IF($B28="","",VLOOKUP($B28,'Annex 2 EHV charges'!$E$11:$O$12,8,0))</f>
        <v/>
      </c>
      <c r="F28" s="110" t="str">
        <f>IF($B28="","",VLOOKUP($B28,'Annex 2 EHV charges'!$E$11:$O$12,9,0))</f>
        <v/>
      </c>
      <c r="G28" s="110" t="str">
        <f>IF($B28="","",VLOOKUP($B28,'Annex 2 EHV charges'!$E$11:$O$12,10,0))</f>
        <v/>
      </c>
      <c r="H28" s="110" t="str">
        <f>IF($B28="","",VLOOKUP($B28,'Annex 2 EHV charges'!$E$11:$O$12,11,0))</f>
        <v/>
      </c>
    </row>
    <row r="29" spans="1:8" ht="15">
      <c r="A29" s="92" t="str">
        <f t="array" ref="A29">IFERROR(INDEX('Annex 2 EHV charges'!$D$11:$D$12, MATCH(0, IF(ISBLANK('Annex 2 EHV charges'!$D$11:$D$12),1, COUNTIF(A$10:$A28, 'Annex 2 EHV charges'!$D$11:$D$12)), 0)),"")</f>
        <v/>
      </c>
      <c r="B29" s="93" t="str">
        <f t="array" ref="B29">IFERROR(INDEX('Annex 2 EHV charges'!$E$11:$E$12, MATCH(0, IF(ISBLANK('Annex 2 EHV charges'!$E$11:$E$12),1, COUNTIF(B$10:$B28, 'Annex 2 EHV charges'!$E$11:$E$12)), 0)),"")</f>
        <v/>
      </c>
      <c r="C29" s="92" t="str">
        <f>IF($B29="","",VLOOKUP($B29,'Annex 2 EHV charges'!$E$11:$O$12,2,0))</f>
        <v/>
      </c>
      <c r="D29" s="93" t="str">
        <f>IF($B29="","",VLOOKUP($B29,'Annex 2 EHV charges'!$E$11:$O$12,3,0))</f>
        <v/>
      </c>
      <c r="E29" s="109" t="str">
        <f>IF($B29="","",VLOOKUP($B29,'Annex 2 EHV charges'!$E$11:$O$12,8,0))</f>
        <v/>
      </c>
      <c r="F29" s="110" t="str">
        <f>IF($B29="","",VLOOKUP($B29,'Annex 2 EHV charges'!$E$11:$O$12,9,0))</f>
        <v/>
      </c>
      <c r="G29" s="110" t="str">
        <f>IF($B29="","",VLOOKUP($B29,'Annex 2 EHV charges'!$E$11:$O$12,10,0))</f>
        <v/>
      </c>
      <c r="H29" s="110" t="str">
        <f>IF($B29="","",VLOOKUP($B29,'Annex 2 EHV charges'!$E$11:$O$12,11,0))</f>
        <v/>
      </c>
    </row>
    <row r="30" spans="1:8" ht="15">
      <c r="A30" s="92" t="str">
        <f t="array" ref="A30">IFERROR(INDEX('Annex 2 EHV charges'!$D$11:$D$12, MATCH(0, IF(ISBLANK('Annex 2 EHV charges'!$D$11:$D$12),1, COUNTIF(A$10:$A29, 'Annex 2 EHV charges'!$D$11:$D$12)), 0)),"")</f>
        <v/>
      </c>
      <c r="B30" s="93" t="str">
        <f t="array" ref="B30">IFERROR(INDEX('Annex 2 EHV charges'!$E$11:$E$12, MATCH(0, IF(ISBLANK('Annex 2 EHV charges'!$E$11:$E$12),1, COUNTIF(B$10:$B29, 'Annex 2 EHV charges'!$E$11:$E$12)), 0)),"")</f>
        <v/>
      </c>
      <c r="C30" s="92" t="str">
        <f>IF($B30="","",VLOOKUP($B30,'Annex 2 EHV charges'!$E$11:$O$12,2,0))</f>
        <v/>
      </c>
      <c r="D30" s="93" t="str">
        <f>IF($B30="","",VLOOKUP($B30,'Annex 2 EHV charges'!$E$11:$O$12,3,0))</f>
        <v/>
      </c>
      <c r="E30" s="109" t="str">
        <f>IF($B30="","",VLOOKUP($B30,'Annex 2 EHV charges'!$E$11:$O$12,8,0))</f>
        <v/>
      </c>
      <c r="F30" s="110" t="str">
        <f>IF($B30="","",VLOOKUP($B30,'Annex 2 EHV charges'!$E$11:$O$12,9,0))</f>
        <v/>
      </c>
      <c r="G30" s="110" t="str">
        <f>IF($B30="","",VLOOKUP($B30,'Annex 2 EHV charges'!$E$11:$O$12,10,0))</f>
        <v/>
      </c>
      <c r="H30" s="110" t="str">
        <f>IF($B30="","",VLOOKUP($B30,'Annex 2 EHV charges'!$E$11:$O$12,11,0))</f>
        <v/>
      </c>
    </row>
    <row r="31" spans="1:8" ht="15">
      <c r="A31" s="92" t="str">
        <f t="array" ref="A31">IFERROR(INDEX('Annex 2 EHV charges'!$D$11:$D$12, MATCH(0, IF(ISBLANK('Annex 2 EHV charges'!$D$11:$D$12),1, COUNTIF(A$10:$A30, 'Annex 2 EHV charges'!$D$11:$D$12)), 0)),"")</f>
        <v/>
      </c>
      <c r="B31" s="93" t="str">
        <f t="array" ref="B31">IFERROR(INDEX('Annex 2 EHV charges'!$E$11:$E$12, MATCH(0, IF(ISBLANK('Annex 2 EHV charges'!$E$11:$E$12),1, COUNTIF(B$10:$B30, 'Annex 2 EHV charges'!$E$11:$E$12)), 0)),"")</f>
        <v/>
      </c>
      <c r="C31" s="92" t="str">
        <f>IF($B31="","",VLOOKUP($B31,'Annex 2 EHV charges'!$E$11:$O$12,2,0))</f>
        <v/>
      </c>
      <c r="D31" s="93" t="str">
        <f>IF($B31="","",VLOOKUP($B31,'Annex 2 EHV charges'!$E$11:$O$12,3,0))</f>
        <v/>
      </c>
      <c r="E31" s="109" t="str">
        <f>IF($B31="","",VLOOKUP($B31,'Annex 2 EHV charges'!$E$11:$O$12,8,0))</f>
        <v/>
      </c>
      <c r="F31" s="110" t="str">
        <f>IF($B31="","",VLOOKUP($B31,'Annex 2 EHV charges'!$E$11:$O$12,9,0))</f>
        <v/>
      </c>
      <c r="G31" s="110" t="str">
        <f>IF($B31="","",VLOOKUP($B31,'Annex 2 EHV charges'!$E$11:$O$12,10,0))</f>
        <v/>
      </c>
      <c r="H31" s="110" t="str">
        <f>IF($B31="","",VLOOKUP($B31,'Annex 2 EHV charges'!$E$11:$O$12,11,0))</f>
        <v/>
      </c>
    </row>
    <row r="32" spans="1:8" ht="15">
      <c r="A32" s="92" t="str">
        <f t="array" ref="A32">IFERROR(INDEX('Annex 2 EHV charges'!$D$11:$D$12, MATCH(0, IF(ISBLANK('Annex 2 EHV charges'!$D$11:$D$12),1, COUNTIF(A$10:$A31, 'Annex 2 EHV charges'!$D$11:$D$12)), 0)),"")</f>
        <v/>
      </c>
      <c r="B32" s="93" t="str">
        <f t="array" ref="B32">IFERROR(INDEX('Annex 2 EHV charges'!$E$11:$E$12, MATCH(0, IF(ISBLANK('Annex 2 EHV charges'!$E$11:$E$12),1, COUNTIF(B$10:$B31, 'Annex 2 EHV charges'!$E$11:$E$12)), 0)),"")</f>
        <v/>
      </c>
      <c r="C32" s="92" t="str">
        <f>IF($B32="","",VLOOKUP($B32,'Annex 2 EHV charges'!$E$11:$O$12,2,0))</f>
        <v/>
      </c>
      <c r="D32" s="93" t="str">
        <f>IF($B32="","",VLOOKUP($B32,'Annex 2 EHV charges'!$E$11:$O$12,3,0))</f>
        <v/>
      </c>
      <c r="E32" s="109" t="str">
        <f>IF($B32="","",VLOOKUP($B32,'Annex 2 EHV charges'!$E$11:$O$12,8,0))</f>
        <v/>
      </c>
      <c r="F32" s="110" t="str">
        <f>IF($B32="","",VLOOKUP($B32,'Annex 2 EHV charges'!$E$11:$O$12,9,0))</f>
        <v/>
      </c>
      <c r="G32" s="110" t="str">
        <f>IF($B32="","",VLOOKUP($B32,'Annex 2 EHV charges'!$E$11:$O$12,10,0))</f>
        <v/>
      </c>
      <c r="H32" s="110" t="str">
        <f>IF($B32="","",VLOOKUP($B32,'Annex 2 EHV charges'!$E$11:$O$12,11,0))</f>
        <v/>
      </c>
    </row>
    <row r="33" spans="1:8" ht="15">
      <c r="A33" s="92" t="str">
        <f t="array" ref="A33">IFERROR(INDEX('Annex 2 EHV charges'!$D$11:$D$12, MATCH(0, IF(ISBLANK('Annex 2 EHV charges'!$D$11:$D$12),1, COUNTIF(A$10:$A32, 'Annex 2 EHV charges'!$D$11:$D$12)), 0)),"")</f>
        <v/>
      </c>
      <c r="B33" s="93" t="str">
        <f t="array" ref="B33">IFERROR(INDEX('Annex 2 EHV charges'!$E$11:$E$12, MATCH(0, IF(ISBLANK('Annex 2 EHV charges'!$E$11:$E$12),1, COUNTIF(B$10:$B32, 'Annex 2 EHV charges'!$E$11:$E$12)), 0)),"")</f>
        <v/>
      </c>
      <c r="C33" s="92" t="str">
        <f>IF($B33="","",VLOOKUP($B33,'Annex 2 EHV charges'!$E$11:$O$12,2,0))</f>
        <v/>
      </c>
      <c r="D33" s="93" t="str">
        <f>IF($B33="","",VLOOKUP($B33,'Annex 2 EHV charges'!$E$11:$O$12,3,0))</f>
        <v/>
      </c>
      <c r="E33" s="109" t="str">
        <f>IF($B33="","",VLOOKUP($B33,'Annex 2 EHV charges'!$E$11:$O$12,8,0))</f>
        <v/>
      </c>
      <c r="F33" s="110" t="str">
        <f>IF($B33="","",VLOOKUP($B33,'Annex 2 EHV charges'!$E$11:$O$12,9,0))</f>
        <v/>
      </c>
      <c r="G33" s="110" t="str">
        <f>IF($B33="","",VLOOKUP($B33,'Annex 2 EHV charges'!$E$11:$O$12,10,0))</f>
        <v/>
      </c>
      <c r="H33" s="110" t="str">
        <f>IF($B33="","",VLOOKUP($B33,'Annex 2 EHV charges'!$E$11:$O$12,11,0))</f>
        <v/>
      </c>
    </row>
    <row r="34" spans="1:8" ht="15">
      <c r="A34" s="92" t="str">
        <f t="array" ref="A34">IFERROR(INDEX('Annex 2 EHV charges'!$D$11:$D$12, MATCH(0, IF(ISBLANK('Annex 2 EHV charges'!$D$11:$D$12),1, COUNTIF(A$10:$A33, 'Annex 2 EHV charges'!$D$11:$D$12)), 0)),"")</f>
        <v/>
      </c>
      <c r="B34" s="93" t="str">
        <f t="array" ref="B34">IFERROR(INDEX('Annex 2 EHV charges'!$E$11:$E$12, MATCH(0, IF(ISBLANK('Annex 2 EHV charges'!$E$11:$E$12),1, COUNTIF(B$10:$B33, 'Annex 2 EHV charges'!$E$11:$E$12)), 0)),"")</f>
        <v/>
      </c>
      <c r="C34" s="92" t="str">
        <f>IF($B34="","",VLOOKUP($B34,'Annex 2 EHV charges'!$E$11:$O$12,2,0))</f>
        <v/>
      </c>
      <c r="D34" s="93" t="str">
        <f>IF($B34="","",VLOOKUP($B34,'Annex 2 EHV charges'!$E$11:$O$12,3,0))</f>
        <v/>
      </c>
      <c r="E34" s="109" t="str">
        <f>IF($B34="","",VLOOKUP($B34,'Annex 2 EHV charges'!$E$11:$O$12,8,0))</f>
        <v/>
      </c>
      <c r="F34" s="110" t="str">
        <f>IF($B34="","",VLOOKUP($B34,'Annex 2 EHV charges'!$E$11:$O$12,9,0))</f>
        <v/>
      </c>
      <c r="G34" s="110" t="str">
        <f>IF($B34="","",VLOOKUP($B34,'Annex 2 EHV charges'!$E$11:$O$12,10,0))</f>
        <v/>
      </c>
      <c r="H34" s="110" t="str">
        <f>IF($B34="","",VLOOKUP($B34,'Annex 2 EHV charges'!$E$11:$O$12,11,0))</f>
        <v/>
      </c>
    </row>
    <row r="35" spans="1:8" ht="15">
      <c r="A35" s="92" t="str">
        <f t="array" ref="A35">IFERROR(INDEX('Annex 2 EHV charges'!$D$11:$D$12, MATCH(0, IF(ISBLANK('Annex 2 EHV charges'!$D$11:$D$12),1, COUNTIF(A$10:$A34, 'Annex 2 EHV charges'!$D$11:$D$12)), 0)),"")</f>
        <v/>
      </c>
      <c r="B35" s="93" t="str">
        <f t="array" ref="B35">IFERROR(INDEX('Annex 2 EHV charges'!$E$11:$E$12, MATCH(0, IF(ISBLANK('Annex 2 EHV charges'!$E$11:$E$12),1, COUNTIF(B$10:$B34, 'Annex 2 EHV charges'!$E$11:$E$12)), 0)),"")</f>
        <v/>
      </c>
      <c r="C35" s="92" t="str">
        <f>IF($B35="","",VLOOKUP($B35,'Annex 2 EHV charges'!$E$11:$O$12,2,0))</f>
        <v/>
      </c>
      <c r="D35" s="93" t="str">
        <f>IF($B35="","",VLOOKUP($B35,'Annex 2 EHV charges'!$E$11:$O$12,3,0))</f>
        <v/>
      </c>
      <c r="E35" s="109" t="str">
        <f>IF($B35="","",VLOOKUP($B35,'Annex 2 EHV charges'!$E$11:$O$12,8,0))</f>
        <v/>
      </c>
      <c r="F35" s="110" t="str">
        <f>IF($B35="","",VLOOKUP($B35,'Annex 2 EHV charges'!$E$11:$O$12,9,0))</f>
        <v/>
      </c>
      <c r="G35" s="110" t="str">
        <f>IF($B35="","",VLOOKUP($B35,'Annex 2 EHV charges'!$E$11:$O$12,10,0))</f>
        <v/>
      </c>
      <c r="H35" s="110" t="str">
        <f>IF($B35="","",VLOOKUP($B35,'Annex 2 EHV charges'!$E$11:$O$12,11,0))</f>
        <v/>
      </c>
    </row>
    <row r="36" spans="1:8" ht="15">
      <c r="A36" s="92" t="str">
        <f t="array" ref="A36">IFERROR(INDEX('Annex 2 EHV charges'!$D$11:$D$12, MATCH(0, IF(ISBLANK('Annex 2 EHV charges'!$D$11:$D$12),1, COUNTIF(A$10:$A35, 'Annex 2 EHV charges'!$D$11:$D$12)), 0)),"")</f>
        <v/>
      </c>
      <c r="B36" s="93" t="str">
        <f t="array" ref="B36">IFERROR(INDEX('Annex 2 EHV charges'!$E$11:$E$12, MATCH(0, IF(ISBLANK('Annex 2 EHV charges'!$E$11:$E$12),1, COUNTIF(B$10:$B35, 'Annex 2 EHV charges'!$E$11:$E$12)), 0)),"")</f>
        <v/>
      </c>
      <c r="C36" s="92" t="str">
        <f>IF($B36="","",VLOOKUP($B36,'Annex 2 EHV charges'!$E$11:$O$12,2,0))</f>
        <v/>
      </c>
      <c r="D36" s="93" t="str">
        <f>IF($B36="","",VLOOKUP($B36,'Annex 2 EHV charges'!$E$11:$O$12,3,0))</f>
        <v/>
      </c>
      <c r="E36" s="109" t="str">
        <f>IF($B36="","",VLOOKUP($B36,'Annex 2 EHV charges'!$E$11:$O$12,8,0))</f>
        <v/>
      </c>
      <c r="F36" s="110" t="str">
        <f>IF($B36="","",VLOOKUP($B36,'Annex 2 EHV charges'!$E$11:$O$12,9,0))</f>
        <v/>
      </c>
      <c r="G36" s="110" t="str">
        <f>IF($B36="","",VLOOKUP($B36,'Annex 2 EHV charges'!$E$11:$O$12,10,0))</f>
        <v/>
      </c>
      <c r="H36" s="110" t="str">
        <f>IF($B36="","",VLOOKUP($B36,'Annex 2 EHV charges'!$E$11:$O$12,11,0))</f>
        <v/>
      </c>
    </row>
    <row r="37" spans="1:8" ht="15">
      <c r="A37" s="92" t="str">
        <f t="array" ref="A37">IFERROR(INDEX('Annex 2 EHV charges'!$D$11:$D$12, MATCH(0, IF(ISBLANK('Annex 2 EHV charges'!$D$11:$D$12),1, COUNTIF(A$10:$A36, 'Annex 2 EHV charges'!$D$11:$D$12)), 0)),"")</f>
        <v/>
      </c>
      <c r="B37" s="93" t="str">
        <f t="array" ref="B37">IFERROR(INDEX('Annex 2 EHV charges'!$E$11:$E$12, MATCH(0, IF(ISBLANK('Annex 2 EHV charges'!$E$11:$E$12),1, COUNTIF(B$10:$B36, 'Annex 2 EHV charges'!$E$11:$E$12)), 0)),"")</f>
        <v/>
      </c>
      <c r="C37" s="92" t="str">
        <f>IF($B37="","",VLOOKUP($B37,'Annex 2 EHV charges'!$E$11:$O$12,2,0))</f>
        <v/>
      </c>
      <c r="D37" s="93" t="str">
        <f>IF($B37="","",VLOOKUP($B37,'Annex 2 EHV charges'!$E$11:$O$12,3,0))</f>
        <v/>
      </c>
      <c r="E37" s="109" t="str">
        <f>IF($B37="","",VLOOKUP($B37,'Annex 2 EHV charges'!$E$11:$O$12,8,0))</f>
        <v/>
      </c>
      <c r="F37" s="110" t="str">
        <f>IF($B37="","",VLOOKUP($B37,'Annex 2 EHV charges'!$E$11:$O$12,9,0))</f>
        <v/>
      </c>
      <c r="G37" s="110" t="str">
        <f>IF($B37="","",VLOOKUP($B37,'Annex 2 EHV charges'!$E$11:$O$12,10,0))</f>
        <v/>
      </c>
      <c r="H37" s="110" t="str">
        <f>IF($B37="","",VLOOKUP($B37,'Annex 2 EHV charges'!$E$11:$O$12,11,0))</f>
        <v/>
      </c>
    </row>
    <row r="38" spans="1:8" ht="15">
      <c r="A38" s="92" t="str">
        <f t="array" ref="A38">IFERROR(INDEX('Annex 2 EHV charges'!$D$11:$D$12, MATCH(0, IF(ISBLANK('Annex 2 EHV charges'!$D$11:$D$12),1, COUNTIF(A$10:$A37, 'Annex 2 EHV charges'!$D$11:$D$12)), 0)),"")</f>
        <v/>
      </c>
      <c r="B38" s="93" t="str">
        <f t="array" ref="B38">IFERROR(INDEX('Annex 2 EHV charges'!$E$11:$E$12, MATCH(0, IF(ISBLANK('Annex 2 EHV charges'!$E$11:$E$12),1, COUNTIF(B$10:$B37, 'Annex 2 EHV charges'!$E$11:$E$12)), 0)),"")</f>
        <v/>
      </c>
      <c r="C38" s="92" t="str">
        <f>IF($B38="","",VLOOKUP($B38,'Annex 2 EHV charges'!$E$11:$O$12,2,0))</f>
        <v/>
      </c>
      <c r="D38" s="93" t="str">
        <f>IF($B38="","",VLOOKUP($B38,'Annex 2 EHV charges'!$E$11:$O$12,3,0))</f>
        <v/>
      </c>
      <c r="E38" s="109" t="str">
        <f>IF($B38="","",VLOOKUP($B38,'Annex 2 EHV charges'!$E$11:$O$12,8,0))</f>
        <v/>
      </c>
      <c r="F38" s="110" t="str">
        <f>IF($B38="","",VLOOKUP($B38,'Annex 2 EHV charges'!$E$11:$O$12,9,0))</f>
        <v/>
      </c>
      <c r="G38" s="110" t="str">
        <f>IF($B38="","",VLOOKUP($B38,'Annex 2 EHV charges'!$E$11:$O$12,10,0))</f>
        <v/>
      </c>
      <c r="H38" s="110" t="str">
        <f>IF($B38="","",VLOOKUP($B38,'Annex 2 EHV charges'!$E$11:$O$12,11,0))</f>
        <v/>
      </c>
    </row>
    <row r="39" spans="1:8" ht="15">
      <c r="A39" s="92" t="str">
        <f t="array" ref="A39">IFERROR(INDEX('Annex 2 EHV charges'!$D$11:$D$12, MATCH(0, IF(ISBLANK('Annex 2 EHV charges'!$D$11:$D$12),1, COUNTIF(A$10:$A38, 'Annex 2 EHV charges'!$D$11:$D$12)), 0)),"")</f>
        <v/>
      </c>
      <c r="B39" s="93" t="str">
        <f t="array" ref="B39">IFERROR(INDEX('Annex 2 EHV charges'!$E$11:$E$12, MATCH(0, IF(ISBLANK('Annex 2 EHV charges'!$E$11:$E$12),1, COUNTIF(B$10:$B38, 'Annex 2 EHV charges'!$E$11:$E$12)), 0)),"")</f>
        <v/>
      </c>
      <c r="C39" s="92" t="str">
        <f>IF($B39="","",VLOOKUP($B39,'Annex 2 EHV charges'!$E$11:$O$12,2,0))</f>
        <v/>
      </c>
      <c r="D39" s="93" t="str">
        <f>IF($B39="","",VLOOKUP($B39,'Annex 2 EHV charges'!$E$11:$O$12,3,0))</f>
        <v/>
      </c>
      <c r="E39" s="109" t="str">
        <f>IF($B39="","",VLOOKUP($B39,'Annex 2 EHV charges'!$E$11:$O$12,8,0))</f>
        <v/>
      </c>
      <c r="F39" s="110" t="str">
        <f>IF($B39="","",VLOOKUP($B39,'Annex 2 EHV charges'!$E$11:$O$12,9,0))</f>
        <v/>
      </c>
      <c r="G39" s="110" t="str">
        <f>IF($B39="","",VLOOKUP($B39,'Annex 2 EHV charges'!$E$11:$O$12,10,0))</f>
        <v/>
      </c>
      <c r="H39" s="110" t="str">
        <f>IF($B39="","",VLOOKUP($B39,'Annex 2 EHV charges'!$E$11:$O$12,11,0))</f>
        <v/>
      </c>
    </row>
    <row r="40" spans="1:8" ht="15">
      <c r="A40" s="92" t="str">
        <f t="array" ref="A40">IFERROR(INDEX('Annex 2 EHV charges'!$D$11:$D$12, MATCH(0, IF(ISBLANK('Annex 2 EHV charges'!$D$11:$D$12),1, COUNTIF(A$10:$A39, 'Annex 2 EHV charges'!$D$11:$D$12)), 0)),"")</f>
        <v/>
      </c>
      <c r="B40" s="93" t="str">
        <f t="array" ref="B40">IFERROR(INDEX('Annex 2 EHV charges'!$E$11:$E$12, MATCH(0, IF(ISBLANK('Annex 2 EHV charges'!$E$11:$E$12),1, COUNTIF(B$10:$B39, 'Annex 2 EHV charges'!$E$11:$E$12)), 0)),"")</f>
        <v/>
      </c>
      <c r="C40" s="92" t="str">
        <f>IF($B40="","",VLOOKUP($B40,'Annex 2 EHV charges'!$E$11:$O$12,2,0))</f>
        <v/>
      </c>
      <c r="D40" s="93" t="str">
        <f>IF($B40="","",VLOOKUP($B40,'Annex 2 EHV charges'!$E$11:$O$12,3,0))</f>
        <v/>
      </c>
      <c r="E40" s="109" t="str">
        <f>IF($B40="","",VLOOKUP($B40,'Annex 2 EHV charges'!$E$11:$O$12,8,0))</f>
        <v/>
      </c>
      <c r="F40" s="110" t="str">
        <f>IF($B40="","",VLOOKUP($B40,'Annex 2 EHV charges'!$E$11:$O$12,9,0))</f>
        <v/>
      </c>
      <c r="G40" s="110" t="str">
        <f>IF($B40="","",VLOOKUP($B40,'Annex 2 EHV charges'!$E$11:$O$12,10,0))</f>
        <v/>
      </c>
      <c r="H40" s="110" t="str">
        <f>IF($B40="","",VLOOKUP($B40,'Annex 2 EHV charges'!$E$11:$O$12,11,0))</f>
        <v/>
      </c>
    </row>
    <row r="41" spans="1:8" ht="15">
      <c r="A41" s="92" t="str">
        <f t="array" ref="A41">IFERROR(INDEX('Annex 2 EHV charges'!$D$11:$D$12, MATCH(0, IF(ISBLANK('Annex 2 EHV charges'!$D$11:$D$12),1, COUNTIF(A$10:$A40, 'Annex 2 EHV charges'!$D$11:$D$12)), 0)),"")</f>
        <v/>
      </c>
      <c r="B41" s="93" t="str">
        <f t="array" ref="B41">IFERROR(INDEX('Annex 2 EHV charges'!$E$11:$E$12, MATCH(0, IF(ISBLANK('Annex 2 EHV charges'!$E$11:$E$12),1, COUNTIF(B$10:$B40, 'Annex 2 EHV charges'!$E$11:$E$12)), 0)),"")</f>
        <v/>
      </c>
      <c r="C41" s="92" t="str">
        <f>IF($B41="","",VLOOKUP($B41,'Annex 2 EHV charges'!$E$11:$O$12,2,0))</f>
        <v/>
      </c>
      <c r="D41" s="93" t="str">
        <f>IF($B41="","",VLOOKUP($B41,'Annex 2 EHV charges'!$E$11:$O$12,3,0))</f>
        <v/>
      </c>
      <c r="E41" s="109" t="str">
        <f>IF($B41="","",VLOOKUP($B41,'Annex 2 EHV charges'!$E$11:$O$12,8,0))</f>
        <v/>
      </c>
      <c r="F41" s="110" t="str">
        <f>IF($B41="","",VLOOKUP($B41,'Annex 2 EHV charges'!$E$11:$O$12,9,0))</f>
        <v/>
      </c>
      <c r="G41" s="110" t="str">
        <f>IF($B41="","",VLOOKUP($B41,'Annex 2 EHV charges'!$E$11:$O$12,10,0))</f>
        <v/>
      </c>
      <c r="H41" s="110" t="str">
        <f>IF($B41="","",VLOOKUP($B41,'Annex 2 EHV charges'!$E$11:$O$12,11,0))</f>
        <v/>
      </c>
    </row>
    <row r="42" spans="1:8" ht="15">
      <c r="A42" s="92" t="str">
        <f t="array" ref="A42">IFERROR(INDEX('Annex 2 EHV charges'!$D$11:$D$12, MATCH(0, IF(ISBLANK('Annex 2 EHV charges'!$D$11:$D$12),1, COUNTIF(A$10:$A41, 'Annex 2 EHV charges'!$D$11:$D$12)), 0)),"")</f>
        <v/>
      </c>
      <c r="B42" s="93" t="str">
        <f t="array" ref="B42">IFERROR(INDEX('Annex 2 EHV charges'!$E$11:$E$12, MATCH(0, IF(ISBLANK('Annex 2 EHV charges'!$E$11:$E$12),1, COUNTIF(B$10:$B41, 'Annex 2 EHV charges'!$E$11:$E$12)), 0)),"")</f>
        <v/>
      </c>
      <c r="C42" s="92" t="str">
        <f>IF($B42="","",VLOOKUP($B42,'Annex 2 EHV charges'!$E$11:$O$12,2,0))</f>
        <v/>
      </c>
      <c r="D42" s="93" t="str">
        <f>IF($B42="","",VLOOKUP($B42,'Annex 2 EHV charges'!$E$11:$O$12,3,0))</f>
        <v/>
      </c>
      <c r="E42" s="109" t="str">
        <f>IF($B42="","",VLOOKUP($B42,'Annex 2 EHV charges'!$E$11:$O$12,8,0))</f>
        <v/>
      </c>
      <c r="F42" s="110" t="str">
        <f>IF($B42="","",VLOOKUP($B42,'Annex 2 EHV charges'!$E$11:$O$12,9,0))</f>
        <v/>
      </c>
      <c r="G42" s="110" t="str">
        <f>IF($B42="","",VLOOKUP($B42,'Annex 2 EHV charges'!$E$11:$O$12,10,0))</f>
        <v/>
      </c>
      <c r="H42" s="110" t="str">
        <f>IF($B42="","",VLOOKUP($B42,'Annex 2 EHV charges'!$E$11:$O$12,11,0))</f>
        <v/>
      </c>
    </row>
    <row r="43" spans="1:8" ht="15">
      <c r="A43" s="92" t="str">
        <f t="array" ref="A43">IFERROR(INDEX('Annex 2 EHV charges'!$D$11:$D$12, MATCH(0, IF(ISBLANK('Annex 2 EHV charges'!$D$11:$D$12),1, COUNTIF(A$10:$A42, 'Annex 2 EHV charges'!$D$11:$D$12)), 0)),"")</f>
        <v/>
      </c>
      <c r="B43" s="93" t="str">
        <f t="array" ref="B43">IFERROR(INDEX('Annex 2 EHV charges'!$E$11:$E$12, MATCH(0, IF(ISBLANK('Annex 2 EHV charges'!$E$11:$E$12),1, COUNTIF(B$10:$B42, 'Annex 2 EHV charges'!$E$11:$E$12)), 0)),"")</f>
        <v/>
      </c>
      <c r="C43" s="92" t="str">
        <f>IF($B43="","",VLOOKUP($B43,'Annex 2 EHV charges'!$E$11:$O$12,2,0))</f>
        <v/>
      </c>
      <c r="D43" s="93" t="str">
        <f>IF($B43="","",VLOOKUP($B43,'Annex 2 EHV charges'!$E$11:$O$12,3,0))</f>
        <v/>
      </c>
      <c r="E43" s="109" t="str">
        <f>IF($B43="","",VLOOKUP($B43,'Annex 2 EHV charges'!$E$11:$O$12,8,0))</f>
        <v/>
      </c>
      <c r="F43" s="110" t="str">
        <f>IF($B43="","",VLOOKUP($B43,'Annex 2 EHV charges'!$E$11:$O$12,9,0))</f>
        <v/>
      </c>
      <c r="G43" s="110" t="str">
        <f>IF($B43="","",VLOOKUP($B43,'Annex 2 EHV charges'!$E$11:$O$12,10,0))</f>
        <v/>
      </c>
      <c r="H43" s="110" t="str">
        <f>IF($B43="","",VLOOKUP($B43,'Annex 2 EHV charges'!$E$11:$O$12,11,0))</f>
        <v/>
      </c>
    </row>
    <row r="44" spans="1:8" ht="15">
      <c r="A44" s="92" t="str">
        <f t="array" ref="A44">IFERROR(INDEX('Annex 2 EHV charges'!$D$11:$D$12, MATCH(0, IF(ISBLANK('Annex 2 EHV charges'!$D$11:$D$12),1, COUNTIF(A$10:$A43, 'Annex 2 EHV charges'!$D$11:$D$12)), 0)),"")</f>
        <v/>
      </c>
      <c r="B44" s="93" t="str">
        <f t="array" ref="B44">IFERROR(INDEX('Annex 2 EHV charges'!$E$11:$E$12, MATCH(0, IF(ISBLANK('Annex 2 EHV charges'!$E$11:$E$12),1, COUNTIF(B$10:$B43, 'Annex 2 EHV charges'!$E$11:$E$12)), 0)),"")</f>
        <v/>
      </c>
      <c r="C44" s="92" t="str">
        <f>IF($B44="","",VLOOKUP($B44,'Annex 2 EHV charges'!$E$11:$O$12,2,0))</f>
        <v/>
      </c>
      <c r="D44" s="93" t="str">
        <f>IF($B44="","",VLOOKUP($B44,'Annex 2 EHV charges'!$E$11:$O$12,3,0))</f>
        <v/>
      </c>
      <c r="E44" s="109" t="str">
        <f>IF($B44="","",VLOOKUP($B44,'Annex 2 EHV charges'!$E$11:$O$12,8,0))</f>
        <v/>
      </c>
      <c r="F44" s="110" t="str">
        <f>IF($B44="","",VLOOKUP($B44,'Annex 2 EHV charges'!$E$11:$O$12,9,0))</f>
        <v/>
      </c>
      <c r="G44" s="110" t="str">
        <f>IF($B44="","",VLOOKUP($B44,'Annex 2 EHV charges'!$E$11:$O$12,10,0))</f>
        <v/>
      </c>
      <c r="H44" s="110" t="str">
        <f>IF($B44="","",VLOOKUP($B44,'Annex 2 EHV charges'!$E$11:$O$12,11,0))</f>
        <v/>
      </c>
    </row>
    <row r="45" spans="1:8" ht="15">
      <c r="A45" s="92" t="str">
        <f t="array" ref="A45">IFERROR(INDEX('Annex 2 EHV charges'!$D$11:$D$12, MATCH(0, IF(ISBLANK('Annex 2 EHV charges'!$D$11:$D$12),1, COUNTIF(A$10:$A44, 'Annex 2 EHV charges'!$D$11:$D$12)), 0)),"")</f>
        <v/>
      </c>
      <c r="B45" s="93" t="str">
        <f t="array" ref="B45">IFERROR(INDEX('Annex 2 EHV charges'!$E$11:$E$12, MATCH(0, IF(ISBLANK('Annex 2 EHV charges'!$E$11:$E$12),1, COUNTIF(B$10:$B44, 'Annex 2 EHV charges'!$E$11:$E$12)), 0)),"")</f>
        <v/>
      </c>
      <c r="C45" s="92" t="str">
        <f>IF($B45="","",VLOOKUP($B45,'Annex 2 EHV charges'!$E$11:$O$12,2,0))</f>
        <v/>
      </c>
      <c r="D45" s="93" t="str">
        <f>IF($B45="","",VLOOKUP($B45,'Annex 2 EHV charges'!$E$11:$O$12,3,0))</f>
        <v/>
      </c>
      <c r="E45" s="109" t="str">
        <f>IF($B45="","",VLOOKUP($B45,'Annex 2 EHV charges'!$E$11:$O$12,8,0))</f>
        <v/>
      </c>
      <c r="F45" s="110" t="str">
        <f>IF($B45="","",VLOOKUP($B45,'Annex 2 EHV charges'!$E$11:$O$12,9,0))</f>
        <v/>
      </c>
      <c r="G45" s="110" t="str">
        <f>IF($B45="","",VLOOKUP($B45,'Annex 2 EHV charges'!$E$11:$O$12,10,0))</f>
        <v/>
      </c>
      <c r="H45" s="110" t="str">
        <f>IF($B45="","",VLOOKUP($B45,'Annex 2 EHV charges'!$E$11:$O$12,11,0))</f>
        <v/>
      </c>
    </row>
    <row r="46" spans="1:8" ht="15">
      <c r="A46" s="92" t="str">
        <f t="array" ref="A46">IFERROR(INDEX('Annex 2 EHV charges'!$D$11:$D$12, MATCH(0, IF(ISBLANK('Annex 2 EHV charges'!$D$11:$D$12),1, COUNTIF(A$10:$A45, 'Annex 2 EHV charges'!$D$11:$D$12)), 0)),"")</f>
        <v/>
      </c>
      <c r="B46" s="93" t="str">
        <f t="array" ref="B46">IFERROR(INDEX('Annex 2 EHV charges'!$E$11:$E$12, MATCH(0, IF(ISBLANK('Annex 2 EHV charges'!$E$11:$E$12),1, COUNTIF(B$10:$B45, 'Annex 2 EHV charges'!$E$11:$E$12)), 0)),"")</f>
        <v/>
      </c>
      <c r="C46" s="92" t="str">
        <f>IF($B46="","",VLOOKUP($B46,'Annex 2 EHV charges'!$E$11:$O$12,2,0))</f>
        <v/>
      </c>
      <c r="D46" s="93" t="str">
        <f>IF($B46="","",VLOOKUP($B46,'Annex 2 EHV charges'!$E$11:$O$12,3,0))</f>
        <v/>
      </c>
      <c r="E46" s="109" t="str">
        <f>IF($B46="","",VLOOKUP($B46,'Annex 2 EHV charges'!$E$11:$O$12,8,0))</f>
        <v/>
      </c>
      <c r="F46" s="110" t="str">
        <f>IF($B46="","",VLOOKUP($B46,'Annex 2 EHV charges'!$E$11:$O$12,9,0))</f>
        <v/>
      </c>
      <c r="G46" s="110" t="str">
        <f>IF($B46="","",VLOOKUP($B46,'Annex 2 EHV charges'!$E$11:$O$12,10,0))</f>
        <v/>
      </c>
      <c r="H46" s="110" t="str">
        <f>IF($B46="","",VLOOKUP($B46,'Annex 2 EHV charges'!$E$11:$O$12,11,0))</f>
        <v/>
      </c>
    </row>
    <row r="47" spans="1:8" ht="15">
      <c r="A47" s="92" t="str">
        <f t="array" ref="A47">IFERROR(INDEX('Annex 2 EHV charges'!$D$11:$D$12, MATCH(0, IF(ISBLANK('Annex 2 EHV charges'!$D$11:$D$12),1, COUNTIF(A$10:$A46, 'Annex 2 EHV charges'!$D$11:$D$12)), 0)),"")</f>
        <v/>
      </c>
      <c r="B47" s="93" t="str">
        <f t="array" ref="B47">IFERROR(INDEX('Annex 2 EHV charges'!$E$11:$E$12, MATCH(0, IF(ISBLANK('Annex 2 EHV charges'!$E$11:$E$12),1, COUNTIF(B$10:$B46, 'Annex 2 EHV charges'!$E$11:$E$12)), 0)),"")</f>
        <v/>
      </c>
      <c r="C47" s="92" t="str">
        <f>IF($B47="","",VLOOKUP($B47,'Annex 2 EHV charges'!$E$11:$O$12,2,0))</f>
        <v/>
      </c>
      <c r="D47" s="93" t="str">
        <f>IF($B47="","",VLOOKUP($B47,'Annex 2 EHV charges'!$E$11:$O$12,3,0))</f>
        <v/>
      </c>
      <c r="E47" s="109" t="str">
        <f>IF($B47="","",VLOOKUP($B47,'Annex 2 EHV charges'!$E$11:$O$12,8,0))</f>
        <v/>
      </c>
      <c r="F47" s="110" t="str">
        <f>IF($B47="","",VLOOKUP($B47,'Annex 2 EHV charges'!$E$11:$O$12,9,0))</f>
        <v/>
      </c>
      <c r="G47" s="110" t="str">
        <f>IF($B47="","",VLOOKUP($B47,'Annex 2 EHV charges'!$E$11:$O$12,10,0))</f>
        <v/>
      </c>
      <c r="H47" s="110" t="str">
        <f>IF($B47="","",VLOOKUP($B47,'Annex 2 EHV charges'!$E$11:$O$12,11,0))</f>
        <v/>
      </c>
    </row>
    <row r="48" spans="1:8" ht="15">
      <c r="A48" s="92" t="str">
        <f t="array" ref="A48">IFERROR(INDEX('Annex 2 EHV charges'!$D$11:$D$12, MATCH(0, IF(ISBLANK('Annex 2 EHV charges'!$D$11:$D$12),1, COUNTIF(A$10:$A47, 'Annex 2 EHV charges'!$D$11:$D$12)), 0)),"")</f>
        <v/>
      </c>
      <c r="B48" s="93" t="str">
        <f t="array" ref="B48">IFERROR(INDEX('Annex 2 EHV charges'!$E$11:$E$12, MATCH(0, IF(ISBLANK('Annex 2 EHV charges'!$E$11:$E$12),1, COUNTIF(B$10:$B47, 'Annex 2 EHV charges'!$E$11:$E$12)), 0)),"")</f>
        <v/>
      </c>
      <c r="C48" s="92" t="str">
        <f>IF($B48="","",VLOOKUP($B48,'Annex 2 EHV charges'!$E$11:$O$12,2,0))</f>
        <v/>
      </c>
      <c r="D48" s="93" t="str">
        <f>IF($B48="","",VLOOKUP($B48,'Annex 2 EHV charges'!$E$11:$O$12,3,0))</f>
        <v/>
      </c>
      <c r="E48" s="109" t="str">
        <f>IF($B48="","",VLOOKUP($B48,'Annex 2 EHV charges'!$E$11:$O$12,8,0))</f>
        <v/>
      </c>
      <c r="F48" s="110" t="str">
        <f>IF($B48="","",VLOOKUP($B48,'Annex 2 EHV charges'!$E$11:$O$12,9,0))</f>
        <v/>
      </c>
      <c r="G48" s="110" t="str">
        <f>IF($B48="","",VLOOKUP($B48,'Annex 2 EHV charges'!$E$11:$O$12,10,0))</f>
        <v/>
      </c>
      <c r="H48" s="110" t="str">
        <f>IF($B48="","",VLOOKUP($B48,'Annex 2 EHV charges'!$E$11:$O$12,11,0))</f>
        <v/>
      </c>
    </row>
    <row r="49" spans="1:8" ht="15">
      <c r="A49" s="92" t="str">
        <f t="array" ref="A49">IFERROR(INDEX('Annex 2 EHV charges'!$D$11:$D$12, MATCH(0, IF(ISBLANK('Annex 2 EHV charges'!$D$11:$D$12),1, COUNTIF(A$10:$A48, 'Annex 2 EHV charges'!$D$11:$D$12)), 0)),"")</f>
        <v/>
      </c>
      <c r="B49" s="93" t="str">
        <f t="array" ref="B49">IFERROR(INDEX('Annex 2 EHV charges'!$E$11:$E$12, MATCH(0, IF(ISBLANK('Annex 2 EHV charges'!$E$11:$E$12),1, COUNTIF(B$10:$B48, 'Annex 2 EHV charges'!$E$11:$E$12)), 0)),"")</f>
        <v/>
      </c>
      <c r="C49" s="92" t="str">
        <f>IF($B49="","",VLOOKUP($B49,'Annex 2 EHV charges'!$E$11:$O$12,2,0))</f>
        <v/>
      </c>
      <c r="D49" s="93" t="str">
        <f>IF($B49="","",VLOOKUP($B49,'Annex 2 EHV charges'!$E$11:$O$12,3,0))</f>
        <v/>
      </c>
      <c r="E49" s="109" t="str">
        <f>IF($B49="","",VLOOKUP($B49,'Annex 2 EHV charges'!$E$11:$O$12,8,0))</f>
        <v/>
      </c>
      <c r="F49" s="110" t="str">
        <f>IF($B49="","",VLOOKUP($B49,'Annex 2 EHV charges'!$E$11:$O$12,9,0))</f>
        <v/>
      </c>
      <c r="G49" s="110" t="str">
        <f>IF($B49="","",VLOOKUP($B49,'Annex 2 EHV charges'!$E$11:$O$12,10,0))</f>
        <v/>
      </c>
      <c r="H49" s="110" t="str">
        <f>IF($B49="","",VLOOKUP($B49,'Annex 2 EHV charges'!$E$11:$O$12,11,0))</f>
        <v/>
      </c>
    </row>
    <row r="50" spans="1:8" ht="15">
      <c r="A50" s="92" t="str">
        <f t="array" ref="A50">IFERROR(INDEX('Annex 2 EHV charges'!$D$11:$D$12, MATCH(0, IF(ISBLANK('Annex 2 EHV charges'!$D$11:$D$12),1, COUNTIF(A$10:$A49, 'Annex 2 EHV charges'!$D$11:$D$12)), 0)),"")</f>
        <v/>
      </c>
      <c r="B50" s="93" t="str">
        <f t="array" ref="B50">IFERROR(INDEX('Annex 2 EHV charges'!$E$11:$E$12, MATCH(0, IF(ISBLANK('Annex 2 EHV charges'!$E$11:$E$12),1, COUNTIF(B$10:$B49, 'Annex 2 EHV charges'!$E$11:$E$12)), 0)),"")</f>
        <v/>
      </c>
      <c r="C50" s="92" t="str">
        <f>IF($B50="","",VLOOKUP($B50,'Annex 2 EHV charges'!$E$11:$O$12,2,0))</f>
        <v/>
      </c>
      <c r="D50" s="93" t="str">
        <f>IF($B50="","",VLOOKUP($B50,'Annex 2 EHV charges'!$E$11:$O$12,3,0))</f>
        <v/>
      </c>
      <c r="E50" s="109" t="str">
        <f>IF($B50="","",VLOOKUP($B50,'Annex 2 EHV charges'!$E$11:$O$12,8,0))</f>
        <v/>
      </c>
      <c r="F50" s="110" t="str">
        <f>IF($B50="","",VLOOKUP($B50,'Annex 2 EHV charges'!$E$11:$O$12,9,0))</f>
        <v/>
      </c>
      <c r="G50" s="110" t="str">
        <f>IF($B50="","",VLOOKUP($B50,'Annex 2 EHV charges'!$E$11:$O$12,10,0))</f>
        <v/>
      </c>
      <c r="H50" s="110" t="str">
        <f>IF($B50="","",VLOOKUP($B50,'Annex 2 EHV charges'!$E$11:$O$12,11,0))</f>
        <v/>
      </c>
    </row>
    <row r="51" spans="1:8" ht="15">
      <c r="A51" s="92" t="str">
        <f t="array" ref="A51">IFERROR(INDEX('Annex 2 EHV charges'!$D$11:$D$12, MATCH(0, IF(ISBLANK('Annex 2 EHV charges'!$D$11:$D$12),1, COUNTIF(A$10:$A50, 'Annex 2 EHV charges'!$D$11:$D$12)), 0)),"")</f>
        <v/>
      </c>
      <c r="B51" s="93" t="str">
        <f t="array" ref="B51">IFERROR(INDEX('Annex 2 EHV charges'!$E$11:$E$12, MATCH(0, IF(ISBLANK('Annex 2 EHV charges'!$E$11:$E$12),1, COUNTIF(B$10:$B50, 'Annex 2 EHV charges'!$E$11:$E$12)), 0)),"")</f>
        <v/>
      </c>
      <c r="C51" s="92" t="str">
        <f>IF($B51="","",VLOOKUP($B51,'Annex 2 EHV charges'!$E$11:$O$12,2,0))</f>
        <v/>
      </c>
      <c r="D51" s="93" t="str">
        <f>IF($B51="","",VLOOKUP($B51,'Annex 2 EHV charges'!$E$11:$O$12,3,0))</f>
        <v/>
      </c>
      <c r="E51" s="109" t="str">
        <f>IF($B51="","",VLOOKUP($B51,'Annex 2 EHV charges'!$E$11:$O$12,8,0))</f>
        <v/>
      </c>
      <c r="F51" s="110" t="str">
        <f>IF($B51="","",VLOOKUP($B51,'Annex 2 EHV charges'!$E$11:$O$12,9,0))</f>
        <v/>
      </c>
      <c r="G51" s="110" t="str">
        <f>IF($B51="","",VLOOKUP($B51,'Annex 2 EHV charges'!$E$11:$O$12,10,0))</f>
        <v/>
      </c>
      <c r="H51" s="110" t="str">
        <f>IF($B51="","",VLOOKUP($B51,'Annex 2 EHV charges'!$E$11:$O$12,11,0))</f>
        <v/>
      </c>
    </row>
    <row r="52" spans="1:8" ht="15">
      <c r="A52" s="92" t="str">
        <f t="array" ref="A52">IFERROR(INDEX('Annex 2 EHV charges'!$D$11:$D$12, MATCH(0, IF(ISBLANK('Annex 2 EHV charges'!$D$11:$D$12),1, COUNTIF(A$10:$A51, 'Annex 2 EHV charges'!$D$11:$D$12)), 0)),"")</f>
        <v/>
      </c>
      <c r="B52" s="93" t="str">
        <f t="array" ref="B52">IFERROR(INDEX('Annex 2 EHV charges'!$E$11:$E$12, MATCH(0, IF(ISBLANK('Annex 2 EHV charges'!$E$11:$E$12),1, COUNTIF(B$10:$B51, 'Annex 2 EHV charges'!$E$11:$E$12)), 0)),"")</f>
        <v/>
      </c>
      <c r="C52" s="92" t="str">
        <f>IF($B52="","",VLOOKUP($B52,'Annex 2 EHV charges'!$E$11:$O$12,2,0))</f>
        <v/>
      </c>
      <c r="D52" s="93" t="str">
        <f>IF($B52="","",VLOOKUP($B52,'Annex 2 EHV charges'!$E$11:$O$12,3,0))</f>
        <v/>
      </c>
      <c r="E52" s="109" t="str">
        <f>IF($B52="","",VLOOKUP($B52,'Annex 2 EHV charges'!$E$11:$O$12,8,0))</f>
        <v/>
      </c>
      <c r="F52" s="110" t="str">
        <f>IF($B52="","",VLOOKUP($B52,'Annex 2 EHV charges'!$E$11:$O$12,9,0))</f>
        <v/>
      </c>
      <c r="G52" s="110" t="str">
        <f>IF($B52="","",VLOOKUP($B52,'Annex 2 EHV charges'!$E$11:$O$12,10,0))</f>
        <v/>
      </c>
      <c r="H52" s="110" t="str">
        <f>IF($B52="","",VLOOKUP($B52,'Annex 2 EHV charges'!$E$11:$O$12,11,0))</f>
        <v/>
      </c>
    </row>
    <row r="53" spans="1:8" ht="15">
      <c r="A53" s="92" t="str">
        <f t="array" ref="A53">IFERROR(INDEX('Annex 2 EHV charges'!$D$11:$D$12, MATCH(0, IF(ISBLANK('Annex 2 EHV charges'!$D$11:$D$12),1, COUNTIF(A$10:$A52, 'Annex 2 EHV charges'!$D$11:$D$12)), 0)),"")</f>
        <v/>
      </c>
      <c r="B53" s="93" t="str">
        <f t="array" ref="B53">IFERROR(INDEX('Annex 2 EHV charges'!$E$11:$E$12, MATCH(0, IF(ISBLANK('Annex 2 EHV charges'!$E$11:$E$12),1, COUNTIF(B$10:$B52, 'Annex 2 EHV charges'!$E$11:$E$12)), 0)),"")</f>
        <v/>
      </c>
      <c r="C53" s="92" t="str">
        <f>IF($B53="","",VLOOKUP($B53,'Annex 2 EHV charges'!$E$11:$O$12,2,0))</f>
        <v/>
      </c>
      <c r="D53" s="93" t="str">
        <f>IF($B53="","",VLOOKUP($B53,'Annex 2 EHV charges'!$E$11:$O$12,3,0))</f>
        <v/>
      </c>
      <c r="E53" s="109" t="str">
        <f>IF($B53="","",VLOOKUP($B53,'Annex 2 EHV charges'!$E$11:$O$12,8,0))</f>
        <v/>
      </c>
      <c r="F53" s="110" t="str">
        <f>IF($B53="","",VLOOKUP($B53,'Annex 2 EHV charges'!$E$11:$O$12,9,0))</f>
        <v/>
      </c>
      <c r="G53" s="110" t="str">
        <f>IF($B53="","",VLOOKUP($B53,'Annex 2 EHV charges'!$E$11:$O$12,10,0))</f>
        <v/>
      </c>
      <c r="H53" s="110" t="str">
        <f>IF($B53="","",VLOOKUP($B53,'Annex 2 EHV charges'!$E$11:$O$12,11,0))</f>
        <v/>
      </c>
    </row>
    <row r="54" spans="1:8" ht="15">
      <c r="A54" s="92" t="str">
        <f t="array" ref="A54">IFERROR(INDEX('Annex 2 EHV charges'!$D$11:$D$12, MATCH(0, IF(ISBLANK('Annex 2 EHV charges'!$D$11:$D$12),1, COUNTIF(A$10:$A53, 'Annex 2 EHV charges'!$D$11:$D$12)), 0)),"")</f>
        <v/>
      </c>
      <c r="B54" s="93" t="str">
        <f t="array" ref="B54">IFERROR(INDEX('Annex 2 EHV charges'!$E$11:$E$12, MATCH(0, IF(ISBLANK('Annex 2 EHV charges'!$E$11:$E$12),1, COUNTIF(B$10:$B53, 'Annex 2 EHV charges'!$E$11:$E$12)), 0)),"")</f>
        <v/>
      </c>
      <c r="C54" s="92" t="str">
        <f>IF($B54="","",VLOOKUP($B54,'Annex 2 EHV charges'!$E$11:$O$12,2,0))</f>
        <v/>
      </c>
      <c r="D54" s="93" t="str">
        <f>IF($B54="","",VLOOKUP($B54,'Annex 2 EHV charges'!$E$11:$O$12,3,0))</f>
        <v/>
      </c>
      <c r="E54" s="109" t="str">
        <f>IF($B54="","",VLOOKUP($B54,'Annex 2 EHV charges'!$E$11:$O$12,8,0))</f>
        <v/>
      </c>
      <c r="F54" s="110" t="str">
        <f>IF($B54="","",VLOOKUP($B54,'Annex 2 EHV charges'!$E$11:$O$12,9,0))</f>
        <v/>
      </c>
      <c r="G54" s="110" t="str">
        <f>IF($B54="","",VLOOKUP($B54,'Annex 2 EHV charges'!$E$11:$O$12,10,0))</f>
        <v/>
      </c>
      <c r="H54" s="110" t="str">
        <f>IF($B54="","",VLOOKUP($B54,'Annex 2 EHV charges'!$E$11:$O$12,11,0))</f>
        <v/>
      </c>
    </row>
    <row r="55" spans="1:8" ht="15">
      <c r="A55" s="92" t="str">
        <f t="array" ref="A55">IFERROR(INDEX('Annex 2 EHV charges'!$D$11:$D$12, MATCH(0, IF(ISBLANK('Annex 2 EHV charges'!$D$11:$D$12),1, COUNTIF(A$10:$A54, 'Annex 2 EHV charges'!$D$11:$D$12)), 0)),"")</f>
        <v/>
      </c>
      <c r="B55" s="93" t="str">
        <f t="array" ref="B55">IFERROR(INDEX('Annex 2 EHV charges'!$E$11:$E$12, MATCH(0, IF(ISBLANK('Annex 2 EHV charges'!$E$11:$E$12),1, COUNTIF(B$10:$B54, 'Annex 2 EHV charges'!$E$11:$E$12)), 0)),"")</f>
        <v/>
      </c>
      <c r="C55" s="92" t="str">
        <f>IF($B55="","",VLOOKUP($B55,'Annex 2 EHV charges'!$E$11:$O$12,2,0))</f>
        <v/>
      </c>
      <c r="D55" s="93" t="str">
        <f>IF($B55="","",VLOOKUP($B55,'Annex 2 EHV charges'!$E$11:$O$12,3,0))</f>
        <v/>
      </c>
      <c r="E55" s="109" t="str">
        <f>IF($B55="","",VLOOKUP($B55,'Annex 2 EHV charges'!$E$11:$O$12,8,0))</f>
        <v/>
      </c>
      <c r="F55" s="110" t="str">
        <f>IF($B55="","",VLOOKUP($B55,'Annex 2 EHV charges'!$E$11:$O$12,9,0))</f>
        <v/>
      </c>
      <c r="G55" s="110" t="str">
        <f>IF($B55="","",VLOOKUP($B55,'Annex 2 EHV charges'!$E$11:$O$12,10,0))</f>
        <v/>
      </c>
      <c r="H55" s="110" t="str">
        <f>IF($B55="","",VLOOKUP($B55,'Annex 2 EHV charges'!$E$11:$O$12,11,0))</f>
        <v/>
      </c>
    </row>
    <row r="56" spans="1:8" ht="15">
      <c r="A56" s="92" t="str">
        <f t="array" ref="A56">IFERROR(INDEX('Annex 2 EHV charges'!$D$11:$D$12, MATCH(0, IF(ISBLANK('Annex 2 EHV charges'!$D$11:$D$12),1, COUNTIF(A$10:$A55, 'Annex 2 EHV charges'!$D$11:$D$12)), 0)),"")</f>
        <v/>
      </c>
      <c r="B56" s="93" t="str">
        <f t="array" ref="B56">IFERROR(INDEX('Annex 2 EHV charges'!$E$11:$E$12, MATCH(0, IF(ISBLANK('Annex 2 EHV charges'!$E$11:$E$12),1, COUNTIF(B$10:$B55, 'Annex 2 EHV charges'!$E$11:$E$12)), 0)),"")</f>
        <v/>
      </c>
      <c r="C56" s="92" t="str">
        <f>IF($B56="","",VLOOKUP($B56,'Annex 2 EHV charges'!$E$11:$O$12,2,0))</f>
        <v/>
      </c>
      <c r="D56" s="93" t="str">
        <f>IF($B56="","",VLOOKUP($B56,'Annex 2 EHV charges'!$E$11:$O$12,3,0))</f>
        <v/>
      </c>
      <c r="E56" s="109" t="str">
        <f>IF($B56="","",VLOOKUP($B56,'Annex 2 EHV charges'!$E$11:$O$12,8,0))</f>
        <v/>
      </c>
      <c r="F56" s="110" t="str">
        <f>IF($B56="","",VLOOKUP($B56,'Annex 2 EHV charges'!$E$11:$O$12,9,0))</f>
        <v/>
      </c>
      <c r="G56" s="110" t="str">
        <f>IF($B56="","",VLOOKUP($B56,'Annex 2 EHV charges'!$E$11:$O$12,10,0))</f>
        <v/>
      </c>
      <c r="H56" s="110" t="str">
        <f>IF($B56="","",VLOOKUP($B56,'Annex 2 EHV charges'!$E$11:$O$12,11,0))</f>
        <v/>
      </c>
    </row>
    <row r="57" spans="1:8" ht="15">
      <c r="A57" s="92" t="str">
        <f t="array" ref="A57">IFERROR(INDEX('Annex 2 EHV charges'!$D$11:$D$12, MATCH(0, IF(ISBLANK('Annex 2 EHV charges'!$D$11:$D$12),1, COUNTIF(A$10:$A56, 'Annex 2 EHV charges'!$D$11:$D$12)), 0)),"")</f>
        <v/>
      </c>
      <c r="B57" s="93" t="str">
        <f t="array" ref="B57">IFERROR(INDEX('Annex 2 EHV charges'!$E$11:$E$12, MATCH(0, IF(ISBLANK('Annex 2 EHV charges'!$E$11:$E$12),1, COUNTIF(B$10:$B56, 'Annex 2 EHV charges'!$E$11:$E$12)), 0)),"")</f>
        <v/>
      </c>
      <c r="C57" s="92" t="str">
        <f>IF($B57="","",VLOOKUP($B57,'Annex 2 EHV charges'!$E$11:$O$12,2,0))</f>
        <v/>
      </c>
      <c r="D57" s="93" t="str">
        <f>IF($B57="","",VLOOKUP($B57,'Annex 2 EHV charges'!$E$11:$O$12,3,0))</f>
        <v/>
      </c>
      <c r="E57" s="109" t="str">
        <f>IF($B57="","",VLOOKUP($B57,'Annex 2 EHV charges'!$E$11:$O$12,8,0))</f>
        <v/>
      </c>
      <c r="F57" s="110" t="str">
        <f>IF($B57="","",VLOOKUP($B57,'Annex 2 EHV charges'!$E$11:$O$12,9,0))</f>
        <v/>
      </c>
      <c r="G57" s="110" t="str">
        <f>IF($B57="","",VLOOKUP($B57,'Annex 2 EHV charges'!$E$11:$O$12,10,0))</f>
        <v/>
      </c>
      <c r="H57" s="110" t="str">
        <f>IF($B57="","",VLOOKUP($B57,'Annex 2 EHV charges'!$E$11:$O$12,11,0))</f>
        <v/>
      </c>
    </row>
    <row r="58" spans="1:8" ht="15">
      <c r="A58" s="92" t="str">
        <f t="array" ref="A58">IFERROR(INDEX('Annex 2 EHV charges'!$D$11:$D$12, MATCH(0, IF(ISBLANK('Annex 2 EHV charges'!$D$11:$D$12),1, COUNTIF(A$10:$A57, 'Annex 2 EHV charges'!$D$11:$D$12)), 0)),"")</f>
        <v/>
      </c>
      <c r="B58" s="93" t="str">
        <f t="array" ref="B58">IFERROR(INDEX('Annex 2 EHV charges'!$E$11:$E$12, MATCH(0, IF(ISBLANK('Annex 2 EHV charges'!$E$11:$E$12),1, COUNTIF(B$10:$B57, 'Annex 2 EHV charges'!$E$11:$E$12)), 0)),"")</f>
        <v/>
      </c>
      <c r="C58" s="92" t="str">
        <f>IF($B58="","",VLOOKUP($B58,'Annex 2 EHV charges'!$E$11:$O$12,2,0))</f>
        <v/>
      </c>
      <c r="D58" s="93" t="str">
        <f>IF($B58="","",VLOOKUP($B58,'Annex 2 EHV charges'!$E$11:$O$12,3,0))</f>
        <v/>
      </c>
      <c r="E58" s="109" t="str">
        <f>IF($B58="","",VLOOKUP($B58,'Annex 2 EHV charges'!$E$11:$O$12,8,0))</f>
        <v/>
      </c>
      <c r="F58" s="110" t="str">
        <f>IF($B58="","",VLOOKUP($B58,'Annex 2 EHV charges'!$E$11:$O$12,9,0))</f>
        <v/>
      </c>
      <c r="G58" s="110" t="str">
        <f>IF($B58="","",VLOOKUP($B58,'Annex 2 EHV charges'!$E$11:$O$12,10,0))</f>
        <v/>
      </c>
      <c r="H58" s="110" t="str">
        <f>IF($B58="","",VLOOKUP($B58,'Annex 2 EHV charges'!$E$11:$O$12,11,0))</f>
        <v/>
      </c>
    </row>
    <row r="59" spans="1:8" ht="15">
      <c r="A59" s="92" t="str">
        <f t="array" ref="A59">IFERROR(INDEX('Annex 2 EHV charges'!$D$11:$D$12, MATCH(0, IF(ISBLANK('Annex 2 EHV charges'!$D$11:$D$12),1, COUNTIF(A$10:$A58, 'Annex 2 EHV charges'!$D$11:$D$12)), 0)),"")</f>
        <v/>
      </c>
      <c r="B59" s="93" t="str">
        <f t="array" ref="B59">IFERROR(INDEX('Annex 2 EHV charges'!$E$11:$E$12, MATCH(0, IF(ISBLANK('Annex 2 EHV charges'!$E$11:$E$12),1, COUNTIF(B$10:$B58, 'Annex 2 EHV charges'!$E$11:$E$12)), 0)),"")</f>
        <v/>
      </c>
      <c r="C59" s="92" t="str">
        <f>IF($B59="","",VLOOKUP($B59,'Annex 2 EHV charges'!$E$11:$O$12,2,0))</f>
        <v/>
      </c>
      <c r="D59" s="93" t="str">
        <f>IF($B59="","",VLOOKUP($B59,'Annex 2 EHV charges'!$E$11:$O$12,3,0))</f>
        <v/>
      </c>
      <c r="E59" s="109" t="str">
        <f>IF($B59="","",VLOOKUP($B59,'Annex 2 EHV charges'!$E$11:$O$12,8,0))</f>
        <v/>
      </c>
      <c r="F59" s="110" t="str">
        <f>IF($B59="","",VLOOKUP($B59,'Annex 2 EHV charges'!$E$11:$O$12,9,0))</f>
        <v/>
      </c>
      <c r="G59" s="110" t="str">
        <f>IF($B59="","",VLOOKUP($B59,'Annex 2 EHV charges'!$E$11:$O$12,10,0))</f>
        <v/>
      </c>
      <c r="H59" s="110" t="str">
        <f>IF($B59="","",VLOOKUP($B59,'Annex 2 EHV charges'!$E$11:$O$12,11,0))</f>
        <v/>
      </c>
    </row>
    <row r="60" spans="1:8" ht="15">
      <c r="A60" s="92" t="str">
        <f t="array" ref="A60">IFERROR(INDEX('Annex 2 EHV charges'!$D$11:$D$12, MATCH(0, IF(ISBLANK('Annex 2 EHV charges'!$D$11:$D$12),1, COUNTIF(A$10:$A59, 'Annex 2 EHV charges'!$D$11:$D$12)), 0)),"")</f>
        <v/>
      </c>
      <c r="B60" s="93" t="str">
        <f t="array" ref="B60">IFERROR(INDEX('Annex 2 EHV charges'!$E$11:$E$12, MATCH(0, IF(ISBLANK('Annex 2 EHV charges'!$E$11:$E$12),1, COUNTIF(B$10:$B59, 'Annex 2 EHV charges'!$E$11:$E$12)), 0)),"")</f>
        <v/>
      </c>
      <c r="C60" s="92" t="str">
        <f>IF($B60="","",VLOOKUP($B60,'Annex 2 EHV charges'!$E$11:$O$12,2,0))</f>
        <v/>
      </c>
      <c r="D60" s="93" t="str">
        <f>IF($B60="","",VLOOKUP($B60,'Annex 2 EHV charges'!$E$11:$O$12,3,0))</f>
        <v/>
      </c>
      <c r="E60" s="109" t="str">
        <f>IF($B60="","",VLOOKUP($B60,'Annex 2 EHV charges'!$E$11:$O$12,8,0))</f>
        <v/>
      </c>
      <c r="F60" s="110" t="str">
        <f>IF($B60="","",VLOOKUP($B60,'Annex 2 EHV charges'!$E$11:$O$12,9,0))</f>
        <v/>
      </c>
      <c r="G60" s="110" t="str">
        <f>IF($B60="","",VLOOKUP($B60,'Annex 2 EHV charges'!$E$11:$O$12,10,0))</f>
        <v/>
      </c>
      <c r="H60" s="110" t="str">
        <f>IF($B60="","",VLOOKUP($B60,'Annex 2 EHV charges'!$E$11:$O$12,11,0))</f>
        <v/>
      </c>
    </row>
    <row r="61" spans="1:8" ht="15">
      <c r="A61" s="92" t="str">
        <f t="array" ref="A61">IFERROR(INDEX('Annex 2 EHV charges'!$D$11:$D$12, MATCH(0, IF(ISBLANK('Annex 2 EHV charges'!$D$11:$D$12),1, COUNTIF(A$10:$A60, 'Annex 2 EHV charges'!$D$11:$D$12)), 0)),"")</f>
        <v/>
      </c>
      <c r="B61" s="93" t="str">
        <f t="array" ref="B61">IFERROR(INDEX('Annex 2 EHV charges'!$E$11:$E$12, MATCH(0, IF(ISBLANK('Annex 2 EHV charges'!$E$11:$E$12),1, COUNTIF(B$10:$B60, 'Annex 2 EHV charges'!$E$11:$E$12)), 0)),"")</f>
        <v/>
      </c>
      <c r="C61" s="92" t="str">
        <f>IF($B61="","",VLOOKUP($B61,'Annex 2 EHV charges'!$E$11:$O$12,2,0))</f>
        <v/>
      </c>
      <c r="D61" s="93" t="str">
        <f>IF($B61="","",VLOOKUP($B61,'Annex 2 EHV charges'!$E$11:$O$12,3,0))</f>
        <v/>
      </c>
      <c r="E61" s="109" t="str">
        <f>IF($B61="","",VLOOKUP($B61,'Annex 2 EHV charges'!$E$11:$O$12,8,0))</f>
        <v/>
      </c>
      <c r="F61" s="110" t="str">
        <f>IF($B61="","",VLOOKUP($B61,'Annex 2 EHV charges'!$E$11:$O$12,9,0))</f>
        <v/>
      </c>
      <c r="G61" s="110" t="str">
        <f>IF($B61="","",VLOOKUP($B61,'Annex 2 EHV charges'!$E$11:$O$12,10,0))</f>
        <v/>
      </c>
      <c r="H61" s="110" t="str">
        <f>IF($B61="","",VLOOKUP($B61,'Annex 2 EHV charges'!$E$11:$O$12,11,0))</f>
        <v/>
      </c>
    </row>
    <row r="62" spans="1:8" ht="15">
      <c r="A62" s="92" t="str">
        <f t="array" ref="A62">IFERROR(INDEX('Annex 2 EHV charges'!$D$11:$D$12, MATCH(0, IF(ISBLANK('Annex 2 EHV charges'!$D$11:$D$12),1, COUNTIF(A$10:$A61, 'Annex 2 EHV charges'!$D$11:$D$12)), 0)),"")</f>
        <v/>
      </c>
      <c r="B62" s="93" t="str">
        <f t="array" ref="B62">IFERROR(INDEX('Annex 2 EHV charges'!$E$11:$E$12, MATCH(0, IF(ISBLANK('Annex 2 EHV charges'!$E$11:$E$12),1, COUNTIF(B$10:$B61, 'Annex 2 EHV charges'!$E$11:$E$12)), 0)),"")</f>
        <v/>
      </c>
      <c r="C62" s="92" t="str">
        <f>IF($B62="","",VLOOKUP($B62,'Annex 2 EHV charges'!$E$11:$O$12,2,0))</f>
        <v/>
      </c>
      <c r="D62" s="93" t="str">
        <f>IF($B62="","",VLOOKUP($B62,'Annex 2 EHV charges'!$E$11:$O$12,3,0))</f>
        <v/>
      </c>
      <c r="E62" s="109" t="str">
        <f>IF($B62="","",VLOOKUP($B62,'Annex 2 EHV charges'!$E$11:$O$12,8,0))</f>
        <v/>
      </c>
      <c r="F62" s="110" t="str">
        <f>IF($B62="","",VLOOKUP($B62,'Annex 2 EHV charges'!$E$11:$O$12,9,0))</f>
        <v/>
      </c>
      <c r="G62" s="110" t="str">
        <f>IF($B62="","",VLOOKUP($B62,'Annex 2 EHV charges'!$E$11:$O$12,10,0))</f>
        <v/>
      </c>
      <c r="H62" s="110" t="str">
        <f>IF($B62="","",VLOOKUP($B62,'Annex 2 EHV charges'!$E$11:$O$12,11,0))</f>
        <v/>
      </c>
    </row>
    <row r="63" spans="1:8" ht="15">
      <c r="A63" s="92" t="str">
        <f t="array" ref="A63">IFERROR(INDEX('Annex 2 EHV charges'!$D$11:$D$12, MATCH(0, IF(ISBLANK('Annex 2 EHV charges'!$D$11:$D$12),1, COUNTIF(A$10:$A62, 'Annex 2 EHV charges'!$D$11:$D$12)), 0)),"")</f>
        <v/>
      </c>
      <c r="B63" s="93" t="str">
        <f t="array" ref="B63">IFERROR(INDEX('Annex 2 EHV charges'!$E$11:$E$12, MATCH(0, IF(ISBLANK('Annex 2 EHV charges'!$E$11:$E$12),1, COUNTIF(B$10:$B62, 'Annex 2 EHV charges'!$E$11:$E$12)), 0)),"")</f>
        <v/>
      </c>
      <c r="C63" s="92" t="str">
        <f>IF($B63="","",VLOOKUP($B63,'Annex 2 EHV charges'!$E$11:$O$12,2,0))</f>
        <v/>
      </c>
      <c r="D63" s="93" t="str">
        <f>IF($B63="","",VLOOKUP($B63,'Annex 2 EHV charges'!$E$11:$O$12,3,0))</f>
        <v/>
      </c>
      <c r="E63" s="109" t="str">
        <f>IF($B63="","",VLOOKUP($B63,'Annex 2 EHV charges'!$E$11:$O$12,8,0))</f>
        <v/>
      </c>
      <c r="F63" s="110" t="str">
        <f>IF($B63="","",VLOOKUP($B63,'Annex 2 EHV charges'!$E$11:$O$12,9,0))</f>
        <v/>
      </c>
      <c r="G63" s="110" t="str">
        <f>IF($B63="","",VLOOKUP($B63,'Annex 2 EHV charges'!$E$11:$O$12,10,0))</f>
        <v/>
      </c>
      <c r="H63" s="110" t="str">
        <f>IF($B63="","",VLOOKUP($B63,'Annex 2 EHV charges'!$E$11:$O$12,11,0))</f>
        <v/>
      </c>
    </row>
    <row r="64" spans="1:8" ht="15">
      <c r="A64" s="92" t="str">
        <f t="array" ref="A64">IFERROR(INDEX('Annex 2 EHV charges'!$D$11:$D$12, MATCH(0, IF(ISBLANK('Annex 2 EHV charges'!$D$11:$D$12),1, COUNTIF(A$10:$A63, 'Annex 2 EHV charges'!$D$11:$D$12)), 0)),"")</f>
        <v/>
      </c>
      <c r="B64" s="93" t="str">
        <f t="array" ref="B64">IFERROR(INDEX('Annex 2 EHV charges'!$E$11:$E$12, MATCH(0, IF(ISBLANK('Annex 2 EHV charges'!$E$11:$E$12),1, COUNTIF(B$10:$B63, 'Annex 2 EHV charges'!$E$11:$E$12)), 0)),"")</f>
        <v/>
      </c>
      <c r="C64" s="92" t="str">
        <f>IF($B64="","",VLOOKUP($B64,'Annex 2 EHV charges'!$E$11:$O$12,2,0))</f>
        <v/>
      </c>
      <c r="D64" s="93" t="str">
        <f>IF($B64="","",VLOOKUP($B64,'Annex 2 EHV charges'!$E$11:$O$12,3,0))</f>
        <v/>
      </c>
      <c r="E64" s="109" t="str">
        <f>IF($B64="","",VLOOKUP($B64,'Annex 2 EHV charges'!$E$11:$O$12,8,0))</f>
        <v/>
      </c>
      <c r="F64" s="110" t="str">
        <f>IF($B64="","",VLOOKUP($B64,'Annex 2 EHV charges'!$E$11:$O$12,9,0))</f>
        <v/>
      </c>
      <c r="G64" s="110" t="str">
        <f>IF($B64="","",VLOOKUP($B64,'Annex 2 EHV charges'!$E$11:$O$12,10,0))</f>
        <v/>
      </c>
      <c r="H64" s="110" t="str">
        <f>IF($B64="","",VLOOKUP($B64,'Annex 2 EHV charges'!$E$11:$O$12,11,0))</f>
        <v/>
      </c>
    </row>
    <row r="65" spans="1:8" ht="15">
      <c r="A65" s="92" t="str">
        <f t="array" ref="A65">IFERROR(INDEX('Annex 2 EHV charges'!$D$11:$D$12, MATCH(0, IF(ISBLANK('Annex 2 EHV charges'!$D$11:$D$12),1, COUNTIF(A$10:$A64, 'Annex 2 EHV charges'!$D$11:$D$12)), 0)),"")</f>
        <v/>
      </c>
      <c r="B65" s="93" t="str">
        <f t="array" ref="B65">IFERROR(INDEX('Annex 2 EHV charges'!$E$11:$E$12, MATCH(0, IF(ISBLANK('Annex 2 EHV charges'!$E$11:$E$12),1, COUNTIF(B$10:$B64, 'Annex 2 EHV charges'!$E$11:$E$12)), 0)),"")</f>
        <v/>
      </c>
      <c r="C65" s="92" t="str">
        <f>IF($B65="","",VLOOKUP($B65,'Annex 2 EHV charges'!$E$11:$O$12,2,0))</f>
        <v/>
      </c>
      <c r="D65" s="93" t="str">
        <f>IF($B65="","",VLOOKUP($B65,'Annex 2 EHV charges'!$E$11:$O$12,3,0))</f>
        <v/>
      </c>
      <c r="E65" s="109" t="str">
        <f>IF($B65="","",VLOOKUP($B65,'Annex 2 EHV charges'!$E$11:$O$12,8,0))</f>
        <v/>
      </c>
      <c r="F65" s="110" t="str">
        <f>IF($B65="","",VLOOKUP($B65,'Annex 2 EHV charges'!$E$11:$O$12,9,0))</f>
        <v/>
      </c>
      <c r="G65" s="110" t="str">
        <f>IF($B65="","",VLOOKUP($B65,'Annex 2 EHV charges'!$E$11:$O$12,10,0))</f>
        <v/>
      </c>
      <c r="H65" s="110" t="str">
        <f>IF($B65="","",VLOOKUP($B65,'Annex 2 EHV charges'!$E$11:$O$12,11,0))</f>
        <v/>
      </c>
    </row>
    <row r="66" spans="1:8" ht="15">
      <c r="A66" s="92" t="str">
        <f t="array" ref="A66">IFERROR(INDEX('Annex 2 EHV charges'!$D$11:$D$12, MATCH(0, IF(ISBLANK('Annex 2 EHV charges'!$D$11:$D$12),1, COUNTIF(A$10:$A65, 'Annex 2 EHV charges'!$D$11:$D$12)), 0)),"")</f>
        <v/>
      </c>
      <c r="B66" s="93" t="str">
        <f t="array" ref="B66">IFERROR(INDEX('Annex 2 EHV charges'!$E$11:$E$12, MATCH(0, IF(ISBLANK('Annex 2 EHV charges'!$E$11:$E$12),1, COUNTIF(B$10:$B65, 'Annex 2 EHV charges'!$E$11:$E$12)), 0)),"")</f>
        <v/>
      </c>
      <c r="C66" s="92" t="str">
        <f>IF($B66="","",VLOOKUP($B66,'Annex 2 EHV charges'!$E$11:$O$12,2,0))</f>
        <v/>
      </c>
      <c r="D66" s="93" t="str">
        <f>IF($B66="","",VLOOKUP($B66,'Annex 2 EHV charges'!$E$11:$O$12,3,0))</f>
        <v/>
      </c>
      <c r="E66" s="109" t="str">
        <f>IF($B66="","",VLOOKUP($B66,'Annex 2 EHV charges'!$E$11:$O$12,8,0))</f>
        <v/>
      </c>
      <c r="F66" s="110" t="str">
        <f>IF($B66="","",VLOOKUP($B66,'Annex 2 EHV charges'!$E$11:$O$12,9,0))</f>
        <v/>
      </c>
      <c r="G66" s="110" t="str">
        <f>IF($B66="","",VLOOKUP($B66,'Annex 2 EHV charges'!$E$11:$O$12,10,0))</f>
        <v/>
      </c>
      <c r="H66" s="110" t="str">
        <f>IF($B66="","",VLOOKUP($B66,'Annex 2 EHV charges'!$E$11:$O$12,11,0))</f>
        <v/>
      </c>
    </row>
    <row r="67" spans="1:8" ht="15">
      <c r="A67" s="92" t="str">
        <f t="array" ref="A67">IFERROR(INDEX('Annex 2 EHV charges'!$D$11:$D$12, MATCH(0, IF(ISBLANK('Annex 2 EHV charges'!$D$11:$D$12),1, COUNTIF(A$10:$A66, 'Annex 2 EHV charges'!$D$11:$D$12)), 0)),"")</f>
        <v/>
      </c>
      <c r="B67" s="93" t="str">
        <f t="array" ref="B67">IFERROR(INDEX('Annex 2 EHV charges'!$E$11:$E$12, MATCH(0, IF(ISBLANK('Annex 2 EHV charges'!$E$11:$E$12),1, COUNTIF(B$10:$B66, 'Annex 2 EHV charges'!$E$11:$E$12)), 0)),"")</f>
        <v/>
      </c>
      <c r="C67" s="92" t="str">
        <f>IF($B67="","",VLOOKUP($B67,'Annex 2 EHV charges'!$E$11:$O$12,2,0))</f>
        <v/>
      </c>
      <c r="D67" s="93" t="str">
        <f>IF($B67="","",VLOOKUP($B67,'Annex 2 EHV charges'!$E$11:$O$12,3,0))</f>
        <v/>
      </c>
      <c r="E67" s="109" t="str">
        <f>IF($B67="","",VLOOKUP($B67,'Annex 2 EHV charges'!$E$11:$O$12,8,0))</f>
        <v/>
      </c>
      <c r="F67" s="110" t="str">
        <f>IF($B67="","",VLOOKUP($B67,'Annex 2 EHV charges'!$E$11:$O$12,9,0))</f>
        <v/>
      </c>
      <c r="G67" s="110" t="str">
        <f>IF($B67="","",VLOOKUP($B67,'Annex 2 EHV charges'!$E$11:$O$12,10,0))</f>
        <v/>
      </c>
      <c r="H67" s="110" t="str">
        <f>IF($B67="","",VLOOKUP($B67,'Annex 2 EHV charges'!$E$11:$O$12,11,0))</f>
        <v/>
      </c>
    </row>
    <row r="68" spans="1:8" ht="15">
      <c r="A68" s="92" t="str">
        <f t="array" ref="A68">IFERROR(INDEX('Annex 2 EHV charges'!$D$11:$D$12, MATCH(0, IF(ISBLANK('Annex 2 EHV charges'!$D$11:$D$12),1, COUNTIF(A$10:$A67, 'Annex 2 EHV charges'!$D$11:$D$12)), 0)),"")</f>
        <v/>
      </c>
      <c r="B68" s="93" t="str">
        <f t="array" ref="B68">IFERROR(INDEX('Annex 2 EHV charges'!$E$11:$E$12, MATCH(0, IF(ISBLANK('Annex 2 EHV charges'!$E$11:$E$12),1, COUNTIF(B$10:$B67, 'Annex 2 EHV charges'!$E$11:$E$12)), 0)),"")</f>
        <v/>
      </c>
      <c r="C68" s="92" t="str">
        <f>IF($B68="","",VLOOKUP($B68,'Annex 2 EHV charges'!$E$11:$O$12,2,0))</f>
        <v/>
      </c>
      <c r="D68" s="93" t="str">
        <f>IF($B68="","",VLOOKUP($B68,'Annex 2 EHV charges'!$E$11:$O$12,3,0))</f>
        <v/>
      </c>
      <c r="E68" s="109" t="str">
        <f>IF($B68="","",VLOOKUP($B68,'Annex 2 EHV charges'!$E$11:$O$12,8,0))</f>
        <v/>
      </c>
      <c r="F68" s="110" t="str">
        <f>IF($B68="","",VLOOKUP($B68,'Annex 2 EHV charges'!$E$11:$O$12,9,0))</f>
        <v/>
      </c>
      <c r="G68" s="110" t="str">
        <f>IF($B68="","",VLOOKUP($B68,'Annex 2 EHV charges'!$E$11:$O$12,10,0))</f>
        <v/>
      </c>
      <c r="H68" s="110" t="str">
        <f>IF($B68="","",VLOOKUP($B68,'Annex 2 EHV charges'!$E$11:$O$12,11,0))</f>
        <v/>
      </c>
    </row>
    <row r="69" spans="1:8" ht="15">
      <c r="A69" s="92" t="str">
        <f t="array" ref="A69">IFERROR(INDEX('Annex 2 EHV charges'!$D$11:$D$12, MATCH(0, IF(ISBLANK('Annex 2 EHV charges'!$D$11:$D$12),1, COUNTIF(A$10:$A68, 'Annex 2 EHV charges'!$D$11:$D$12)), 0)),"")</f>
        <v/>
      </c>
      <c r="B69" s="93" t="str">
        <f t="array" ref="B69">IFERROR(INDEX('Annex 2 EHV charges'!$E$11:$E$12, MATCH(0, IF(ISBLANK('Annex 2 EHV charges'!$E$11:$E$12),1, COUNTIF(B$10:$B68, 'Annex 2 EHV charges'!$E$11:$E$12)), 0)),"")</f>
        <v/>
      </c>
      <c r="C69" s="92" t="str">
        <f>IF($B69="","",VLOOKUP($B69,'Annex 2 EHV charges'!$E$11:$O$12,2,0))</f>
        <v/>
      </c>
      <c r="D69" s="93" t="str">
        <f>IF($B69="","",VLOOKUP($B69,'Annex 2 EHV charges'!$E$11:$O$12,3,0))</f>
        <v/>
      </c>
      <c r="E69" s="109" t="str">
        <f>IF($B69="","",VLOOKUP($B69,'Annex 2 EHV charges'!$E$11:$O$12,8,0))</f>
        <v/>
      </c>
      <c r="F69" s="110" t="str">
        <f>IF($B69="","",VLOOKUP($B69,'Annex 2 EHV charges'!$E$11:$O$12,9,0))</f>
        <v/>
      </c>
      <c r="G69" s="110" t="str">
        <f>IF($B69="","",VLOOKUP($B69,'Annex 2 EHV charges'!$E$11:$O$12,10,0))</f>
        <v/>
      </c>
      <c r="H69" s="110" t="str">
        <f>IF($B69="","",VLOOKUP($B69,'Annex 2 EHV charges'!$E$11:$O$12,11,0))</f>
        <v/>
      </c>
    </row>
    <row r="70" spans="1:8" ht="15">
      <c r="A70" s="92" t="str">
        <f t="array" ref="A70">IFERROR(INDEX('Annex 2 EHV charges'!$D$11:$D$12, MATCH(0, IF(ISBLANK('Annex 2 EHV charges'!$D$11:$D$12),1, COUNTIF(A$10:$A69, 'Annex 2 EHV charges'!$D$11:$D$12)), 0)),"")</f>
        <v/>
      </c>
      <c r="B70" s="93" t="str">
        <f t="array" ref="B70">IFERROR(INDEX('Annex 2 EHV charges'!$E$11:$E$12, MATCH(0, IF(ISBLANK('Annex 2 EHV charges'!$E$11:$E$12),1, COUNTIF(B$10:$B69, 'Annex 2 EHV charges'!$E$11:$E$12)), 0)),"")</f>
        <v/>
      </c>
      <c r="C70" s="92" t="str">
        <f>IF($B70="","",VLOOKUP($B70,'Annex 2 EHV charges'!$E$11:$O$12,2,0))</f>
        <v/>
      </c>
      <c r="D70" s="93" t="str">
        <f>IF($B70="","",VLOOKUP($B70,'Annex 2 EHV charges'!$E$11:$O$12,3,0))</f>
        <v/>
      </c>
      <c r="E70" s="109" t="str">
        <f>IF($B70="","",VLOOKUP($B70,'Annex 2 EHV charges'!$E$11:$O$12,8,0))</f>
        <v/>
      </c>
      <c r="F70" s="110" t="str">
        <f>IF($B70="","",VLOOKUP($B70,'Annex 2 EHV charges'!$E$11:$O$12,9,0))</f>
        <v/>
      </c>
      <c r="G70" s="110" t="str">
        <f>IF($B70="","",VLOOKUP($B70,'Annex 2 EHV charges'!$E$11:$O$12,10,0))</f>
        <v/>
      </c>
      <c r="H70" s="110" t="str">
        <f>IF($B70="","",VLOOKUP($B70,'Annex 2 EHV charges'!$E$11:$O$12,11,0))</f>
        <v/>
      </c>
    </row>
    <row r="71" spans="1:8" ht="15">
      <c r="A71" s="92" t="str">
        <f t="array" ref="A71">IFERROR(INDEX('Annex 2 EHV charges'!$D$11:$D$12, MATCH(0, IF(ISBLANK('Annex 2 EHV charges'!$D$11:$D$12),1, COUNTIF(A$10:$A70, 'Annex 2 EHV charges'!$D$11:$D$12)), 0)),"")</f>
        <v/>
      </c>
      <c r="B71" s="93" t="str">
        <f t="array" ref="B71">IFERROR(INDEX('Annex 2 EHV charges'!$E$11:$E$12, MATCH(0, IF(ISBLANK('Annex 2 EHV charges'!$E$11:$E$12),1, COUNTIF(B$10:$B70, 'Annex 2 EHV charges'!$E$11:$E$12)), 0)),"")</f>
        <v/>
      </c>
      <c r="C71" s="92" t="str">
        <f>IF($B71="","",VLOOKUP($B71,'Annex 2 EHV charges'!$E$11:$O$12,2,0))</f>
        <v/>
      </c>
      <c r="D71" s="93" t="str">
        <f>IF($B71="","",VLOOKUP($B71,'Annex 2 EHV charges'!$E$11:$O$12,3,0))</f>
        <v/>
      </c>
      <c r="E71" s="109" t="str">
        <f>IF($B71="","",VLOOKUP($B71,'Annex 2 EHV charges'!$E$11:$O$12,8,0))</f>
        <v/>
      </c>
      <c r="F71" s="110" t="str">
        <f>IF($B71="","",VLOOKUP($B71,'Annex 2 EHV charges'!$E$11:$O$12,9,0))</f>
        <v/>
      </c>
      <c r="G71" s="110" t="str">
        <f>IF($B71="","",VLOOKUP($B71,'Annex 2 EHV charges'!$E$11:$O$12,10,0))</f>
        <v/>
      </c>
      <c r="H71" s="110" t="str">
        <f>IF($B71="","",VLOOKUP($B71,'Annex 2 EHV charges'!$E$11:$O$12,11,0))</f>
        <v/>
      </c>
    </row>
    <row r="72" spans="1:8" ht="15">
      <c r="A72" s="92" t="str">
        <f t="array" ref="A72">IFERROR(INDEX('Annex 2 EHV charges'!$D$11:$D$12, MATCH(0, IF(ISBLANK('Annex 2 EHV charges'!$D$11:$D$12),1, COUNTIF(A$10:$A71, 'Annex 2 EHV charges'!$D$11:$D$12)), 0)),"")</f>
        <v/>
      </c>
      <c r="B72" s="93" t="str">
        <f t="array" ref="B72">IFERROR(INDEX('Annex 2 EHV charges'!$E$11:$E$12, MATCH(0, IF(ISBLANK('Annex 2 EHV charges'!$E$11:$E$12),1, COUNTIF(B$10:$B71, 'Annex 2 EHV charges'!$E$11:$E$12)), 0)),"")</f>
        <v/>
      </c>
      <c r="C72" s="92" t="str">
        <f>IF($B72="","",VLOOKUP($B72,'Annex 2 EHV charges'!$E$11:$O$12,2,0))</f>
        <v/>
      </c>
      <c r="D72" s="93" t="str">
        <f>IF($B72="","",VLOOKUP($B72,'Annex 2 EHV charges'!$E$11:$O$12,3,0))</f>
        <v/>
      </c>
      <c r="E72" s="109" t="str">
        <f>IF($B72="","",VLOOKUP($B72,'Annex 2 EHV charges'!$E$11:$O$12,8,0))</f>
        <v/>
      </c>
      <c r="F72" s="110" t="str">
        <f>IF($B72="","",VLOOKUP($B72,'Annex 2 EHV charges'!$E$11:$O$12,9,0))</f>
        <v/>
      </c>
      <c r="G72" s="110" t="str">
        <f>IF($B72="","",VLOOKUP($B72,'Annex 2 EHV charges'!$E$11:$O$12,10,0))</f>
        <v/>
      </c>
      <c r="H72" s="110" t="str">
        <f>IF($B72="","",VLOOKUP($B72,'Annex 2 EHV charges'!$E$11:$O$12,11,0))</f>
        <v/>
      </c>
    </row>
    <row r="73" spans="1:8" ht="15">
      <c r="A73" s="92" t="str">
        <f t="array" ref="A73">IFERROR(INDEX('Annex 2 EHV charges'!$D$11:$D$12, MATCH(0, IF(ISBLANK('Annex 2 EHV charges'!$D$11:$D$12),1, COUNTIF(A$10:$A72, 'Annex 2 EHV charges'!$D$11:$D$12)), 0)),"")</f>
        <v/>
      </c>
      <c r="B73" s="93" t="str">
        <f t="array" ref="B73">IFERROR(INDEX('Annex 2 EHV charges'!$E$11:$E$12, MATCH(0, IF(ISBLANK('Annex 2 EHV charges'!$E$11:$E$12),1, COUNTIF(B$10:$B72, 'Annex 2 EHV charges'!$E$11:$E$12)), 0)),"")</f>
        <v/>
      </c>
      <c r="C73" s="92" t="str">
        <f>IF($B73="","",VLOOKUP($B73,'Annex 2 EHV charges'!$E$11:$O$12,2,0))</f>
        <v/>
      </c>
      <c r="D73" s="93" t="str">
        <f>IF($B73="","",VLOOKUP($B73,'Annex 2 EHV charges'!$E$11:$O$12,3,0))</f>
        <v/>
      </c>
      <c r="E73" s="109" t="str">
        <f>IF($B73="","",VLOOKUP($B73,'Annex 2 EHV charges'!$E$11:$O$12,8,0))</f>
        <v/>
      </c>
      <c r="F73" s="110" t="str">
        <f>IF($B73="","",VLOOKUP($B73,'Annex 2 EHV charges'!$E$11:$O$12,9,0))</f>
        <v/>
      </c>
      <c r="G73" s="110" t="str">
        <f>IF($B73="","",VLOOKUP($B73,'Annex 2 EHV charges'!$E$11:$O$12,10,0))</f>
        <v/>
      </c>
      <c r="H73" s="110" t="str">
        <f>IF($B73="","",VLOOKUP($B73,'Annex 2 EHV charges'!$E$11:$O$12,11,0))</f>
        <v/>
      </c>
    </row>
    <row r="74" spans="1:8" ht="15">
      <c r="A74" s="92" t="str">
        <f t="array" ref="A74">IFERROR(INDEX('Annex 2 EHV charges'!$D$11:$D$12, MATCH(0, IF(ISBLANK('Annex 2 EHV charges'!$D$11:$D$12),1, COUNTIF(A$10:$A73, 'Annex 2 EHV charges'!$D$11:$D$12)), 0)),"")</f>
        <v/>
      </c>
      <c r="B74" s="93" t="str">
        <f t="array" ref="B74">IFERROR(INDEX('Annex 2 EHV charges'!$E$11:$E$12, MATCH(0, IF(ISBLANK('Annex 2 EHV charges'!$E$11:$E$12),1, COUNTIF(B$10:$B73, 'Annex 2 EHV charges'!$E$11:$E$12)), 0)),"")</f>
        <v/>
      </c>
      <c r="C74" s="92" t="str">
        <f>IF($B74="","",VLOOKUP($B74,'Annex 2 EHV charges'!$E$11:$O$12,2,0))</f>
        <v/>
      </c>
      <c r="D74" s="93" t="str">
        <f>IF($B74="","",VLOOKUP($B74,'Annex 2 EHV charges'!$E$11:$O$12,3,0))</f>
        <v/>
      </c>
      <c r="E74" s="109" t="str">
        <f>IF($B74="","",VLOOKUP($B74,'Annex 2 EHV charges'!$E$11:$O$12,8,0))</f>
        <v/>
      </c>
      <c r="F74" s="110" t="str">
        <f>IF($B74="","",VLOOKUP($B74,'Annex 2 EHV charges'!$E$11:$O$12,9,0))</f>
        <v/>
      </c>
      <c r="G74" s="110" t="str">
        <f>IF($B74="","",VLOOKUP($B74,'Annex 2 EHV charges'!$E$11:$O$12,10,0))</f>
        <v/>
      </c>
      <c r="H74" s="110" t="str">
        <f>IF($B74="","",VLOOKUP($B74,'Annex 2 EHV charges'!$E$11:$O$12,11,0))</f>
        <v/>
      </c>
    </row>
    <row r="75" spans="1:8" ht="15">
      <c r="A75" s="92" t="str">
        <f t="array" ref="A75">IFERROR(INDEX('Annex 2 EHV charges'!$D$11:$D$12, MATCH(0, IF(ISBLANK('Annex 2 EHV charges'!$D$11:$D$12),1, COUNTIF(A$10:$A74, 'Annex 2 EHV charges'!$D$11:$D$12)), 0)),"")</f>
        <v/>
      </c>
      <c r="B75" s="93" t="str">
        <f t="array" ref="B75">IFERROR(INDEX('Annex 2 EHV charges'!$E$11:$E$12, MATCH(0, IF(ISBLANK('Annex 2 EHV charges'!$E$11:$E$12),1, COUNTIF(B$10:$B74, 'Annex 2 EHV charges'!$E$11:$E$12)), 0)),"")</f>
        <v/>
      </c>
      <c r="C75" s="92" t="str">
        <f>IF($B75="","",VLOOKUP($B75,'Annex 2 EHV charges'!$E$11:$O$12,2,0))</f>
        <v/>
      </c>
      <c r="D75" s="93" t="str">
        <f>IF($B75="","",VLOOKUP($B75,'Annex 2 EHV charges'!$E$11:$O$12,3,0))</f>
        <v/>
      </c>
      <c r="E75" s="109" t="str">
        <f>IF($B75="","",VLOOKUP($B75,'Annex 2 EHV charges'!$E$11:$O$12,8,0))</f>
        <v/>
      </c>
      <c r="F75" s="110" t="str">
        <f>IF($B75="","",VLOOKUP($B75,'Annex 2 EHV charges'!$E$11:$O$12,9,0))</f>
        <v/>
      </c>
      <c r="G75" s="110" t="str">
        <f>IF($B75="","",VLOOKUP($B75,'Annex 2 EHV charges'!$E$11:$O$12,10,0))</f>
        <v/>
      </c>
      <c r="H75" s="110" t="str">
        <f>IF($B75="","",VLOOKUP($B75,'Annex 2 EHV charges'!$E$11:$O$12,11,0))</f>
        <v/>
      </c>
    </row>
    <row r="76" spans="1:8" ht="15">
      <c r="A76" s="92" t="str">
        <f t="array" ref="A76">IFERROR(INDEX('Annex 2 EHV charges'!$D$11:$D$12, MATCH(0, IF(ISBLANK('Annex 2 EHV charges'!$D$11:$D$12),1, COUNTIF(A$10:$A75, 'Annex 2 EHV charges'!$D$11:$D$12)), 0)),"")</f>
        <v/>
      </c>
      <c r="B76" s="93" t="str">
        <f t="array" ref="B76">IFERROR(INDEX('Annex 2 EHV charges'!$E$11:$E$12, MATCH(0, IF(ISBLANK('Annex 2 EHV charges'!$E$11:$E$12),1, COUNTIF(B$10:$B75, 'Annex 2 EHV charges'!$E$11:$E$12)), 0)),"")</f>
        <v/>
      </c>
      <c r="C76" s="92" t="str">
        <f>IF($B76="","",VLOOKUP($B76,'Annex 2 EHV charges'!$E$11:$O$12,2,0))</f>
        <v/>
      </c>
      <c r="D76" s="93" t="str">
        <f>IF($B76="","",VLOOKUP($B76,'Annex 2 EHV charges'!$E$11:$O$12,3,0))</f>
        <v/>
      </c>
      <c r="E76" s="109" t="str">
        <f>IF($B76="","",VLOOKUP($B76,'Annex 2 EHV charges'!$E$11:$O$12,8,0))</f>
        <v/>
      </c>
      <c r="F76" s="110" t="str">
        <f>IF($B76="","",VLOOKUP($B76,'Annex 2 EHV charges'!$E$11:$O$12,9,0))</f>
        <v/>
      </c>
      <c r="G76" s="110" t="str">
        <f>IF($B76="","",VLOOKUP($B76,'Annex 2 EHV charges'!$E$11:$O$12,10,0))</f>
        <v/>
      </c>
      <c r="H76" s="110" t="str">
        <f>IF($B76="","",VLOOKUP($B76,'Annex 2 EHV charges'!$E$11:$O$12,11,0))</f>
        <v/>
      </c>
    </row>
    <row r="77" spans="1:8" ht="15">
      <c r="A77" s="92" t="str">
        <f t="array" ref="A77">IFERROR(INDEX('Annex 2 EHV charges'!$D$11:$D$12, MATCH(0, IF(ISBLANK('Annex 2 EHV charges'!$D$11:$D$12),1, COUNTIF(A$10:$A76, 'Annex 2 EHV charges'!$D$11:$D$12)), 0)),"")</f>
        <v/>
      </c>
      <c r="B77" s="93" t="str">
        <f t="array" ref="B77">IFERROR(INDEX('Annex 2 EHV charges'!$E$11:$E$12, MATCH(0, IF(ISBLANK('Annex 2 EHV charges'!$E$11:$E$12),1, COUNTIF(B$10:$B76, 'Annex 2 EHV charges'!$E$11:$E$12)), 0)),"")</f>
        <v/>
      </c>
      <c r="C77" s="92" t="str">
        <f>IF($B77="","",VLOOKUP($B77,'Annex 2 EHV charges'!$E$11:$O$12,2,0))</f>
        <v/>
      </c>
      <c r="D77" s="93" t="str">
        <f>IF($B77="","",VLOOKUP($B77,'Annex 2 EHV charges'!$E$11:$O$12,3,0))</f>
        <v/>
      </c>
      <c r="E77" s="109" t="str">
        <f>IF($B77="","",VLOOKUP($B77,'Annex 2 EHV charges'!$E$11:$O$12,8,0))</f>
        <v/>
      </c>
      <c r="F77" s="110" t="str">
        <f>IF($B77="","",VLOOKUP($B77,'Annex 2 EHV charges'!$E$11:$O$12,9,0))</f>
        <v/>
      </c>
      <c r="G77" s="110" t="str">
        <f>IF($B77="","",VLOOKUP($B77,'Annex 2 EHV charges'!$E$11:$O$12,10,0))</f>
        <v/>
      </c>
      <c r="H77" s="110" t="str">
        <f>IF($B77="","",VLOOKUP($B77,'Annex 2 EHV charges'!$E$11:$O$12,11,0))</f>
        <v/>
      </c>
    </row>
    <row r="78" spans="1:8" ht="15">
      <c r="A78" s="92" t="str">
        <f t="array" ref="A78">IFERROR(INDEX('Annex 2 EHV charges'!$D$11:$D$12, MATCH(0, IF(ISBLANK('Annex 2 EHV charges'!$D$11:$D$12),1, COUNTIF(A$10:$A77, 'Annex 2 EHV charges'!$D$11:$D$12)), 0)),"")</f>
        <v/>
      </c>
      <c r="B78" s="93" t="str">
        <f t="array" ref="B78">IFERROR(INDEX('Annex 2 EHV charges'!$E$11:$E$12, MATCH(0, IF(ISBLANK('Annex 2 EHV charges'!$E$11:$E$12),1, COUNTIF(B$10:$B77, 'Annex 2 EHV charges'!$E$11:$E$12)), 0)),"")</f>
        <v/>
      </c>
      <c r="C78" s="92" t="str">
        <f>IF($B78="","",VLOOKUP($B78,'Annex 2 EHV charges'!$E$11:$O$12,2,0))</f>
        <v/>
      </c>
      <c r="D78" s="93" t="str">
        <f>IF($B78="","",VLOOKUP($B78,'Annex 2 EHV charges'!$E$11:$O$12,3,0))</f>
        <v/>
      </c>
      <c r="E78" s="109" t="str">
        <f>IF($B78="","",VLOOKUP($B78,'Annex 2 EHV charges'!$E$11:$O$12,8,0))</f>
        <v/>
      </c>
      <c r="F78" s="110" t="str">
        <f>IF($B78="","",VLOOKUP($B78,'Annex 2 EHV charges'!$E$11:$O$12,9,0))</f>
        <v/>
      </c>
      <c r="G78" s="110" t="str">
        <f>IF($B78="","",VLOOKUP($B78,'Annex 2 EHV charges'!$E$11:$O$12,10,0))</f>
        <v/>
      </c>
      <c r="H78" s="110" t="str">
        <f>IF($B78="","",VLOOKUP($B78,'Annex 2 EHV charges'!$E$11:$O$12,11,0))</f>
        <v/>
      </c>
    </row>
    <row r="79" spans="1:8" ht="15">
      <c r="A79" s="92" t="str">
        <f t="array" ref="A79">IFERROR(INDEX('Annex 2 EHV charges'!$D$11:$D$12, MATCH(0, IF(ISBLANK('Annex 2 EHV charges'!$D$11:$D$12),1, COUNTIF(A$10:$A78, 'Annex 2 EHV charges'!$D$11:$D$12)), 0)),"")</f>
        <v/>
      </c>
      <c r="B79" s="93" t="str">
        <f t="array" ref="B79">IFERROR(INDEX('Annex 2 EHV charges'!$E$11:$E$12, MATCH(0, IF(ISBLANK('Annex 2 EHV charges'!$E$11:$E$12),1, COUNTIF(B$10:$B78, 'Annex 2 EHV charges'!$E$11:$E$12)), 0)),"")</f>
        <v/>
      </c>
      <c r="C79" s="92" t="str">
        <f>IF($B79="","",VLOOKUP($B79,'Annex 2 EHV charges'!$E$11:$O$12,2,0))</f>
        <v/>
      </c>
      <c r="D79" s="93" t="str">
        <f>IF($B79="","",VLOOKUP($B79,'Annex 2 EHV charges'!$E$11:$O$12,3,0))</f>
        <v/>
      </c>
      <c r="E79" s="109" t="str">
        <f>IF($B79="","",VLOOKUP($B79,'Annex 2 EHV charges'!$E$11:$O$12,8,0))</f>
        <v/>
      </c>
      <c r="F79" s="110" t="str">
        <f>IF($B79="","",VLOOKUP($B79,'Annex 2 EHV charges'!$E$11:$O$12,9,0))</f>
        <v/>
      </c>
      <c r="G79" s="110" t="str">
        <f>IF($B79="","",VLOOKUP($B79,'Annex 2 EHV charges'!$E$11:$O$12,10,0))</f>
        <v/>
      </c>
      <c r="H79" s="110" t="str">
        <f>IF($B79="","",VLOOKUP($B79,'Annex 2 EHV charges'!$E$11:$O$12,11,0))</f>
        <v/>
      </c>
    </row>
    <row r="80" spans="1:8" ht="15">
      <c r="A80" s="92" t="str">
        <f t="array" ref="A80">IFERROR(INDEX('Annex 2 EHV charges'!$D$11:$D$12, MATCH(0, IF(ISBLANK('Annex 2 EHV charges'!$D$11:$D$12),1, COUNTIF(A$10:$A79, 'Annex 2 EHV charges'!$D$11:$D$12)), 0)),"")</f>
        <v/>
      </c>
      <c r="B80" s="93" t="str">
        <f t="array" ref="B80">IFERROR(INDEX('Annex 2 EHV charges'!$E$11:$E$12, MATCH(0, IF(ISBLANK('Annex 2 EHV charges'!$E$11:$E$12),1, COUNTIF(B$10:$B79, 'Annex 2 EHV charges'!$E$11:$E$12)), 0)),"")</f>
        <v/>
      </c>
      <c r="C80" s="92" t="str">
        <f>IF($B80="","",VLOOKUP($B80,'Annex 2 EHV charges'!$E$11:$O$12,2,0))</f>
        <v/>
      </c>
      <c r="D80" s="93" t="str">
        <f>IF($B80="","",VLOOKUP($B80,'Annex 2 EHV charges'!$E$11:$O$12,3,0))</f>
        <v/>
      </c>
      <c r="E80" s="109" t="str">
        <f>IF($B80="","",VLOOKUP($B80,'Annex 2 EHV charges'!$E$11:$O$12,8,0))</f>
        <v/>
      </c>
      <c r="F80" s="110" t="str">
        <f>IF($B80="","",VLOOKUP($B80,'Annex 2 EHV charges'!$E$11:$O$12,9,0))</f>
        <v/>
      </c>
      <c r="G80" s="110" t="str">
        <f>IF($B80="","",VLOOKUP($B80,'Annex 2 EHV charges'!$E$11:$O$12,10,0))</f>
        <v/>
      </c>
      <c r="H80" s="110" t="str">
        <f>IF($B80="","",VLOOKUP($B80,'Annex 2 EHV charges'!$E$11:$O$12,11,0))</f>
        <v/>
      </c>
    </row>
    <row r="81" spans="1:8" ht="15">
      <c r="A81" s="92" t="str">
        <f t="array" ref="A81">IFERROR(INDEX('Annex 2 EHV charges'!$D$11:$D$12, MATCH(0, IF(ISBLANK('Annex 2 EHV charges'!$D$11:$D$12),1, COUNTIF(A$10:$A80, 'Annex 2 EHV charges'!$D$11:$D$12)), 0)),"")</f>
        <v/>
      </c>
      <c r="B81" s="93" t="str">
        <f t="array" ref="B81">IFERROR(INDEX('Annex 2 EHV charges'!$E$11:$E$12, MATCH(0, IF(ISBLANK('Annex 2 EHV charges'!$E$11:$E$12),1, COUNTIF(B$10:$B80, 'Annex 2 EHV charges'!$E$11:$E$12)), 0)),"")</f>
        <v/>
      </c>
      <c r="C81" s="92" t="str">
        <f>IF($B81="","",VLOOKUP($B81,'Annex 2 EHV charges'!$E$11:$O$12,2,0))</f>
        <v/>
      </c>
      <c r="D81" s="93" t="str">
        <f>IF($B81="","",VLOOKUP($B81,'Annex 2 EHV charges'!$E$11:$O$12,3,0))</f>
        <v/>
      </c>
      <c r="E81" s="109" t="str">
        <f>IF($B81="","",VLOOKUP($B81,'Annex 2 EHV charges'!$E$11:$O$12,8,0))</f>
        <v/>
      </c>
      <c r="F81" s="110" t="str">
        <f>IF($B81="","",VLOOKUP($B81,'Annex 2 EHV charges'!$E$11:$O$12,9,0))</f>
        <v/>
      </c>
      <c r="G81" s="110" t="str">
        <f>IF($B81="","",VLOOKUP($B81,'Annex 2 EHV charges'!$E$11:$O$12,10,0))</f>
        <v/>
      </c>
      <c r="H81" s="110" t="str">
        <f>IF($B81="","",VLOOKUP($B81,'Annex 2 EHV charges'!$E$11:$O$12,11,0))</f>
        <v/>
      </c>
    </row>
    <row r="82" spans="1:8" ht="15">
      <c r="A82" s="92" t="str">
        <f t="array" ref="A82">IFERROR(INDEX('Annex 2 EHV charges'!$D$11:$D$12, MATCH(0, IF(ISBLANK('Annex 2 EHV charges'!$D$11:$D$12),1, COUNTIF(A$10:$A81, 'Annex 2 EHV charges'!$D$11:$D$12)), 0)),"")</f>
        <v/>
      </c>
      <c r="B82" s="93" t="str">
        <f t="array" ref="B82">IFERROR(INDEX('Annex 2 EHV charges'!$E$11:$E$12, MATCH(0, IF(ISBLANK('Annex 2 EHV charges'!$E$11:$E$12),1, COUNTIF(B$10:$B81, 'Annex 2 EHV charges'!$E$11:$E$12)), 0)),"")</f>
        <v/>
      </c>
      <c r="C82" s="92" t="str">
        <f>IF($B82="","",VLOOKUP($B82,'Annex 2 EHV charges'!$E$11:$O$12,2,0))</f>
        <v/>
      </c>
      <c r="D82" s="93" t="str">
        <f>IF($B82="","",VLOOKUP($B82,'Annex 2 EHV charges'!$E$11:$O$12,3,0))</f>
        <v/>
      </c>
      <c r="E82" s="109" t="str">
        <f>IF($B82="","",VLOOKUP($B82,'Annex 2 EHV charges'!$E$11:$O$12,8,0))</f>
        <v/>
      </c>
      <c r="F82" s="110" t="str">
        <f>IF($B82="","",VLOOKUP($B82,'Annex 2 EHV charges'!$E$11:$O$12,9,0))</f>
        <v/>
      </c>
      <c r="G82" s="110" t="str">
        <f>IF($B82="","",VLOOKUP($B82,'Annex 2 EHV charges'!$E$11:$O$12,10,0))</f>
        <v/>
      </c>
      <c r="H82" s="110" t="str">
        <f>IF($B82="","",VLOOKUP($B82,'Annex 2 EHV charges'!$E$11:$O$12,11,0))</f>
        <v/>
      </c>
    </row>
    <row r="83" spans="1:8" ht="15">
      <c r="A83" s="92" t="str">
        <f t="array" ref="A83">IFERROR(INDEX('Annex 2 EHV charges'!$D$11:$D$12, MATCH(0, IF(ISBLANK('Annex 2 EHV charges'!$D$11:$D$12),1, COUNTIF(A$10:$A82, 'Annex 2 EHV charges'!$D$11:$D$12)), 0)),"")</f>
        <v/>
      </c>
      <c r="B83" s="93" t="str">
        <f t="array" ref="B83">IFERROR(INDEX('Annex 2 EHV charges'!$E$11:$E$12, MATCH(0, IF(ISBLANK('Annex 2 EHV charges'!$E$11:$E$12),1, COUNTIF(B$10:$B82, 'Annex 2 EHV charges'!$E$11:$E$12)), 0)),"")</f>
        <v/>
      </c>
      <c r="C83" s="92" t="str">
        <f>IF($B83="","",VLOOKUP($B83,'Annex 2 EHV charges'!$E$11:$O$12,2,0))</f>
        <v/>
      </c>
      <c r="D83" s="93" t="str">
        <f>IF($B83="","",VLOOKUP($B83,'Annex 2 EHV charges'!$E$11:$O$12,3,0))</f>
        <v/>
      </c>
      <c r="E83" s="109" t="str">
        <f>IF($B83="","",VLOOKUP($B83,'Annex 2 EHV charges'!$E$11:$O$12,8,0))</f>
        <v/>
      </c>
      <c r="F83" s="110" t="str">
        <f>IF($B83="","",VLOOKUP($B83,'Annex 2 EHV charges'!$E$11:$O$12,9,0))</f>
        <v/>
      </c>
      <c r="G83" s="110" t="str">
        <f>IF($B83="","",VLOOKUP($B83,'Annex 2 EHV charges'!$E$11:$O$12,10,0))</f>
        <v/>
      </c>
      <c r="H83" s="110" t="str">
        <f>IF($B83="","",VLOOKUP($B83,'Annex 2 EHV charges'!$E$11:$O$12,11,0))</f>
        <v/>
      </c>
    </row>
    <row r="84" spans="1:8" ht="15">
      <c r="A84" s="92" t="str">
        <f t="array" ref="A84">IFERROR(INDEX('Annex 2 EHV charges'!$D$11:$D$12, MATCH(0, IF(ISBLANK('Annex 2 EHV charges'!$D$11:$D$12),1, COUNTIF(A$10:$A83, 'Annex 2 EHV charges'!$D$11:$D$12)), 0)),"")</f>
        <v/>
      </c>
      <c r="B84" s="93" t="str">
        <f t="array" ref="B84">IFERROR(INDEX('Annex 2 EHV charges'!$E$11:$E$12, MATCH(0, IF(ISBLANK('Annex 2 EHV charges'!$E$11:$E$12),1, COUNTIF(B$10:$B83, 'Annex 2 EHV charges'!$E$11:$E$12)), 0)),"")</f>
        <v/>
      </c>
      <c r="C84" s="92" t="str">
        <f>IF($B84="","",VLOOKUP($B84,'Annex 2 EHV charges'!$E$11:$O$12,2,0))</f>
        <v/>
      </c>
      <c r="D84" s="93" t="str">
        <f>IF($B84="","",VLOOKUP($B84,'Annex 2 EHV charges'!$E$11:$O$12,3,0))</f>
        <v/>
      </c>
      <c r="E84" s="109" t="str">
        <f>IF($B84="","",VLOOKUP($B84,'Annex 2 EHV charges'!$E$11:$O$12,8,0))</f>
        <v/>
      </c>
      <c r="F84" s="110" t="str">
        <f>IF($B84="","",VLOOKUP($B84,'Annex 2 EHV charges'!$E$11:$O$12,9,0))</f>
        <v/>
      </c>
      <c r="G84" s="110" t="str">
        <f>IF($B84="","",VLOOKUP($B84,'Annex 2 EHV charges'!$E$11:$O$12,10,0))</f>
        <v/>
      </c>
      <c r="H84" s="110" t="str">
        <f>IF($B84="","",VLOOKUP($B84,'Annex 2 EHV charges'!$E$11:$O$12,11,0))</f>
        <v/>
      </c>
    </row>
    <row r="85" spans="1:8" ht="15">
      <c r="A85" s="92" t="str">
        <f t="array" ref="A85">IFERROR(INDEX('Annex 2 EHV charges'!$D$11:$D$12, MATCH(0, IF(ISBLANK('Annex 2 EHV charges'!$D$11:$D$12),1, COUNTIF(A$10:$A84, 'Annex 2 EHV charges'!$D$11:$D$12)), 0)),"")</f>
        <v/>
      </c>
      <c r="B85" s="93" t="str">
        <f t="array" ref="B85">IFERROR(INDEX('Annex 2 EHV charges'!$E$11:$E$12, MATCH(0, IF(ISBLANK('Annex 2 EHV charges'!$E$11:$E$12),1, COUNTIF(B$10:$B84, 'Annex 2 EHV charges'!$E$11:$E$12)), 0)),"")</f>
        <v/>
      </c>
      <c r="C85" s="92" t="str">
        <f>IF($B85="","",VLOOKUP($B85,'Annex 2 EHV charges'!$E$11:$O$12,2,0))</f>
        <v/>
      </c>
      <c r="D85" s="93" t="str">
        <f>IF($B85="","",VLOOKUP($B85,'Annex 2 EHV charges'!$E$11:$O$12,3,0))</f>
        <v/>
      </c>
      <c r="E85" s="109" t="str">
        <f>IF($B85="","",VLOOKUP($B85,'Annex 2 EHV charges'!$E$11:$O$12,8,0))</f>
        <v/>
      </c>
      <c r="F85" s="110" t="str">
        <f>IF($B85="","",VLOOKUP($B85,'Annex 2 EHV charges'!$E$11:$O$12,9,0))</f>
        <v/>
      </c>
      <c r="G85" s="110" t="str">
        <f>IF($B85="","",VLOOKUP($B85,'Annex 2 EHV charges'!$E$11:$O$12,10,0))</f>
        <v/>
      </c>
      <c r="H85" s="110" t="str">
        <f>IF($B85="","",VLOOKUP($B85,'Annex 2 EHV charges'!$E$11:$O$12,11,0))</f>
        <v/>
      </c>
    </row>
    <row r="86" spans="1:8" ht="15">
      <c r="A86" s="92" t="str">
        <f t="array" ref="A86">IFERROR(INDEX('Annex 2 EHV charges'!$D$11:$D$12, MATCH(0, IF(ISBLANK('Annex 2 EHV charges'!$D$11:$D$12),1, COUNTIF(A$10:$A85, 'Annex 2 EHV charges'!$D$11:$D$12)), 0)),"")</f>
        <v/>
      </c>
      <c r="B86" s="93" t="str">
        <f t="array" ref="B86">IFERROR(INDEX('Annex 2 EHV charges'!$E$11:$E$12, MATCH(0, IF(ISBLANK('Annex 2 EHV charges'!$E$11:$E$12),1, COUNTIF(B$10:$B85, 'Annex 2 EHV charges'!$E$11:$E$12)), 0)),"")</f>
        <v/>
      </c>
      <c r="C86" s="92" t="str">
        <f>IF($B86="","",VLOOKUP($B86,'Annex 2 EHV charges'!$E$11:$O$12,2,0))</f>
        <v/>
      </c>
      <c r="D86" s="93" t="str">
        <f>IF($B86="","",VLOOKUP($B86,'Annex 2 EHV charges'!$E$11:$O$12,3,0))</f>
        <v/>
      </c>
      <c r="E86" s="109" t="str">
        <f>IF($B86="","",VLOOKUP($B86,'Annex 2 EHV charges'!$E$11:$O$12,8,0))</f>
        <v/>
      </c>
      <c r="F86" s="110" t="str">
        <f>IF($B86="","",VLOOKUP($B86,'Annex 2 EHV charges'!$E$11:$O$12,9,0))</f>
        <v/>
      </c>
      <c r="G86" s="110" t="str">
        <f>IF($B86="","",VLOOKUP($B86,'Annex 2 EHV charges'!$E$11:$O$12,10,0))</f>
        <v/>
      </c>
      <c r="H86" s="110" t="str">
        <f>IF($B86="","",VLOOKUP($B86,'Annex 2 EHV charges'!$E$11:$O$12,11,0))</f>
        <v/>
      </c>
    </row>
    <row r="87" spans="1:8" ht="15">
      <c r="A87" s="92" t="str">
        <f t="array" ref="A87">IFERROR(INDEX('Annex 2 EHV charges'!$D$11:$D$12, MATCH(0, IF(ISBLANK('Annex 2 EHV charges'!$D$11:$D$12),1, COUNTIF(A$10:$A86, 'Annex 2 EHV charges'!$D$11:$D$12)), 0)),"")</f>
        <v/>
      </c>
      <c r="B87" s="93" t="str">
        <f t="array" ref="B87">IFERROR(INDEX('Annex 2 EHV charges'!$E$11:$E$12, MATCH(0, IF(ISBLANK('Annex 2 EHV charges'!$E$11:$E$12),1, COUNTIF(B$10:$B86, 'Annex 2 EHV charges'!$E$11:$E$12)), 0)),"")</f>
        <v/>
      </c>
      <c r="C87" s="92" t="str">
        <f>IF($B87="","",VLOOKUP($B87,'Annex 2 EHV charges'!$E$11:$O$12,2,0))</f>
        <v/>
      </c>
      <c r="D87" s="93" t="str">
        <f>IF($B87="","",VLOOKUP($B87,'Annex 2 EHV charges'!$E$11:$O$12,3,0))</f>
        <v/>
      </c>
      <c r="E87" s="109" t="str">
        <f>IF($B87="","",VLOOKUP($B87,'Annex 2 EHV charges'!$E$11:$O$12,8,0))</f>
        <v/>
      </c>
      <c r="F87" s="110" t="str">
        <f>IF($B87="","",VLOOKUP($B87,'Annex 2 EHV charges'!$E$11:$O$12,9,0))</f>
        <v/>
      </c>
      <c r="G87" s="110" t="str">
        <f>IF($B87="","",VLOOKUP($B87,'Annex 2 EHV charges'!$E$11:$O$12,10,0))</f>
        <v/>
      </c>
      <c r="H87" s="110" t="str">
        <f>IF($B87="","",VLOOKUP($B87,'Annex 2 EHV charges'!$E$11:$O$12,11,0))</f>
        <v/>
      </c>
    </row>
    <row r="88" spans="1:8" ht="15">
      <c r="A88" s="92" t="str">
        <f t="array" ref="A88">IFERROR(INDEX('Annex 2 EHV charges'!$D$11:$D$12, MATCH(0, IF(ISBLANK('Annex 2 EHV charges'!$D$11:$D$12),1, COUNTIF(A$10:$A87, 'Annex 2 EHV charges'!$D$11:$D$12)), 0)),"")</f>
        <v/>
      </c>
      <c r="B88" s="93" t="str">
        <f t="array" ref="B88">IFERROR(INDEX('Annex 2 EHV charges'!$E$11:$E$12, MATCH(0, IF(ISBLANK('Annex 2 EHV charges'!$E$11:$E$12),1, COUNTIF(B$10:$B87, 'Annex 2 EHV charges'!$E$11:$E$12)), 0)),"")</f>
        <v/>
      </c>
      <c r="C88" s="92" t="str">
        <f>IF($B88="","",VLOOKUP($B88,'Annex 2 EHV charges'!$E$11:$O$12,2,0))</f>
        <v/>
      </c>
      <c r="D88" s="93" t="str">
        <f>IF($B88="","",VLOOKUP($B88,'Annex 2 EHV charges'!$E$11:$O$12,3,0))</f>
        <v/>
      </c>
      <c r="E88" s="109" t="str">
        <f>IF($B88="","",VLOOKUP($B88,'Annex 2 EHV charges'!$E$11:$O$12,8,0))</f>
        <v/>
      </c>
      <c r="F88" s="110" t="str">
        <f>IF($B88="","",VLOOKUP($B88,'Annex 2 EHV charges'!$E$11:$O$12,9,0))</f>
        <v/>
      </c>
      <c r="G88" s="110" t="str">
        <f>IF($B88="","",VLOOKUP($B88,'Annex 2 EHV charges'!$E$11:$O$12,10,0))</f>
        <v/>
      </c>
      <c r="H88" s="110" t="str">
        <f>IF($B88="","",VLOOKUP($B88,'Annex 2 EHV charges'!$E$11:$O$12,11,0))</f>
        <v/>
      </c>
    </row>
    <row r="89" spans="1:8" ht="15">
      <c r="A89" s="92" t="str">
        <f t="array" ref="A89">IFERROR(INDEX('Annex 2 EHV charges'!$D$11:$D$12, MATCH(0, IF(ISBLANK('Annex 2 EHV charges'!$D$11:$D$12),1, COUNTIF(A$10:$A88, 'Annex 2 EHV charges'!$D$11:$D$12)), 0)),"")</f>
        <v/>
      </c>
      <c r="B89" s="93" t="str">
        <f t="array" ref="B89">IFERROR(INDEX('Annex 2 EHV charges'!$E$11:$E$12, MATCH(0, IF(ISBLANK('Annex 2 EHV charges'!$E$11:$E$12),1, COUNTIF(B$10:$B88, 'Annex 2 EHV charges'!$E$11:$E$12)), 0)),"")</f>
        <v/>
      </c>
      <c r="C89" s="92" t="str">
        <f>IF($B89="","",VLOOKUP($B89,'Annex 2 EHV charges'!$E$11:$O$12,2,0))</f>
        <v/>
      </c>
      <c r="D89" s="93" t="str">
        <f>IF($B89="","",VLOOKUP($B89,'Annex 2 EHV charges'!$E$11:$O$12,3,0))</f>
        <v/>
      </c>
      <c r="E89" s="109" t="str">
        <f>IF($B89="","",VLOOKUP($B89,'Annex 2 EHV charges'!$E$11:$O$12,8,0))</f>
        <v/>
      </c>
      <c r="F89" s="110" t="str">
        <f>IF($B89="","",VLOOKUP($B89,'Annex 2 EHV charges'!$E$11:$O$12,9,0))</f>
        <v/>
      </c>
      <c r="G89" s="110" t="str">
        <f>IF($B89="","",VLOOKUP($B89,'Annex 2 EHV charges'!$E$11:$O$12,10,0))</f>
        <v/>
      </c>
      <c r="H89" s="110" t="str">
        <f>IF($B89="","",VLOOKUP($B89,'Annex 2 EHV charges'!$E$11:$O$12,11,0))</f>
        <v/>
      </c>
    </row>
    <row r="90" spans="1:8" ht="15">
      <c r="A90" s="92" t="str">
        <f t="array" ref="A90">IFERROR(INDEX('Annex 2 EHV charges'!$D$11:$D$12, MATCH(0, IF(ISBLANK('Annex 2 EHV charges'!$D$11:$D$12),1, COUNTIF(A$10:$A89, 'Annex 2 EHV charges'!$D$11:$D$12)), 0)),"")</f>
        <v/>
      </c>
      <c r="B90" s="93" t="str">
        <f t="array" ref="B90">IFERROR(INDEX('Annex 2 EHV charges'!$E$11:$E$12, MATCH(0, IF(ISBLANK('Annex 2 EHV charges'!$E$11:$E$12),1, COUNTIF(B$10:$B89, 'Annex 2 EHV charges'!$E$11:$E$12)), 0)),"")</f>
        <v/>
      </c>
      <c r="C90" s="92" t="str">
        <f>IF($B90="","",VLOOKUP($B90,'Annex 2 EHV charges'!$E$11:$O$12,2,0))</f>
        <v/>
      </c>
      <c r="D90" s="93" t="str">
        <f>IF($B90="","",VLOOKUP($B90,'Annex 2 EHV charges'!$E$11:$O$12,3,0))</f>
        <v/>
      </c>
      <c r="E90" s="109" t="str">
        <f>IF($B90="","",VLOOKUP($B90,'Annex 2 EHV charges'!$E$11:$O$12,8,0))</f>
        <v/>
      </c>
      <c r="F90" s="110" t="str">
        <f>IF($B90="","",VLOOKUP($B90,'Annex 2 EHV charges'!$E$11:$O$12,9,0))</f>
        <v/>
      </c>
      <c r="G90" s="110" t="str">
        <f>IF($B90="","",VLOOKUP($B90,'Annex 2 EHV charges'!$E$11:$O$12,10,0))</f>
        <v/>
      </c>
      <c r="H90" s="110" t="str">
        <f>IF($B90="","",VLOOKUP($B90,'Annex 2 EHV charges'!$E$11:$O$12,11,0))</f>
        <v/>
      </c>
    </row>
    <row r="91" spans="1:8" ht="15">
      <c r="A91" s="92" t="str">
        <f t="array" ref="A91">IFERROR(INDEX('Annex 2 EHV charges'!$D$11:$D$12, MATCH(0, IF(ISBLANK('Annex 2 EHV charges'!$D$11:$D$12),1, COUNTIF(A$10:$A90, 'Annex 2 EHV charges'!$D$11:$D$12)), 0)),"")</f>
        <v/>
      </c>
      <c r="B91" s="93" t="str">
        <f t="array" ref="B91">IFERROR(INDEX('Annex 2 EHV charges'!$E$11:$E$12, MATCH(0, IF(ISBLANK('Annex 2 EHV charges'!$E$11:$E$12),1, COUNTIF(B$10:$B90, 'Annex 2 EHV charges'!$E$11:$E$12)), 0)),"")</f>
        <v/>
      </c>
      <c r="C91" s="92" t="str">
        <f>IF($B91="","",VLOOKUP($B91,'Annex 2 EHV charges'!$E$11:$O$12,2,0))</f>
        <v/>
      </c>
      <c r="D91" s="93" t="str">
        <f>IF($B91="","",VLOOKUP($B91,'Annex 2 EHV charges'!$E$11:$O$12,3,0))</f>
        <v/>
      </c>
      <c r="E91" s="109" t="str">
        <f>IF($B91="","",VLOOKUP($B91,'Annex 2 EHV charges'!$E$11:$O$12,8,0))</f>
        <v/>
      </c>
      <c r="F91" s="110" t="str">
        <f>IF($B91="","",VLOOKUP($B91,'Annex 2 EHV charges'!$E$11:$O$12,9,0))</f>
        <v/>
      </c>
      <c r="G91" s="110" t="str">
        <f>IF($B91="","",VLOOKUP($B91,'Annex 2 EHV charges'!$E$11:$O$12,10,0))</f>
        <v/>
      </c>
      <c r="H91" s="110" t="str">
        <f>IF($B91="","",VLOOKUP($B91,'Annex 2 EHV charges'!$E$11:$O$12,11,0))</f>
        <v/>
      </c>
    </row>
    <row r="92" spans="1:8" ht="15">
      <c r="A92" s="92" t="str">
        <f t="array" ref="A92">IFERROR(INDEX('Annex 2 EHV charges'!$D$11:$D$12, MATCH(0, IF(ISBLANK('Annex 2 EHV charges'!$D$11:$D$12),1, COUNTIF(A$10:$A91, 'Annex 2 EHV charges'!$D$11:$D$12)), 0)),"")</f>
        <v/>
      </c>
      <c r="B92" s="93" t="str">
        <f t="array" ref="B92">IFERROR(INDEX('Annex 2 EHV charges'!$E$11:$E$12, MATCH(0, IF(ISBLANK('Annex 2 EHV charges'!$E$11:$E$12),1, COUNTIF(B$10:$B91, 'Annex 2 EHV charges'!$E$11:$E$12)), 0)),"")</f>
        <v/>
      </c>
      <c r="C92" s="92" t="str">
        <f>IF($B92="","",VLOOKUP($B92,'Annex 2 EHV charges'!$E$11:$O$12,2,0))</f>
        <v/>
      </c>
      <c r="D92" s="93" t="str">
        <f>IF($B92="","",VLOOKUP($B92,'Annex 2 EHV charges'!$E$11:$O$12,3,0))</f>
        <v/>
      </c>
      <c r="E92" s="109" t="str">
        <f>IF($B92="","",VLOOKUP($B92,'Annex 2 EHV charges'!$E$11:$O$12,8,0))</f>
        <v/>
      </c>
      <c r="F92" s="110" t="str">
        <f>IF($B92="","",VLOOKUP($B92,'Annex 2 EHV charges'!$E$11:$O$12,9,0))</f>
        <v/>
      </c>
      <c r="G92" s="110" t="str">
        <f>IF($B92="","",VLOOKUP($B92,'Annex 2 EHV charges'!$E$11:$O$12,10,0))</f>
        <v/>
      </c>
      <c r="H92" s="110" t="str">
        <f>IF($B92="","",VLOOKUP($B92,'Annex 2 EHV charges'!$E$11:$O$12,11,0))</f>
        <v/>
      </c>
    </row>
    <row r="93" spans="1:8" ht="15">
      <c r="A93" s="92" t="str">
        <f t="array" ref="A93">IFERROR(INDEX('Annex 2 EHV charges'!$D$11:$D$12, MATCH(0, IF(ISBLANK('Annex 2 EHV charges'!$D$11:$D$12),1, COUNTIF(A$10:$A92, 'Annex 2 EHV charges'!$D$11:$D$12)), 0)),"")</f>
        <v/>
      </c>
      <c r="B93" s="93" t="str">
        <f t="array" ref="B93">IFERROR(INDEX('Annex 2 EHV charges'!$E$11:$E$12, MATCH(0, IF(ISBLANK('Annex 2 EHV charges'!$E$11:$E$12),1, COUNTIF(B$10:$B92, 'Annex 2 EHV charges'!$E$11:$E$12)), 0)),"")</f>
        <v/>
      </c>
      <c r="C93" s="92" t="str">
        <f>IF($B93="","",VLOOKUP($B93,'Annex 2 EHV charges'!$E$11:$O$12,2,0))</f>
        <v/>
      </c>
      <c r="D93" s="93" t="str">
        <f>IF($B93="","",VLOOKUP($B93,'Annex 2 EHV charges'!$E$11:$O$12,3,0))</f>
        <v/>
      </c>
      <c r="E93" s="109" t="str">
        <f>IF($B93="","",VLOOKUP($B93,'Annex 2 EHV charges'!$E$11:$O$12,8,0))</f>
        <v/>
      </c>
      <c r="F93" s="110" t="str">
        <f>IF($B93="","",VLOOKUP($B93,'Annex 2 EHV charges'!$E$11:$O$12,9,0))</f>
        <v/>
      </c>
      <c r="G93" s="110" t="str">
        <f>IF($B93="","",VLOOKUP($B93,'Annex 2 EHV charges'!$E$11:$O$12,10,0))</f>
        <v/>
      </c>
      <c r="H93" s="110" t="str">
        <f>IF($B93="","",VLOOKUP($B93,'Annex 2 EHV charges'!$E$11:$O$12,11,0))</f>
        <v/>
      </c>
    </row>
    <row r="94" spans="1:8" ht="15">
      <c r="A94" s="92" t="str">
        <f t="array" ref="A94">IFERROR(INDEX('Annex 2 EHV charges'!$D$11:$D$12, MATCH(0, IF(ISBLANK('Annex 2 EHV charges'!$D$11:$D$12),1, COUNTIF(A$10:$A93, 'Annex 2 EHV charges'!$D$11:$D$12)), 0)),"")</f>
        <v/>
      </c>
      <c r="B94" s="93" t="str">
        <f t="array" ref="B94">IFERROR(INDEX('Annex 2 EHV charges'!$E$11:$E$12, MATCH(0, IF(ISBLANK('Annex 2 EHV charges'!$E$11:$E$12),1, COUNTIF(B$10:$B93, 'Annex 2 EHV charges'!$E$11:$E$12)), 0)),"")</f>
        <v/>
      </c>
      <c r="C94" s="92" t="str">
        <f>IF($B94="","",VLOOKUP($B94,'Annex 2 EHV charges'!$E$11:$O$12,2,0))</f>
        <v/>
      </c>
      <c r="D94" s="93" t="str">
        <f>IF($B94="","",VLOOKUP($B94,'Annex 2 EHV charges'!$E$11:$O$12,3,0))</f>
        <v/>
      </c>
      <c r="E94" s="109" t="str">
        <f>IF($B94="","",VLOOKUP($B94,'Annex 2 EHV charges'!$E$11:$O$12,8,0))</f>
        <v/>
      </c>
      <c r="F94" s="110" t="str">
        <f>IF($B94="","",VLOOKUP($B94,'Annex 2 EHV charges'!$E$11:$O$12,9,0))</f>
        <v/>
      </c>
      <c r="G94" s="110" t="str">
        <f>IF($B94="","",VLOOKUP($B94,'Annex 2 EHV charges'!$E$11:$O$12,10,0))</f>
        <v/>
      </c>
      <c r="H94" s="110" t="str">
        <f>IF($B94="","",VLOOKUP($B94,'Annex 2 EHV charges'!$E$11:$O$12,11,0))</f>
        <v/>
      </c>
    </row>
    <row r="95" spans="1:8" ht="15">
      <c r="A95" s="92" t="str">
        <f t="array" ref="A95">IFERROR(INDEX('Annex 2 EHV charges'!$D$11:$D$12, MATCH(0, IF(ISBLANK('Annex 2 EHV charges'!$D$11:$D$12),1, COUNTIF(A$10:$A94, 'Annex 2 EHV charges'!$D$11:$D$12)), 0)),"")</f>
        <v/>
      </c>
      <c r="B95" s="93" t="str">
        <f t="array" ref="B95">IFERROR(INDEX('Annex 2 EHV charges'!$E$11:$E$12, MATCH(0, IF(ISBLANK('Annex 2 EHV charges'!$E$11:$E$12),1, COUNTIF(B$10:$B94, 'Annex 2 EHV charges'!$E$11:$E$12)), 0)),"")</f>
        <v/>
      </c>
      <c r="C95" s="92" t="str">
        <f>IF($B95="","",VLOOKUP($B95,'Annex 2 EHV charges'!$E$11:$O$12,2,0))</f>
        <v/>
      </c>
      <c r="D95" s="93" t="str">
        <f>IF($B95="","",VLOOKUP($B95,'Annex 2 EHV charges'!$E$11:$O$12,3,0))</f>
        <v/>
      </c>
      <c r="E95" s="109" t="str">
        <f>IF($B95="","",VLOOKUP($B95,'Annex 2 EHV charges'!$E$11:$O$12,8,0))</f>
        <v/>
      </c>
      <c r="F95" s="110" t="str">
        <f>IF($B95="","",VLOOKUP($B95,'Annex 2 EHV charges'!$E$11:$O$12,9,0))</f>
        <v/>
      </c>
      <c r="G95" s="110" t="str">
        <f>IF($B95="","",VLOOKUP($B95,'Annex 2 EHV charges'!$E$11:$O$12,10,0))</f>
        <v/>
      </c>
      <c r="H95" s="110" t="str">
        <f>IF($B95="","",VLOOKUP($B95,'Annex 2 EHV charges'!$E$11:$O$12,11,0))</f>
        <v/>
      </c>
    </row>
    <row r="96" spans="1:8" ht="15">
      <c r="A96" s="92" t="str">
        <f t="array" ref="A96">IFERROR(INDEX('Annex 2 EHV charges'!$D$11:$D$12, MATCH(0, IF(ISBLANK('Annex 2 EHV charges'!$D$11:$D$12),1, COUNTIF(A$10:$A95, 'Annex 2 EHV charges'!$D$11:$D$12)), 0)),"")</f>
        <v/>
      </c>
      <c r="B96" s="93" t="str">
        <f t="array" ref="B96">IFERROR(INDEX('Annex 2 EHV charges'!$E$11:$E$12, MATCH(0, IF(ISBLANK('Annex 2 EHV charges'!$E$11:$E$12),1, COUNTIF(B$10:$B95, 'Annex 2 EHV charges'!$E$11:$E$12)), 0)),"")</f>
        <v/>
      </c>
      <c r="C96" s="92" t="str">
        <f>IF($B96="","",VLOOKUP($B96,'Annex 2 EHV charges'!$E$11:$O$12,2,0))</f>
        <v/>
      </c>
      <c r="D96" s="93" t="str">
        <f>IF($B96="","",VLOOKUP($B96,'Annex 2 EHV charges'!$E$11:$O$12,3,0))</f>
        <v/>
      </c>
      <c r="E96" s="109" t="str">
        <f>IF($B96="","",VLOOKUP($B96,'Annex 2 EHV charges'!$E$11:$O$12,8,0))</f>
        <v/>
      </c>
      <c r="F96" s="110" t="str">
        <f>IF($B96="","",VLOOKUP($B96,'Annex 2 EHV charges'!$E$11:$O$12,9,0))</f>
        <v/>
      </c>
      <c r="G96" s="110" t="str">
        <f>IF($B96="","",VLOOKUP($B96,'Annex 2 EHV charges'!$E$11:$O$12,10,0))</f>
        <v/>
      </c>
      <c r="H96" s="110" t="str">
        <f>IF($B96="","",VLOOKUP($B96,'Annex 2 EHV charges'!$E$11:$O$12,11,0))</f>
        <v/>
      </c>
    </row>
    <row r="97" spans="1:8" ht="15">
      <c r="A97" s="92" t="str">
        <f t="array" ref="A97">IFERROR(INDEX('Annex 2 EHV charges'!$D$11:$D$12, MATCH(0, IF(ISBLANK('Annex 2 EHV charges'!$D$11:$D$12),1, COUNTIF(A$10:$A96, 'Annex 2 EHV charges'!$D$11:$D$12)), 0)),"")</f>
        <v/>
      </c>
      <c r="B97" s="93" t="str">
        <f t="array" ref="B97">IFERROR(INDEX('Annex 2 EHV charges'!$E$11:$E$12, MATCH(0, IF(ISBLANK('Annex 2 EHV charges'!$E$11:$E$12),1, COUNTIF(B$10:$B96, 'Annex 2 EHV charges'!$E$11:$E$12)), 0)),"")</f>
        <v/>
      </c>
      <c r="C97" s="92" t="str">
        <f>IF($B97="","",VLOOKUP($B97,'Annex 2 EHV charges'!$E$11:$O$12,2,0))</f>
        <v/>
      </c>
      <c r="D97" s="93" t="str">
        <f>IF($B97="","",VLOOKUP($B97,'Annex 2 EHV charges'!$E$11:$O$12,3,0))</f>
        <v/>
      </c>
      <c r="E97" s="109" t="str">
        <f>IF($B97="","",VLOOKUP($B97,'Annex 2 EHV charges'!$E$11:$O$12,8,0))</f>
        <v/>
      </c>
      <c r="F97" s="110" t="str">
        <f>IF($B97="","",VLOOKUP($B97,'Annex 2 EHV charges'!$E$11:$O$12,9,0))</f>
        <v/>
      </c>
      <c r="G97" s="110" t="str">
        <f>IF($B97="","",VLOOKUP($B97,'Annex 2 EHV charges'!$E$11:$O$12,10,0))</f>
        <v/>
      </c>
      <c r="H97" s="110" t="str">
        <f>IF($B97="","",VLOOKUP($B97,'Annex 2 EHV charges'!$E$11:$O$12,11,0))</f>
        <v/>
      </c>
    </row>
    <row r="98" spans="1:8" ht="15">
      <c r="A98" s="92" t="str">
        <f t="array" ref="A98">IFERROR(INDEX('Annex 2 EHV charges'!$D$11:$D$12, MATCH(0, IF(ISBLANK('Annex 2 EHV charges'!$D$11:$D$12),1, COUNTIF(A$10:$A97, 'Annex 2 EHV charges'!$D$11:$D$12)), 0)),"")</f>
        <v/>
      </c>
      <c r="B98" s="93" t="str">
        <f t="array" ref="B98">IFERROR(INDEX('Annex 2 EHV charges'!$E$11:$E$12, MATCH(0, IF(ISBLANK('Annex 2 EHV charges'!$E$11:$E$12),1, COUNTIF(B$10:$B97, 'Annex 2 EHV charges'!$E$11:$E$12)), 0)),"")</f>
        <v/>
      </c>
      <c r="C98" s="92" t="str">
        <f>IF($B98="","",VLOOKUP($B98,'Annex 2 EHV charges'!$E$11:$O$12,2,0))</f>
        <v/>
      </c>
      <c r="D98" s="93" t="str">
        <f>IF($B98="","",VLOOKUP($B98,'Annex 2 EHV charges'!$E$11:$O$12,3,0))</f>
        <v/>
      </c>
      <c r="E98" s="109" t="str">
        <f>IF($B98="","",VLOOKUP($B98,'Annex 2 EHV charges'!$E$11:$O$12,8,0))</f>
        <v/>
      </c>
      <c r="F98" s="110" t="str">
        <f>IF($B98="","",VLOOKUP($B98,'Annex 2 EHV charges'!$E$11:$O$12,9,0))</f>
        <v/>
      </c>
      <c r="G98" s="110" t="str">
        <f>IF($B98="","",VLOOKUP($B98,'Annex 2 EHV charges'!$E$11:$O$12,10,0))</f>
        <v/>
      </c>
      <c r="H98" s="110" t="str">
        <f>IF($B98="","",VLOOKUP($B98,'Annex 2 EHV charges'!$E$11:$O$12,11,0))</f>
        <v/>
      </c>
    </row>
    <row r="99" spans="1:8" ht="15">
      <c r="A99" s="92" t="str">
        <f t="array" ref="A99">IFERROR(INDEX('Annex 2 EHV charges'!$D$11:$D$12, MATCH(0, IF(ISBLANK('Annex 2 EHV charges'!$D$11:$D$12),1, COUNTIF(A$10:$A98, 'Annex 2 EHV charges'!$D$11:$D$12)), 0)),"")</f>
        <v/>
      </c>
      <c r="B99" s="93" t="str">
        <f t="array" ref="B99">IFERROR(INDEX('Annex 2 EHV charges'!$E$11:$E$12, MATCH(0, IF(ISBLANK('Annex 2 EHV charges'!$E$11:$E$12),1, COUNTIF(B$10:$B98, 'Annex 2 EHV charges'!$E$11:$E$12)), 0)),"")</f>
        <v/>
      </c>
      <c r="C99" s="92" t="str">
        <f>IF($B99="","",VLOOKUP($B99,'Annex 2 EHV charges'!$E$11:$O$12,2,0))</f>
        <v/>
      </c>
      <c r="D99" s="93" t="str">
        <f>IF($B99="","",VLOOKUP($B99,'Annex 2 EHV charges'!$E$11:$O$12,3,0))</f>
        <v/>
      </c>
      <c r="E99" s="109" t="str">
        <f>IF($B99="","",VLOOKUP($B99,'Annex 2 EHV charges'!$E$11:$O$12,8,0))</f>
        <v/>
      </c>
      <c r="F99" s="110" t="str">
        <f>IF($B99="","",VLOOKUP($B99,'Annex 2 EHV charges'!$E$11:$O$12,9,0))</f>
        <v/>
      </c>
      <c r="G99" s="110" t="str">
        <f>IF($B99="","",VLOOKUP($B99,'Annex 2 EHV charges'!$E$11:$O$12,10,0))</f>
        <v/>
      </c>
      <c r="H99" s="110" t="str">
        <f>IF($B99="","",VLOOKUP($B99,'Annex 2 EHV charges'!$E$11:$O$12,11,0))</f>
        <v/>
      </c>
    </row>
    <row r="100" spans="1:8" ht="15">
      <c r="A100" s="92" t="str">
        <f t="array" ref="A100">IFERROR(INDEX('Annex 2 EHV charges'!$D$11:$D$12, MATCH(0, IF(ISBLANK('Annex 2 EHV charges'!$D$11:$D$12),1, COUNTIF(A$10:$A99, 'Annex 2 EHV charges'!$D$11:$D$12)), 0)),"")</f>
        <v/>
      </c>
      <c r="B100" s="93" t="str">
        <f t="array" ref="B100">IFERROR(INDEX('Annex 2 EHV charges'!$E$11:$E$12, MATCH(0, IF(ISBLANK('Annex 2 EHV charges'!$E$11:$E$12),1, COUNTIF(B$10:$B99, 'Annex 2 EHV charges'!$E$11:$E$12)), 0)),"")</f>
        <v/>
      </c>
      <c r="C100" s="92" t="str">
        <f>IF($B100="","",VLOOKUP($B100,'Annex 2 EHV charges'!$E$11:$O$12,2,0))</f>
        <v/>
      </c>
      <c r="D100" s="93" t="str">
        <f>IF($B100="","",VLOOKUP($B100,'Annex 2 EHV charges'!$E$11:$O$12,3,0))</f>
        <v/>
      </c>
      <c r="E100" s="109" t="str">
        <f>IF($B100="","",VLOOKUP($B100,'Annex 2 EHV charges'!$E$11:$O$12,8,0))</f>
        <v/>
      </c>
      <c r="F100" s="110" t="str">
        <f>IF($B100="","",VLOOKUP($B100,'Annex 2 EHV charges'!$E$11:$O$12,9,0))</f>
        <v/>
      </c>
      <c r="G100" s="110" t="str">
        <f>IF($B100="","",VLOOKUP($B100,'Annex 2 EHV charges'!$E$11:$O$12,10,0))</f>
        <v/>
      </c>
      <c r="H100" s="110" t="str">
        <f>IF($B100="","",VLOOKUP($B100,'Annex 2 EHV charges'!$E$11:$O$12,11,0))</f>
        <v/>
      </c>
    </row>
    <row r="101" spans="1:8" ht="15">
      <c r="A101" s="92" t="str">
        <f t="array" ref="A101">IFERROR(INDEX('Annex 2 EHV charges'!$D$11:$D$12, MATCH(0, IF(ISBLANK('Annex 2 EHV charges'!$D$11:$D$12),1, COUNTIF(A$10:$A100, 'Annex 2 EHV charges'!$D$11:$D$12)), 0)),"")</f>
        <v/>
      </c>
      <c r="B101" s="93" t="str">
        <f t="array" ref="B101">IFERROR(INDEX('Annex 2 EHV charges'!$E$11:$E$12, MATCH(0, IF(ISBLANK('Annex 2 EHV charges'!$E$11:$E$12),1, COUNTIF(B$10:$B100, 'Annex 2 EHV charges'!$E$11:$E$12)), 0)),"")</f>
        <v/>
      </c>
      <c r="C101" s="92" t="str">
        <f>IF($B101="","",VLOOKUP($B101,'Annex 2 EHV charges'!$E$11:$O$12,2,0))</f>
        <v/>
      </c>
      <c r="D101" s="93" t="str">
        <f>IF($B101="","",VLOOKUP($B101,'Annex 2 EHV charges'!$E$11:$O$12,3,0))</f>
        <v/>
      </c>
      <c r="E101" s="109" t="str">
        <f>IF($B101="","",VLOOKUP($B101,'Annex 2 EHV charges'!$E$11:$O$12,8,0))</f>
        <v/>
      </c>
      <c r="F101" s="110" t="str">
        <f>IF($B101="","",VLOOKUP($B101,'Annex 2 EHV charges'!$E$11:$O$12,9,0))</f>
        <v/>
      </c>
      <c r="G101" s="110" t="str">
        <f>IF($B101="","",VLOOKUP($B101,'Annex 2 EHV charges'!$E$11:$O$12,10,0))</f>
        <v/>
      </c>
      <c r="H101" s="110" t="str">
        <f>IF($B101="","",VLOOKUP($B101,'Annex 2 EHV charges'!$E$11:$O$12,11,0))</f>
        <v/>
      </c>
    </row>
    <row r="102" spans="1:8" ht="15">
      <c r="A102" s="92" t="str">
        <f t="array" ref="A102">IFERROR(INDEX('Annex 2 EHV charges'!$D$11:$D$12, MATCH(0, IF(ISBLANK('Annex 2 EHV charges'!$D$11:$D$12),1, COUNTIF(A$10:$A101, 'Annex 2 EHV charges'!$D$11:$D$12)), 0)),"")</f>
        <v/>
      </c>
      <c r="B102" s="93" t="str">
        <f t="array" ref="B102">IFERROR(INDEX('Annex 2 EHV charges'!$E$11:$E$12, MATCH(0, IF(ISBLANK('Annex 2 EHV charges'!$E$11:$E$12),1, COUNTIF(B$10:$B101, 'Annex 2 EHV charges'!$E$11:$E$12)), 0)),"")</f>
        <v/>
      </c>
      <c r="C102" s="92" t="str">
        <f>IF($B102="","",VLOOKUP($B102,'Annex 2 EHV charges'!$E$11:$O$12,2,0))</f>
        <v/>
      </c>
      <c r="D102" s="93" t="str">
        <f>IF($B102="","",VLOOKUP($B102,'Annex 2 EHV charges'!$E$11:$O$12,3,0))</f>
        <v/>
      </c>
      <c r="E102" s="109" t="str">
        <f>IF($B102="","",VLOOKUP($B102,'Annex 2 EHV charges'!$E$11:$O$12,8,0))</f>
        <v/>
      </c>
      <c r="F102" s="110" t="str">
        <f>IF($B102="","",VLOOKUP($B102,'Annex 2 EHV charges'!$E$11:$O$12,9,0))</f>
        <v/>
      </c>
      <c r="G102" s="110" t="str">
        <f>IF($B102="","",VLOOKUP($B102,'Annex 2 EHV charges'!$E$11:$O$12,10,0))</f>
        <v/>
      </c>
      <c r="H102" s="110" t="str">
        <f>IF($B102="","",VLOOKUP($B102,'Annex 2 EHV charges'!$E$11:$O$12,11,0))</f>
        <v/>
      </c>
    </row>
    <row r="103" spans="1:8" ht="15">
      <c r="A103" s="92" t="str">
        <f t="array" ref="A103">IFERROR(INDEX('Annex 2 EHV charges'!$D$11:$D$12, MATCH(0, IF(ISBLANK('Annex 2 EHV charges'!$D$11:$D$12),1, COUNTIF(A$10:$A102, 'Annex 2 EHV charges'!$D$11:$D$12)), 0)),"")</f>
        <v/>
      </c>
      <c r="B103" s="93" t="str">
        <f t="array" ref="B103">IFERROR(INDEX('Annex 2 EHV charges'!$E$11:$E$12, MATCH(0, IF(ISBLANK('Annex 2 EHV charges'!$E$11:$E$12),1, COUNTIF(B$10:$B102, 'Annex 2 EHV charges'!$E$11:$E$12)), 0)),"")</f>
        <v/>
      </c>
      <c r="C103" s="92" t="str">
        <f>IF($B103="","",VLOOKUP($B103,'Annex 2 EHV charges'!$E$11:$O$12,2,0))</f>
        <v/>
      </c>
      <c r="D103" s="93" t="str">
        <f>IF($B103="","",VLOOKUP($B103,'Annex 2 EHV charges'!$E$11:$O$12,3,0))</f>
        <v/>
      </c>
      <c r="E103" s="109" t="str">
        <f>IF($B103="","",VLOOKUP($B103,'Annex 2 EHV charges'!$E$11:$O$12,8,0))</f>
        <v/>
      </c>
      <c r="F103" s="110" t="str">
        <f>IF($B103="","",VLOOKUP($B103,'Annex 2 EHV charges'!$E$11:$O$12,9,0))</f>
        <v/>
      </c>
      <c r="G103" s="110" t="str">
        <f>IF($B103="","",VLOOKUP($B103,'Annex 2 EHV charges'!$E$11:$O$12,10,0))</f>
        <v/>
      </c>
      <c r="H103" s="110" t="str">
        <f>IF($B103="","",VLOOKUP($B103,'Annex 2 EHV charges'!$E$11:$O$12,11,0))</f>
        <v/>
      </c>
    </row>
    <row r="104" spans="1:8" ht="15">
      <c r="A104" s="92" t="str">
        <f t="array" ref="A104">IFERROR(INDEX('Annex 2 EHV charges'!$D$11:$D$12, MATCH(0, IF(ISBLANK('Annex 2 EHV charges'!$D$11:$D$12),1, COUNTIF(A$10:$A103, 'Annex 2 EHV charges'!$D$11:$D$12)), 0)),"")</f>
        <v/>
      </c>
      <c r="B104" s="93" t="str">
        <f t="array" ref="B104">IFERROR(INDEX('Annex 2 EHV charges'!$E$11:$E$12, MATCH(0, IF(ISBLANK('Annex 2 EHV charges'!$E$11:$E$12),1, COUNTIF(B$10:$B103, 'Annex 2 EHV charges'!$E$11:$E$12)), 0)),"")</f>
        <v/>
      </c>
      <c r="C104" s="92" t="str">
        <f>IF($B104="","",VLOOKUP($B104,'Annex 2 EHV charges'!$E$11:$O$12,2,0))</f>
        <v/>
      </c>
      <c r="D104" s="93" t="str">
        <f>IF($B104="","",VLOOKUP($B104,'Annex 2 EHV charges'!$E$11:$O$12,3,0))</f>
        <v/>
      </c>
      <c r="E104" s="109" t="str">
        <f>IF($B104="","",VLOOKUP($B104,'Annex 2 EHV charges'!$E$11:$O$12,8,0))</f>
        <v/>
      </c>
      <c r="F104" s="110" t="str">
        <f>IF($B104="","",VLOOKUP($B104,'Annex 2 EHV charges'!$E$11:$O$12,9,0))</f>
        <v/>
      </c>
      <c r="G104" s="110" t="str">
        <f>IF($B104="","",VLOOKUP($B104,'Annex 2 EHV charges'!$E$11:$O$12,10,0))</f>
        <v/>
      </c>
      <c r="H104" s="110" t="str">
        <f>IF($B104="","",VLOOKUP($B104,'Annex 2 EHV charges'!$E$11:$O$12,11,0))</f>
        <v/>
      </c>
    </row>
    <row r="105" spans="1:8" ht="15">
      <c r="A105" s="92" t="str">
        <f t="array" ref="A105">IFERROR(INDEX('Annex 2 EHV charges'!$D$11:$D$12, MATCH(0, IF(ISBLANK('Annex 2 EHV charges'!$D$11:$D$12),1, COUNTIF(A$10:$A104, 'Annex 2 EHV charges'!$D$11:$D$12)), 0)),"")</f>
        <v/>
      </c>
      <c r="B105" s="93" t="str">
        <f t="array" ref="B105">IFERROR(INDEX('Annex 2 EHV charges'!$E$11:$E$12, MATCH(0, IF(ISBLANK('Annex 2 EHV charges'!$E$11:$E$12),1, COUNTIF(B$10:$B104, 'Annex 2 EHV charges'!$E$11:$E$12)), 0)),"")</f>
        <v/>
      </c>
      <c r="C105" s="92" t="str">
        <f>IF($B105="","",VLOOKUP($B105,'Annex 2 EHV charges'!$E$11:$O$12,2,0))</f>
        <v/>
      </c>
      <c r="D105" s="93" t="str">
        <f>IF($B105="","",VLOOKUP($B105,'Annex 2 EHV charges'!$E$11:$O$12,3,0))</f>
        <v/>
      </c>
      <c r="E105" s="109" t="str">
        <f>IF($B105="","",VLOOKUP($B105,'Annex 2 EHV charges'!$E$11:$O$12,8,0))</f>
        <v/>
      </c>
      <c r="F105" s="110" t="str">
        <f>IF($B105="","",VLOOKUP($B105,'Annex 2 EHV charges'!$E$11:$O$12,9,0))</f>
        <v/>
      </c>
      <c r="G105" s="110" t="str">
        <f>IF($B105="","",VLOOKUP($B105,'Annex 2 EHV charges'!$E$11:$O$12,10,0))</f>
        <v/>
      </c>
      <c r="H105" s="110" t="str">
        <f>IF($B105="","",VLOOKUP($B105,'Annex 2 EHV charges'!$E$11:$O$12,11,0))</f>
        <v/>
      </c>
    </row>
    <row r="106" spans="1:8" ht="15">
      <c r="A106" s="92" t="str">
        <f t="array" ref="A106">IFERROR(INDEX('Annex 2 EHV charges'!$D$11:$D$12, MATCH(0, IF(ISBLANK('Annex 2 EHV charges'!$D$11:$D$12),1, COUNTIF(A$10:$A105, 'Annex 2 EHV charges'!$D$11:$D$12)), 0)),"")</f>
        <v/>
      </c>
      <c r="B106" s="93" t="str">
        <f t="array" ref="B106">IFERROR(INDEX('Annex 2 EHV charges'!$E$11:$E$12, MATCH(0, IF(ISBLANK('Annex 2 EHV charges'!$E$11:$E$12),1, COUNTIF(B$10:$B105, 'Annex 2 EHV charges'!$E$11:$E$12)), 0)),"")</f>
        <v/>
      </c>
      <c r="C106" s="92" t="str">
        <f>IF($B106="","",VLOOKUP($B106,'Annex 2 EHV charges'!$E$11:$O$12,2,0))</f>
        <v/>
      </c>
      <c r="D106" s="93" t="str">
        <f>IF($B106="","",VLOOKUP($B106,'Annex 2 EHV charges'!$E$11:$O$12,3,0))</f>
        <v/>
      </c>
      <c r="E106" s="109" t="str">
        <f>IF($B106="","",VLOOKUP($B106,'Annex 2 EHV charges'!$E$11:$O$12,8,0))</f>
        <v/>
      </c>
      <c r="F106" s="110" t="str">
        <f>IF($B106="","",VLOOKUP($B106,'Annex 2 EHV charges'!$E$11:$O$12,9,0))</f>
        <v/>
      </c>
      <c r="G106" s="110" t="str">
        <f>IF($B106="","",VLOOKUP($B106,'Annex 2 EHV charges'!$E$11:$O$12,10,0))</f>
        <v/>
      </c>
      <c r="H106" s="110" t="str">
        <f>IF($B106="","",VLOOKUP($B106,'Annex 2 EHV charges'!$E$11:$O$12,11,0))</f>
        <v/>
      </c>
    </row>
    <row r="107" spans="1:8" ht="15">
      <c r="A107" s="92" t="str">
        <f t="array" ref="A107">IFERROR(INDEX('Annex 2 EHV charges'!$D$11:$D$12, MATCH(0, IF(ISBLANK('Annex 2 EHV charges'!$D$11:$D$12),1, COUNTIF(A$10:$A106, 'Annex 2 EHV charges'!$D$11:$D$12)), 0)),"")</f>
        <v/>
      </c>
      <c r="B107" s="93" t="str">
        <f t="array" ref="B107">IFERROR(INDEX('Annex 2 EHV charges'!$E$11:$E$12, MATCH(0, IF(ISBLANK('Annex 2 EHV charges'!$E$11:$E$12),1, COUNTIF(B$10:$B106, 'Annex 2 EHV charges'!$E$11:$E$12)), 0)),"")</f>
        <v/>
      </c>
      <c r="C107" s="92" t="str">
        <f>IF($B107="","",VLOOKUP($B107,'Annex 2 EHV charges'!$E$11:$O$12,2,0))</f>
        <v/>
      </c>
      <c r="D107" s="93" t="str">
        <f>IF($B107="","",VLOOKUP($B107,'Annex 2 EHV charges'!$E$11:$O$12,3,0))</f>
        <v/>
      </c>
      <c r="E107" s="109" t="str">
        <f>IF($B107="","",VLOOKUP($B107,'Annex 2 EHV charges'!$E$11:$O$12,8,0))</f>
        <v/>
      </c>
      <c r="F107" s="110" t="str">
        <f>IF($B107="","",VLOOKUP($B107,'Annex 2 EHV charges'!$E$11:$O$12,9,0))</f>
        <v/>
      </c>
      <c r="G107" s="110" t="str">
        <f>IF($B107="","",VLOOKUP($B107,'Annex 2 EHV charges'!$E$11:$O$12,10,0))</f>
        <v/>
      </c>
      <c r="H107" s="110" t="str">
        <f>IF($B107="","",VLOOKUP($B107,'Annex 2 EHV charges'!$E$11:$O$12,11,0))</f>
        <v/>
      </c>
    </row>
    <row r="108" spans="1:8" ht="15">
      <c r="A108" s="92" t="str">
        <f t="array" ref="A108">IFERROR(INDEX('Annex 2 EHV charges'!$D$11:$D$12, MATCH(0, IF(ISBLANK('Annex 2 EHV charges'!$D$11:$D$12),1, COUNTIF(A$10:$A107, 'Annex 2 EHV charges'!$D$11:$D$12)), 0)),"")</f>
        <v/>
      </c>
      <c r="B108" s="93" t="str">
        <f t="array" ref="B108">IFERROR(INDEX('Annex 2 EHV charges'!$E$11:$E$12, MATCH(0, IF(ISBLANK('Annex 2 EHV charges'!$E$11:$E$12),1, COUNTIF(B$10:$B107, 'Annex 2 EHV charges'!$E$11:$E$12)), 0)),"")</f>
        <v/>
      </c>
      <c r="C108" s="92" t="str">
        <f>IF($B108="","",VLOOKUP($B108,'Annex 2 EHV charges'!$E$11:$O$12,2,0))</f>
        <v/>
      </c>
      <c r="D108" s="93" t="str">
        <f>IF($B108="","",VLOOKUP($B108,'Annex 2 EHV charges'!$E$11:$O$12,3,0))</f>
        <v/>
      </c>
      <c r="E108" s="109" t="str">
        <f>IF($B108="","",VLOOKUP($B108,'Annex 2 EHV charges'!$E$11:$O$12,8,0))</f>
        <v/>
      </c>
      <c r="F108" s="110" t="str">
        <f>IF($B108="","",VLOOKUP($B108,'Annex 2 EHV charges'!$E$11:$O$12,9,0))</f>
        <v/>
      </c>
      <c r="G108" s="110" t="str">
        <f>IF($B108="","",VLOOKUP($B108,'Annex 2 EHV charges'!$E$11:$O$12,10,0))</f>
        <v/>
      </c>
      <c r="H108" s="110" t="str">
        <f>IF($B108="","",VLOOKUP($B108,'Annex 2 EHV charges'!$E$11:$O$12,11,0))</f>
        <v/>
      </c>
    </row>
    <row r="109" spans="1:8" ht="15">
      <c r="A109" s="92" t="str">
        <f t="array" ref="A109">IFERROR(INDEX('Annex 2 EHV charges'!$D$11:$D$12, MATCH(0, IF(ISBLANK('Annex 2 EHV charges'!$D$11:$D$12),1, COUNTIF(A$10:$A108, 'Annex 2 EHV charges'!$D$11:$D$12)), 0)),"")</f>
        <v/>
      </c>
      <c r="B109" s="93" t="str">
        <f t="array" ref="B109">IFERROR(INDEX('Annex 2 EHV charges'!$E$11:$E$12, MATCH(0, IF(ISBLANK('Annex 2 EHV charges'!$E$11:$E$12),1, COUNTIF(B$10:$B108, 'Annex 2 EHV charges'!$E$11:$E$12)), 0)),"")</f>
        <v/>
      </c>
      <c r="C109" s="92" t="str">
        <f>IF($B109="","",VLOOKUP($B109,'Annex 2 EHV charges'!$E$11:$O$12,2,0))</f>
        <v/>
      </c>
      <c r="D109" s="93" t="str">
        <f>IF($B109="","",VLOOKUP($B109,'Annex 2 EHV charges'!$E$11:$O$12,3,0))</f>
        <v/>
      </c>
      <c r="E109" s="109" t="str">
        <f>IF($B109="","",VLOOKUP($B109,'Annex 2 EHV charges'!$E$11:$O$12,8,0))</f>
        <v/>
      </c>
      <c r="F109" s="110" t="str">
        <f>IF($B109="","",VLOOKUP($B109,'Annex 2 EHV charges'!$E$11:$O$12,9,0))</f>
        <v/>
      </c>
      <c r="G109" s="110" t="str">
        <f>IF($B109="","",VLOOKUP($B109,'Annex 2 EHV charges'!$E$11:$O$12,10,0))</f>
        <v/>
      </c>
      <c r="H109" s="110" t="str">
        <f>IF($B109="","",VLOOKUP($B109,'Annex 2 EHV charges'!$E$11:$O$12,11,0))</f>
        <v/>
      </c>
    </row>
    <row r="110" spans="1:8" ht="15">
      <c r="A110" s="92" t="str">
        <f t="array" ref="A110">IFERROR(INDEX('Annex 2 EHV charges'!$D$11:$D$12, MATCH(0, IF(ISBLANK('Annex 2 EHV charges'!$D$11:$D$12),1, COUNTIF(A$10:$A109, 'Annex 2 EHV charges'!$D$11:$D$12)), 0)),"")</f>
        <v/>
      </c>
      <c r="B110" s="93" t="str">
        <f t="array" ref="B110">IFERROR(INDEX('Annex 2 EHV charges'!$E$11:$E$12, MATCH(0, IF(ISBLANK('Annex 2 EHV charges'!$E$11:$E$12),1, COUNTIF(B$10:$B109, 'Annex 2 EHV charges'!$E$11:$E$12)), 0)),"")</f>
        <v/>
      </c>
      <c r="C110" s="92" t="str">
        <f>IF($B110="","",VLOOKUP($B110,'Annex 2 EHV charges'!$E$11:$O$12,2,0))</f>
        <v/>
      </c>
      <c r="D110" s="93" t="str">
        <f>IF($B110="","",VLOOKUP($B110,'Annex 2 EHV charges'!$E$11:$O$12,3,0))</f>
        <v/>
      </c>
      <c r="E110" s="109" t="str">
        <f>IF($B110="","",VLOOKUP($B110,'Annex 2 EHV charges'!$E$11:$O$12,8,0))</f>
        <v/>
      </c>
      <c r="F110" s="110" t="str">
        <f>IF($B110="","",VLOOKUP($B110,'Annex 2 EHV charges'!$E$11:$O$12,9,0))</f>
        <v/>
      </c>
      <c r="G110" s="110" t="str">
        <f>IF($B110="","",VLOOKUP($B110,'Annex 2 EHV charges'!$E$11:$O$12,10,0))</f>
        <v/>
      </c>
      <c r="H110" s="110" t="str">
        <f>IF($B110="","",VLOOKUP($B110,'Annex 2 EHV charges'!$E$11:$O$12,11,0))</f>
        <v/>
      </c>
    </row>
    <row r="111" spans="1:8" ht="15">
      <c r="A111" s="92" t="str">
        <f t="array" ref="A111">IFERROR(INDEX('Annex 2 EHV charges'!$D$11:$D$12, MATCH(0, IF(ISBLANK('Annex 2 EHV charges'!$D$11:$D$12),1, COUNTIF(A$10:$A110, 'Annex 2 EHV charges'!$D$11:$D$12)), 0)),"")</f>
        <v/>
      </c>
      <c r="B111" s="93" t="str">
        <f t="array" ref="B111">IFERROR(INDEX('Annex 2 EHV charges'!$E$11:$E$12, MATCH(0, IF(ISBLANK('Annex 2 EHV charges'!$E$11:$E$12),1, COUNTIF(B$10:$B110, 'Annex 2 EHV charges'!$E$11:$E$12)), 0)),"")</f>
        <v/>
      </c>
      <c r="C111" s="92" t="str">
        <f>IF($B111="","",VLOOKUP($B111,'Annex 2 EHV charges'!$E$11:$O$12,2,0))</f>
        <v/>
      </c>
      <c r="D111" s="93" t="str">
        <f>IF($B111="","",VLOOKUP($B111,'Annex 2 EHV charges'!$E$11:$O$12,3,0))</f>
        <v/>
      </c>
      <c r="E111" s="109" t="str">
        <f>IF($B111="","",VLOOKUP($B111,'Annex 2 EHV charges'!$E$11:$O$12,8,0))</f>
        <v/>
      </c>
      <c r="F111" s="110" t="str">
        <f>IF($B111="","",VLOOKUP($B111,'Annex 2 EHV charges'!$E$11:$O$12,9,0))</f>
        <v/>
      </c>
      <c r="G111" s="110" t="str">
        <f>IF($B111="","",VLOOKUP($B111,'Annex 2 EHV charges'!$E$11:$O$12,10,0))</f>
        <v/>
      </c>
      <c r="H111" s="110" t="str">
        <f>IF($B111="","",VLOOKUP($B111,'Annex 2 EHV charges'!$E$11:$O$12,11,0))</f>
        <v/>
      </c>
    </row>
    <row r="112" spans="1:8" ht="15">
      <c r="A112" s="92" t="str">
        <f t="array" ref="A112">IFERROR(INDEX('Annex 2 EHV charges'!$D$11:$D$12, MATCH(0, IF(ISBLANK('Annex 2 EHV charges'!$D$11:$D$12),1, COUNTIF(A$10:$A111, 'Annex 2 EHV charges'!$D$11:$D$12)), 0)),"")</f>
        <v/>
      </c>
      <c r="B112" s="93" t="str">
        <f t="array" ref="B112">IFERROR(INDEX('Annex 2 EHV charges'!$E$11:$E$12, MATCH(0, IF(ISBLANK('Annex 2 EHV charges'!$E$11:$E$12),1, COUNTIF(B$10:$B111, 'Annex 2 EHV charges'!$E$11:$E$12)), 0)),"")</f>
        <v/>
      </c>
      <c r="C112" s="92" t="str">
        <f>IF($B112="","",VLOOKUP($B112,'Annex 2 EHV charges'!$E$11:$O$12,2,0))</f>
        <v/>
      </c>
      <c r="D112" s="93" t="str">
        <f>IF($B112="","",VLOOKUP($B112,'Annex 2 EHV charges'!$E$11:$O$12,3,0))</f>
        <v/>
      </c>
      <c r="E112" s="109" t="str">
        <f>IF($B112="","",VLOOKUP($B112,'Annex 2 EHV charges'!$E$11:$O$12,8,0))</f>
        <v/>
      </c>
      <c r="F112" s="110" t="str">
        <f>IF($B112="","",VLOOKUP($B112,'Annex 2 EHV charges'!$E$11:$O$12,9,0))</f>
        <v/>
      </c>
      <c r="G112" s="110" t="str">
        <f>IF($B112="","",VLOOKUP($B112,'Annex 2 EHV charges'!$E$11:$O$12,10,0))</f>
        <v/>
      </c>
      <c r="H112" s="110" t="str">
        <f>IF($B112="","",VLOOKUP($B112,'Annex 2 EHV charges'!$E$11:$O$12,11,0))</f>
        <v/>
      </c>
    </row>
    <row r="113" spans="1:8" ht="15">
      <c r="A113" s="92" t="str">
        <f t="array" ref="A113">IFERROR(INDEX('Annex 2 EHV charges'!$D$11:$D$12, MATCH(0, IF(ISBLANK('Annex 2 EHV charges'!$D$11:$D$12),1, COUNTIF(A$10:$A112, 'Annex 2 EHV charges'!$D$11:$D$12)), 0)),"")</f>
        <v/>
      </c>
      <c r="B113" s="93" t="str">
        <f t="array" ref="B113">IFERROR(INDEX('Annex 2 EHV charges'!$E$11:$E$12, MATCH(0, IF(ISBLANK('Annex 2 EHV charges'!$E$11:$E$12),1, COUNTIF(B$10:$B112, 'Annex 2 EHV charges'!$E$11:$E$12)), 0)),"")</f>
        <v/>
      </c>
      <c r="C113" s="92" t="str">
        <f>IF($B113="","",VLOOKUP($B113,'Annex 2 EHV charges'!$E$11:$O$12,2,0))</f>
        <v/>
      </c>
      <c r="D113" s="93" t="str">
        <f>IF($B113="","",VLOOKUP($B113,'Annex 2 EHV charges'!$E$11:$O$12,3,0))</f>
        <v/>
      </c>
      <c r="E113" s="109" t="str">
        <f>IF($B113="","",VLOOKUP($B113,'Annex 2 EHV charges'!$E$11:$O$12,8,0))</f>
        <v/>
      </c>
      <c r="F113" s="110" t="str">
        <f>IF($B113="","",VLOOKUP($B113,'Annex 2 EHV charges'!$E$11:$O$12,9,0))</f>
        <v/>
      </c>
      <c r="G113" s="110" t="str">
        <f>IF($B113="","",VLOOKUP($B113,'Annex 2 EHV charges'!$E$11:$O$12,10,0))</f>
        <v/>
      </c>
      <c r="H113" s="110" t="str">
        <f>IF($B113="","",VLOOKUP($B113,'Annex 2 EHV charges'!$E$11:$O$12,11,0))</f>
        <v/>
      </c>
    </row>
    <row r="114" spans="1:8" ht="15">
      <c r="A114" s="92" t="str">
        <f t="array" ref="A114">IFERROR(INDEX('Annex 2 EHV charges'!$D$11:$D$12, MATCH(0, IF(ISBLANK('Annex 2 EHV charges'!$D$11:$D$12),1, COUNTIF(A$10:$A113, 'Annex 2 EHV charges'!$D$11:$D$12)), 0)),"")</f>
        <v/>
      </c>
      <c r="B114" s="93" t="str">
        <f t="array" ref="B114">IFERROR(INDEX('Annex 2 EHV charges'!$E$11:$E$12, MATCH(0, IF(ISBLANK('Annex 2 EHV charges'!$E$11:$E$12),1, COUNTIF(B$10:$B113, 'Annex 2 EHV charges'!$E$11:$E$12)), 0)),"")</f>
        <v/>
      </c>
      <c r="C114" s="92" t="str">
        <f>IF($B114="","",VLOOKUP($B114,'Annex 2 EHV charges'!$E$11:$O$12,2,0))</f>
        <v/>
      </c>
      <c r="D114" s="93" t="str">
        <f>IF($B114="","",VLOOKUP($B114,'Annex 2 EHV charges'!$E$11:$O$12,3,0))</f>
        <v/>
      </c>
      <c r="E114" s="109" t="str">
        <f>IF($B114="","",VLOOKUP($B114,'Annex 2 EHV charges'!$E$11:$O$12,8,0))</f>
        <v/>
      </c>
      <c r="F114" s="110" t="str">
        <f>IF($B114="","",VLOOKUP($B114,'Annex 2 EHV charges'!$E$11:$O$12,9,0))</f>
        <v/>
      </c>
      <c r="G114" s="110" t="str">
        <f>IF($B114="","",VLOOKUP($B114,'Annex 2 EHV charges'!$E$11:$O$12,10,0))</f>
        <v/>
      </c>
      <c r="H114" s="110" t="str">
        <f>IF($B114="","",VLOOKUP($B114,'Annex 2 EHV charges'!$E$11:$O$12,11,0))</f>
        <v/>
      </c>
    </row>
    <row r="115" spans="1:8" ht="15">
      <c r="A115" s="92" t="str">
        <f t="array" ref="A115">IFERROR(INDEX('Annex 2 EHV charges'!$D$11:$D$12, MATCH(0, IF(ISBLANK('Annex 2 EHV charges'!$D$11:$D$12),1, COUNTIF(A$10:$A114, 'Annex 2 EHV charges'!$D$11:$D$12)), 0)),"")</f>
        <v/>
      </c>
      <c r="B115" s="93" t="str">
        <f t="array" ref="B115">IFERROR(INDEX('Annex 2 EHV charges'!$E$11:$E$12, MATCH(0, IF(ISBLANK('Annex 2 EHV charges'!$E$11:$E$12),1, COUNTIF(B$10:$B114, 'Annex 2 EHV charges'!$E$11:$E$12)), 0)),"")</f>
        <v/>
      </c>
      <c r="C115" s="92" t="str">
        <f>IF($B115="","",VLOOKUP($B115,'Annex 2 EHV charges'!$E$11:$O$12,2,0))</f>
        <v/>
      </c>
      <c r="D115" s="93" t="str">
        <f>IF($B115="","",VLOOKUP($B115,'Annex 2 EHV charges'!$E$11:$O$12,3,0))</f>
        <v/>
      </c>
      <c r="E115" s="109" t="str">
        <f>IF($B115="","",VLOOKUP($B115,'Annex 2 EHV charges'!$E$11:$O$12,8,0))</f>
        <v/>
      </c>
      <c r="F115" s="110" t="str">
        <f>IF($B115="","",VLOOKUP($B115,'Annex 2 EHV charges'!$E$11:$O$12,9,0))</f>
        <v/>
      </c>
      <c r="G115" s="110" t="str">
        <f>IF($B115="","",VLOOKUP($B115,'Annex 2 EHV charges'!$E$11:$O$12,10,0))</f>
        <v/>
      </c>
      <c r="H115" s="110" t="str">
        <f>IF($B115="","",VLOOKUP($B115,'Annex 2 EHV charges'!$E$11:$O$12,11,0))</f>
        <v/>
      </c>
    </row>
    <row r="116" spans="1:8" ht="15">
      <c r="A116" s="92" t="str">
        <f t="array" ref="A116">IFERROR(INDEX('Annex 2 EHV charges'!$D$11:$D$12, MATCH(0, IF(ISBLANK('Annex 2 EHV charges'!$D$11:$D$12),1, COUNTIF(A$10:$A115, 'Annex 2 EHV charges'!$D$11:$D$12)), 0)),"")</f>
        <v/>
      </c>
      <c r="B116" s="93" t="str">
        <f t="array" ref="B116">IFERROR(INDEX('Annex 2 EHV charges'!$E$11:$E$12, MATCH(0, IF(ISBLANK('Annex 2 EHV charges'!$E$11:$E$12),1, COUNTIF(B$10:$B115, 'Annex 2 EHV charges'!$E$11:$E$12)), 0)),"")</f>
        <v/>
      </c>
      <c r="C116" s="92" t="str">
        <f>IF($B116="","",VLOOKUP($B116,'Annex 2 EHV charges'!$E$11:$O$12,2,0))</f>
        <v/>
      </c>
      <c r="D116" s="93" t="str">
        <f>IF($B116="","",VLOOKUP($B116,'Annex 2 EHV charges'!$E$11:$O$12,3,0))</f>
        <v/>
      </c>
      <c r="E116" s="109" t="str">
        <f>IF($B116="","",VLOOKUP($B116,'Annex 2 EHV charges'!$E$11:$O$12,8,0))</f>
        <v/>
      </c>
      <c r="F116" s="110" t="str">
        <f>IF($B116="","",VLOOKUP($B116,'Annex 2 EHV charges'!$E$11:$O$12,9,0))</f>
        <v/>
      </c>
      <c r="G116" s="110" t="str">
        <f>IF($B116="","",VLOOKUP($B116,'Annex 2 EHV charges'!$E$11:$O$12,10,0))</f>
        <v/>
      </c>
      <c r="H116" s="110" t="str">
        <f>IF($B116="","",VLOOKUP($B116,'Annex 2 EHV charges'!$E$11:$O$12,11,0))</f>
        <v/>
      </c>
    </row>
    <row r="117" spans="1:8" ht="15">
      <c r="A117" s="92" t="str">
        <f t="array" ref="A117">IFERROR(INDEX('Annex 2 EHV charges'!$D$11:$D$12, MATCH(0, IF(ISBLANK('Annex 2 EHV charges'!$D$11:$D$12),1, COUNTIF(A$10:$A116, 'Annex 2 EHV charges'!$D$11:$D$12)), 0)),"")</f>
        <v/>
      </c>
      <c r="B117" s="93" t="str">
        <f t="array" ref="B117">IFERROR(INDEX('Annex 2 EHV charges'!$E$11:$E$12, MATCH(0, IF(ISBLANK('Annex 2 EHV charges'!$E$11:$E$12),1, COUNTIF(B$10:$B116, 'Annex 2 EHV charges'!$E$11:$E$12)), 0)),"")</f>
        <v/>
      </c>
      <c r="C117" s="92" t="str">
        <f>IF($B117="","",VLOOKUP($B117,'Annex 2 EHV charges'!$E$11:$O$12,2,0))</f>
        <v/>
      </c>
      <c r="D117" s="93" t="str">
        <f>IF($B117="","",VLOOKUP($B117,'Annex 2 EHV charges'!$E$11:$O$12,3,0))</f>
        <v/>
      </c>
      <c r="E117" s="109" t="str">
        <f>IF($B117="","",VLOOKUP($B117,'Annex 2 EHV charges'!$E$11:$O$12,8,0))</f>
        <v/>
      </c>
      <c r="F117" s="110" t="str">
        <f>IF($B117="","",VLOOKUP($B117,'Annex 2 EHV charges'!$E$11:$O$12,9,0))</f>
        <v/>
      </c>
      <c r="G117" s="110" t="str">
        <f>IF($B117="","",VLOOKUP($B117,'Annex 2 EHV charges'!$E$11:$O$12,10,0))</f>
        <v/>
      </c>
      <c r="H117" s="110" t="str">
        <f>IF($B117="","",VLOOKUP($B117,'Annex 2 EHV charges'!$E$11:$O$12,11,0))</f>
        <v/>
      </c>
    </row>
    <row r="118" spans="1:8" ht="15">
      <c r="A118" s="92" t="str">
        <f t="array" ref="A118">IFERROR(INDEX('Annex 2 EHV charges'!$D$11:$D$12, MATCH(0, IF(ISBLANK('Annex 2 EHV charges'!$D$11:$D$12),1, COUNTIF(A$10:$A117, 'Annex 2 EHV charges'!$D$11:$D$12)), 0)),"")</f>
        <v/>
      </c>
      <c r="B118" s="93" t="str">
        <f t="array" ref="B118">IFERROR(INDEX('Annex 2 EHV charges'!$E$11:$E$12, MATCH(0, IF(ISBLANK('Annex 2 EHV charges'!$E$11:$E$12),1, COUNTIF(B$10:$B117, 'Annex 2 EHV charges'!$E$11:$E$12)), 0)),"")</f>
        <v/>
      </c>
      <c r="C118" s="92" t="str">
        <f>IF($B118="","",VLOOKUP($B118,'Annex 2 EHV charges'!$E$11:$O$12,2,0))</f>
        <v/>
      </c>
      <c r="D118" s="93" t="str">
        <f>IF($B118="","",VLOOKUP($B118,'Annex 2 EHV charges'!$E$11:$O$12,3,0))</f>
        <v/>
      </c>
      <c r="E118" s="109" t="str">
        <f>IF($B118="","",VLOOKUP($B118,'Annex 2 EHV charges'!$E$11:$O$12,8,0))</f>
        <v/>
      </c>
      <c r="F118" s="110" t="str">
        <f>IF($B118="","",VLOOKUP($B118,'Annex 2 EHV charges'!$E$11:$O$12,9,0))</f>
        <v/>
      </c>
      <c r="G118" s="110" t="str">
        <f>IF($B118="","",VLOOKUP($B118,'Annex 2 EHV charges'!$E$11:$O$12,10,0))</f>
        <v/>
      </c>
      <c r="H118" s="110" t="str">
        <f>IF($B118="","",VLOOKUP($B118,'Annex 2 EHV charges'!$E$11:$O$12,11,0))</f>
        <v/>
      </c>
    </row>
    <row r="119" spans="1:8" ht="15">
      <c r="A119" s="92" t="str">
        <f t="array" ref="A119">IFERROR(INDEX('Annex 2 EHV charges'!$D$11:$D$12, MATCH(0, IF(ISBLANK('Annex 2 EHV charges'!$D$11:$D$12),1, COUNTIF(A$10:$A118, 'Annex 2 EHV charges'!$D$11:$D$12)), 0)),"")</f>
        <v/>
      </c>
      <c r="B119" s="93" t="str">
        <f t="array" ref="B119">IFERROR(INDEX('Annex 2 EHV charges'!$E$11:$E$12, MATCH(0, IF(ISBLANK('Annex 2 EHV charges'!$E$11:$E$12),1, COUNTIF(B$10:$B118, 'Annex 2 EHV charges'!$E$11:$E$12)), 0)),"")</f>
        <v/>
      </c>
      <c r="C119" s="92" t="str">
        <f>IF($B119="","",VLOOKUP($B119,'Annex 2 EHV charges'!$E$11:$O$12,2,0))</f>
        <v/>
      </c>
      <c r="D119" s="93" t="str">
        <f>IF($B119="","",VLOOKUP($B119,'Annex 2 EHV charges'!$E$11:$O$12,3,0))</f>
        <v/>
      </c>
      <c r="E119" s="109" t="str">
        <f>IF($B119="","",VLOOKUP($B119,'Annex 2 EHV charges'!$E$11:$O$12,8,0))</f>
        <v/>
      </c>
      <c r="F119" s="110" t="str">
        <f>IF($B119="","",VLOOKUP($B119,'Annex 2 EHV charges'!$E$11:$O$12,9,0))</f>
        <v/>
      </c>
      <c r="G119" s="110" t="str">
        <f>IF($B119="","",VLOOKUP($B119,'Annex 2 EHV charges'!$E$11:$O$12,10,0))</f>
        <v/>
      </c>
      <c r="H119" s="110" t="str">
        <f>IF($B119="","",VLOOKUP($B119,'Annex 2 EHV charges'!$E$11:$O$12,11,0))</f>
        <v/>
      </c>
    </row>
    <row r="120" spans="1:8" ht="15">
      <c r="A120" s="92" t="str">
        <f t="array" ref="A120">IFERROR(INDEX('Annex 2 EHV charges'!$D$11:$D$12, MATCH(0, IF(ISBLANK('Annex 2 EHV charges'!$D$11:$D$12),1, COUNTIF(A$10:$A119, 'Annex 2 EHV charges'!$D$11:$D$12)), 0)),"")</f>
        <v/>
      </c>
      <c r="B120" s="93" t="str">
        <f t="array" ref="B120">IFERROR(INDEX('Annex 2 EHV charges'!$E$11:$E$12, MATCH(0, IF(ISBLANK('Annex 2 EHV charges'!$E$11:$E$12),1, COUNTIF(B$10:$B119, 'Annex 2 EHV charges'!$E$11:$E$12)), 0)),"")</f>
        <v/>
      </c>
      <c r="C120" s="92" t="str">
        <f>IF($B120="","",VLOOKUP($B120,'Annex 2 EHV charges'!$E$11:$O$12,2,0))</f>
        <v/>
      </c>
      <c r="D120" s="93" t="str">
        <f>IF($B120="","",VLOOKUP($B120,'Annex 2 EHV charges'!$E$11:$O$12,3,0))</f>
        <v/>
      </c>
      <c r="E120" s="109" t="str">
        <f>IF($B120="","",VLOOKUP($B120,'Annex 2 EHV charges'!$E$11:$O$12,8,0))</f>
        <v/>
      </c>
      <c r="F120" s="110" t="str">
        <f>IF($B120="","",VLOOKUP($B120,'Annex 2 EHV charges'!$E$11:$O$12,9,0))</f>
        <v/>
      </c>
      <c r="G120" s="110" t="str">
        <f>IF($B120="","",VLOOKUP($B120,'Annex 2 EHV charges'!$E$11:$O$12,10,0))</f>
        <v/>
      </c>
      <c r="H120" s="110" t="str">
        <f>IF($B120="","",VLOOKUP($B120,'Annex 2 EHV charges'!$E$11:$O$12,11,0))</f>
        <v/>
      </c>
    </row>
    <row r="121" spans="1:8" ht="15">
      <c r="A121" s="92" t="str">
        <f t="array" ref="A121">IFERROR(INDEX('Annex 2 EHV charges'!$D$11:$D$12, MATCH(0, IF(ISBLANK('Annex 2 EHV charges'!$D$11:$D$12),1, COUNTIF(A$10:$A120, 'Annex 2 EHV charges'!$D$11:$D$12)), 0)),"")</f>
        <v/>
      </c>
      <c r="B121" s="93" t="str">
        <f t="array" ref="B121">IFERROR(INDEX('Annex 2 EHV charges'!$E$11:$E$12, MATCH(0, IF(ISBLANK('Annex 2 EHV charges'!$E$11:$E$12),1, COUNTIF(B$10:$B120, 'Annex 2 EHV charges'!$E$11:$E$12)), 0)),"")</f>
        <v/>
      </c>
      <c r="C121" s="92" t="str">
        <f>IF($B121="","",VLOOKUP($B121,'Annex 2 EHV charges'!$E$11:$O$12,2,0))</f>
        <v/>
      </c>
      <c r="D121" s="93" t="str">
        <f>IF($B121="","",VLOOKUP($B121,'Annex 2 EHV charges'!$E$11:$O$12,3,0))</f>
        <v/>
      </c>
      <c r="E121" s="109" t="str">
        <f>IF($B121="","",VLOOKUP($B121,'Annex 2 EHV charges'!$E$11:$O$12,8,0))</f>
        <v/>
      </c>
      <c r="F121" s="110" t="str">
        <f>IF($B121="","",VLOOKUP($B121,'Annex 2 EHV charges'!$E$11:$O$12,9,0))</f>
        <v/>
      </c>
      <c r="G121" s="110" t="str">
        <f>IF($B121="","",VLOOKUP($B121,'Annex 2 EHV charges'!$E$11:$O$12,10,0))</f>
        <v/>
      </c>
      <c r="H121" s="110" t="str">
        <f>IF($B121="","",VLOOKUP($B121,'Annex 2 EHV charges'!$E$11:$O$12,11,0))</f>
        <v/>
      </c>
    </row>
    <row r="122" spans="1:8" ht="15">
      <c r="A122" s="92" t="str">
        <f t="array" ref="A122">IFERROR(INDEX('Annex 2 EHV charges'!$D$11:$D$12, MATCH(0, IF(ISBLANK('Annex 2 EHV charges'!$D$11:$D$12),1, COUNTIF(A$10:$A121, 'Annex 2 EHV charges'!$D$11:$D$12)), 0)),"")</f>
        <v/>
      </c>
      <c r="B122" s="93" t="str">
        <f t="array" ref="B122">IFERROR(INDEX('Annex 2 EHV charges'!$E$11:$E$12, MATCH(0, IF(ISBLANK('Annex 2 EHV charges'!$E$11:$E$12),1, COUNTIF(B$10:$B121, 'Annex 2 EHV charges'!$E$11:$E$12)), 0)),"")</f>
        <v/>
      </c>
      <c r="C122" s="92" t="str">
        <f>IF($B122="","",VLOOKUP($B122,'Annex 2 EHV charges'!$E$11:$O$12,2,0))</f>
        <v/>
      </c>
      <c r="D122" s="93" t="str">
        <f>IF($B122="","",VLOOKUP($B122,'Annex 2 EHV charges'!$E$11:$O$12,3,0))</f>
        <v/>
      </c>
      <c r="E122" s="109" t="str">
        <f>IF($B122="","",VLOOKUP($B122,'Annex 2 EHV charges'!$E$11:$O$12,8,0))</f>
        <v/>
      </c>
      <c r="F122" s="110" t="str">
        <f>IF($B122="","",VLOOKUP($B122,'Annex 2 EHV charges'!$E$11:$O$12,9,0))</f>
        <v/>
      </c>
      <c r="G122" s="110" t="str">
        <f>IF($B122="","",VLOOKUP($B122,'Annex 2 EHV charges'!$E$11:$O$12,10,0))</f>
        <v/>
      </c>
      <c r="H122" s="110" t="str">
        <f>IF($B122="","",VLOOKUP($B122,'Annex 2 EHV charges'!$E$11:$O$12,11,0))</f>
        <v/>
      </c>
    </row>
    <row r="123" spans="1:8" ht="15">
      <c r="A123" s="92" t="str">
        <f t="array" ref="A123">IFERROR(INDEX('Annex 2 EHV charges'!$D$11:$D$12, MATCH(0, IF(ISBLANK('Annex 2 EHV charges'!$D$11:$D$12),1, COUNTIF(A$10:$A122, 'Annex 2 EHV charges'!$D$11:$D$12)), 0)),"")</f>
        <v/>
      </c>
      <c r="B123" s="93" t="str">
        <f t="array" ref="B123">IFERROR(INDEX('Annex 2 EHV charges'!$E$11:$E$12, MATCH(0, IF(ISBLANK('Annex 2 EHV charges'!$E$11:$E$12),1, COUNTIF(B$10:$B122, 'Annex 2 EHV charges'!$E$11:$E$12)), 0)),"")</f>
        <v/>
      </c>
      <c r="C123" s="92" t="str">
        <f>IF($B123="","",VLOOKUP($B123,'Annex 2 EHV charges'!$E$11:$O$12,2,0))</f>
        <v/>
      </c>
      <c r="D123" s="93" t="str">
        <f>IF($B123="","",VLOOKUP($B123,'Annex 2 EHV charges'!$E$11:$O$12,3,0))</f>
        <v/>
      </c>
      <c r="E123" s="109" t="str">
        <f>IF($B123="","",VLOOKUP($B123,'Annex 2 EHV charges'!$E$11:$O$12,8,0))</f>
        <v/>
      </c>
      <c r="F123" s="110" t="str">
        <f>IF($B123="","",VLOOKUP($B123,'Annex 2 EHV charges'!$E$11:$O$12,9,0))</f>
        <v/>
      </c>
      <c r="G123" s="110" t="str">
        <f>IF($B123="","",VLOOKUP($B123,'Annex 2 EHV charges'!$E$11:$O$12,10,0))</f>
        <v/>
      </c>
      <c r="H123" s="110" t="str">
        <f>IF($B123="","",VLOOKUP($B123,'Annex 2 EHV charges'!$E$11:$O$12,11,0))</f>
        <v/>
      </c>
    </row>
    <row r="124" spans="1:8" ht="15">
      <c r="A124" s="92" t="str">
        <f t="array" ref="A124">IFERROR(INDEX('Annex 2 EHV charges'!$D$11:$D$12, MATCH(0, IF(ISBLANK('Annex 2 EHV charges'!$D$11:$D$12),1, COUNTIF(A$10:$A123, 'Annex 2 EHV charges'!$D$11:$D$12)), 0)),"")</f>
        <v/>
      </c>
      <c r="B124" s="93" t="str">
        <f t="array" ref="B124">IFERROR(INDEX('Annex 2 EHV charges'!$E$11:$E$12, MATCH(0, IF(ISBLANK('Annex 2 EHV charges'!$E$11:$E$12),1, COUNTIF(B$10:$B123, 'Annex 2 EHV charges'!$E$11:$E$12)), 0)),"")</f>
        <v/>
      </c>
      <c r="C124" s="92" t="str">
        <f>IF($B124="","",VLOOKUP($B124,'Annex 2 EHV charges'!$E$11:$O$12,2,0))</f>
        <v/>
      </c>
      <c r="D124" s="93" t="str">
        <f>IF($B124="","",VLOOKUP($B124,'Annex 2 EHV charges'!$E$11:$O$12,3,0))</f>
        <v/>
      </c>
      <c r="E124" s="109" t="str">
        <f>IF($B124="","",VLOOKUP($B124,'Annex 2 EHV charges'!$E$11:$O$12,8,0))</f>
        <v/>
      </c>
      <c r="F124" s="110" t="str">
        <f>IF($B124="","",VLOOKUP($B124,'Annex 2 EHV charges'!$E$11:$O$12,9,0))</f>
        <v/>
      </c>
      <c r="G124" s="110" t="str">
        <f>IF($B124="","",VLOOKUP($B124,'Annex 2 EHV charges'!$E$11:$O$12,10,0))</f>
        <v/>
      </c>
      <c r="H124" s="110" t="str">
        <f>IF($B124="","",VLOOKUP($B124,'Annex 2 EHV charges'!$E$11:$O$12,11,0))</f>
        <v/>
      </c>
    </row>
    <row r="125" spans="1:8" ht="15">
      <c r="A125" s="92" t="str">
        <f t="array" ref="A125">IFERROR(INDEX('Annex 2 EHV charges'!$D$11:$D$12, MATCH(0, IF(ISBLANK('Annex 2 EHV charges'!$D$11:$D$12),1, COUNTIF(A$10:$A124, 'Annex 2 EHV charges'!$D$11:$D$12)), 0)),"")</f>
        <v/>
      </c>
      <c r="B125" s="93" t="str">
        <f t="array" ref="B125">IFERROR(INDEX('Annex 2 EHV charges'!$E$11:$E$12, MATCH(0, IF(ISBLANK('Annex 2 EHV charges'!$E$11:$E$12),1, COUNTIF(B$10:$B124, 'Annex 2 EHV charges'!$E$11:$E$12)), 0)),"")</f>
        <v/>
      </c>
      <c r="C125" s="92" t="str">
        <f>IF($B125="","",VLOOKUP($B125,'Annex 2 EHV charges'!$E$11:$O$12,2,0))</f>
        <v/>
      </c>
      <c r="D125" s="93" t="str">
        <f>IF($B125="","",VLOOKUP($B125,'Annex 2 EHV charges'!$E$11:$O$12,3,0))</f>
        <v/>
      </c>
      <c r="E125" s="109" t="str">
        <f>IF($B125="","",VLOOKUP($B125,'Annex 2 EHV charges'!$E$11:$O$12,8,0))</f>
        <v/>
      </c>
      <c r="F125" s="110" t="str">
        <f>IF($B125="","",VLOOKUP($B125,'Annex 2 EHV charges'!$E$11:$O$12,9,0))</f>
        <v/>
      </c>
      <c r="G125" s="110" t="str">
        <f>IF($B125="","",VLOOKUP($B125,'Annex 2 EHV charges'!$E$11:$O$12,10,0))</f>
        <v/>
      </c>
      <c r="H125" s="110" t="str">
        <f>IF($B125="","",VLOOKUP($B125,'Annex 2 EHV charges'!$E$11:$O$12,11,0))</f>
        <v/>
      </c>
    </row>
    <row r="126" spans="1:8" ht="15">
      <c r="A126" s="92" t="str">
        <f t="array" ref="A126">IFERROR(INDEX('Annex 2 EHV charges'!$D$11:$D$12, MATCH(0, IF(ISBLANK('Annex 2 EHV charges'!$D$11:$D$12),1, COUNTIF(A$10:$A125, 'Annex 2 EHV charges'!$D$11:$D$12)), 0)),"")</f>
        <v/>
      </c>
      <c r="B126" s="93" t="str">
        <f t="array" ref="B126">IFERROR(INDEX('Annex 2 EHV charges'!$E$11:$E$12, MATCH(0, IF(ISBLANK('Annex 2 EHV charges'!$E$11:$E$12),1, COUNTIF(B$10:$B125, 'Annex 2 EHV charges'!$E$11:$E$12)), 0)),"")</f>
        <v/>
      </c>
      <c r="C126" s="92" t="str">
        <f>IF($B126="","",VLOOKUP($B126,'Annex 2 EHV charges'!$E$11:$O$12,2,0))</f>
        <v/>
      </c>
      <c r="D126" s="93" t="str">
        <f>IF($B126="","",VLOOKUP($B126,'Annex 2 EHV charges'!$E$11:$O$12,3,0))</f>
        <v/>
      </c>
      <c r="E126" s="109" t="str">
        <f>IF($B126="","",VLOOKUP($B126,'Annex 2 EHV charges'!$E$11:$O$12,8,0))</f>
        <v/>
      </c>
      <c r="F126" s="110" t="str">
        <f>IF($B126="","",VLOOKUP($B126,'Annex 2 EHV charges'!$E$11:$O$12,9,0))</f>
        <v/>
      </c>
      <c r="G126" s="110" t="str">
        <f>IF($B126="","",VLOOKUP($B126,'Annex 2 EHV charges'!$E$11:$O$12,10,0))</f>
        <v/>
      </c>
      <c r="H126" s="110" t="str">
        <f>IF($B126="","",VLOOKUP($B126,'Annex 2 EHV charges'!$E$11:$O$12,11,0))</f>
        <v/>
      </c>
    </row>
    <row r="127" spans="1:8" ht="15">
      <c r="A127" s="92" t="str">
        <f t="array" ref="A127">IFERROR(INDEX('Annex 2 EHV charges'!$D$11:$D$12, MATCH(0, IF(ISBLANK('Annex 2 EHV charges'!$D$11:$D$12),1, COUNTIF(A$10:$A126, 'Annex 2 EHV charges'!$D$11:$D$12)), 0)),"")</f>
        <v/>
      </c>
      <c r="B127" s="93" t="str">
        <f t="array" ref="B127">IFERROR(INDEX('Annex 2 EHV charges'!$E$11:$E$12, MATCH(0, IF(ISBLANK('Annex 2 EHV charges'!$E$11:$E$12),1, COUNTIF(B$10:$B126, 'Annex 2 EHV charges'!$E$11:$E$12)), 0)),"")</f>
        <v/>
      </c>
      <c r="C127" s="92" t="str">
        <f>IF($B127="","",VLOOKUP($B127,'Annex 2 EHV charges'!$E$11:$O$12,2,0))</f>
        <v/>
      </c>
      <c r="D127" s="93" t="str">
        <f>IF($B127="","",VLOOKUP($B127,'Annex 2 EHV charges'!$E$11:$O$12,3,0))</f>
        <v/>
      </c>
      <c r="E127" s="109" t="str">
        <f>IF($B127="","",VLOOKUP($B127,'Annex 2 EHV charges'!$E$11:$O$12,8,0))</f>
        <v/>
      </c>
      <c r="F127" s="110" t="str">
        <f>IF($B127="","",VLOOKUP($B127,'Annex 2 EHV charges'!$E$11:$O$12,9,0))</f>
        <v/>
      </c>
      <c r="G127" s="110" t="str">
        <f>IF($B127="","",VLOOKUP($B127,'Annex 2 EHV charges'!$E$11:$O$12,10,0))</f>
        <v/>
      </c>
      <c r="H127" s="110" t="str">
        <f>IF($B127="","",VLOOKUP($B127,'Annex 2 EHV charges'!$E$11:$O$12,11,0))</f>
        <v/>
      </c>
    </row>
    <row r="128" spans="1:8" ht="15">
      <c r="A128" s="92" t="str">
        <f t="array" ref="A128">IFERROR(INDEX('Annex 2 EHV charges'!$D$11:$D$12, MATCH(0, IF(ISBLANK('Annex 2 EHV charges'!$D$11:$D$12),1, COUNTIF(A$10:$A127, 'Annex 2 EHV charges'!$D$11:$D$12)), 0)),"")</f>
        <v/>
      </c>
      <c r="B128" s="93" t="str">
        <f t="array" ref="B128">IFERROR(INDEX('Annex 2 EHV charges'!$E$11:$E$12, MATCH(0, IF(ISBLANK('Annex 2 EHV charges'!$E$11:$E$12),1, COUNTIF(B$10:$B127, 'Annex 2 EHV charges'!$E$11:$E$12)), 0)),"")</f>
        <v/>
      </c>
      <c r="C128" s="92" t="str">
        <f>IF($B128="","",VLOOKUP($B128,'Annex 2 EHV charges'!$E$11:$O$12,2,0))</f>
        <v/>
      </c>
      <c r="D128" s="93" t="str">
        <f>IF($B128="","",VLOOKUP($B128,'Annex 2 EHV charges'!$E$11:$O$12,3,0))</f>
        <v/>
      </c>
      <c r="E128" s="109" t="str">
        <f>IF($B128="","",VLOOKUP($B128,'Annex 2 EHV charges'!$E$11:$O$12,8,0))</f>
        <v/>
      </c>
      <c r="F128" s="110" t="str">
        <f>IF($B128="","",VLOOKUP($B128,'Annex 2 EHV charges'!$E$11:$O$12,9,0))</f>
        <v/>
      </c>
      <c r="G128" s="110" t="str">
        <f>IF($B128="","",VLOOKUP($B128,'Annex 2 EHV charges'!$E$11:$O$12,10,0))</f>
        <v/>
      </c>
      <c r="H128" s="110" t="str">
        <f>IF($B128="","",VLOOKUP($B128,'Annex 2 EHV charges'!$E$11:$O$12,11,0))</f>
        <v/>
      </c>
    </row>
    <row r="129" spans="1:8" ht="15">
      <c r="A129" s="92" t="str">
        <f t="array" ref="A129">IFERROR(INDEX('Annex 2 EHV charges'!$D$11:$D$12, MATCH(0, IF(ISBLANK('Annex 2 EHV charges'!$D$11:$D$12),1, COUNTIF(A$10:$A128, 'Annex 2 EHV charges'!$D$11:$D$12)), 0)),"")</f>
        <v/>
      </c>
      <c r="B129" s="93" t="str">
        <f t="array" ref="B129">IFERROR(INDEX('Annex 2 EHV charges'!$E$11:$E$12, MATCH(0, IF(ISBLANK('Annex 2 EHV charges'!$E$11:$E$12),1, COUNTIF(B$10:$B128, 'Annex 2 EHV charges'!$E$11:$E$12)), 0)),"")</f>
        <v/>
      </c>
      <c r="C129" s="92" t="str">
        <f>IF($B129="","",VLOOKUP($B129,'Annex 2 EHV charges'!$E$11:$O$12,2,0))</f>
        <v/>
      </c>
      <c r="D129" s="93" t="str">
        <f>IF($B129="","",VLOOKUP($B129,'Annex 2 EHV charges'!$E$11:$O$12,3,0))</f>
        <v/>
      </c>
      <c r="E129" s="109" t="str">
        <f>IF($B129="","",VLOOKUP($B129,'Annex 2 EHV charges'!$E$11:$O$12,8,0))</f>
        <v/>
      </c>
      <c r="F129" s="110" t="str">
        <f>IF($B129="","",VLOOKUP($B129,'Annex 2 EHV charges'!$E$11:$O$12,9,0))</f>
        <v/>
      </c>
      <c r="G129" s="110" t="str">
        <f>IF($B129="","",VLOOKUP($B129,'Annex 2 EHV charges'!$E$11:$O$12,10,0))</f>
        <v/>
      </c>
      <c r="H129" s="110" t="str">
        <f>IF($B129="","",VLOOKUP($B129,'Annex 2 EHV charges'!$E$11:$O$12,11,0))</f>
        <v/>
      </c>
    </row>
    <row r="130" spans="1:8" ht="15">
      <c r="A130" s="92" t="str">
        <f t="array" ref="A130">IFERROR(INDEX('Annex 2 EHV charges'!$D$11:$D$12, MATCH(0, IF(ISBLANK('Annex 2 EHV charges'!$D$11:$D$12),1, COUNTIF(A$10:$A129, 'Annex 2 EHV charges'!$D$11:$D$12)), 0)),"")</f>
        <v/>
      </c>
      <c r="B130" s="93" t="str">
        <f t="array" ref="B130">IFERROR(INDEX('Annex 2 EHV charges'!$E$11:$E$12, MATCH(0, IF(ISBLANK('Annex 2 EHV charges'!$E$11:$E$12),1, COUNTIF(B$10:$B129, 'Annex 2 EHV charges'!$E$11:$E$12)), 0)),"")</f>
        <v/>
      </c>
      <c r="C130" s="92" t="str">
        <f>IF($B130="","",VLOOKUP($B130,'Annex 2 EHV charges'!$E$11:$O$12,2,0))</f>
        <v/>
      </c>
      <c r="D130" s="93" t="str">
        <f>IF($B130="","",VLOOKUP($B130,'Annex 2 EHV charges'!$E$11:$O$12,3,0))</f>
        <v/>
      </c>
      <c r="E130" s="109" t="str">
        <f>IF($B130="","",VLOOKUP($B130,'Annex 2 EHV charges'!$E$11:$O$12,8,0))</f>
        <v/>
      </c>
      <c r="F130" s="110" t="str">
        <f>IF($B130="","",VLOOKUP($B130,'Annex 2 EHV charges'!$E$11:$O$12,9,0))</f>
        <v/>
      </c>
      <c r="G130" s="110" t="str">
        <f>IF($B130="","",VLOOKUP($B130,'Annex 2 EHV charges'!$E$11:$O$12,10,0))</f>
        <v/>
      </c>
      <c r="H130" s="110" t="str">
        <f>IF($B130="","",VLOOKUP($B130,'Annex 2 EHV charges'!$E$11:$O$12,11,0))</f>
        <v/>
      </c>
    </row>
    <row r="131" spans="1:8" ht="15">
      <c r="A131" s="92" t="str">
        <f t="array" ref="A131">IFERROR(INDEX('Annex 2 EHV charges'!$D$11:$D$12, MATCH(0, IF(ISBLANK('Annex 2 EHV charges'!$D$11:$D$12),1, COUNTIF(A$10:$A130, 'Annex 2 EHV charges'!$D$11:$D$12)), 0)),"")</f>
        <v/>
      </c>
      <c r="B131" s="93" t="str">
        <f t="array" ref="B131">IFERROR(INDEX('Annex 2 EHV charges'!$E$11:$E$12, MATCH(0, IF(ISBLANK('Annex 2 EHV charges'!$E$11:$E$12),1, COUNTIF(B$10:$B130, 'Annex 2 EHV charges'!$E$11:$E$12)), 0)),"")</f>
        <v/>
      </c>
      <c r="C131" s="92" t="str">
        <f>IF($B131="","",VLOOKUP($B131,'Annex 2 EHV charges'!$E$11:$O$12,2,0))</f>
        <v/>
      </c>
      <c r="D131" s="93" t="str">
        <f>IF($B131="","",VLOOKUP($B131,'Annex 2 EHV charges'!$E$11:$O$12,3,0))</f>
        <v/>
      </c>
      <c r="E131" s="109" t="str">
        <f>IF($B131="","",VLOOKUP($B131,'Annex 2 EHV charges'!$E$11:$O$12,8,0))</f>
        <v/>
      </c>
      <c r="F131" s="110" t="str">
        <f>IF($B131="","",VLOOKUP($B131,'Annex 2 EHV charges'!$E$11:$O$12,9,0))</f>
        <v/>
      </c>
      <c r="G131" s="110" t="str">
        <f>IF($B131="","",VLOOKUP($B131,'Annex 2 EHV charges'!$E$11:$O$12,10,0))</f>
        <v/>
      </c>
      <c r="H131" s="110" t="str">
        <f>IF($B131="","",VLOOKUP($B131,'Annex 2 EHV charges'!$E$11:$O$12,11,0))</f>
        <v/>
      </c>
    </row>
    <row r="132" spans="1:8" ht="15">
      <c r="A132" s="92" t="str">
        <f t="array" ref="A132">IFERROR(INDEX('Annex 2 EHV charges'!$D$11:$D$12, MATCH(0, IF(ISBLANK('Annex 2 EHV charges'!$D$11:$D$12),1, COUNTIF(A$10:$A131, 'Annex 2 EHV charges'!$D$11:$D$12)), 0)),"")</f>
        <v/>
      </c>
      <c r="B132" s="93" t="str">
        <f t="array" ref="B132">IFERROR(INDEX('Annex 2 EHV charges'!$E$11:$E$12, MATCH(0, IF(ISBLANK('Annex 2 EHV charges'!$E$11:$E$12),1, COUNTIF(B$10:$B131, 'Annex 2 EHV charges'!$E$11:$E$12)), 0)),"")</f>
        <v/>
      </c>
      <c r="C132" s="92" t="str">
        <f>IF($B132="","",VLOOKUP($B132,'Annex 2 EHV charges'!$E$11:$O$12,2,0))</f>
        <v/>
      </c>
      <c r="D132" s="93" t="str">
        <f>IF($B132="","",VLOOKUP($B132,'Annex 2 EHV charges'!$E$11:$O$12,3,0))</f>
        <v/>
      </c>
      <c r="E132" s="109" t="str">
        <f>IF($B132="","",VLOOKUP($B132,'Annex 2 EHV charges'!$E$11:$O$12,8,0))</f>
        <v/>
      </c>
      <c r="F132" s="110" t="str">
        <f>IF($B132="","",VLOOKUP($B132,'Annex 2 EHV charges'!$E$11:$O$12,9,0))</f>
        <v/>
      </c>
      <c r="G132" s="110" t="str">
        <f>IF($B132="","",VLOOKUP($B132,'Annex 2 EHV charges'!$E$11:$O$12,10,0))</f>
        <v/>
      </c>
      <c r="H132" s="110" t="str">
        <f>IF($B132="","",VLOOKUP($B132,'Annex 2 EHV charges'!$E$11:$O$12,11,0))</f>
        <v/>
      </c>
    </row>
    <row r="133" spans="1:8" ht="15">
      <c r="A133" s="92" t="str">
        <f t="array" ref="A133">IFERROR(INDEX('Annex 2 EHV charges'!$D$11:$D$12, MATCH(0, IF(ISBLANK('Annex 2 EHV charges'!$D$11:$D$12),1, COUNTIF(A$10:$A132, 'Annex 2 EHV charges'!$D$11:$D$12)), 0)),"")</f>
        <v/>
      </c>
      <c r="B133" s="93" t="str">
        <f t="array" ref="B133">IFERROR(INDEX('Annex 2 EHV charges'!$E$11:$E$12, MATCH(0, IF(ISBLANK('Annex 2 EHV charges'!$E$11:$E$12),1, COUNTIF(B$10:$B132, 'Annex 2 EHV charges'!$E$11:$E$12)), 0)),"")</f>
        <v/>
      </c>
      <c r="C133" s="92" t="str">
        <f>IF($B133="","",VLOOKUP($B133,'Annex 2 EHV charges'!$E$11:$O$12,2,0))</f>
        <v/>
      </c>
      <c r="D133" s="93" t="str">
        <f>IF($B133="","",VLOOKUP($B133,'Annex 2 EHV charges'!$E$11:$O$12,3,0))</f>
        <v/>
      </c>
      <c r="E133" s="109" t="str">
        <f>IF($B133="","",VLOOKUP($B133,'Annex 2 EHV charges'!$E$11:$O$12,8,0))</f>
        <v/>
      </c>
      <c r="F133" s="110" t="str">
        <f>IF($B133="","",VLOOKUP($B133,'Annex 2 EHV charges'!$E$11:$O$12,9,0))</f>
        <v/>
      </c>
      <c r="G133" s="110" t="str">
        <f>IF($B133="","",VLOOKUP($B133,'Annex 2 EHV charges'!$E$11:$O$12,10,0))</f>
        <v/>
      </c>
      <c r="H133" s="110" t="str">
        <f>IF($B133="","",VLOOKUP($B133,'Annex 2 EHV charges'!$E$11:$O$12,11,0))</f>
        <v/>
      </c>
    </row>
    <row r="134" spans="1:8" ht="15">
      <c r="A134" s="92" t="str">
        <f t="array" ref="A134">IFERROR(INDEX('Annex 2 EHV charges'!$D$11:$D$12, MATCH(0, IF(ISBLANK('Annex 2 EHV charges'!$D$11:$D$12),1, COUNTIF(A$10:$A133, 'Annex 2 EHV charges'!$D$11:$D$12)), 0)),"")</f>
        <v/>
      </c>
      <c r="B134" s="93" t="str">
        <f t="array" ref="B134">IFERROR(INDEX('Annex 2 EHV charges'!$E$11:$E$12, MATCH(0, IF(ISBLANK('Annex 2 EHV charges'!$E$11:$E$12),1, COUNTIF(B$10:$B133, 'Annex 2 EHV charges'!$E$11:$E$12)), 0)),"")</f>
        <v/>
      </c>
      <c r="C134" s="92" t="str">
        <f>IF($B134="","",VLOOKUP($B134,'Annex 2 EHV charges'!$E$11:$O$12,2,0))</f>
        <v/>
      </c>
      <c r="D134" s="93" t="str">
        <f>IF($B134="","",VLOOKUP($B134,'Annex 2 EHV charges'!$E$11:$O$12,3,0))</f>
        <v/>
      </c>
      <c r="E134" s="109" t="str">
        <f>IF($B134="","",VLOOKUP($B134,'Annex 2 EHV charges'!$E$11:$O$12,8,0))</f>
        <v/>
      </c>
      <c r="F134" s="110" t="str">
        <f>IF($B134="","",VLOOKUP($B134,'Annex 2 EHV charges'!$E$11:$O$12,9,0))</f>
        <v/>
      </c>
      <c r="G134" s="110" t="str">
        <f>IF($B134="","",VLOOKUP($B134,'Annex 2 EHV charges'!$E$11:$O$12,10,0))</f>
        <v/>
      </c>
      <c r="H134" s="110" t="str">
        <f>IF($B134="","",VLOOKUP($B134,'Annex 2 EHV charges'!$E$11:$O$12,11,0))</f>
        <v/>
      </c>
    </row>
    <row r="135" spans="1:8" ht="15">
      <c r="A135" s="92" t="str">
        <f t="array" ref="A135">IFERROR(INDEX('Annex 2 EHV charges'!$D$11:$D$12, MATCH(0, IF(ISBLANK('Annex 2 EHV charges'!$D$11:$D$12),1, COUNTIF(A$10:$A134, 'Annex 2 EHV charges'!$D$11:$D$12)), 0)),"")</f>
        <v/>
      </c>
      <c r="B135" s="93" t="str">
        <f t="array" ref="B135">IFERROR(INDEX('Annex 2 EHV charges'!$E$11:$E$12, MATCH(0, IF(ISBLANK('Annex 2 EHV charges'!$E$11:$E$12),1, COUNTIF(B$10:$B134, 'Annex 2 EHV charges'!$E$11:$E$12)), 0)),"")</f>
        <v/>
      </c>
      <c r="C135" s="92" t="str">
        <f>IF($B135="","",VLOOKUP($B135,'Annex 2 EHV charges'!$E$11:$O$12,2,0))</f>
        <v/>
      </c>
      <c r="D135" s="93" t="str">
        <f>IF($B135="","",VLOOKUP($B135,'Annex 2 EHV charges'!$E$11:$O$12,3,0))</f>
        <v/>
      </c>
      <c r="E135" s="109" t="str">
        <f>IF($B135="","",VLOOKUP($B135,'Annex 2 EHV charges'!$E$11:$O$12,8,0))</f>
        <v/>
      </c>
      <c r="F135" s="110" t="str">
        <f>IF($B135="","",VLOOKUP($B135,'Annex 2 EHV charges'!$E$11:$O$12,9,0))</f>
        <v/>
      </c>
      <c r="G135" s="110" t="str">
        <f>IF($B135="","",VLOOKUP($B135,'Annex 2 EHV charges'!$E$11:$O$12,10,0))</f>
        <v/>
      </c>
      <c r="H135" s="110" t="str">
        <f>IF($B135="","",VLOOKUP($B135,'Annex 2 EHV charges'!$E$11:$O$12,11,0))</f>
        <v/>
      </c>
    </row>
    <row r="136" spans="1:8" ht="15">
      <c r="A136" s="92" t="str">
        <f t="array" ref="A136">IFERROR(INDEX('Annex 2 EHV charges'!$D$11:$D$12, MATCH(0, IF(ISBLANK('Annex 2 EHV charges'!$D$11:$D$12),1, COUNTIF(A$10:$A135, 'Annex 2 EHV charges'!$D$11:$D$12)), 0)),"")</f>
        <v/>
      </c>
      <c r="B136" s="93" t="str">
        <f t="array" ref="B136">IFERROR(INDEX('Annex 2 EHV charges'!$E$11:$E$12, MATCH(0, IF(ISBLANK('Annex 2 EHV charges'!$E$11:$E$12),1, COUNTIF(B$10:$B135, 'Annex 2 EHV charges'!$E$11:$E$12)), 0)),"")</f>
        <v/>
      </c>
      <c r="C136" s="92" t="str">
        <f>IF($B136="","",VLOOKUP($B136,'Annex 2 EHV charges'!$E$11:$O$12,2,0))</f>
        <v/>
      </c>
      <c r="D136" s="93" t="str">
        <f>IF($B136="","",VLOOKUP($B136,'Annex 2 EHV charges'!$E$11:$O$12,3,0))</f>
        <v/>
      </c>
      <c r="E136" s="109" t="str">
        <f>IF($B136="","",VLOOKUP($B136,'Annex 2 EHV charges'!$E$11:$O$12,8,0))</f>
        <v/>
      </c>
      <c r="F136" s="110" t="str">
        <f>IF($B136="","",VLOOKUP($B136,'Annex 2 EHV charges'!$E$11:$O$12,9,0))</f>
        <v/>
      </c>
      <c r="G136" s="110" t="str">
        <f>IF($B136="","",VLOOKUP($B136,'Annex 2 EHV charges'!$E$11:$O$12,10,0))</f>
        <v/>
      </c>
      <c r="H136" s="110" t="str">
        <f>IF($B136="","",VLOOKUP($B136,'Annex 2 EHV charges'!$E$11:$O$12,11,0))</f>
        <v/>
      </c>
    </row>
    <row r="137" spans="1:8" ht="15">
      <c r="A137" s="92" t="str">
        <f t="array" ref="A137">IFERROR(INDEX('Annex 2 EHV charges'!$D$11:$D$12, MATCH(0, IF(ISBLANK('Annex 2 EHV charges'!$D$11:$D$12),1, COUNTIF(A$10:$A136, 'Annex 2 EHV charges'!$D$11:$D$12)), 0)),"")</f>
        <v/>
      </c>
      <c r="B137" s="93" t="str">
        <f t="array" ref="B137">IFERROR(INDEX('Annex 2 EHV charges'!$E$11:$E$12, MATCH(0, IF(ISBLANK('Annex 2 EHV charges'!$E$11:$E$12),1, COUNTIF(B$10:$B136, 'Annex 2 EHV charges'!$E$11:$E$12)), 0)),"")</f>
        <v/>
      </c>
      <c r="C137" s="92" t="str">
        <f>IF($B137="","",VLOOKUP($B137,'Annex 2 EHV charges'!$E$11:$O$12,2,0))</f>
        <v/>
      </c>
      <c r="D137" s="93" t="str">
        <f>IF($B137="","",VLOOKUP($B137,'Annex 2 EHV charges'!$E$11:$O$12,3,0))</f>
        <v/>
      </c>
      <c r="E137" s="109" t="str">
        <f>IF($B137="","",VLOOKUP($B137,'Annex 2 EHV charges'!$E$11:$O$12,8,0))</f>
        <v/>
      </c>
      <c r="F137" s="110" t="str">
        <f>IF($B137="","",VLOOKUP($B137,'Annex 2 EHV charges'!$E$11:$O$12,9,0))</f>
        <v/>
      </c>
      <c r="G137" s="110" t="str">
        <f>IF($B137="","",VLOOKUP($B137,'Annex 2 EHV charges'!$E$11:$O$12,10,0))</f>
        <v/>
      </c>
      <c r="H137" s="110" t="str">
        <f>IF($B137="","",VLOOKUP($B137,'Annex 2 EHV charges'!$E$11:$O$12,11,0))</f>
        <v/>
      </c>
    </row>
    <row r="138" spans="1:8" ht="15">
      <c r="A138" s="92" t="str">
        <f t="array" ref="A138">IFERROR(INDEX('Annex 2 EHV charges'!$D$11:$D$12, MATCH(0, IF(ISBLANK('Annex 2 EHV charges'!$D$11:$D$12),1, COUNTIF(A$10:$A137, 'Annex 2 EHV charges'!$D$11:$D$12)), 0)),"")</f>
        <v/>
      </c>
      <c r="B138" s="93" t="str">
        <f t="array" ref="B138">IFERROR(INDEX('Annex 2 EHV charges'!$E$11:$E$12, MATCH(0, IF(ISBLANK('Annex 2 EHV charges'!$E$11:$E$12),1, COUNTIF(B$10:$B137, 'Annex 2 EHV charges'!$E$11:$E$12)), 0)),"")</f>
        <v/>
      </c>
      <c r="C138" s="92" t="str">
        <f>IF($B138="","",VLOOKUP($B138,'Annex 2 EHV charges'!$E$11:$O$12,2,0))</f>
        <v/>
      </c>
      <c r="D138" s="93" t="str">
        <f>IF($B138="","",VLOOKUP($B138,'Annex 2 EHV charges'!$E$11:$O$12,3,0))</f>
        <v/>
      </c>
      <c r="E138" s="109" t="str">
        <f>IF($B138="","",VLOOKUP($B138,'Annex 2 EHV charges'!$E$11:$O$12,8,0))</f>
        <v/>
      </c>
      <c r="F138" s="110" t="str">
        <f>IF($B138="","",VLOOKUP($B138,'Annex 2 EHV charges'!$E$11:$O$12,9,0))</f>
        <v/>
      </c>
      <c r="G138" s="110" t="str">
        <f>IF($B138="","",VLOOKUP($B138,'Annex 2 EHV charges'!$E$11:$O$12,10,0))</f>
        <v/>
      </c>
      <c r="H138" s="110" t="str">
        <f>IF($B138="","",VLOOKUP($B138,'Annex 2 EHV charges'!$E$11:$O$12,11,0))</f>
        <v/>
      </c>
    </row>
    <row r="139" spans="1:8" ht="15">
      <c r="A139" s="92" t="str">
        <f t="array" ref="A139">IFERROR(INDEX('Annex 2 EHV charges'!$D$11:$D$12, MATCH(0, IF(ISBLANK('Annex 2 EHV charges'!$D$11:$D$12),1, COUNTIF(A$10:$A138, 'Annex 2 EHV charges'!$D$11:$D$12)), 0)),"")</f>
        <v/>
      </c>
      <c r="B139" s="93" t="str">
        <f t="array" ref="B139">IFERROR(INDEX('Annex 2 EHV charges'!$E$11:$E$12, MATCH(0, IF(ISBLANK('Annex 2 EHV charges'!$E$11:$E$12),1, COUNTIF(B$10:$B138, 'Annex 2 EHV charges'!$E$11:$E$12)), 0)),"")</f>
        <v/>
      </c>
      <c r="C139" s="92" t="str">
        <f>IF($B139="","",VLOOKUP($B139,'Annex 2 EHV charges'!$E$11:$O$12,2,0))</f>
        <v/>
      </c>
      <c r="D139" s="93" t="str">
        <f>IF($B139="","",VLOOKUP($B139,'Annex 2 EHV charges'!$E$11:$O$12,3,0))</f>
        <v/>
      </c>
      <c r="E139" s="109" t="str">
        <f>IF($B139="","",VLOOKUP($B139,'Annex 2 EHV charges'!$E$11:$O$12,8,0))</f>
        <v/>
      </c>
      <c r="F139" s="110" t="str">
        <f>IF($B139="","",VLOOKUP($B139,'Annex 2 EHV charges'!$E$11:$O$12,9,0))</f>
        <v/>
      </c>
      <c r="G139" s="110" t="str">
        <f>IF($B139="","",VLOOKUP($B139,'Annex 2 EHV charges'!$E$11:$O$12,10,0))</f>
        <v/>
      </c>
      <c r="H139" s="110" t="str">
        <f>IF($B139="","",VLOOKUP($B139,'Annex 2 EHV charges'!$E$11:$O$12,11,0))</f>
        <v/>
      </c>
    </row>
    <row r="140" spans="1:8" ht="15">
      <c r="A140" s="92" t="str">
        <f t="array" ref="A140">IFERROR(INDEX('Annex 2 EHV charges'!$D$11:$D$12, MATCH(0, IF(ISBLANK('Annex 2 EHV charges'!$D$11:$D$12),1, COUNTIF(A$10:$A139, 'Annex 2 EHV charges'!$D$11:$D$12)), 0)),"")</f>
        <v/>
      </c>
      <c r="B140" s="93" t="str">
        <f t="array" ref="B140">IFERROR(INDEX('Annex 2 EHV charges'!$E$11:$E$12, MATCH(0, IF(ISBLANK('Annex 2 EHV charges'!$E$11:$E$12),1, COUNTIF(B$10:$B139, 'Annex 2 EHV charges'!$E$11:$E$12)), 0)),"")</f>
        <v/>
      </c>
      <c r="C140" s="92" t="str">
        <f>IF($B140="","",VLOOKUP($B140,'Annex 2 EHV charges'!$E$11:$O$12,2,0))</f>
        <v/>
      </c>
      <c r="D140" s="93" t="str">
        <f>IF($B140="","",VLOOKUP($B140,'Annex 2 EHV charges'!$E$11:$O$12,3,0))</f>
        <v/>
      </c>
      <c r="E140" s="109" t="str">
        <f>IF($B140="","",VLOOKUP($B140,'Annex 2 EHV charges'!$E$11:$O$12,8,0))</f>
        <v/>
      </c>
      <c r="F140" s="110" t="str">
        <f>IF($B140="","",VLOOKUP($B140,'Annex 2 EHV charges'!$E$11:$O$12,9,0))</f>
        <v/>
      </c>
      <c r="G140" s="110" t="str">
        <f>IF($B140="","",VLOOKUP($B140,'Annex 2 EHV charges'!$E$11:$O$12,10,0))</f>
        <v/>
      </c>
      <c r="H140" s="110" t="str">
        <f>IF($B140="","",VLOOKUP($B140,'Annex 2 EHV charges'!$E$11:$O$12,11,0))</f>
        <v/>
      </c>
    </row>
    <row r="141" spans="1:8" ht="15">
      <c r="A141" s="92" t="str">
        <f t="array" ref="A141">IFERROR(INDEX('Annex 2 EHV charges'!$D$11:$D$12, MATCH(0, IF(ISBLANK('Annex 2 EHV charges'!$D$11:$D$12),1, COUNTIF(A$10:$A140, 'Annex 2 EHV charges'!$D$11:$D$12)), 0)),"")</f>
        <v/>
      </c>
      <c r="B141" s="93" t="str">
        <f t="array" ref="B141">IFERROR(INDEX('Annex 2 EHV charges'!$E$11:$E$12, MATCH(0, IF(ISBLANK('Annex 2 EHV charges'!$E$11:$E$12),1, COUNTIF(B$10:$B140, 'Annex 2 EHV charges'!$E$11:$E$12)), 0)),"")</f>
        <v/>
      </c>
      <c r="C141" s="92" t="str">
        <f>IF($B141="","",VLOOKUP($B141,'Annex 2 EHV charges'!$E$11:$O$12,2,0))</f>
        <v/>
      </c>
      <c r="D141" s="93" t="str">
        <f>IF($B141="","",VLOOKUP($B141,'Annex 2 EHV charges'!$E$11:$O$12,3,0))</f>
        <v/>
      </c>
      <c r="E141" s="109" t="str">
        <f>IF($B141="","",VLOOKUP($B141,'Annex 2 EHV charges'!$E$11:$O$12,8,0))</f>
        <v/>
      </c>
      <c r="F141" s="110" t="str">
        <f>IF($B141="","",VLOOKUP($B141,'Annex 2 EHV charges'!$E$11:$O$12,9,0))</f>
        <v/>
      </c>
      <c r="G141" s="110" t="str">
        <f>IF($B141="","",VLOOKUP($B141,'Annex 2 EHV charges'!$E$11:$O$12,10,0))</f>
        <v/>
      </c>
      <c r="H141" s="110" t="str">
        <f>IF($B141="","",VLOOKUP($B141,'Annex 2 EHV charges'!$E$11:$O$12,11,0))</f>
        <v/>
      </c>
    </row>
    <row r="142" spans="1:8" ht="15">
      <c r="A142" s="92" t="str">
        <f t="array" ref="A142">IFERROR(INDEX('Annex 2 EHV charges'!$D$11:$D$12, MATCH(0, IF(ISBLANK('Annex 2 EHV charges'!$D$11:$D$12),1, COUNTIF(A$10:$A141, 'Annex 2 EHV charges'!$D$11:$D$12)), 0)),"")</f>
        <v/>
      </c>
      <c r="B142" s="93" t="str">
        <f t="array" ref="B142">IFERROR(INDEX('Annex 2 EHV charges'!$E$11:$E$12, MATCH(0, IF(ISBLANK('Annex 2 EHV charges'!$E$11:$E$12),1, COUNTIF(B$10:$B141, 'Annex 2 EHV charges'!$E$11:$E$12)), 0)),"")</f>
        <v/>
      </c>
      <c r="C142" s="92" t="str">
        <f>IF($B142="","",VLOOKUP($B142,'Annex 2 EHV charges'!$E$11:$O$12,2,0))</f>
        <v/>
      </c>
      <c r="D142" s="93" t="str">
        <f>IF($B142="","",VLOOKUP($B142,'Annex 2 EHV charges'!$E$11:$O$12,3,0))</f>
        <v/>
      </c>
      <c r="E142" s="109" t="str">
        <f>IF($B142="","",VLOOKUP($B142,'Annex 2 EHV charges'!$E$11:$O$12,8,0))</f>
        <v/>
      </c>
      <c r="F142" s="110" t="str">
        <f>IF($B142="","",VLOOKUP($B142,'Annex 2 EHV charges'!$E$11:$O$12,9,0))</f>
        <v/>
      </c>
      <c r="G142" s="110" t="str">
        <f>IF($B142="","",VLOOKUP($B142,'Annex 2 EHV charges'!$E$11:$O$12,10,0))</f>
        <v/>
      </c>
      <c r="H142" s="110" t="str">
        <f>IF($B142="","",VLOOKUP($B142,'Annex 2 EHV charges'!$E$11:$O$12,11,0))</f>
        <v/>
      </c>
    </row>
    <row r="143" spans="1:8" ht="15">
      <c r="A143" s="92" t="str">
        <f t="array" ref="A143">IFERROR(INDEX('Annex 2 EHV charges'!$D$11:$D$12, MATCH(0, IF(ISBLANK('Annex 2 EHV charges'!$D$11:$D$12),1, COUNTIF(A$10:$A142, 'Annex 2 EHV charges'!$D$11:$D$12)), 0)),"")</f>
        <v/>
      </c>
      <c r="B143" s="93" t="str">
        <f t="array" ref="B143">IFERROR(INDEX('Annex 2 EHV charges'!$E$11:$E$12, MATCH(0, IF(ISBLANK('Annex 2 EHV charges'!$E$11:$E$12),1, COUNTIF(B$10:$B142, 'Annex 2 EHV charges'!$E$11:$E$12)), 0)),"")</f>
        <v/>
      </c>
      <c r="C143" s="92" t="str">
        <f>IF($B143="","",VLOOKUP($B143,'Annex 2 EHV charges'!$E$11:$O$12,2,0))</f>
        <v/>
      </c>
      <c r="D143" s="93" t="str">
        <f>IF($B143="","",VLOOKUP($B143,'Annex 2 EHV charges'!$E$11:$O$12,3,0))</f>
        <v/>
      </c>
      <c r="E143" s="109" t="str">
        <f>IF($B143="","",VLOOKUP($B143,'Annex 2 EHV charges'!$E$11:$O$12,8,0))</f>
        <v/>
      </c>
      <c r="F143" s="110" t="str">
        <f>IF($B143="","",VLOOKUP($B143,'Annex 2 EHV charges'!$E$11:$O$12,9,0))</f>
        <v/>
      </c>
      <c r="G143" s="110" t="str">
        <f>IF($B143="","",VLOOKUP($B143,'Annex 2 EHV charges'!$E$11:$O$12,10,0))</f>
        <v/>
      </c>
      <c r="H143" s="110" t="str">
        <f>IF($B143="","",VLOOKUP($B143,'Annex 2 EHV charges'!$E$11:$O$12,11,0))</f>
        <v/>
      </c>
    </row>
    <row r="144" spans="1:8" ht="15">
      <c r="A144" s="92" t="str">
        <f t="array" ref="A144">IFERROR(INDEX('Annex 2 EHV charges'!$D$11:$D$12, MATCH(0, IF(ISBLANK('Annex 2 EHV charges'!$D$11:$D$12),1, COUNTIF(A$10:$A143, 'Annex 2 EHV charges'!$D$11:$D$12)), 0)),"")</f>
        <v/>
      </c>
      <c r="B144" s="93" t="str">
        <f t="array" ref="B144">IFERROR(INDEX('Annex 2 EHV charges'!$E$11:$E$12, MATCH(0, IF(ISBLANK('Annex 2 EHV charges'!$E$11:$E$12),1, COUNTIF(B$10:$B143, 'Annex 2 EHV charges'!$E$11:$E$12)), 0)),"")</f>
        <v/>
      </c>
      <c r="C144" s="92" t="str">
        <f>IF($B144="","",VLOOKUP($B144,'Annex 2 EHV charges'!$E$11:$O$12,2,0))</f>
        <v/>
      </c>
      <c r="D144" s="93" t="str">
        <f>IF($B144="","",VLOOKUP($B144,'Annex 2 EHV charges'!$E$11:$O$12,3,0))</f>
        <v/>
      </c>
      <c r="E144" s="109" t="str">
        <f>IF($B144="","",VLOOKUP($B144,'Annex 2 EHV charges'!$E$11:$O$12,8,0))</f>
        <v/>
      </c>
      <c r="F144" s="110" t="str">
        <f>IF($B144="","",VLOOKUP($B144,'Annex 2 EHV charges'!$E$11:$O$12,9,0))</f>
        <v/>
      </c>
      <c r="G144" s="110" t="str">
        <f>IF($B144="","",VLOOKUP($B144,'Annex 2 EHV charges'!$E$11:$O$12,10,0))</f>
        <v/>
      </c>
      <c r="H144" s="110" t="str">
        <f>IF($B144="","",VLOOKUP($B144,'Annex 2 EHV charges'!$E$11:$O$12,11,0))</f>
        <v/>
      </c>
    </row>
    <row r="145" spans="1:8" ht="15">
      <c r="A145" s="92" t="str">
        <f t="array" ref="A145">IFERROR(INDEX('Annex 2 EHV charges'!$D$11:$D$12, MATCH(0, IF(ISBLANK('Annex 2 EHV charges'!$D$11:$D$12),1, COUNTIF(A$10:$A144, 'Annex 2 EHV charges'!$D$11:$D$12)), 0)),"")</f>
        <v/>
      </c>
      <c r="B145" s="93" t="str">
        <f t="array" ref="B145">IFERROR(INDEX('Annex 2 EHV charges'!$E$11:$E$12, MATCH(0, IF(ISBLANK('Annex 2 EHV charges'!$E$11:$E$12),1, COUNTIF(B$10:$B144, 'Annex 2 EHV charges'!$E$11:$E$12)), 0)),"")</f>
        <v/>
      </c>
      <c r="C145" s="92" t="str">
        <f>IF($B145="","",VLOOKUP($B145,'Annex 2 EHV charges'!$E$11:$O$12,2,0))</f>
        <v/>
      </c>
      <c r="D145" s="93" t="str">
        <f>IF($B145="","",VLOOKUP($B145,'Annex 2 EHV charges'!$E$11:$O$12,3,0))</f>
        <v/>
      </c>
      <c r="E145" s="109" t="str">
        <f>IF($B145="","",VLOOKUP($B145,'Annex 2 EHV charges'!$E$11:$O$12,8,0))</f>
        <v/>
      </c>
      <c r="F145" s="110" t="str">
        <f>IF($B145="","",VLOOKUP($B145,'Annex 2 EHV charges'!$E$11:$O$12,9,0))</f>
        <v/>
      </c>
      <c r="G145" s="110" t="str">
        <f>IF($B145="","",VLOOKUP($B145,'Annex 2 EHV charges'!$E$11:$O$12,10,0))</f>
        <v/>
      </c>
      <c r="H145" s="110" t="str">
        <f>IF($B145="","",VLOOKUP($B145,'Annex 2 EHV charges'!$E$11:$O$12,11,0))</f>
        <v/>
      </c>
    </row>
    <row r="146" spans="1:8" ht="15">
      <c r="A146" s="92" t="str">
        <f t="array" ref="A146">IFERROR(INDEX('Annex 2 EHV charges'!$D$11:$D$12, MATCH(0, IF(ISBLANK('Annex 2 EHV charges'!$D$11:$D$12),1, COUNTIF(A$10:$A145, 'Annex 2 EHV charges'!$D$11:$D$12)), 0)),"")</f>
        <v/>
      </c>
      <c r="B146" s="93" t="str">
        <f t="array" ref="B146">IFERROR(INDEX('Annex 2 EHV charges'!$E$11:$E$12, MATCH(0, IF(ISBLANK('Annex 2 EHV charges'!$E$11:$E$12),1, COUNTIF(B$10:$B145, 'Annex 2 EHV charges'!$E$11:$E$12)), 0)),"")</f>
        <v/>
      </c>
      <c r="C146" s="92" t="str">
        <f>IF($B146="","",VLOOKUP($B146,'Annex 2 EHV charges'!$E$11:$O$12,2,0))</f>
        <v/>
      </c>
      <c r="D146" s="93" t="str">
        <f>IF($B146="","",VLOOKUP($B146,'Annex 2 EHV charges'!$E$11:$O$12,3,0))</f>
        <v/>
      </c>
      <c r="E146" s="109" t="str">
        <f>IF($B146="","",VLOOKUP($B146,'Annex 2 EHV charges'!$E$11:$O$12,8,0))</f>
        <v/>
      </c>
      <c r="F146" s="110" t="str">
        <f>IF($B146="","",VLOOKUP($B146,'Annex 2 EHV charges'!$E$11:$O$12,9,0))</f>
        <v/>
      </c>
      <c r="G146" s="110" t="str">
        <f>IF($B146="","",VLOOKUP($B146,'Annex 2 EHV charges'!$E$11:$O$12,10,0))</f>
        <v/>
      </c>
      <c r="H146" s="110" t="str">
        <f>IF($B146="","",VLOOKUP($B146,'Annex 2 EHV charges'!$E$11:$O$12,11,0))</f>
        <v/>
      </c>
    </row>
    <row r="147" spans="1:8" ht="15">
      <c r="A147" s="92" t="str">
        <f t="array" ref="A147">IFERROR(INDEX('Annex 2 EHV charges'!$D$11:$D$12, MATCH(0, IF(ISBLANK('Annex 2 EHV charges'!$D$11:$D$12),1, COUNTIF(A$10:$A146, 'Annex 2 EHV charges'!$D$11:$D$12)), 0)),"")</f>
        <v/>
      </c>
      <c r="B147" s="93" t="str">
        <f t="array" ref="B147">IFERROR(INDEX('Annex 2 EHV charges'!$E$11:$E$12, MATCH(0, IF(ISBLANK('Annex 2 EHV charges'!$E$11:$E$12),1, COUNTIF(B$10:$B146, 'Annex 2 EHV charges'!$E$11:$E$12)), 0)),"")</f>
        <v/>
      </c>
      <c r="C147" s="92" t="str">
        <f>IF($B147="","",VLOOKUP($B147,'Annex 2 EHV charges'!$E$11:$O$12,2,0))</f>
        <v/>
      </c>
      <c r="D147" s="93" t="str">
        <f>IF($B147="","",VLOOKUP($B147,'Annex 2 EHV charges'!$E$11:$O$12,3,0))</f>
        <v/>
      </c>
      <c r="E147" s="109" t="str">
        <f>IF($B147="","",VLOOKUP($B147,'Annex 2 EHV charges'!$E$11:$O$12,8,0))</f>
        <v/>
      </c>
      <c r="F147" s="110" t="str">
        <f>IF($B147="","",VLOOKUP($B147,'Annex 2 EHV charges'!$E$11:$O$12,9,0))</f>
        <v/>
      </c>
      <c r="G147" s="110" t="str">
        <f>IF($B147="","",VLOOKUP($B147,'Annex 2 EHV charges'!$E$11:$O$12,10,0))</f>
        <v/>
      </c>
      <c r="H147" s="110" t="str">
        <f>IF($B147="","",VLOOKUP($B147,'Annex 2 EHV charges'!$E$11:$O$12,11,0))</f>
        <v/>
      </c>
    </row>
    <row r="148" spans="1:8" ht="15">
      <c r="A148" s="92" t="str">
        <f t="array" ref="A148">IFERROR(INDEX('Annex 2 EHV charges'!$D$11:$D$12, MATCH(0, IF(ISBLANK('Annex 2 EHV charges'!$D$11:$D$12),1, COUNTIF(A$10:$A147, 'Annex 2 EHV charges'!$D$11:$D$12)), 0)),"")</f>
        <v/>
      </c>
      <c r="B148" s="93" t="str">
        <f t="array" ref="B148">IFERROR(INDEX('Annex 2 EHV charges'!$E$11:$E$12, MATCH(0, IF(ISBLANK('Annex 2 EHV charges'!$E$11:$E$12),1, COUNTIF(B$10:$B147, 'Annex 2 EHV charges'!$E$11:$E$12)), 0)),"")</f>
        <v/>
      </c>
      <c r="C148" s="92" t="str">
        <f>IF($B148="","",VLOOKUP($B148,'Annex 2 EHV charges'!$E$11:$O$12,2,0))</f>
        <v/>
      </c>
      <c r="D148" s="93" t="str">
        <f>IF($B148="","",VLOOKUP($B148,'Annex 2 EHV charges'!$E$11:$O$12,3,0))</f>
        <v/>
      </c>
      <c r="E148" s="109" t="str">
        <f>IF($B148="","",VLOOKUP($B148,'Annex 2 EHV charges'!$E$11:$O$12,8,0))</f>
        <v/>
      </c>
      <c r="F148" s="110" t="str">
        <f>IF($B148="","",VLOOKUP($B148,'Annex 2 EHV charges'!$E$11:$O$12,9,0))</f>
        <v/>
      </c>
      <c r="G148" s="110" t="str">
        <f>IF($B148="","",VLOOKUP($B148,'Annex 2 EHV charges'!$E$11:$O$12,10,0))</f>
        <v/>
      </c>
      <c r="H148" s="110" t="str">
        <f>IF($B148="","",VLOOKUP($B148,'Annex 2 EHV charges'!$E$11:$O$12,11,0))</f>
        <v/>
      </c>
    </row>
    <row r="149" spans="1:8" ht="15">
      <c r="A149" s="92" t="str">
        <f t="array" ref="A149">IFERROR(INDEX('Annex 2 EHV charges'!$D$11:$D$12, MATCH(0, IF(ISBLANK('Annex 2 EHV charges'!$D$11:$D$12),1, COUNTIF(A$10:$A148, 'Annex 2 EHV charges'!$D$11:$D$12)), 0)),"")</f>
        <v/>
      </c>
      <c r="B149" s="93" t="str">
        <f t="array" ref="B149">IFERROR(INDEX('Annex 2 EHV charges'!$E$11:$E$12, MATCH(0, IF(ISBLANK('Annex 2 EHV charges'!$E$11:$E$12),1, COUNTIF(B$10:$B148, 'Annex 2 EHV charges'!$E$11:$E$12)), 0)),"")</f>
        <v/>
      </c>
      <c r="C149" s="92" t="str">
        <f>IF($B149="","",VLOOKUP($B149,'Annex 2 EHV charges'!$E$11:$O$12,2,0))</f>
        <v/>
      </c>
      <c r="D149" s="93" t="str">
        <f>IF($B149="","",VLOOKUP($B149,'Annex 2 EHV charges'!$E$11:$O$12,3,0))</f>
        <v/>
      </c>
      <c r="E149" s="109" t="str">
        <f>IF($B149="","",VLOOKUP($B149,'Annex 2 EHV charges'!$E$11:$O$12,8,0))</f>
        <v/>
      </c>
      <c r="F149" s="110" t="str">
        <f>IF($B149="","",VLOOKUP($B149,'Annex 2 EHV charges'!$E$11:$O$12,9,0))</f>
        <v/>
      </c>
      <c r="G149" s="110" t="str">
        <f>IF($B149="","",VLOOKUP($B149,'Annex 2 EHV charges'!$E$11:$O$12,10,0))</f>
        <v/>
      </c>
      <c r="H149" s="110" t="str">
        <f>IF($B149="","",VLOOKUP($B149,'Annex 2 EHV charges'!$E$11:$O$12,11,0))</f>
        <v/>
      </c>
    </row>
    <row r="150" spans="1:8" ht="15">
      <c r="A150" s="92" t="str">
        <f t="array" ref="A150">IFERROR(INDEX('Annex 2 EHV charges'!$D$11:$D$12, MATCH(0, IF(ISBLANK('Annex 2 EHV charges'!$D$11:$D$12),1, COUNTIF(A$10:$A149, 'Annex 2 EHV charges'!$D$11:$D$12)), 0)),"")</f>
        <v/>
      </c>
      <c r="B150" s="93" t="str">
        <f t="array" ref="B150">IFERROR(INDEX('Annex 2 EHV charges'!$E$11:$E$12, MATCH(0, IF(ISBLANK('Annex 2 EHV charges'!$E$11:$E$12),1, COUNTIF(B$10:$B149, 'Annex 2 EHV charges'!$E$11:$E$12)), 0)),"")</f>
        <v/>
      </c>
      <c r="C150" s="92" t="str">
        <f>IF($B150="","",VLOOKUP($B150,'Annex 2 EHV charges'!$E$11:$O$12,2,0))</f>
        <v/>
      </c>
      <c r="D150" s="93" t="str">
        <f>IF($B150="","",VLOOKUP($B150,'Annex 2 EHV charges'!$E$11:$O$12,3,0))</f>
        <v/>
      </c>
      <c r="E150" s="109" t="str">
        <f>IF($B150="","",VLOOKUP($B150,'Annex 2 EHV charges'!$E$11:$O$12,8,0))</f>
        <v/>
      </c>
      <c r="F150" s="110" t="str">
        <f>IF($B150="","",VLOOKUP($B150,'Annex 2 EHV charges'!$E$11:$O$12,9,0))</f>
        <v/>
      </c>
      <c r="G150" s="110" t="str">
        <f>IF($B150="","",VLOOKUP($B150,'Annex 2 EHV charges'!$E$11:$O$12,10,0))</f>
        <v/>
      </c>
      <c r="H150" s="110" t="str">
        <f>IF($B150="","",VLOOKUP($B150,'Annex 2 EHV charges'!$E$11:$O$12,11,0))</f>
        <v/>
      </c>
    </row>
    <row r="151" spans="1:8" ht="15">
      <c r="A151" s="92" t="str">
        <f t="array" ref="A151">IFERROR(INDEX('Annex 2 EHV charges'!$D$11:$D$12, MATCH(0, IF(ISBLANK('Annex 2 EHV charges'!$D$11:$D$12),1, COUNTIF(A$10:$A150, 'Annex 2 EHV charges'!$D$11:$D$12)), 0)),"")</f>
        <v/>
      </c>
      <c r="B151" s="93" t="str">
        <f t="array" ref="B151">IFERROR(INDEX('Annex 2 EHV charges'!$E$11:$E$12, MATCH(0, IF(ISBLANK('Annex 2 EHV charges'!$E$11:$E$12),1, COUNTIF(B$10:$B150, 'Annex 2 EHV charges'!$E$11:$E$12)), 0)),"")</f>
        <v/>
      </c>
      <c r="C151" s="92" t="str">
        <f>IF($B151="","",VLOOKUP($B151,'Annex 2 EHV charges'!$E$11:$O$12,2,0))</f>
        <v/>
      </c>
      <c r="D151" s="93" t="str">
        <f>IF($B151="","",VLOOKUP($B151,'Annex 2 EHV charges'!$E$11:$O$12,3,0))</f>
        <v/>
      </c>
      <c r="E151" s="109" t="str">
        <f>IF($B151="","",VLOOKUP($B151,'Annex 2 EHV charges'!$E$11:$O$12,8,0))</f>
        <v/>
      </c>
      <c r="F151" s="110" t="str">
        <f>IF($B151="","",VLOOKUP($B151,'Annex 2 EHV charges'!$E$11:$O$12,9,0))</f>
        <v/>
      </c>
      <c r="G151" s="110" t="str">
        <f>IF($B151="","",VLOOKUP($B151,'Annex 2 EHV charges'!$E$11:$O$12,10,0))</f>
        <v/>
      </c>
      <c r="H151" s="110" t="str">
        <f>IF($B151="","",VLOOKUP($B151,'Annex 2 EHV charges'!$E$11:$O$12,11,0))</f>
        <v/>
      </c>
    </row>
    <row r="152" spans="1:8" ht="15">
      <c r="A152" s="92" t="str">
        <f t="array" ref="A152">IFERROR(INDEX('Annex 2 EHV charges'!$D$11:$D$12, MATCH(0, IF(ISBLANK('Annex 2 EHV charges'!$D$11:$D$12),1, COUNTIF(A$10:$A151, 'Annex 2 EHV charges'!$D$11:$D$12)), 0)),"")</f>
        <v/>
      </c>
      <c r="B152" s="93" t="str">
        <f t="array" ref="B152">IFERROR(INDEX('Annex 2 EHV charges'!$E$11:$E$12, MATCH(0, IF(ISBLANK('Annex 2 EHV charges'!$E$11:$E$12),1, COUNTIF(B$10:$B151, 'Annex 2 EHV charges'!$E$11:$E$12)), 0)),"")</f>
        <v/>
      </c>
      <c r="C152" s="92" t="str">
        <f>IF($B152="","",VLOOKUP($B152,'Annex 2 EHV charges'!$E$11:$O$12,2,0))</f>
        <v/>
      </c>
      <c r="D152" s="93" t="str">
        <f>IF($B152="","",VLOOKUP($B152,'Annex 2 EHV charges'!$E$11:$O$12,3,0))</f>
        <v/>
      </c>
      <c r="E152" s="109" t="str">
        <f>IF($B152="","",VLOOKUP($B152,'Annex 2 EHV charges'!$E$11:$O$12,8,0))</f>
        <v/>
      </c>
      <c r="F152" s="110" t="str">
        <f>IF($B152="","",VLOOKUP($B152,'Annex 2 EHV charges'!$E$11:$O$12,9,0))</f>
        <v/>
      </c>
      <c r="G152" s="110" t="str">
        <f>IF($B152="","",VLOOKUP($B152,'Annex 2 EHV charges'!$E$11:$O$12,10,0))</f>
        <v/>
      </c>
      <c r="H152" s="110" t="str">
        <f>IF($B152="","",VLOOKUP($B152,'Annex 2 EHV charges'!$E$11:$O$12,11,0))</f>
        <v/>
      </c>
    </row>
    <row r="153" spans="1:8" ht="15">
      <c r="A153" s="92" t="str">
        <f t="array" ref="A153">IFERROR(INDEX('Annex 2 EHV charges'!$D$11:$D$12, MATCH(0, IF(ISBLANK('Annex 2 EHV charges'!$D$11:$D$12),1, COUNTIF(A$10:$A152, 'Annex 2 EHV charges'!$D$11:$D$12)), 0)),"")</f>
        <v/>
      </c>
      <c r="B153" s="93" t="str">
        <f t="array" ref="B153">IFERROR(INDEX('Annex 2 EHV charges'!$E$11:$E$12, MATCH(0, IF(ISBLANK('Annex 2 EHV charges'!$E$11:$E$12),1, COUNTIF(B$10:$B152, 'Annex 2 EHV charges'!$E$11:$E$12)), 0)),"")</f>
        <v/>
      </c>
      <c r="C153" s="92" t="str">
        <f>IF($B153="","",VLOOKUP($B153,'Annex 2 EHV charges'!$E$11:$O$12,2,0))</f>
        <v/>
      </c>
      <c r="D153" s="93" t="str">
        <f>IF($B153="","",VLOOKUP($B153,'Annex 2 EHV charges'!$E$11:$O$12,3,0))</f>
        <v/>
      </c>
      <c r="E153" s="109" t="str">
        <f>IF($B153="","",VLOOKUP($B153,'Annex 2 EHV charges'!$E$11:$O$12,8,0))</f>
        <v/>
      </c>
      <c r="F153" s="110" t="str">
        <f>IF($B153="","",VLOOKUP($B153,'Annex 2 EHV charges'!$E$11:$O$12,9,0))</f>
        <v/>
      </c>
      <c r="G153" s="110" t="str">
        <f>IF($B153="","",VLOOKUP($B153,'Annex 2 EHV charges'!$E$11:$O$12,10,0))</f>
        <v/>
      </c>
      <c r="H153" s="110" t="str">
        <f>IF($B153="","",VLOOKUP($B153,'Annex 2 EHV charges'!$E$11:$O$12,11,0))</f>
        <v/>
      </c>
    </row>
    <row r="154" spans="1:8" ht="15">
      <c r="A154" s="92" t="str">
        <f t="array" ref="A154">IFERROR(INDEX('Annex 2 EHV charges'!$D$11:$D$12, MATCH(0, IF(ISBLANK('Annex 2 EHV charges'!$D$11:$D$12),1, COUNTIF(A$10:$A153, 'Annex 2 EHV charges'!$D$11:$D$12)), 0)),"")</f>
        <v/>
      </c>
      <c r="B154" s="93" t="str">
        <f t="array" ref="B154">IFERROR(INDEX('Annex 2 EHV charges'!$E$11:$E$12, MATCH(0, IF(ISBLANK('Annex 2 EHV charges'!$E$11:$E$12),1, COUNTIF(B$10:$B153, 'Annex 2 EHV charges'!$E$11:$E$12)), 0)),"")</f>
        <v/>
      </c>
      <c r="C154" s="92" t="str">
        <f>IF($B154="","",VLOOKUP($B154,'Annex 2 EHV charges'!$E$11:$O$12,2,0))</f>
        <v/>
      </c>
      <c r="D154" s="93" t="str">
        <f>IF($B154="","",VLOOKUP($B154,'Annex 2 EHV charges'!$E$11:$O$12,3,0))</f>
        <v/>
      </c>
      <c r="E154" s="109" t="str">
        <f>IF($B154="","",VLOOKUP($B154,'Annex 2 EHV charges'!$E$11:$O$12,8,0))</f>
        <v/>
      </c>
      <c r="F154" s="110" t="str">
        <f>IF($B154="","",VLOOKUP($B154,'Annex 2 EHV charges'!$E$11:$O$12,9,0))</f>
        <v/>
      </c>
      <c r="G154" s="110" t="str">
        <f>IF($B154="","",VLOOKUP($B154,'Annex 2 EHV charges'!$E$11:$O$12,10,0))</f>
        <v/>
      </c>
      <c r="H154" s="110" t="str">
        <f>IF($B154="","",VLOOKUP($B154,'Annex 2 EHV charges'!$E$11:$O$12,11,0))</f>
        <v/>
      </c>
    </row>
    <row r="155" spans="1:8" ht="15">
      <c r="A155" s="92" t="str">
        <f t="array" ref="A155">IFERROR(INDEX('Annex 2 EHV charges'!$D$11:$D$12, MATCH(0, IF(ISBLANK('Annex 2 EHV charges'!$D$11:$D$12),1, COUNTIF(A$10:$A154, 'Annex 2 EHV charges'!$D$11:$D$12)), 0)),"")</f>
        <v/>
      </c>
      <c r="B155" s="93" t="str">
        <f t="array" ref="B155">IFERROR(INDEX('Annex 2 EHV charges'!$E$11:$E$12, MATCH(0, IF(ISBLANK('Annex 2 EHV charges'!$E$11:$E$12),1, COUNTIF(B$10:$B154, 'Annex 2 EHV charges'!$E$11:$E$12)), 0)),"")</f>
        <v/>
      </c>
      <c r="C155" s="92" t="str">
        <f>IF($B155="","",VLOOKUP($B155,'Annex 2 EHV charges'!$E$11:$O$12,2,0))</f>
        <v/>
      </c>
      <c r="D155" s="93" t="str">
        <f>IF($B155="","",VLOOKUP($B155,'Annex 2 EHV charges'!$E$11:$O$12,3,0))</f>
        <v/>
      </c>
      <c r="E155" s="109" t="str">
        <f>IF($B155="","",VLOOKUP($B155,'Annex 2 EHV charges'!$E$11:$O$12,8,0))</f>
        <v/>
      </c>
      <c r="F155" s="110" t="str">
        <f>IF($B155="","",VLOOKUP($B155,'Annex 2 EHV charges'!$E$11:$O$12,9,0))</f>
        <v/>
      </c>
      <c r="G155" s="110" t="str">
        <f>IF($B155="","",VLOOKUP($B155,'Annex 2 EHV charges'!$E$11:$O$12,10,0))</f>
        <v/>
      </c>
      <c r="H155" s="110" t="str">
        <f>IF($B155="","",VLOOKUP($B155,'Annex 2 EHV charges'!$E$11:$O$12,11,0))</f>
        <v/>
      </c>
    </row>
    <row r="156" spans="1:8" ht="15">
      <c r="A156" s="92" t="str">
        <f t="array" ref="A156">IFERROR(INDEX('Annex 2 EHV charges'!$D$11:$D$12, MATCH(0, IF(ISBLANK('Annex 2 EHV charges'!$D$11:$D$12),1, COUNTIF(A$10:$A155, 'Annex 2 EHV charges'!$D$11:$D$12)), 0)),"")</f>
        <v/>
      </c>
      <c r="B156" s="93" t="str">
        <f t="array" ref="B156">IFERROR(INDEX('Annex 2 EHV charges'!$E$11:$E$12, MATCH(0, IF(ISBLANK('Annex 2 EHV charges'!$E$11:$E$12),1, COUNTIF(B$10:$B155, 'Annex 2 EHV charges'!$E$11:$E$12)), 0)),"")</f>
        <v/>
      </c>
      <c r="C156" s="92" t="str">
        <f>IF($B156="","",VLOOKUP($B156,'Annex 2 EHV charges'!$E$11:$O$12,2,0))</f>
        <v/>
      </c>
      <c r="D156" s="93" t="str">
        <f>IF($B156="","",VLOOKUP($B156,'Annex 2 EHV charges'!$E$11:$O$12,3,0))</f>
        <v/>
      </c>
      <c r="E156" s="109" t="str">
        <f>IF($B156="","",VLOOKUP($B156,'Annex 2 EHV charges'!$E$11:$O$12,8,0))</f>
        <v/>
      </c>
      <c r="F156" s="110" t="str">
        <f>IF($B156="","",VLOOKUP($B156,'Annex 2 EHV charges'!$E$11:$O$12,9,0))</f>
        <v/>
      </c>
      <c r="G156" s="110" t="str">
        <f>IF($B156="","",VLOOKUP($B156,'Annex 2 EHV charges'!$E$11:$O$12,10,0))</f>
        <v/>
      </c>
      <c r="H156" s="110" t="str">
        <f>IF($B156="","",VLOOKUP($B156,'Annex 2 EHV charges'!$E$11:$O$12,11,0))</f>
        <v/>
      </c>
    </row>
    <row r="157" spans="1:8" ht="15">
      <c r="A157" s="92" t="str">
        <f t="array" ref="A157">IFERROR(INDEX('Annex 2 EHV charges'!$D$11:$D$12, MATCH(0, IF(ISBLANK('Annex 2 EHV charges'!$D$11:$D$12),1, COUNTIF(A$10:$A156, 'Annex 2 EHV charges'!$D$11:$D$12)), 0)),"")</f>
        <v/>
      </c>
      <c r="B157" s="93" t="str">
        <f t="array" ref="B157">IFERROR(INDEX('Annex 2 EHV charges'!$E$11:$E$12, MATCH(0, IF(ISBLANK('Annex 2 EHV charges'!$E$11:$E$12),1, COUNTIF(B$10:$B156, 'Annex 2 EHV charges'!$E$11:$E$12)), 0)),"")</f>
        <v/>
      </c>
      <c r="C157" s="92" t="str">
        <f>IF($B157="","",VLOOKUP($B157,'Annex 2 EHV charges'!$E$11:$O$12,2,0))</f>
        <v/>
      </c>
      <c r="D157" s="93" t="str">
        <f>IF($B157="","",VLOOKUP($B157,'Annex 2 EHV charges'!$E$11:$O$12,3,0))</f>
        <v/>
      </c>
      <c r="E157" s="109" t="str">
        <f>IF($B157="","",VLOOKUP($B157,'Annex 2 EHV charges'!$E$11:$O$12,8,0))</f>
        <v/>
      </c>
      <c r="F157" s="110" t="str">
        <f>IF($B157="","",VLOOKUP($B157,'Annex 2 EHV charges'!$E$11:$O$12,9,0))</f>
        <v/>
      </c>
      <c r="G157" s="110" t="str">
        <f>IF($B157="","",VLOOKUP($B157,'Annex 2 EHV charges'!$E$11:$O$12,10,0))</f>
        <v/>
      </c>
      <c r="H157" s="110" t="str">
        <f>IF($B157="","",VLOOKUP($B157,'Annex 2 EHV charges'!$E$11:$O$12,11,0))</f>
        <v/>
      </c>
    </row>
  </sheetData>
  <mergeCells count="7">
    <mergeCell ref="A11:D11"/>
    <mergeCell ref="A7:C7"/>
    <mergeCell ref="A1:H1"/>
    <mergeCell ref="A2:H2"/>
    <mergeCell ref="A4:D4"/>
    <mergeCell ref="A5:C5"/>
    <mergeCell ref="A6:C6"/>
  </mergeCells>
  <pageMargins left="0.70866141732283472" right="0.70866141732283472" top="0.94488188976377963" bottom="0.74803149606299213" header="0.31496062992125984" footer="0.31496062992125984"/>
  <pageSetup paperSize="9" scale="87" fitToHeight="0" orientation="landscape" r:id="rId1"/>
  <headerFooter scaleWithDoc="0">
    <oddHeader>&amp;L
&amp;"Arial,Bold"Annex 2b&amp;"Arial,Regular" - Schedule of Export Charges for use of the Distribution System by Designated EHV Properties (including LDNOs with Designated EHV Properties/end-users)</oddHeader>
    <oddFooter>&amp;LNORTHERN POWERGRID (NORTHEAST) LTD&amp;C&amp;P+26 of 40&amp;RDECEMBER 2013 - V1.0</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157 E11:H11" unlockedFormula="1"/>
  </ignoredErrors>
</worksheet>
</file>

<file path=xl/worksheets/sheet6.xml><?xml version="1.0" encoding="utf-8"?>
<worksheet xmlns="http://schemas.openxmlformats.org/spreadsheetml/2006/main" xmlns:r="http://schemas.openxmlformats.org/officeDocument/2006/relationships">
  <sheetPr codeName="Sheet7">
    <pageSetUpPr fitToPage="1"/>
  </sheetPr>
  <dimension ref="A1:XFD12"/>
  <sheetViews>
    <sheetView zoomScale="80" zoomScaleNormal="80" zoomScaleSheetLayoutView="100" workbookViewId="0">
      <selection activeCell="A2" sqref="A2:J2"/>
    </sheetView>
  </sheetViews>
  <sheetFormatPr defaultRowHeight="12.75"/>
  <cols>
    <col min="1" max="1" width="33" bestFit="1" customWidth="1"/>
    <col min="2" max="2" width="40.28515625" bestFit="1" customWidth="1"/>
    <col min="4" max="10" width="16.5703125" customWidth="1"/>
  </cols>
  <sheetData>
    <row r="1" spans="1:16384" s="2" customFormat="1" ht="27.75" customHeight="1">
      <c r="A1" s="12" t="s">
        <v>87</v>
      </c>
      <c r="B1" s="111">
        <v>11</v>
      </c>
      <c r="C1" s="111">
        <v>3</v>
      </c>
      <c r="D1" s="111">
        <v>4</v>
      </c>
      <c r="E1" s="111">
        <v>5</v>
      </c>
      <c r="F1" s="111">
        <v>6</v>
      </c>
      <c r="G1" s="111">
        <v>7</v>
      </c>
      <c r="H1" s="111">
        <v>8</v>
      </c>
      <c r="I1" s="111">
        <v>9</v>
      </c>
      <c r="J1" s="111">
        <v>10</v>
      </c>
    </row>
    <row r="2" spans="1:16384" s="2" customFormat="1" ht="27" customHeight="1">
      <c r="A2" s="244" t="s">
        <v>705</v>
      </c>
      <c r="B2" s="244"/>
      <c r="C2" s="244"/>
      <c r="D2" s="244"/>
      <c r="E2" s="244"/>
      <c r="F2" s="244"/>
      <c r="G2" s="244"/>
      <c r="H2" s="244"/>
      <c r="I2" s="244"/>
      <c r="J2" s="244"/>
      <c r="K2" s="4"/>
      <c r="L2" s="4"/>
    </row>
    <row r="3" spans="1:16384" s="2" customFormat="1" ht="27" customHeight="1">
      <c r="A3" s="281" t="s">
        <v>225</v>
      </c>
      <c r="B3" s="281"/>
      <c r="C3" s="281"/>
      <c r="D3" s="281"/>
      <c r="E3" s="281"/>
      <c r="F3" s="281"/>
      <c r="G3" s="281"/>
      <c r="H3" s="281"/>
      <c r="I3" s="281"/>
      <c r="J3" s="281"/>
      <c r="K3" s="4"/>
      <c r="L3" s="4"/>
    </row>
    <row r="4" spans="1:16384" s="2" customFormat="1" ht="45" customHeight="1">
      <c r="A4" s="14"/>
      <c r="B4" s="22" t="s">
        <v>49</v>
      </c>
      <c r="C4" s="13" t="s">
        <v>93</v>
      </c>
      <c r="D4" s="13" t="s">
        <v>94</v>
      </c>
      <c r="E4" s="13" t="s">
        <v>95</v>
      </c>
      <c r="F4" s="13" t="s">
        <v>96</v>
      </c>
      <c r="G4" s="13" t="s">
        <v>97</v>
      </c>
      <c r="H4" s="13"/>
      <c r="I4" s="13"/>
      <c r="J4" s="13"/>
      <c r="K4" s="4"/>
      <c r="L4" s="4"/>
    </row>
    <row r="5" spans="1:16384" ht="12.75" customHeight="1">
      <c r="A5" s="282" t="s">
        <v>51</v>
      </c>
      <c r="B5" s="272" t="s">
        <v>354</v>
      </c>
      <c r="C5" s="273"/>
      <c r="D5" s="273"/>
      <c r="E5" s="273"/>
      <c r="F5" s="273"/>
      <c r="G5" s="273"/>
      <c r="H5" s="273"/>
      <c r="I5" s="273"/>
      <c r="J5" s="27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c r="XFD5" s="4"/>
    </row>
    <row r="6" spans="1:16384" ht="12.75" customHeight="1">
      <c r="A6" s="282"/>
      <c r="B6" s="275"/>
      <c r="C6" s="276"/>
      <c r="D6" s="276"/>
      <c r="E6" s="276"/>
      <c r="F6" s="276"/>
      <c r="G6" s="276"/>
      <c r="H6" s="276"/>
      <c r="I6" s="276"/>
      <c r="J6" s="27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c r="XFD6" s="4"/>
    </row>
    <row r="7" spans="1:16384">
      <c r="A7" s="41"/>
      <c r="B7" s="278"/>
      <c r="C7" s="279"/>
      <c r="D7" s="279"/>
      <c r="E7" s="279"/>
      <c r="F7" s="279"/>
      <c r="G7" s="279"/>
      <c r="H7" s="279"/>
      <c r="I7" s="279"/>
      <c r="J7" s="28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c r="XFD7" s="4"/>
    </row>
    <row r="8" spans="1:16384" s="2" customFormat="1" ht="27" customHeight="1">
      <c r="A8" s="281" t="s">
        <v>226</v>
      </c>
      <c r="B8" s="281"/>
      <c r="C8" s="281"/>
      <c r="D8" s="281"/>
      <c r="E8" s="281"/>
      <c r="F8" s="281"/>
      <c r="G8" s="281"/>
      <c r="H8" s="281"/>
      <c r="I8" s="281"/>
      <c r="J8" s="281"/>
      <c r="K8" s="4"/>
      <c r="L8" s="4"/>
    </row>
    <row r="9" spans="1:16384" s="2" customFormat="1" ht="45" customHeight="1">
      <c r="A9" s="14"/>
      <c r="B9" s="22" t="s">
        <v>49</v>
      </c>
      <c r="C9" s="13" t="s">
        <v>93</v>
      </c>
      <c r="D9" s="40" t="s">
        <v>249</v>
      </c>
      <c r="E9" s="40" t="s">
        <v>250</v>
      </c>
      <c r="F9" s="40" t="s">
        <v>251</v>
      </c>
      <c r="G9" s="13" t="s">
        <v>97</v>
      </c>
      <c r="H9" s="13" t="s">
        <v>98</v>
      </c>
      <c r="I9" s="13" t="s">
        <v>224</v>
      </c>
      <c r="J9" s="13" t="s">
        <v>227</v>
      </c>
      <c r="K9" s="4"/>
      <c r="L9" s="4"/>
    </row>
    <row r="10" spans="1:16384" ht="12.75" customHeight="1">
      <c r="A10" s="128" t="s">
        <v>51</v>
      </c>
      <c r="B10" s="272" t="s">
        <v>355</v>
      </c>
      <c r="C10" s="273"/>
      <c r="D10" s="273"/>
      <c r="E10" s="273"/>
      <c r="F10" s="273"/>
      <c r="G10" s="273"/>
      <c r="H10" s="273"/>
      <c r="I10" s="273"/>
      <c r="J10" s="274"/>
    </row>
    <row r="11" spans="1:16384" ht="12.75" customHeight="1">
      <c r="A11" s="130"/>
      <c r="B11" s="275"/>
      <c r="C11" s="276"/>
      <c r="D11" s="276"/>
      <c r="E11" s="276"/>
      <c r="F11" s="276"/>
      <c r="G11" s="276"/>
      <c r="H11" s="276"/>
      <c r="I11" s="276"/>
      <c r="J11" s="277"/>
    </row>
    <row r="12" spans="1:16384">
      <c r="A12" s="129"/>
      <c r="B12" s="278"/>
      <c r="C12" s="279"/>
      <c r="D12" s="279"/>
      <c r="E12" s="279"/>
      <c r="F12" s="279"/>
      <c r="G12" s="279"/>
      <c r="H12" s="279"/>
      <c r="I12" s="279"/>
      <c r="J12" s="28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6">
    <mergeCell ref="B10:J12"/>
    <mergeCell ref="A2:J2"/>
    <mergeCell ref="A3:J3"/>
    <mergeCell ref="A5:A6"/>
    <mergeCell ref="A8:J8"/>
    <mergeCell ref="B5:J7"/>
  </mergeCells>
  <phoneticPr fontId="8"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67" fitToHeight="0" orientation="landscape" r:id="rId2"/>
  <headerFooter scaleWithDoc="0">
    <oddHeader>&amp;L
&amp;"Arial,Bold"Annex 3&amp;"Arial,Regular" - Schedule of Charges for use of the Distribution System to Preserved/Additional LLFC Classes</oddHeader>
    <oddFooter>&amp;LNORTHERN POWERGRID (NORTHEAST) LTD&amp;C&amp;P+26 of 40&amp;RDECEMBER 2013 - V1.0</oddFooter>
  </headerFooter>
</worksheet>
</file>

<file path=xl/worksheets/sheet7.xml><?xml version="1.0" encoding="utf-8"?>
<worksheet xmlns="http://schemas.openxmlformats.org/spreadsheetml/2006/main" xmlns:r="http://schemas.openxmlformats.org/officeDocument/2006/relationships">
  <sheetPr codeName="Sheet2">
    <pageSetUpPr fitToPage="1"/>
  </sheetPr>
  <dimension ref="A1:K192"/>
  <sheetViews>
    <sheetView zoomScale="80" zoomScaleNormal="80" zoomScaleSheetLayoutView="85" workbookViewId="0">
      <selection activeCell="B7" sqref="B7"/>
    </sheetView>
  </sheetViews>
  <sheetFormatPr defaultRowHeight="27.75" customHeight="1"/>
  <cols>
    <col min="1" max="1" width="50.5703125" style="2" customWidth="1"/>
    <col min="2" max="2" width="17.85546875" style="3" customWidth="1"/>
    <col min="3" max="3" width="21.7109375" style="2" bestFit="1" customWidth="1"/>
    <col min="4" max="4" width="17.85546875" style="2" customWidth="1"/>
    <col min="5" max="7" width="17.85546875" style="3" customWidth="1"/>
    <col min="8" max="9" width="17.85546875" style="7" customWidth="1"/>
    <col min="10" max="10" width="17.85546875" style="4" customWidth="1"/>
    <col min="11" max="11" width="15.5703125" style="4" customWidth="1"/>
    <col min="12" max="16384" width="9.140625" style="2"/>
  </cols>
  <sheetData>
    <row r="1" spans="1:11" ht="27.75" customHeight="1">
      <c r="A1" s="42" t="s">
        <v>87</v>
      </c>
      <c r="D1" s="3"/>
      <c r="G1" s="8"/>
      <c r="H1" s="4"/>
      <c r="I1" s="4"/>
      <c r="J1" s="2"/>
      <c r="K1" s="2"/>
    </row>
    <row r="2" spans="1:11" ht="31.5" customHeight="1">
      <c r="A2" s="285" t="s">
        <v>708</v>
      </c>
      <c r="B2" s="285"/>
      <c r="C2" s="285"/>
      <c r="D2" s="285"/>
      <c r="E2" s="285"/>
      <c r="F2" s="285"/>
      <c r="G2" s="285"/>
      <c r="H2" s="285"/>
      <c r="I2" s="285"/>
      <c r="J2" s="285"/>
    </row>
    <row r="3" spans="1:11" ht="8.25" customHeight="1">
      <c r="A3" s="75"/>
      <c r="B3" s="75"/>
      <c r="C3" s="75"/>
      <c r="D3" s="75"/>
      <c r="E3" s="75"/>
      <c r="F3" s="75"/>
      <c r="G3" s="75"/>
      <c r="H3" s="75"/>
      <c r="I3" s="75"/>
      <c r="J3" s="75"/>
    </row>
    <row r="4" spans="1:11" ht="27" customHeight="1">
      <c r="A4" s="244" t="s">
        <v>297</v>
      </c>
      <c r="B4" s="244"/>
      <c r="C4" s="244"/>
      <c r="D4" s="244"/>
      <c r="E4" s="76"/>
      <c r="F4" s="244" t="s">
        <v>296</v>
      </c>
      <c r="G4" s="244"/>
      <c r="H4" s="244"/>
      <c r="I4" s="244"/>
      <c r="J4" s="244"/>
    </row>
    <row r="5" spans="1:11" ht="32.25" customHeight="1">
      <c r="A5" s="65" t="s">
        <v>79</v>
      </c>
      <c r="B5" s="228" t="s">
        <v>286</v>
      </c>
      <c r="C5" s="227" t="s">
        <v>287</v>
      </c>
      <c r="D5" s="66" t="s">
        <v>288</v>
      </c>
      <c r="E5" s="71"/>
      <c r="F5" s="247" t="s">
        <v>79</v>
      </c>
      <c r="G5" s="248"/>
      <c r="H5" s="68" t="s">
        <v>292</v>
      </c>
      <c r="I5" s="69" t="s">
        <v>293</v>
      </c>
      <c r="J5" s="66" t="s">
        <v>288</v>
      </c>
      <c r="K5" s="71"/>
    </row>
    <row r="6" spans="1:11" ht="52.5" customHeight="1">
      <c r="A6" s="120" t="s">
        <v>289</v>
      </c>
      <c r="B6" s="121" t="s">
        <v>303</v>
      </c>
      <c r="C6" s="123" t="s">
        <v>304</v>
      </c>
      <c r="D6" s="70" t="s">
        <v>306</v>
      </c>
      <c r="E6" s="122"/>
      <c r="F6" s="239" t="s">
        <v>290</v>
      </c>
      <c r="G6" s="239"/>
      <c r="H6" s="17" t="s">
        <v>303</v>
      </c>
      <c r="I6" s="70" t="s">
        <v>304</v>
      </c>
      <c r="J6" s="70" t="s">
        <v>306</v>
      </c>
      <c r="K6" s="71"/>
    </row>
    <row r="7" spans="1:11" ht="52.5" customHeight="1">
      <c r="A7" s="120" t="s">
        <v>82</v>
      </c>
      <c r="B7" s="115"/>
      <c r="C7" s="226"/>
      <c r="D7" s="67" t="s">
        <v>305</v>
      </c>
      <c r="E7" s="71"/>
      <c r="F7" s="239" t="s">
        <v>307</v>
      </c>
      <c r="G7" s="239"/>
      <c r="H7" s="115"/>
      <c r="I7" s="70" t="s">
        <v>327</v>
      </c>
      <c r="J7" s="70" t="s">
        <v>306</v>
      </c>
      <c r="K7" s="71"/>
    </row>
    <row r="8" spans="1:11" ht="52.5" customHeight="1">
      <c r="A8" s="124" t="s">
        <v>80</v>
      </c>
      <c r="B8" s="236" t="s">
        <v>81</v>
      </c>
      <c r="C8" s="237"/>
      <c r="D8" s="238"/>
      <c r="E8" s="71"/>
      <c r="F8" s="239" t="s">
        <v>295</v>
      </c>
      <c r="G8" s="239"/>
      <c r="H8" s="115"/>
      <c r="I8" s="115"/>
      <c r="J8" s="70" t="s">
        <v>305</v>
      </c>
      <c r="K8" s="71"/>
    </row>
    <row r="9" spans="1:11" s="153" customFormat="1" ht="52.5" customHeight="1">
      <c r="A9" s="125"/>
      <c r="B9" s="286"/>
      <c r="C9" s="286"/>
      <c r="D9" s="286"/>
      <c r="E9" s="71"/>
      <c r="F9" s="239" t="s">
        <v>294</v>
      </c>
      <c r="G9" s="239"/>
      <c r="H9" s="236" t="s">
        <v>81</v>
      </c>
      <c r="I9" s="237"/>
      <c r="J9" s="238"/>
      <c r="K9" s="71"/>
    </row>
    <row r="10" spans="1:11" s="73" customFormat="1" ht="18" hidden="1" customHeight="1">
      <c r="E10" s="154"/>
      <c r="F10" s="287"/>
      <c r="G10" s="287"/>
      <c r="H10" s="155"/>
      <c r="I10" s="155"/>
      <c r="J10" s="155"/>
      <c r="K10" s="71"/>
    </row>
    <row r="11" spans="1:11" s="73" customFormat="1" ht="18">
      <c r="A11" s="71"/>
      <c r="B11" s="71"/>
      <c r="C11" s="71"/>
      <c r="D11" s="71"/>
      <c r="E11" s="71"/>
      <c r="F11" s="287"/>
      <c r="G11" s="287"/>
      <c r="H11" s="288"/>
      <c r="I11" s="288"/>
      <c r="J11" s="288"/>
      <c r="K11" s="72"/>
    </row>
    <row r="12" spans="1:11" s="73" customFormat="1" ht="12" hidden="1" customHeight="1">
      <c r="A12" s="71"/>
      <c r="B12" s="71"/>
      <c r="C12" s="71"/>
      <c r="D12" s="71"/>
      <c r="E12" s="71"/>
      <c r="F12" s="71"/>
      <c r="G12" s="71"/>
      <c r="H12" s="71"/>
      <c r="I12" s="71"/>
      <c r="J12" s="230"/>
      <c r="K12" s="72"/>
    </row>
    <row r="13" spans="1:11" ht="44.25" customHeight="1">
      <c r="A13" s="156"/>
      <c r="B13" s="27" t="s">
        <v>200</v>
      </c>
      <c r="C13" s="20" t="s">
        <v>93</v>
      </c>
      <c r="D13" s="229" t="s">
        <v>249</v>
      </c>
      <c r="E13" s="229" t="s">
        <v>250</v>
      </c>
      <c r="F13" s="229" t="s">
        <v>251</v>
      </c>
      <c r="G13" s="20" t="s">
        <v>97</v>
      </c>
      <c r="H13" s="20" t="s">
        <v>98</v>
      </c>
      <c r="I13" s="20" t="s">
        <v>224</v>
      </c>
      <c r="J13" s="27" t="s">
        <v>228</v>
      </c>
      <c r="K13" s="2"/>
    </row>
    <row r="14" spans="1:11" ht="23.25" customHeight="1">
      <c r="A14" s="21" t="s">
        <v>24</v>
      </c>
      <c r="B14" s="147">
        <v>277</v>
      </c>
      <c r="C14" s="36">
        <v>1</v>
      </c>
      <c r="D14" s="157">
        <v>1.391</v>
      </c>
      <c r="E14" s="158">
        <v>0</v>
      </c>
      <c r="F14" s="158">
        <v>0</v>
      </c>
      <c r="G14" s="159">
        <v>3.33</v>
      </c>
      <c r="H14" s="150">
        <v>0</v>
      </c>
      <c r="I14" s="150">
        <v>0</v>
      </c>
      <c r="J14" s="160"/>
      <c r="K14" s="2"/>
    </row>
    <row r="15" spans="1:11" ht="23.25" customHeight="1">
      <c r="A15" s="21" t="s">
        <v>25</v>
      </c>
      <c r="B15" s="147">
        <v>278</v>
      </c>
      <c r="C15" s="36">
        <v>2</v>
      </c>
      <c r="D15" s="157">
        <v>0.20699999999999999</v>
      </c>
      <c r="E15" s="158">
        <v>0</v>
      </c>
      <c r="F15" s="158">
        <v>0</v>
      </c>
      <c r="G15" s="150">
        <v>0</v>
      </c>
      <c r="H15" s="150">
        <v>0</v>
      </c>
      <c r="I15" s="150">
        <v>0</v>
      </c>
      <c r="J15" s="160"/>
      <c r="K15" s="2"/>
    </row>
    <row r="16" spans="1:11" ht="23.25" customHeight="1">
      <c r="A16" s="21" t="s">
        <v>26</v>
      </c>
      <c r="B16" s="147">
        <v>279</v>
      </c>
      <c r="C16" s="36">
        <v>3</v>
      </c>
      <c r="D16" s="157">
        <v>1.4139999999999999</v>
      </c>
      <c r="E16" s="158">
        <v>0</v>
      </c>
      <c r="F16" s="158">
        <v>0</v>
      </c>
      <c r="G16" s="159">
        <v>3.05</v>
      </c>
      <c r="H16" s="150">
        <v>0</v>
      </c>
      <c r="I16" s="150">
        <v>0</v>
      </c>
      <c r="J16" s="160"/>
      <c r="K16" s="2"/>
    </row>
    <row r="17" spans="1:11" ht="23.25" customHeight="1">
      <c r="A17" s="21" t="s">
        <v>27</v>
      </c>
      <c r="B17" s="147">
        <v>290</v>
      </c>
      <c r="C17" s="36">
        <v>4</v>
      </c>
      <c r="D17" s="157">
        <v>1.722</v>
      </c>
      <c r="E17" s="157">
        <v>0.16</v>
      </c>
      <c r="F17" s="158">
        <v>0</v>
      </c>
      <c r="G17" s="159">
        <v>3.05</v>
      </c>
      <c r="H17" s="150">
        <v>0</v>
      </c>
      <c r="I17" s="150">
        <v>0</v>
      </c>
      <c r="J17" s="160"/>
      <c r="K17" s="2"/>
    </row>
    <row r="18" spans="1:11" ht="23.25" customHeight="1">
      <c r="A18" s="21" t="s">
        <v>28</v>
      </c>
      <c r="B18" s="147">
        <v>292</v>
      </c>
      <c r="C18" s="36" t="s">
        <v>23</v>
      </c>
      <c r="D18" s="157">
        <v>1.2969999999999999</v>
      </c>
      <c r="E18" s="157">
        <v>0.105</v>
      </c>
      <c r="F18" s="158">
        <v>0</v>
      </c>
      <c r="G18" s="159">
        <v>16.440000000000001</v>
      </c>
      <c r="H18" s="150">
        <v>0</v>
      </c>
      <c r="I18" s="150">
        <v>0</v>
      </c>
      <c r="J18" s="160"/>
      <c r="K18" s="2"/>
    </row>
    <row r="19" spans="1:11" ht="23.25" customHeight="1">
      <c r="A19" s="21" t="s">
        <v>363</v>
      </c>
      <c r="B19" s="147">
        <v>320</v>
      </c>
      <c r="C19" s="36">
        <v>0</v>
      </c>
      <c r="D19" s="161">
        <v>6.8739999999999997</v>
      </c>
      <c r="E19" s="162">
        <v>0.877</v>
      </c>
      <c r="F19" s="163">
        <v>0.111</v>
      </c>
      <c r="G19" s="159">
        <v>3.33</v>
      </c>
      <c r="H19" s="150">
        <v>0</v>
      </c>
      <c r="I19" s="150">
        <v>0</v>
      </c>
      <c r="J19" s="160"/>
      <c r="K19" s="2"/>
    </row>
    <row r="20" spans="1:11" ht="23.25" customHeight="1">
      <c r="A20" s="21" t="s">
        <v>364</v>
      </c>
      <c r="B20" s="147">
        <v>322</v>
      </c>
      <c r="C20" s="36">
        <v>0</v>
      </c>
      <c r="D20" s="161">
        <v>7.61</v>
      </c>
      <c r="E20" s="162">
        <v>0.89500000000000002</v>
      </c>
      <c r="F20" s="163">
        <v>0.112</v>
      </c>
      <c r="G20" s="159">
        <v>3.05</v>
      </c>
      <c r="H20" s="150">
        <v>0</v>
      </c>
      <c r="I20" s="150">
        <v>0</v>
      </c>
      <c r="J20" s="160"/>
      <c r="K20" s="2"/>
    </row>
    <row r="21" spans="1:11" ht="23.25" customHeight="1">
      <c r="A21" s="21" t="s">
        <v>29</v>
      </c>
      <c r="B21" s="147">
        <v>297</v>
      </c>
      <c r="C21" s="36">
        <v>0</v>
      </c>
      <c r="D21" s="161">
        <v>5.4089999999999998</v>
      </c>
      <c r="E21" s="162">
        <v>0.61599999999999999</v>
      </c>
      <c r="F21" s="163">
        <v>7.4999999999999997E-2</v>
      </c>
      <c r="G21" s="159">
        <v>9.5399999999999991</v>
      </c>
      <c r="H21" s="159">
        <v>1</v>
      </c>
      <c r="I21" s="149">
        <v>0.159</v>
      </c>
      <c r="J21" s="164">
        <f>H21</f>
        <v>1</v>
      </c>
      <c r="K21" s="2"/>
    </row>
    <row r="22" spans="1:11" ht="23.25" customHeight="1">
      <c r="A22" s="165" t="s">
        <v>192</v>
      </c>
      <c r="B22" s="147">
        <v>273</v>
      </c>
      <c r="C22" s="36">
        <v>8</v>
      </c>
      <c r="D22" s="157">
        <v>0.84699999999999998</v>
      </c>
      <c r="E22" s="158">
        <v>0</v>
      </c>
      <c r="F22" s="158">
        <v>0</v>
      </c>
      <c r="G22" s="150">
        <v>0</v>
      </c>
      <c r="H22" s="150">
        <v>0</v>
      </c>
      <c r="I22" s="150">
        <v>0</v>
      </c>
      <c r="J22" s="160"/>
      <c r="K22" s="2"/>
    </row>
    <row r="23" spans="1:11" ht="23.25" customHeight="1">
      <c r="A23" s="165" t="s">
        <v>193</v>
      </c>
      <c r="B23" s="147">
        <v>307</v>
      </c>
      <c r="C23" s="36">
        <v>1</v>
      </c>
      <c r="D23" s="157">
        <v>1.131</v>
      </c>
      <c r="E23" s="158">
        <v>0</v>
      </c>
      <c r="F23" s="158">
        <v>0</v>
      </c>
      <c r="G23" s="150">
        <v>0</v>
      </c>
      <c r="H23" s="150">
        <v>0</v>
      </c>
      <c r="I23" s="150">
        <v>0</v>
      </c>
      <c r="J23" s="160"/>
      <c r="K23" s="2"/>
    </row>
    <row r="24" spans="1:11" ht="23.25" customHeight="1">
      <c r="A24" s="165" t="s">
        <v>194</v>
      </c>
      <c r="B24" s="147">
        <v>275</v>
      </c>
      <c r="C24" s="36">
        <v>1</v>
      </c>
      <c r="D24" s="157">
        <v>2.052</v>
      </c>
      <c r="E24" s="158">
        <v>0</v>
      </c>
      <c r="F24" s="158">
        <v>0</v>
      </c>
      <c r="G24" s="150">
        <v>0</v>
      </c>
      <c r="H24" s="150">
        <v>0</v>
      </c>
      <c r="I24" s="150">
        <v>0</v>
      </c>
      <c r="J24" s="160"/>
      <c r="K24" s="2"/>
    </row>
    <row r="25" spans="1:11" ht="23.25" customHeight="1">
      <c r="A25" s="165" t="s">
        <v>195</v>
      </c>
      <c r="B25" s="147">
        <v>305</v>
      </c>
      <c r="C25" s="36">
        <v>1</v>
      </c>
      <c r="D25" s="157">
        <v>0.65600000000000003</v>
      </c>
      <c r="E25" s="158">
        <v>0</v>
      </c>
      <c r="F25" s="158">
        <v>0</v>
      </c>
      <c r="G25" s="150">
        <v>0</v>
      </c>
      <c r="H25" s="150">
        <v>0</v>
      </c>
      <c r="I25" s="150">
        <v>0</v>
      </c>
      <c r="J25" s="160"/>
      <c r="K25" s="2"/>
    </row>
    <row r="26" spans="1:11" ht="23.25" customHeight="1">
      <c r="A26" s="21" t="s">
        <v>30</v>
      </c>
      <c r="B26" s="147">
        <v>308</v>
      </c>
      <c r="C26" s="37">
        <v>0</v>
      </c>
      <c r="D26" s="166">
        <v>15.492000000000001</v>
      </c>
      <c r="E26" s="167">
        <v>0.69</v>
      </c>
      <c r="F26" s="163">
        <v>8.7999999999999995E-2</v>
      </c>
      <c r="G26" s="150">
        <v>0</v>
      </c>
      <c r="H26" s="150">
        <v>0</v>
      </c>
      <c r="I26" s="150">
        <v>0</v>
      </c>
      <c r="J26" s="160"/>
      <c r="K26" s="2"/>
    </row>
    <row r="27" spans="1:11" ht="23.25" customHeight="1">
      <c r="A27" s="21" t="s">
        <v>365</v>
      </c>
      <c r="B27" s="147">
        <v>309</v>
      </c>
      <c r="C27" s="37" t="s">
        <v>366</v>
      </c>
      <c r="D27" s="157">
        <v>-0.68200000000000005</v>
      </c>
      <c r="E27" s="158">
        <v>0</v>
      </c>
      <c r="F27" s="158">
        <v>0</v>
      </c>
      <c r="G27" s="150">
        <v>0</v>
      </c>
      <c r="H27" s="150">
        <v>0</v>
      </c>
      <c r="I27" s="150">
        <v>0</v>
      </c>
      <c r="J27" s="160"/>
      <c r="K27" s="2"/>
    </row>
    <row r="28" spans="1:11" ht="23.25" customHeight="1">
      <c r="A28" s="21" t="s">
        <v>31</v>
      </c>
      <c r="B28" s="147">
        <v>310</v>
      </c>
      <c r="C28" s="37">
        <v>0</v>
      </c>
      <c r="D28" s="157">
        <v>-0.68200000000000005</v>
      </c>
      <c r="E28" s="158">
        <v>0</v>
      </c>
      <c r="F28" s="158">
        <v>0</v>
      </c>
      <c r="G28" s="150">
        <v>0</v>
      </c>
      <c r="H28" s="150">
        <v>0</v>
      </c>
      <c r="I28" s="149">
        <v>0.13600000000000001</v>
      </c>
      <c r="J28" s="160"/>
      <c r="K28" s="2"/>
    </row>
    <row r="29" spans="1:11" ht="23.25" customHeight="1">
      <c r="A29" s="21" t="s">
        <v>32</v>
      </c>
      <c r="B29" s="147">
        <v>311</v>
      </c>
      <c r="C29" s="37">
        <v>0</v>
      </c>
      <c r="D29" s="161">
        <v>-3.4980000000000002</v>
      </c>
      <c r="E29" s="168">
        <v>-0.81100000000000005</v>
      </c>
      <c r="F29" s="163">
        <v>-0.108</v>
      </c>
      <c r="G29" s="150">
        <v>0</v>
      </c>
      <c r="H29" s="150">
        <v>0</v>
      </c>
      <c r="I29" s="149">
        <v>0.13600000000000001</v>
      </c>
      <c r="J29" s="160"/>
      <c r="K29" s="2"/>
    </row>
    <row r="30" spans="1:11" ht="23.25" customHeight="1">
      <c r="A30" s="24" t="s">
        <v>33</v>
      </c>
      <c r="B30" s="147">
        <v>250</v>
      </c>
      <c r="C30" s="37">
        <v>1</v>
      </c>
      <c r="D30" s="157">
        <v>0.78300000000000003</v>
      </c>
      <c r="E30" s="158">
        <v>0</v>
      </c>
      <c r="F30" s="158">
        <v>0</v>
      </c>
      <c r="G30" s="159">
        <v>1.87</v>
      </c>
      <c r="H30" s="150">
        <v>0</v>
      </c>
      <c r="I30" s="150">
        <v>0</v>
      </c>
      <c r="J30" s="160"/>
      <c r="K30" s="2"/>
    </row>
    <row r="31" spans="1:11" ht="23.25" customHeight="1">
      <c r="A31" s="21" t="s">
        <v>34</v>
      </c>
      <c r="B31" s="147">
        <v>251</v>
      </c>
      <c r="C31" s="37">
        <v>2</v>
      </c>
      <c r="D31" s="157">
        <v>0.92100000000000004</v>
      </c>
      <c r="E31" s="157">
        <v>6.3E-2</v>
      </c>
      <c r="F31" s="158">
        <v>0</v>
      </c>
      <c r="G31" s="159">
        <v>1.87</v>
      </c>
      <c r="H31" s="150">
        <v>0</v>
      </c>
      <c r="I31" s="150">
        <v>0</v>
      </c>
      <c r="J31" s="160"/>
      <c r="K31" s="2"/>
    </row>
    <row r="32" spans="1:11" ht="23.25" customHeight="1">
      <c r="A32" s="21" t="s">
        <v>35</v>
      </c>
      <c r="B32" s="147">
        <v>289</v>
      </c>
      <c r="C32" s="37">
        <v>3</v>
      </c>
      <c r="D32" s="157">
        <v>0.79500000000000004</v>
      </c>
      <c r="E32" s="158">
        <v>0</v>
      </c>
      <c r="F32" s="158">
        <v>0</v>
      </c>
      <c r="G32" s="159">
        <v>1.72</v>
      </c>
      <c r="H32" s="150">
        <v>0</v>
      </c>
      <c r="I32" s="150">
        <v>0</v>
      </c>
      <c r="J32" s="160"/>
      <c r="K32" s="2"/>
    </row>
    <row r="33" spans="1:11" ht="23.25" customHeight="1">
      <c r="A33" s="21" t="s">
        <v>36</v>
      </c>
      <c r="B33" s="147">
        <v>291</v>
      </c>
      <c r="C33" s="37">
        <v>4</v>
      </c>
      <c r="D33" s="157">
        <v>0.96899999999999997</v>
      </c>
      <c r="E33" s="157">
        <v>0.09</v>
      </c>
      <c r="F33" s="158">
        <v>0</v>
      </c>
      <c r="G33" s="159">
        <v>1.72</v>
      </c>
      <c r="H33" s="150">
        <v>0</v>
      </c>
      <c r="I33" s="150">
        <v>0</v>
      </c>
      <c r="J33" s="160"/>
      <c r="K33" s="2"/>
    </row>
    <row r="34" spans="1:11" ht="23.25" customHeight="1">
      <c r="A34" s="21" t="s">
        <v>37</v>
      </c>
      <c r="B34" s="147">
        <v>293</v>
      </c>
      <c r="C34" s="37" t="s">
        <v>23</v>
      </c>
      <c r="D34" s="157">
        <v>0.73</v>
      </c>
      <c r="E34" s="157">
        <v>5.8999999999999997E-2</v>
      </c>
      <c r="F34" s="158">
        <v>0</v>
      </c>
      <c r="G34" s="159">
        <v>9.25</v>
      </c>
      <c r="H34" s="150">
        <v>0</v>
      </c>
      <c r="I34" s="150">
        <v>0</v>
      </c>
      <c r="J34" s="160"/>
      <c r="K34" s="2"/>
    </row>
    <row r="35" spans="1:11" ht="23.25" customHeight="1">
      <c r="A35" s="21" t="s">
        <v>367</v>
      </c>
      <c r="B35" s="147">
        <v>321</v>
      </c>
      <c r="C35" s="37">
        <v>0</v>
      </c>
      <c r="D35" s="161">
        <v>3.8679999999999999</v>
      </c>
      <c r="E35" s="162">
        <v>0.49299999999999999</v>
      </c>
      <c r="F35" s="163">
        <v>6.2E-2</v>
      </c>
      <c r="G35" s="159">
        <v>1.87</v>
      </c>
      <c r="H35" s="150">
        <v>0</v>
      </c>
      <c r="I35" s="150">
        <v>0</v>
      </c>
      <c r="J35" s="160"/>
      <c r="K35" s="2"/>
    </row>
    <row r="36" spans="1:11" ht="23.25" customHeight="1">
      <c r="A36" s="21" t="s">
        <v>368</v>
      </c>
      <c r="B36" s="147">
        <v>323</v>
      </c>
      <c r="C36" s="37">
        <v>0</v>
      </c>
      <c r="D36" s="161">
        <v>4.2809999999999997</v>
      </c>
      <c r="E36" s="162">
        <v>0.504</v>
      </c>
      <c r="F36" s="163">
        <v>6.3E-2</v>
      </c>
      <c r="G36" s="159">
        <v>1.72</v>
      </c>
      <c r="H36" s="150">
        <v>0</v>
      </c>
      <c r="I36" s="150">
        <v>0</v>
      </c>
      <c r="J36" s="160"/>
      <c r="K36" s="2"/>
    </row>
    <row r="37" spans="1:11" ht="23.25" customHeight="1">
      <c r="A37" s="21" t="s">
        <v>38</v>
      </c>
      <c r="B37" s="147">
        <v>256</v>
      </c>
      <c r="C37" s="37">
        <v>0</v>
      </c>
      <c r="D37" s="161">
        <v>3.0430000000000001</v>
      </c>
      <c r="E37" s="162">
        <v>0.34699999999999998</v>
      </c>
      <c r="F37" s="163">
        <v>4.2000000000000003E-2</v>
      </c>
      <c r="G37" s="159">
        <v>5.37</v>
      </c>
      <c r="H37" s="159">
        <v>0.56000000000000005</v>
      </c>
      <c r="I37" s="149">
        <v>8.8999999999999996E-2</v>
      </c>
      <c r="J37" s="164">
        <f>H37</f>
        <v>0.56000000000000005</v>
      </c>
      <c r="K37" s="2"/>
    </row>
    <row r="38" spans="1:11" ht="23.25" customHeight="1">
      <c r="A38" s="21" t="s">
        <v>39</v>
      </c>
      <c r="B38" s="147">
        <v>299</v>
      </c>
      <c r="C38" s="37">
        <v>0</v>
      </c>
      <c r="D38" s="161">
        <v>4.4509999999999996</v>
      </c>
      <c r="E38" s="162">
        <v>0.44600000000000001</v>
      </c>
      <c r="F38" s="163">
        <v>5.1999999999999998E-2</v>
      </c>
      <c r="G38" s="159">
        <v>29.69</v>
      </c>
      <c r="H38" s="159">
        <v>1.29</v>
      </c>
      <c r="I38" s="149">
        <v>0.109</v>
      </c>
      <c r="J38" s="164">
        <f>H38</f>
        <v>1.29</v>
      </c>
      <c r="K38" s="2"/>
    </row>
    <row r="39" spans="1:11" ht="23.25" customHeight="1">
      <c r="A39" s="21" t="s">
        <v>40</v>
      </c>
      <c r="B39" s="147">
        <v>257</v>
      </c>
      <c r="C39" s="37">
        <v>0</v>
      </c>
      <c r="D39" s="161">
        <v>4.2750000000000004</v>
      </c>
      <c r="E39" s="162">
        <v>0.379</v>
      </c>
      <c r="F39" s="163">
        <v>4.1000000000000002E-2</v>
      </c>
      <c r="G39" s="159">
        <v>92.66</v>
      </c>
      <c r="H39" s="159">
        <v>1.43</v>
      </c>
      <c r="I39" s="149">
        <v>9.9000000000000005E-2</v>
      </c>
      <c r="J39" s="164">
        <f>H39</f>
        <v>1.43</v>
      </c>
      <c r="K39" s="2"/>
    </row>
    <row r="40" spans="1:11" ht="23.25" customHeight="1">
      <c r="A40" s="165" t="s">
        <v>196</v>
      </c>
      <c r="B40" s="147">
        <v>274</v>
      </c>
      <c r="C40" s="37">
        <v>8</v>
      </c>
      <c r="D40" s="157">
        <v>0.47699999999999998</v>
      </c>
      <c r="E40" s="158">
        <v>0</v>
      </c>
      <c r="F40" s="158">
        <v>0</v>
      </c>
      <c r="G40" s="150">
        <v>0</v>
      </c>
      <c r="H40" s="150">
        <v>0</v>
      </c>
      <c r="I40" s="150">
        <v>0</v>
      </c>
      <c r="J40" s="160"/>
      <c r="K40" s="2"/>
    </row>
    <row r="41" spans="1:11" ht="23.25" customHeight="1">
      <c r="A41" s="165" t="s">
        <v>197</v>
      </c>
      <c r="B41" s="147">
        <v>254</v>
      </c>
      <c r="C41" s="37">
        <v>1</v>
      </c>
      <c r="D41" s="157">
        <v>0.63600000000000001</v>
      </c>
      <c r="E41" s="158">
        <v>0</v>
      </c>
      <c r="F41" s="158">
        <v>0</v>
      </c>
      <c r="G41" s="150">
        <v>0</v>
      </c>
      <c r="H41" s="150">
        <v>0</v>
      </c>
      <c r="I41" s="150">
        <v>0</v>
      </c>
      <c r="J41" s="160"/>
      <c r="K41" s="2"/>
    </row>
    <row r="42" spans="1:11" ht="23.25" customHeight="1">
      <c r="A42" s="165" t="s">
        <v>198</v>
      </c>
      <c r="B42" s="147">
        <v>276</v>
      </c>
      <c r="C42" s="37">
        <v>1</v>
      </c>
      <c r="D42" s="157">
        <v>1.1539999999999999</v>
      </c>
      <c r="E42" s="158">
        <v>0</v>
      </c>
      <c r="F42" s="158">
        <v>0</v>
      </c>
      <c r="G42" s="150">
        <v>0</v>
      </c>
      <c r="H42" s="150">
        <v>0</v>
      </c>
      <c r="I42" s="150">
        <v>0</v>
      </c>
      <c r="J42" s="160"/>
      <c r="K42" s="2"/>
    </row>
    <row r="43" spans="1:11" ht="23.25" customHeight="1">
      <c r="A43" s="165" t="s">
        <v>199</v>
      </c>
      <c r="B43" s="147">
        <v>306</v>
      </c>
      <c r="C43" s="37">
        <v>1</v>
      </c>
      <c r="D43" s="157">
        <v>0.36899999999999999</v>
      </c>
      <c r="E43" s="158">
        <v>0</v>
      </c>
      <c r="F43" s="158">
        <v>0</v>
      </c>
      <c r="G43" s="150">
        <v>0</v>
      </c>
      <c r="H43" s="150">
        <v>0</v>
      </c>
      <c r="I43" s="150">
        <v>0</v>
      </c>
      <c r="J43" s="160"/>
      <c r="K43" s="2"/>
    </row>
    <row r="44" spans="1:11" ht="23.25" customHeight="1">
      <c r="A44" s="21" t="s">
        <v>41</v>
      </c>
      <c r="B44" s="147">
        <v>255</v>
      </c>
      <c r="C44" s="37">
        <v>0</v>
      </c>
      <c r="D44" s="166">
        <v>8.7159999999999993</v>
      </c>
      <c r="E44" s="167">
        <v>0.38800000000000001</v>
      </c>
      <c r="F44" s="163">
        <v>4.9000000000000002E-2</v>
      </c>
      <c r="G44" s="150">
        <v>0</v>
      </c>
      <c r="H44" s="150">
        <v>0</v>
      </c>
      <c r="I44" s="150">
        <v>0</v>
      </c>
      <c r="J44" s="160"/>
      <c r="K44" s="2"/>
    </row>
    <row r="45" spans="1:11" ht="23.25" customHeight="1">
      <c r="A45" s="21" t="s">
        <v>369</v>
      </c>
      <c r="B45" s="147">
        <v>258</v>
      </c>
      <c r="C45" s="37" t="s">
        <v>366</v>
      </c>
      <c r="D45" s="157">
        <v>-0.68200000000000005</v>
      </c>
      <c r="E45" s="158">
        <v>0</v>
      </c>
      <c r="F45" s="158">
        <v>0</v>
      </c>
      <c r="G45" s="150">
        <v>0</v>
      </c>
      <c r="H45" s="150">
        <v>0</v>
      </c>
      <c r="I45" s="150">
        <v>0</v>
      </c>
      <c r="J45" s="160"/>
      <c r="K45" s="2"/>
    </row>
    <row r="46" spans="1:11" ht="23.25" customHeight="1">
      <c r="A46" s="21" t="s">
        <v>42</v>
      </c>
      <c r="B46" s="147">
        <v>647</v>
      </c>
      <c r="C46" s="37">
        <v>8</v>
      </c>
      <c r="D46" s="157">
        <v>-0.59299999999999997</v>
      </c>
      <c r="E46" s="158">
        <v>0</v>
      </c>
      <c r="F46" s="158">
        <v>0</v>
      </c>
      <c r="G46" s="150">
        <v>0</v>
      </c>
      <c r="H46" s="150">
        <v>0</v>
      </c>
      <c r="I46" s="150">
        <v>0</v>
      </c>
      <c r="J46" s="160"/>
      <c r="K46" s="2"/>
    </row>
    <row r="47" spans="1:11" ht="23.25" customHeight="1">
      <c r="A47" s="21" t="s">
        <v>43</v>
      </c>
      <c r="B47" s="147">
        <v>259</v>
      </c>
      <c r="C47" s="37">
        <v>0</v>
      </c>
      <c r="D47" s="157">
        <v>-0.68200000000000005</v>
      </c>
      <c r="E47" s="158">
        <v>0</v>
      </c>
      <c r="F47" s="158">
        <v>0</v>
      </c>
      <c r="G47" s="150">
        <v>0</v>
      </c>
      <c r="H47" s="150">
        <v>0</v>
      </c>
      <c r="I47" s="149">
        <v>0.13600000000000001</v>
      </c>
      <c r="J47" s="160"/>
      <c r="K47" s="2"/>
    </row>
    <row r="48" spans="1:11" ht="23.25" customHeight="1">
      <c r="A48" s="21" t="s">
        <v>44</v>
      </c>
      <c r="B48" s="147">
        <v>312</v>
      </c>
      <c r="C48" s="37">
        <v>0</v>
      </c>
      <c r="D48" s="161">
        <v>-3.4980000000000002</v>
      </c>
      <c r="E48" s="168">
        <v>-0.81100000000000005</v>
      </c>
      <c r="F48" s="163">
        <v>-0.108</v>
      </c>
      <c r="G48" s="150">
        <v>0</v>
      </c>
      <c r="H48" s="150">
        <v>0</v>
      </c>
      <c r="I48" s="149">
        <v>0.13600000000000001</v>
      </c>
      <c r="J48" s="160"/>
      <c r="K48" s="2"/>
    </row>
    <row r="49" spans="1:11" ht="23.25" customHeight="1">
      <c r="A49" s="21" t="s">
        <v>45</v>
      </c>
      <c r="B49" s="147">
        <v>314</v>
      </c>
      <c r="C49" s="37">
        <v>0</v>
      </c>
      <c r="D49" s="157">
        <v>-0.59299999999999997</v>
      </c>
      <c r="E49" s="158">
        <v>0</v>
      </c>
      <c r="F49" s="158">
        <v>0</v>
      </c>
      <c r="G49" s="150">
        <v>0</v>
      </c>
      <c r="H49" s="150">
        <v>0</v>
      </c>
      <c r="I49" s="149">
        <v>0.128</v>
      </c>
      <c r="J49" s="160"/>
      <c r="K49" s="2"/>
    </row>
    <row r="50" spans="1:11" ht="23.25" customHeight="1">
      <c r="A50" s="21" t="s">
        <v>46</v>
      </c>
      <c r="B50" s="147">
        <v>316</v>
      </c>
      <c r="C50" s="37">
        <v>0</v>
      </c>
      <c r="D50" s="161">
        <v>-3.0419999999999998</v>
      </c>
      <c r="E50" s="162">
        <v>-0.70599999999999996</v>
      </c>
      <c r="F50" s="163">
        <v>-9.2999999999999999E-2</v>
      </c>
      <c r="G50" s="150">
        <v>0</v>
      </c>
      <c r="H50" s="150">
        <v>0</v>
      </c>
      <c r="I50" s="149">
        <v>0.128</v>
      </c>
      <c r="J50" s="160"/>
      <c r="K50" s="2"/>
    </row>
    <row r="51" spans="1:11" ht="23.25" customHeight="1">
      <c r="A51" s="21" t="s">
        <v>47</v>
      </c>
      <c r="B51" s="147">
        <v>260</v>
      </c>
      <c r="C51" s="37">
        <v>0</v>
      </c>
      <c r="D51" s="157">
        <v>-0.39300000000000002</v>
      </c>
      <c r="E51" s="158">
        <v>0</v>
      </c>
      <c r="F51" s="158">
        <v>0</v>
      </c>
      <c r="G51" s="150">
        <v>0</v>
      </c>
      <c r="H51" s="150">
        <v>0</v>
      </c>
      <c r="I51" s="149">
        <v>9.5000000000000001E-2</v>
      </c>
      <c r="J51" s="160"/>
      <c r="K51" s="2"/>
    </row>
    <row r="52" spans="1:11" ht="23.25" customHeight="1">
      <c r="A52" s="21" t="s">
        <v>48</v>
      </c>
      <c r="B52" s="147">
        <v>318</v>
      </c>
      <c r="C52" s="37">
        <v>0</v>
      </c>
      <c r="D52" s="161">
        <v>-2.0190000000000001</v>
      </c>
      <c r="E52" s="162">
        <v>-0.47299999999999998</v>
      </c>
      <c r="F52" s="163">
        <v>-5.8999999999999997E-2</v>
      </c>
      <c r="G52" s="150">
        <v>0</v>
      </c>
      <c r="H52" s="150">
        <v>0</v>
      </c>
      <c r="I52" s="149">
        <v>9.5000000000000001E-2</v>
      </c>
      <c r="J52" s="160"/>
      <c r="K52" s="2"/>
    </row>
    <row r="53" spans="1:11" ht="23.25" customHeight="1">
      <c r="A53" s="283"/>
      <c r="B53" s="284"/>
      <c r="C53" s="284"/>
      <c r="D53" s="284"/>
      <c r="E53" s="284"/>
      <c r="F53" s="284"/>
      <c r="G53" s="284"/>
      <c r="H53" s="284"/>
      <c r="I53" s="284"/>
      <c r="J53" s="284"/>
      <c r="K53" s="2"/>
    </row>
    <row r="54" spans="1:11" ht="23.25" customHeight="1">
      <c r="A54" s="169" t="s">
        <v>102</v>
      </c>
      <c r="B54" s="147"/>
      <c r="C54" s="37">
        <v>1</v>
      </c>
      <c r="D54" s="157">
        <v>0.61997383270315687</v>
      </c>
      <c r="E54" s="158">
        <v>0</v>
      </c>
      <c r="F54" s="158">
        <v>0</v>
      </c>
      <c r="G54" s="173">
        <v>1.4837224016460484</v>
      </c>
      <c r="H54" s="170">
        <v>0</v>
      </c>
      <c r="I54" s="172">
        <v>0</v>
      </c>
      <c r="J54" s="171"/>
      <c r="K54" s="2"/>
    </row>
    <row r="55" spans="1:11" ht="23.25" customHeight="1">
      <c r="A55" s="169" t="s">
        <v>103</v>
      </c>
      <c r="B55" s="147"/>
      <c r="C55" s="37">
        <v>2</v>
      </c>
      <c r="D55" s="157">
        <v>0.72933072372658925</v>
      </c>
      <c r="E55" s="157">
        <v>4.9552341244992783E-2</v>
      </c>
      <c r="F55" s="158">
        <v>0</v>
      </c>
      <c r="G55" s="173">
        <v>1.4837224016460484</v>
      </c>
      <c r="H55" s="170">
        <v>0</v>
      </c>
      <c r="I55" s="172">
        <v>0</v>
      </c>
      <c r="J55" s="171"/>
      <c r="K55" s="2"/>
    </row>
    <row r="56" spans="1:11" ht="23.25" customHeight="1">
      <c r="A56" s="169" t="s">
        <v>104</v>
      </c>
      <c r="B56" s="147"/>
      <c r="C56" s="37">
        <v>2</v>
      </c>
      <c r="D56" s="157">
        <v>9.2269876801021056E-2</v>
      </c>
      <c r="E56" s="158">
        <v>0</v>
      </c>
      <c r="F56" s="158">
        <v>0</v>
      </c>
      <c r="G56" s="170">
        <v>0</v>
      </c>
      <c r="H56" s="170">
        <v>0</v>
      </c>
      <c r="I56" s="172">
        <v>0</v>
      </c>
      <c r="J56" s="171"/>
      <c r="K56" s="2"/>
    </row>
    <row r="57" spans="1:11" ht="23.25" customHeight="1">
      <c r="A57" s="169" t="s">
        <v>105</v>
      </c>
      <c r="B57" s="147"/>
      <c r="C57" s="37">
        <v>3</v>
      </c>
      <c r="D57" s="157">
        <v>0.62994125766623021</v>
      </c>
      <c r="E57" s="158">
        <v>0</v>
      </c>
      <c r="F57" s="158">
        <v>0</v>
      </c>
      <c r="G57" s="173">
        <v>1.3584176306816986</v>
      </c>
      <c r="H57" s="170">
        <v>0</v>
      </c>
      <c r="I57" s="172">
        <v>0</v>
      </c>
      <c r="J57" s="171"/>
      <c r="K57" s="2"/>
    </row>
    <row r="58" spans="1:11" ht="23.25" customHeight="1">
      <c r="A58" s="169" t="s">
        <v>106</v>
      </c>
      <c r="B58" s="147"/>
      <c r="C58" s="37">
        <v>4</v>
      </c>
      <c r="D58" s="157">
        <v>0.76720693858626754</v>
      </c>
      <c r="E58" s="157">
        <v>7.1195892593380439E-2</v>
      </c>
      <c r="F58" s="158">
        <v>0</v>
      </c>
      <c r="G58" s="173">
        <v>1.3584176306816986</v>
      </c>
      <c r="H58" s="170">
        <v>0</v>
      </c>
      <c r="I58" s="172">
        <v>0</v>
      </c>
      <c r="J58" s="171"/>
      <c r="K58" s="2"/>
    </row>
    <row r="59" spans="1:11" ht="23.25" customHeight="1">
      <c r="A59" s="169" t="s">
        <v>107</v>
      </c>
      <c r="B59" s="147"/>
      <c r="C59" s="37">
        <v>4</v>
      </c>
      <c r="D59" s="157">
        <v>0.1085025403123118</v>
      </c>
      <c r="E59" s="158">
        <v>0</v>
      </c>
      <c r="F59" s="158">
        <v>0</v>
      </c>
      <c r="G59" s="170">
        <v>0</v>
      </c>
      <c r="H59" s="170">
        <v>0</v>
      </c>
      <c r="I59" s="172">
        <v>0</v>
      </c>
      <c r="J59" s="171"/>
      <c r="K59" s="2"/>
    </row>
    <row r="60" spans="1:11" ht="23.25" customHeight="1">
      <c r="A60" s="169" t="s">
        <v>108</v>
      </c>
      <c r="B60" s="147"/>
      <c r="C60" s="37" t="s">
        <v>23</v>
      </c>
      <c r="D60" s="157">
        <v>0.57782586428787563</v>
      </c>
      <c r="E60" s="157">
        <v>4.6704505541257567E-2</v>
      </c>
      <c r="F60" s="158">
        <v>0</v>
      </c>
      <c r="G60" s="173">
        <v>7.3274812657107145</v>
      </c>
      <c r="H60" s="170">
        <v>0</v>
      </c>
      <c r="I60" s="172">
        <v>0</v>
      </c>
      <c r="J60" s="171"/>
      <c r="K60" s="2"/>
    </row>
    <row r="61" spans="1:11" ht="23.25" customHeight="1">
      <c r="A61" s="169" t="s">
        <v>109</v>
      </c>
      <c r="B61" s="147"/>
      <c r="C61" s="37" t="s">
        <v>23</v>
      </c>
      <c r="D61" s="157">
        <v>1.0531034038682614</v>
      </c>
      <c r="E61" s="157">
        <v>9.8190374819356233E-2</v>
      </c>
      <c r="F61" s="158">
        <v>0</v>
      </c>
      <c r="G61" s="173">
        <v>29.689791059122879</v>
      </c>
      <c r="H61" s="170">
        <v>0</v>
      </c>
      <c r="I61" s="172">
        <v>0</v>
      </c>
      <c r="J61" s="171"/>
      <c r="K61" s="2"/>
    </row>
    <row r="62" spans="1:11" ht="23.25" customHeight="1">
      <c r="A62" s="169" t="s">
        <v>110</v>
      </c>
      <c r="B62" s="147"/>
      <c r="C62" s="37" t="s">
        <v>23</v>
      </c>
      <c r="D62" s="157">
        <v>0.77857873139695055</v>
      </c>
      <c r="E62" s="157">
        <v>5.3187791243687027E-2</v>
      </c>
      <c r="F62" s="158">
        <v>0</v>
      </c>
      <c r="G62" s="173">
        <v>121.10407404134399</v>
      </c>
      <c r="H62" s="170">
        <v>0</v>
      </c>
      <c r="I62" s="172">
        <v>0</v>
      </c>
      <c r="J62" s="171"/>
      <c r="K62" s="2"/>
    </row>
    <row r="63" spans="1:11" ht="23.25" customHeight="1">
      <c r="A63" s="169" t="s">
        <v>370</v>
      </c>
      <c r="B63" s="147"/>
      <c r="C63" s="37">
        <v>0</v>
      </c>
      <c r="D63" s="161">
        <v>3.0631320829375999</v>
      </c>
      <c r="E63" s="162">
        <v>0.39072305855247186</v>
      </c>
      <c r="F63" s="163">
        <v>4.926755767461926E-2</v>
      </c>
      <c r="G63" s="173">
        <v>1.4837224016460484</v>
      </c>
      <c r="H63" s="170">
        <v>0</v>
      </c>
      <c r="I63" s="172">
        <v>0</v>
      </c>
      <c r="J63" s="171"/>
      <c r="K63" s="2"/>
    </row>
    <row r="64" spans="1:11" ht="23.25" customHeight="1">
      <c r="A64" s="169" t="s">
        <v>371</v>
      </c>
      <c r="B64" s="147"/>
      <c r="C64" s="37">
        <v>0</v>
      </c>
      <c r="D64" s="161">
        <v>3.3909179724375234</v>
      </c>
      <c r="E64" s="162">
        <v>0.39898178209330398</v>
      </c>
      <c r="F64" s="163">
        <v>5.0121908385739829E-2</v>
      </c>
      <c r="G64" s="173">
        <v>1.3584176306816986</v>
      </c>
      <c r="H64" s="170">
        <v>0</v>
      </c>
      <c r="I64" s="172">
        <v>0</v>
      </c>
      <c r="J64" s="171"/>
      <c r="K64" s="2"/>
    </row>
    <row r="65" spans="1:11" ht="23.25" customHeight="1">
      <c r="A65" s="169" t="s">
        <v>111</v>
      </c>
      <c r="B65" s="147"/>
      <c r="C65" s="37">
        <v>0</v>
      </c>
      <c r="D65" s="161">
        <v>2.4101233560711144</v>
      </c>
      <c r="E65" s="162">
        <v>0.27453136184007498</v>
      </c>
      <c r="F65" s="163">
        <v>3.3604461304075565E-2</v>
      </c>
      <c r="G65" s="173">
        <v>4.2518187056766799</v>
      </c>
      <c r="H65" s="173">
        <v>0.44426236978269396</v>
      </c>
      <c r="I65" s="323">
        <v>7.0626325452633393E-2</v>
      </c>
      <c r="J65" s="164">
        <f>H65</f>
        <v>0.44426236978269396</v>
      </c>
      <c r="K65" s="2"/>
    </row>
    <row r="66" spans="1:11" ht="23.25" customHeight="1">
      <c r="A66" s="169" t="s">
        <v>112</v>
      </c>
      <c r="B66" s="147"/>
      <c r="C66" s="37">
        <v>0</v>
      </c>
      <c r="D66" s="161">
        <v>3.4818027696607743</v>
      </c>
      <c r="E66" s="162">
        <v>0.348552562747383</v>
      </c>
      <c r="F66" s="163">
        <v>4.0486078716985743E-2</v>
      </c>
      <c r="G66" s="173">
        <v>23.225979181204121</v>
      </c>
      <c r="H66" s="173">
        <v>1.0098251817914834</v>
      </c>
      <c r="I66" s="323">
        <v>8.5625729700291683E-2</v>
      </c>
      <c r="J66" s="164">
        <f>H66</f>
        <v>1.0098251817914834</v>
      </c>
      <c r="K66" s="2"/>
    </row>
    <row r="67" spans="1:11" ht="23.25" customHeight="1">
      <c r="A67" s="169" t="s">
        <v>113</v>
      </c>
      <c r="B67" s="147"/>
      <c r="C67" s="37">
        <v>0</v>
      </c>
      <c r="D67" s="161">
        <v>3.3129204014019957</v>
      </c>
      <c r="E67" s="162">
        <v>0.29366450697312307</v>
      </c>
      <c r="F67" s="163">
        <v>3.1686343719643337E-2</v>
      </c>
      <c r="G67" s="173">
        <v>71.809176454641715</v>
      </c>
      <c r="H67" s="173">
        <v>1.1090220301875167</v>
      </c>
      <c r="I67" s="323">
        <v>7.6386721466997334E-2</v>
      </c>
      <c r="J67" s="164">
        <f>H67</f>
        <v>1.1090220301875167</v>
      </c>
      <c r="K67" s="2"/>
    </row>
    <row r="68" spans="1:11" ht="23.25" customHeight="1">
      <c r="A68" s="174" t="s">
        <v>201</v>
      </c>
      <c r="B68" s="147"/>
      <c r="C68" s="37">
        <v>8</v>
      </c>
      <c r="D68" s="157">
        <v>0.37762301431528988</v>
      </c>
      <c r="E68" s="158">
        <v>0</v>
      </c>
      <c r="F68" s="158">
        <v>0</v>
      </c>
      <c r="G68" s="170">
        <v>0</v>
      </c>
      <c r="H68" s="170">
        <v>0</v>
      </c>
      <c r="I68" s="172">
        <v>0</v>
      </c>
      <c r="J68" s="175"/>
      <c r="K68" s="2"/>
    </row>
    <row r="69" spans="1:11" ht="23.25" customHeight="1">
      <c r="A69" s="174" t="s">
        <v>202</v>
      </c>
      <c r="B69" s="147"/>
      <c r="C69" s="37">
        <v>1</v>
      </c>
      <c r="D69" s="157">
        <v>0.50378213599075994</v>
      </c>
      <c r="E69" s="158">
        <v>0</v>
      </c>
      <c r="F69" s="158">
        <v>0</v>
      </c>
      <c r="G69" s="170">
        <v>0</v>
      </c>
      <c r="H69" s="170">
        <v>0</v>
      </c>
      <c r="I69" s="172">
        <v>0</v>
      </c>
      <c r="J69" s="175"/>
      <c r="K69" s="2"/>
    </row>
    <row r="70" spans="1:11" ht="23.25" customHeight="1">
      <c r="A70" s="174" t="s">
        <v>203</v>
      </c>
      <c r="B70" s="147"/>
      <c r="C70" s="37">
        <v>1</v>
      </c>
      <c r="D70" s="157">
        <v>0.91415526089900478</v>
      </c>
      <c r="E70" s="158">
        <v>0</v>
      </c>
      <c r="F70" s="158">
        <v>0</v>
      </c>
      <c r="G70" s="170">
        <v>0</v>
      </c>
      <c r="H70" s="170">
        <v>0</v>
      </c>
      <c r="I70" s="172">
        <v>0</v>
      </c>
      <c r="J70" s="175"/>
      <c r="K70" s="2"/>
    </row>
    <row r="71" spans="1:11" ht="23.25" customHeight="1">
      <c r="A71" s="174" t="s">
        <v>204</v>
      </c>
      <c r="B71" s="147"/>
      <c r="C71" s="37">
        <v>1</v>
      </c>
      <c r="D71" s="157">
        <v>0.29218794320323332</v>
      </c>
      <c r="E71" s="158">
        <v>0</v>
      </c>
      <c r="F71" s="158">
        <v>0</v>
      </c>
      <c r="G71" s="170">
        <v>0</v>
      </c>
      <c r="H71" s="170">
        <v>0</v>
      </c>
      <c r="I71" s="172">
        <v>0</v>
      </c>
      <c r="J71" s="175"/>
      <c r="K71" s="2"/>
    </row>
    <row r="72" spans="1:11" ht="23.25" customHeight="1">
      <c r="A72" s="169" t="s">
        <v>114</v>
      </c>
      <c r="B72" s="147"/>
      <c r="C72" s="37">
        <v>0</v>
      </c>
      <c r="D72" s="166">
        <v>6.9031537458541665</v>
      </c>
      <c r="E72" s="167">
        <v>0.30728147243302995</v>
      </c>
      <c r="F72" s="163">
        <v>3.9015349141172481E-2</v>
      </c>
      <c r="G72" s="170">
        <v>0</v>
      </c>
      <c r="H72" s="170">
        <v>0</v>
      </c>
      <c r="I72" s="172">
        <v>0</v>
      </c>
      <c r="J72" s="171"/>
      <c r="K72" s="2"/>
    </row>
    <row r="73" spans="1:11" ht="23.25" customHeight="1">
      <c r="A73" s="169" t="s">
        <v>372</v>
      </c>
      <c r="B73" s="147"/>
      <c r="C73" s="37">
        <v>8</v>
      </c>
      <c r="D73" s="157">
        <v>-0.31737362856303769</v>
      </c>
      <c r="E73" s="158">
        <v>0</v>
      </c>
      <c r="F73" s="158">
        <v>0</v>
      </c>
      <c r="G73" s="173">
        <v>0</v>
      </c>
      <c r="H73" s="170">
        <v>0</v>
      </c>
      <c r="I73" s="172">
        <v>0</v>
      </c>
      <c r="J73" s="171"/>
      <c r="K73" s="2"/>
    </row>
    <row r="74" spans="1:11" ht="23.25" customHeight="1">
      <c r="A74" s="169" t="s">
        <v>115</v>
      </c>
      <c r="B74" s="147"/>
      <c r="C74" s="37">
        <v>8</v>
      </c>
      <c r="D74" s="157">
        <v>-0.33553574688836602</v>
      </c>
      <c r="E74" s="158">
        <v>0</v>
      </c>
      <c r="F74" s="158">
        <v>0</v>
      </c>
      <c r="G74" s="173">
        <v>0</v>
      </c>
      <c r="H74" s="170">
        <v>0</v>
      </c>
      <c r="I74" s="172">
        <v>0</v>
      </c>
      <c r="J74" s="171"/>
      <c r="K74" s="2"/>
    </row>
    <row r="75" spans="1:11" ht="23.25" customHeight="1">
      <c r="A75" s="169" t="s">
        <v>116</v>
      </c>
      <c r="B75" s="147"/>
      <c r="C75" s="37">
        <v>0</v>
      </c>
      <c r="D75" s="157">
        <v>-0.31737362856303769</v>
      </c>
      <c r="E75" s="158">
        <v>0</v>
      </c>
      <c r="F75" s="158">
        <v>0</v>
      </c>
      <c r="G75" s="173">
        <v>0</v>
      </c>
      <c r="H75" s="170">
        <v>0</v>
      </c>
      <c r="I75" s="323">
        <v>6.3288582821954736E-2</v>
      </c>
      <c r="J75" s="171"/>
      <c r="K75" s="2"/>
    </row>
    <row r="76" spans="1:11" ht="23.25" customHeight="1">
      <c r="A76" s="169" t="s">
        <v>117</v>
      </c>
      <c r="B76" s="147"/>
      <c r="C76" s="37">
        <v>0</v>
      </c>
      <c r="D76" s="161">
        <v>-1.6278195787588063</v>
      </c>
      <c r="E76" s="162">
        <v>-0.3774047107985683</v>
      </c>
      <c r="F76" s="163">
        <v>-5.0258580476258169E-2</v>
      </c>
      <c r="G76" s="173">
        <v>0</v>
      </c>
      <c r="H76" s="170">
        <v>0</v>
      </c>
      <c r="I76" s="323">
        <v>6.3288582821954736E-2</v>
      </c>
      <c r="J76" s="171"/>
      <c r="K76" s="2"/>
    </row>
    <row r="77" spans="1:11" ht="23.25" customHeight="1">
      <c r="A77" s="169" t="s">
        <v>118</v>
      </c>
      <c r="B77" s="147"/>
      <c r="C77" s="37">
        <v>0</v>
      </c>
      <c r="D77" s="157">
        <v>-0.33553574688836602</v>
      </c>
      <c r="E77" s="158">
        <v>0</v>
      </c>
      <c r="F77" s="158">
        <v>0</v>
      </c>
      <c r="G77" s="173">
        <v>0</v>
      </c>
      <c r="H77" s="170">
        <v>0</v>
      </c>
      <c r="I77" s="323">
        <v>7.2425928502041909E-2</v>
      </c>
      <c r="J77" s="171"/>
      <c r="K77" s="2"/>
    </row>
    <row r="78" spans="1:11" ht="23.25" customHeight="1">
      <c r="A78" s="169" t="s">
        <v>119</v>
      </c>
      <c r="B78" s="147"/>
      <c r="C78" s="37">
        <v>0</v>
      </c>
      <c r="D78" s="161">
        <v>-1.7212474570563396</v>
      </c>
      <c r="E78" s="162">
        <v>-0.39947426189407492</v>
      </c>
      <c r="F78" s="163">
        <v>-5.2621963677264828E-2</v>
      </c>
      <c r="G78" s="173">
        <v>0</v>
      </c>
      <c r="H78" s="170">
        <v>0</v>
      </c>
      <c r="I78" s="323">
        <v>7.2425928502041909E-2</v>
      </c>
      <c r="J78" s="171"/>
      <c r="K78" s="2"/>
    </row>
    <row r="79" spans="1:11" ht="23.25" customHeight="1">
      <c r="A79" s="169" t="s">
        <v>120</v>
      </c>
      <c r="B79" s="147"/>
      <c r="C79" s="37">
        <v>0</v>
      </c>
      <c r="D79" s="157">
        <v>-0.39300000000000002</v>
      </c>
      <c r="E79" s="158">
        <v>0</v>
      </c>
      <c r="F79" s="158">
        <v>0</v>
      </c>
      <c r="G79" s="173">
        <v>134.15</v>
      </c>
      <c r="H79" s="170">
        <v>0</v>
      </c>
      <c r="I79" s="323">
        <v>9.5000000000000001E-2</v>
      </c>
      <c r="J79" s="171"/>
      <c r="K79" s="2"/>
    </row>
    <row r="80" spans="1:11" ht="23.25" customHeight="1">
      <c r="A80" s="169" t="s">
        <v>121</v>
      </c>
      <c r="B80" s="147"/>
      <c r="C80" s="37">
        <v>0</v>
      </c>
      <c r="D80" s="161">
        <v>-2.0190000000000001</v>
      </c>
      <c r="E80" s="162">
        <v>-0.47299999999999998</v>
      </c>
      <c r="F80" s="163">
        <v>-5.8999999999999997E-2</v>
      </c>
      <c r="G80" s="173">
        <v>134.15</v>
      </c>
      <c r="H80" s="170">
        <v>0</v>
      </c>
      <c r="I80" s="323">
        <v>9.5000000000000001E-2</v>
      </c>
      <c r="J80" s="171"/>
      <c r="K80" s="2"/>
    </row>
    <row r="81" spans="1:11" ht="23.25" customHeight="1">
      <c r="A81" s="169" t="s">
        <v>61</v>
      </c>
      <c r="B81" s="147"/>
      <c r="C81" s="37">
        <v>1</v>
      </c>
      <c r="D81" s="157">
        <v>0.43096149196335415</v>
      </c>
      <c r="E81" s="158">
        <v>0</v>
      </c>
      <c r="F81" s="158">
        <v>0</v>
      </c>
      <c r="G81" s="173">
        <v>1.0313777552269523</v>
      </c>
      <c r="H81" s="170">
        <v>0</v>
      </c>
      <c r="I81" s="172">
        <v>0</v>
      </c>
      <c r="J81" s="176"/>
      <c r="K81" s="2"/>
    </row>
    <row r="82" spans="1:11" ht="23.25" customHeight="1">
      <c r="A82" s="169" t="s">
        <v>62</v>
      </c>
      <c r="B82" s="147"/>
      <c r="C82" s="37">
        <v>2</v>
      </c>
      <c r="D82" s="157">
        <v>0.50697858563075326</v>
      </c>
      <c r="E82" s="157">
        <v>3.4445245568040246E-2</v>
      </c>
      <c r="F82" s="158">
        <v>0</v>
      </c>
      <c r="G82" s="173">
        <v>1.0313777552269523</v>
      </c>
      <c r="H82" s="170">
        <v>0</v>
      </c>
      <c r="I82" s="172">
        <v>0</v>
      </c>
      <c r="J82" s="176"/>
      <c r="K82" s="2"/>
    </row>
    <row r="83" spans="1:11" ht="23.25" customHeight="1">
      <c r="A83" s="169" t="s">
        <v>63</v>
      </c>
      <c r="B83" s="147"/>
      <c r="C83" s="37">
        <v>2</v>
      </c>
      <c r="D83" s="157">
        <v>6.4139422781868044E-2</v>
      </c>
      <c r="E83" s="158">
        <v>0</v>
      </c>
      <c r="F83" s="158">
        <v>0</v>
      </c>
      <c r="G83" s="170">
        <v>0</v>
      </c>
      <c r="H83" s="170">
        <v>0</v>
      </c>
      <c r="I83" s="172">
        <v>0</v>
      </c>
      <c r="J83" s="176"/>
      <c r="K83" s="2"/>
    </row>
    <row r="84" spans="1:11" ht="23.25" customHeight="1">
      <c r="A84" s="169" t="s">
        <v>64</v>
      </c>
      <c r="B84" s="147"/>
      <c r="C84" s="37">
        <v>3</v>
      </c>
      <c r="D84" s="157">
        <v>0.43789013331324733</v>
      </c>
      <c r="E84" s="158">
        <v>0</v>
      </c>
      <c r="F84" s="158">
        <v>0</v>
      </c>
      <c r="G84" s="173">
        <v>0.9442748353997239</v>
      </c>
      <c r="H84" s="170">
        <v>0</v>
      </c>
      <c r="I84" s="172">
        <v>0</v>
      </c>
      <c r="J84" s="176"/>
      <c r="K84" s="2"/>
    </row>
    <row r="85" spans="1:11" ht="23.25" customHeight="1">
      <c r="A85" s="169" t="s">
        <v>65</v>
      </c>
      <c r="B85" s="147"/>
      <c r="C85" s="37">
        <v>4</v>
      </c>
      <c r="D85" s="157">
        <v>0.53330742276034726</v>
      </c>
      <c r="E85" s="157">
        <v>4.9490295356379665E-2</v>
      </c>
      <c r="F85" s="158">
        <v>0</v>
      </c>
      <c r="G85" s="173">
        <v>0.9442748353997239</v>
      </c>
      <c r="H85" s="170">
        <v>0</v>
      </c>
      <c r="I85" s="172">
        <v>0</v>
      </c>
      <c r="J85" s="176"/>
      <c r="K85" s="2"/>
    </row>
    <row r="86" spans="1:11" ht="23.25" customHeight="1">
      <c r="A86" s="169" t="s">
        <v>66</v>
      </c>
      <c r="B86" s="147"/>
      <c r="C86" s="37">
        <v>4</v>
      </c>
      <c r="D86" s="157">
        <v>7.5423210123122614E-2</v>
      </c>
      <c r="E86" s="158">
        <v>0</v>
      </c>
      <c r="F86" s="158">
        <v>0</v>
      </c>
      <c r="G86" s="170">
        <v>0</v>
      </c>
      <c r="H86" s="170">
        <v>0</v>
      </c>
      <c r="I86" s="172">
        <v>0</v>
      </c>
      <c r="J86" s="176"/>
      <c r="K86" s="2"/>
    </row>
    <row r="87" spans="1:11" ht="23.25" customHeight="1">
      <c r="A87" s="169" t="s">
        <v>67</v>
      </c>
      <c r="B87" s="147"/>
      <c r="C87" s="37" t="s">
        <v>23</v>
      </c>
      <c r="D87" s="157">
        <v>0.40166323711237734</v>
      </c>
      <c r="E87" s="157">
        <v>3.2465633753785063E-2</v>
      </c>
      <c r="F87" s="158">
        <v>0</v>
      </c>
      <c r="G87" s="173">
        <v>5.0935411980785954</v>
      </c>
      <c r="H87" s="170">
        <v>0</v>
      </c>
      <c r="I87" s="172">
        <v>0</v>
      </c>
      <c r="J87" s="176"/>
      <c r="K87" s="2"/>
    </row>
    <row r="88" spans="1:11" ht="23.25" customHeight="1">
      <c r="A88" s="169" t="s">
        <v>122</v>
      </c>
      <c r="B88" s="147"/>
      <c r="C88" s="37" t="s">
        <v>23</v>
      </c>
      <c r="D88" s="157">
        <v>0.73204220917506746</v>
      </c>
      <c r="E88" s="157">
        <v>6.8254929799354505E-2</v>
      </c>
      <c r="F88" s="158">
        <v>0</v>
      </c>
      <c r="G88" s="173">
        <v>20.638220479615249</v>
      </c>
      <c r="H88" s="170">
        <v>0</v>
      </c>
      <c r="I88" s="172">
        <v>0</v>
      </c>
      <c r="J88" s="176"/>
      <c r="K88" s="2"/>
    </row>
    <row r="89" spans="1:11" ht="23.25" customHeight="1">
      <c r="A89" s="169" t="s">
        <v>123</v>
      </c>
      <c r="B89" s="147"/>
      <c r="C89" s="37" t="s">
        <v>23</v>
      </c>
      <c r="D89" s="157">
        <v>0.54121228025186763</v>
      </c>
      <c r="E89" s="157">
        <v>3.6972350540461892E-2</v>
      </c>
      <c r="F89" s="158">
        <v>0</v>
      </c>
      <c r="G89" s="173">
        <v>84.182895597607001</v>
      </c>
      <c r="H89" s="170">
        <v>0</v>
      </c>
      <c r="I89" s="172">
        <v>0</v>
      </c>
      <c r="J89" s="176"/>
      <c r="K89" s="2"/>
    </row>
    <row r="90" spans="1:11" ht="23.25" customHeight="1">
      <c r="A90" s="169" t="s">
        <v>373</v>
      </c>
      <c r="B90" s="147"/>
      <c r="C90" s="37">
        <v>0</v>
      </c>
      <c r="D90" s="161">
        <v>2.1292704674128786</v>
      </c>
      <c r="E90" s="162">
        <v>0.2716027409158116</v>
      </c>
      <c r="F90" s="163">
        <v>3.4247284386614729E-2</v>
      </c>
      <c r="G90" s="173">
        <v>1.0313777552269523</v>
      </c>
      <c r="H90" s="170">
        <v>0</v>
      </c>
      <c r="I90" s="172">
        <v>0</v>
      </c>
      <c r="J90" s="176"/>
      <c r="K90" s="2"/>
    </row>
    <row r="91" spans="1:11" ht="23.25" customHeight="1">
      <c r="A91" s="169" t="s">
        <v>374</v>
      </c>
      <c r="B91" s="147"/>
      <c r="C91" s="37">
        <v>0</v>
      </c>
      <c r="D91" s="161">
        <v>2.3571237872336508</v>
      </c>
      <c r="E91" s="162">
        <v>0.27734361517715167</v>
      </c>
      <c r="F91" s="163">
        <v>3.484116793089128E-2</v>
      </c>
      <c r="G91" s="173">
        <v>0.9442748353997239</v>
      </c>
      <c r="H91" s="170">
        <v>0</v>
      </c>
      <c r="I91" s="172">
        <v>0</v>
      </c>
      <c r="J91" s="176"/>
      <c r="K91" s="2"/>
    </row>
    <row r="92" spans="1:11" ht="23.25" customHeight="1">
      <c r="A92" s="169" t="s">
        <v>68</v>
      </c>
      <c r="B92" s="147"/>
      <c r="C92" s="37">
        <v>0</v>
      </c>
      <c r="D92" s="161">
        <v>1.6753454784041644</v>
      </c>
      <c r="E92" s="162">
        <v>0.1908345788942</v>
      </c>
      <c r="F92" s="163">
        <v>2.33594194082112E-2</v>
      </c>
      <c r="G92" s="173">
        <v>2.9555604386829937</v>
      </c>
      <c r="H92" s="173">
        <v>0.30881944302380915</v>
      </c>
      <c r="I92" s="323">
        <v>4.9094372993528625E-2</v>
      </c>
      <c r="J92" s="164">
        <f>H92</f>
        <v>0.30881944302380915</v>
      </c>
      <c r="K92" s="2"/>
    </row>
    <row r="93" spans="1:11" ht="23.25" customHeight="1">
      <c r="A93" s="169" t="s">
        <v>69</v>
      </c>
      <c r="B93" s="147"/>
      <c r="C93" s="37">
        <v>0</v>
      </c>
      <c r="D93" s="161">
        <v>2.420300401700334</v>
      </c>
      <c r="E93" s="162">
        <v>0.24228882663372761</v>
      </c>
      <c r="F93" s="163">
        <v>2.8143027926748065E-2</v>
      </c>
      <c r="G93" s="173">
        <v>16.14504050372409</v>
      </c>
      <c r="H93" s="173">
        <v>0.70195828277061267</v>
      </c>
      <c r="I93" s="323">
        <v>5.9520886649674073E-2</v>
      </c>
      <c r="J93" s="164">
        <f>H93</f>
        <v>0.70195828277061267</v>
      </c>
      <c r="K93" s="2"/>
    </row>
    <row r="94" spans="1:11" ht="23.25" customHeight="1">
      <c r="A94" s="169" t="s">
        <v>70</v>
      </c>
      <c r="B94" s="147"/>
      <c r="C94" s="37">
        <v>0</v>
      </c>
      <c r="D94" s="161">
        <v>2.3029054512170677</v>
      </c>
      <c r="E94" s="162">
        <v>0.20413457372872043</v>
      </c>
      <c r="F94" s="163">
        <v>2.2026081173041126E-2</v>
      </c>
      <c r="G94" s="173">
        <v>49.916606458404445</v>
      </c>
      <c r="H94" s="173">
        <v>0.77091284105643931</v>
      </c>
      <c r="I94" s="323">
        <v>5.3098588542152714E-2</v>
      </c>
      <c r="J94" s="164">
        <f>H94</f>
        <v>0.77091284105643931</v>
      </c>
      <c r="K94" s="2"/>
    </row>
    <row r="95" spans="1:11" ht="23.25" customHeight="1">
      <c r="A95" s="174" t="s">
        <v>205</v>
      </c>
      <c r="B95" s="147"/>
      <c r="C95" s="37">
        <v>8</v>
      </c>
      <c r="D95" s="157">
        <v>0.26249652657023775</v>
      </c>
      <c r="E95" s="158">
        <v>0</v>
      </c>
      <c r="F95" s="158">
        <v>0</v>
      </c>
      <c r="G95" s="170">
        <v>0</v>
      </c>
      <c r="H95" s="170">
        <v>0</v>
      </c>
      <c r="I95" s="172">
        <v>0</v>
      </c>
      <c r="J95" s="177"/>
      <c r="K95" s="2"/>
    </row>
    <row r="96" spans="1:11" ht="23.25" customHeight="1">
      <c r="A96" s="174" t="s">
        <v>206</v>
      </c>
      <c r="B96" s="147"/>
      <c r="C96" s="37">
        <v>1</v>
      </c>
      <c r="D96" s="157">
        <v>0.35019332994174251</v>
      </c>
      <c r="E96" s="158">
        <v>0</v>
      </c>
      <c r="F96" s="158">
        <v>0</v>
      </c>
      <c r="G96" s="170">
        <v>0</v>
      </c>
      <c r="H96" s="170">
        <v>0</v>
      </c>
      <c r="I96" s="172">
        <v>0</v>
      </c>
      <c r="J96" s="177"/>
      <c r="K96" s="2"/>
    </row>
    <row r="97" spans="1:11" ht="23.25" customHeight="1">
      <c r="A97" s="174" t="s">
        <v>207</v>
      </c>
      <c r="B97" s="147"/>
      <c r="C97" s="37">
        <v>1</v>
      </c>
      <c r="D97" s="157">
        <v>0.63545539237591486</v>
      </c>
      <c r="E97" s="158">
        <v>0</v>
      </c>
      <c r="F97" s="158">
        <v>0</v>
      </c>
      <c r="G97" s="170">
        <v>0</v>
      </c>
      <c r="H97" s="170">
        <v>0</v>
      </c>
      <c r="I97" s="172">
        <v>0</v>
      </c>
      <c r="J97" s="177"/>
      <c r="K97" s="2"/>
    </row>
    <row r="98" spans="1:11" ht="23.25" customHeight="1">
      <c r="A98" s="174" t="s">
        <v>208</v>
      </c>
      <c r="B98" s="147"/>
      <c r="C98" s="37">
        <v>1</v>
      </c>
      <c r="D98" s="157">
        <v>0.20310817214258214</v>
      </c>
      <c r="E98" s="158">
        <v>0</v>
      </c>
      <c r="F98" s="158">
        <v>0</v>
      </c>
      <c r="G98" s="170">
        <v>0</v>
      </c>
      <c r="H98" s="170">
        <v>0</v>
      </c>
      <c r="I98" s="172">
        <v>0</v>
      </c>
      <c r="J98" s="177"/>
      <c r="K98" s="2"/>
    </row>
    <row r="99" spans="1:11" ht="23.25" customHeight="1">
      <c r="A99" s="169" t="s">
        <v>71</v>
      </c>
      <c r="B99" s="147"/>
      <c r="C99" s="37">
        <v>0</v>
      </c>
      <c r="D99" s="166">
        <v>4.7985790377545721</v>
      </c>
      <c r="E99" s="167">
        <v>0.21360011475813462</v>
      </c>
      <c r="F99" s="163">
        <v>2.712068185529606E-2</v>
      </c>
      <c r="G99" s="170">
        <v>0</v>
      </c>
      <c r="H99" s="170">
        <v>0</v>
      </c>
      <c r="I99" s="172">
        <v>0</v>
      </c>
      <c r="J99" s="176"/>
      <c r="K99" s="2"/>
    </row>
    <row r="100" spans="1:11" ht="23.25" customHeight="1">
      <c r="A100" s="169" t="s">
        <v>375</v>
      </c>
      <c r="B100" s="147"/>
      <c r="C100" s="37">
        <v>8</v>
      </c>
      <c r="D100" s="157">
        <v>-0.22061546029933543</v>
      </c>
      <c r="E100" s="158">
        <v>0</v>
      </c>
      <c r="F100" s="158">
        <v>0</v>
      </c>
      <c r="G100" s="173">
        <v>0</v>
      </c>
      <c r="H100" s="170">
        <v>0</v>
      </c>
      <c r="I100" s="172">
        <v>0</v>
      </c>
      <c r="J100" s="176"/>
      <c r="K100" s="2"/>
    </row>
    <row r="101" spans="1:11" ht="23.25" customHeight="1">
      <c r="A101" s="169" t="s">
        <v>72</v>
      </c>
      <c r="B101" s="147"/>
      <c r="C101" s="37">
        <v>8</v>
      </c>
      <c r="D101" s="157">
        <v>-0.23324046670738191</v>
      </c>
      <c r="E101" s="178">
        <v>0</v>
      </c>
      <c r="F101" s="158">
        <v>0</v>
      </c>
      <c r="G101" s="173">
        <v>0</v>
      </c>
      <c r="H101" s="170">
        <v>0</v>
      </c>
      <c r="I101" s="172">
        <v>0</v>
      </c>
      <c r="J101" s="171"/>
      <c r="K101" s="2"/>
    </row>
    <row r="102" spans="1:11" ht="23.25" customHeight="1">
      <c r="A102" s="169" t="s">
        <v>73</v>
      </c>
      <c r="B102" s="147"/>
      <c r="C102" s="37">
        <v>0</v>
      </c>
      <c r="D102" s="157">
        <v>-0.22061546029933543</v>
      </c>
      <c r="E102" s="158">
        <v>0</v>
      </c>
      <c r="F102" s="158">
        <v>0</v>
      </c>
      <c r="G102" s="173">
        <v>0</v>
      </c>
      <c r="H102" s="170">
        <v>0</v>
      </c>
      <c r="I102" s="323">
        <v>4.399369882801997E-2</v>
      </c>
      <c r="J102" s="176"/>
      <c r="K102" s="2"/>
    </row>
    <row r="103" spans="1:11" ht="23.25" customHeight="1">
      <c r="A103" s="169" t="s">
        <v>74</v>
      </c>
      <c r="B103" s="147"/>
      <c r="C103" s="37">
        <v>0</v>
      </c>
      <c r="D103" s="161">
        <v>-1.131543812503043</v>
      </c>
      <c r="E103" s="168">
        <v>-0.26234477757003083</v>
      </c>
      <c r="F103" s="163">
        <v>-3.493617259872174E-2</v>
      </c>
      <c r="G103" s="173">
        <v>0</v>
      </c>
      <c r="H103" s="170">
        <v>0</v>
      </c>
      <c r="I103" s="323">
        <v>4.399369882801997E-2</v>
      </c>
      <c r="J103" s="176"/>
      <c r="K103" s="2"/>
    </row>
    <row r="104" spans="1:11" ht="23.25" customHeight="1">
      <c r="A104" s="169" t="s">
        <v>75</v>
      </c>
      <c r="B104" s="147"/>
      <c r="C104" s="37">
        <v>0</v>
      </c>
      <c r="D104" s="157">
        <v>-0.23324046670738191</v>
      </c>
      <c r="E104" s="158">
        <v>0</v>
      </c>
      <c r="F104" s="158">
        <v>0</v>
      </c>
      <c r="G104" s="173">
        <v>0</v>
      </c>
      <c r="H104" s="170">
        <v>0</v>
      </c>
      <c r="I104" s="323">
        <v>5.0345328395522575E-2</v>
      </c>
      <c r="J104" s="176"/>
      <c r="K104" s="2"/>
    </row>
    <row r="105" spans="1:11" ht="23.25" customHeight="1">
      <c r="A105" s="169" t="s">
        <v>76</v>
      </c>
      <c r="B105" s="147"/>
      <c r="C105" s="37">
        <v>0</v>
      </c>
      <c r="D105" s="161">
        <v>-1.1964881951498409</v>
      </c>
      <c r="E105" s="162">
        <v>-0.27768595193155415</v>
      </c>
      <c r="F105" s="163">
        <v>-3.6579027662371866E-2</v>
      </c>
      <c r="G105" s="173">
        <v>0</v>
      </c>
      <c r="H105" s="170">
        <v>0</v>
      </c>
      <c r="I105" s="323">
        <v>5.0345328395522575E-2</v>
      </c>
      <c r="J105" s="176"/>
      <c r="K105" s="2"/>
    </row>
    <row r="106" spans="1:11" ht="23.25" customHeight="1">
      <c r="A106" s="169" t="s">
        <v>77</v>
      </c>
      <c r="B106" s="147"/>
      <c r="C106" s="37">
        <v>0</v>
      </c>
      <c r="D106" s="157">
        <v>-0.27318550785141199</v>
      </c>
      <c r="E106" s="158">
        <v>0</v>
      </c>
      <c r="F106" s="158">
        <v>0</v>
      </c>
      <c r="G106" s="173">
        <v>93.251490784394193</v>
      </c>
      <c r="H106" s="170">
        <v>0</v>
      </c>
      <c r="I106" s="323">
        <v>6.6037209277058875E-2</v>
      </c>
      <c r="J106" s="176"/>
      <c r="K106" s="2"/>
    </row>
    <row r="107" spans="1:11" ht="23.25" customHeight="1">
      <c r="A107" s="169" t="s">
        <v>78</v>
      </c>
      <c r="B107" s="147"/>
      <c r="C107" s="37">
        <v>0</v>
      </c>
      <c r="D107" s="161">
        <v>-1.4034644792671775</v>
      </c>
      <c r="E107" s="162">
        <v>-0.32879578934788256</v>
      </c>
      <c r="F107" s="163">
        <v>-4.1012582603647089E-2</v>
      </c>
      <c r="G107" s="173">
        <v>93.251490784394193</v>
      </c>
      <c r="H107" s="170">
        <v>0</v>
      </c>
      <c r="I107" s="323">
        <v>6.6037209277058875E-2</v>
      </c>
      <c r="J107" s="176"/>
      <c r="K107" s="2"/>
    </row>
    <row r="108" spans="1:11" ht="23.25" customHeight="1">
      <c r="A108" s="169" t="s">
        <v>124</v>
      </c>
      <c r="B108" s="147"/>
      <c r="C108" s="37">
        <v>1</v>
      </c>
      <c r="D108" s="157">
        <v>0.28585595547314929</v>
      </c>
      <c r="E108" s="158">
        <v>0</v>
      </c>
      <c r="F108" s="158">
        <v>0</v>
      </c>
      <c r="G108" s="173">
        <v>0.6841109453445603</v>
      </c>
      <c r="H108" s="170">
        <v>0</v>
      </c>
      <c r="I108" s="172">
        <v>0</v>
      </c>
      <c r="J108" s="176"/>
      <c r="K108" s="2"/>
    </row>
    <row r="109" spans="1:11" ht="23.25" customHeight="1">
      <c r="A109" s="169" t="s">
        <v>125</v>
      </c>
      <c r="B109" s="147"/>
      <c r="C109" s="37">
        <v>2</v>
      </c>
      <c r="D109" s="157">
        <v>0.33627795221255641</v>
      </c>
      <c r="E109" s="157">
        <v>2.2847467272543855E-2</v>
      </c>
      <c r="F109" s="158">
        <v>0</v>
      </c>
      <c r="G109" s="173">
        <v>0.6841109453445603</v>
      </c>
      <c r="H109" s="170">
        <v>0</v>
      </c>
      <c r="I109" s="172">
        <v>0</v>
      </c>
      <c r="J109" s="176"/>
      <c r="K109" s="2"/>
    </row>
    <row r="110" spans="1:11" ht="23.25" customHeight="1">
      <c r="A110" s="169" t="s">
        <v>126</v>
      </c>
      <c r="B110" s="147"/>
      <c r="C110" s="37">
        <v>2</v>
      </c>
      <c r="D110" s="157">
        <v>4.2543559748874769E-2</v>
      </c>
      <c r="E110" s="158">
        <v>0</v>
      </c>
      <c r="F110" s="158">
        <v>0</v>
      </c>
      <c r="G110" s="170">
        <v>0</v>
      </c>
      <c r="H110" s="170">
        <v>0</v>
      </c>
      <c r="I110" s="172">
        <v>0</v>
      </c>
      <c r="J110" s="176"/>
      <c r="K110" s="2"/>
    </row>
    <row r="111" spans="1:11" ht="23.25" customHeight="1">
      <c r="A111" s="169" t="s">
        <v>127</v>
      </c>
      <c r="B111" s="147"/>
      <c r="C111" s="37">
        <v>3</v>
      </c>
      <c r="D111" s="157">
        <v>0.29045171038429318</v>
      </c>
      <c r="E111" s="158">
        <v>0</v>
      </c>
      <c r="F111" s="158">
        <v>0</v>
      </c>
      <c r="G111" s="173">
        <v>0.6263357407473229</v>
      </c>
      <c r="H111" s="170">
        <v>0</v>
      </c>
      <c r="I111" s="172">
        <v>0</v>
      </c>
      <c r="J111" s="176"/>
      <c r="K111" s="2"/>
    </row>
    <row r="112" spans="1:11" ht="23.25" customHeight="1">
      <c r="A112" s="169" t="s">
        <v>128</v>
      </c>
      <c r="B112" s="147"/>
      <c r="C112" s="37">
        <v>4</v>
      </c>
      <c r="D112" s="157">
        <v>0.35374182087490319</v>
      </c>
      <c r="E112" s="157">
        <v>3.2826820793884853E-2</v>
      </c>
      <c r="F112" s="158">
        <v>0</v>
      </c>
      <c r="G112" s="173">
        <v>0.6263357407473229</v>
      </c>
      <c r="H112" s="170">
        <v>0</v>
      </c>
      <c r="I112" s="172">
        <v>0</v>
      </c>
      <c r="J112" s="176"/>
      <c r="K112" s="2"/>
    </row>
    <row r="113" spans="1:11" ht="23.25" customHeight="1">
      <c r="A113" s="169" t="s">
        <v>129</v>
      </c>
      <c r="B113" s="147"/>
      <c r="C113" s="37">
        <v>4</v>
      </c>
      <c r="D113" s="157">
        <v>5.0028074889880515E-2</v>
      </c>
      <c r="E113" s="158">
        <v>0</v>
      </c>
      <c r="F113" s="158">
        <v>0</v>
      </c>
      <c r="G113" s="170">
        <v>0</v>
      </c>
      <c r="H113" s="170">
        <v>0</v>
      </c>
      <c r="I113" s="172">
        <v>0</v>
      </c>
      <c r="J113" s="176"/>
      <c r="K113" s="2"/>
    </row>
    <row r="114" spans="1:11" ht="23.25" customHeight="1">
      <c r="A114" s="169" t="s">
        <v>130</v>
      </c>
      <c r="B114" s="147"/>
      <c r="C114" s="37" t="s">
        <v>23</v>
      </c>
      <c r="D114" s="157">
        <v>0.26642247756316945</v>
      </c>
      <c r="E114" s="157">
        <v>2.1534394440788463E-2</v>
      </c>
      <c r="F114" s="158">
        <v>0</v>
      </c>
      <c r="G114" s="173">
        <v>3.3785363961066293</v>
      </c>
      <c r="H114" s="170">
        <v>0</v>
      </c>
      <c r="I114" s="172">
        <v>0</v>
      </c>
      <c r="J114" s="176"/>
      <c r="K114" s="2"/>
    </row>
    <row r="115" spans="1:11" ht="23.25" customHeight="1">
      <c r="A115" s="169" t="s">
        <v>131</v>
      </c>
      <c r="B115" s="147"/>
      <c r="C115" s="37" t="s">
        <v>23</v>
      </c>
      <c r="D115" s="157">
        <v>0.48556223479987359</v>
      </c>
      <c r="E115" s="157">
        <v>4.5273367893404033E-2</v>
      </c>
      <c r="F115" s="158">
        <v>0</v>
      </c>
      <c r="G115" s="173">
        <v>13.689293230327854</v>
      </c>
      <c r="H115" s="170">
        <v>0</v>
      </c>
      <c r="I115" s="172">
        <v>0</v>
      </c>
      <c r="J115" s="176"/>
      <c r="K115" s="2"/>
    </row>
    <row r="116" spans="1:11" ht="23.25" customHeight="1">
      <c r="A116" s="169" t="s">
        <v>132</v>
      </c>
      <c r="B116" s="147"/>
      <c r="C116" s="37" t="s">
        <v>23</v>
      </c>
      <c r="D116" s="157">
        <v>0.35898509813576285</v>
      </c>
      <c r="E116" s="157">
        <v>2.4523691297065196E-2</v>
      </c>
      <c r="F116" s="158">
        <v>0</v>
      </c>
      <c r="G116" s="173">
        <v>55.838357960753868</v>
      </c>
      <c r="H116" s="170">
        <v>0</v>
      </c>
      <c r="I116" s="172">
        <v>0</v>
      </c>
      <c r="J116" s="176"/>
      <c r="K116" s="2"/>
    </row>
    <row r="117" spans="1:11" ht="23.25" customHeight="1">
      <c r="A117" s="169" t="s">
        <v>376</v>
      </c>
      <c r="B117" s="147"/>
      <c r="C117" s="37">
        <v>0</v>
      </c>
      <c r="D117" s="161">
        <v>1.4123411378361019</v>
      </c>
      <c r="E117" s="162">
        <v>0.1801535925168401</v>
      </c>
      <c r="F117" s="163">
        <v>2.2716159989368316E-2</v>
      </c>
      <c r="G117" s="173">
        <v>0.6841109453445603</v>
      </c>
      <c r="H117" s="170">
        <v>0</v>
      </c>
      <c r="I117" s="172">
        <v>0</v>
      </c>
      <c r="J117" s="176"/>
      <c r="K117" s="2"/>
    </row>
    <row r="118" spans="1:11" ht="23.25" customHeight="1">
      <c r="A118" s="169" t="s">
        <v>377</v>
      </c>
      <c r="B118" s="147"/>
      <c r="C118" s="37">
        <v>0</v>
      </c>
      <c r="D118" s="161">
        <v>1.5634758207711479</v>
      </c>
      <c r="E118" s="162">
        <v>0.18396150372893072</v>
      </c>
      <c r="F118" s="163">
        <v>2.3110081838894934E-2</v>
      </c>
      <c r="G118" s="173">
        <v>0.6263357407473229</v>
      </c>
      <c r="H118" s="170">
        <v>0</v>
      </c>
      <c r="I118" s="172">
        <v>0</v>
      </c>
      <c r="J118" s="176"/>
      <c r="K118" s="2"/>
    </row>
    <row r="119" spans="1:11" ht="23.25" customHeight="1">
      <c r="A119" s="169" t="s">
        <v>133</v>
      </c>
      <c r="B119" s="147"/>
      <c r="C119" s="37">
        <v>0</v>
      </c>
      <c r="D119" s="161">
        <v>1.11125353751459</v>
      </c>
      <c r="E119" s="162">
        <v>0.12658022098121999</v>
      </c>
      <c r="F119" s="163">
        <v>1.549425941471365E-2</v>
      </c>
      <c r="G119" s="173">
        <v>1.9604177378108034</v>
      </c>
      <c r="H119" s="173">
        <v>0.20483936175384149</v>
      </c>
      <c r="I119" s="323">
        <v>3.2564206227533775E-2</v>
      </c>
      <c r="J119" s="164">
        <f>H119</f>
        <v>0.20483936175384149</v>
      </c>
      <c r="K119" s="2"/>
    </row>
    <row r="120" spans="1:11" ht="23.25" customHeight="1">
      <c r="A120" s="169" t="s">
        <v>134</v>
      </c>
      <c r="B120" s="147"/>
      <c r="C120" s="37">
        <v>0</v>
      </c>
      <c r="D120" s="161">
        <v>1.6053807515566303</v>
      </c>
      <c r="E120" s="162">
        <v>0.16070972773535366</v>
      </c>
      <c r="F120" s="163">
        <v>1.8667218041356164E-2</v>
      </c>
      <c r="G120" s="173">
        <v>10.708975315449267</v>
      </c>
      <c r="H120" s="173">
        <v>0.4656076224108377</v>
      </c>
      <c r="I120" s="323">
        <v>3.9480093328845223E-2</v>
      </c>
      <c r="J120" s="164">
        <f>H120</f>
        <v>0.4656076224108377</v>
      </c>
      <c r="K120" s="2"/>
    </row>
    <row r="121" spans="1:11" ht="23.25" customHeight="1">
      <c r="A121" s="179" t="s">
        <v>135</v>
      </c>
      <c r="B121" s="147"/>
      <c r="C121" s="37">
        <v>0</v>
      </c>
      <c r="D121" s="161">
        <v>1.5275128994076248</v>
      </c>
      <c r="E121" s="162">
        <v>0.13540208279975358</v>
      </c>
      <c r="F121" s="163">
        <v>1.4609858645060116E-2</v>
      </c>
      <c r="G121" s="173">
        <v>33.10959215436749</v>
      </c>
      <c r="H121" s="173">
        <v>0.51134505257710405</v>
      </c>
      <c r="I121" s="323">
        <v>3.5220194947912786E-2</v>
      </c>
      <c r="J121" s="164">
        <f>H121</f>
        <v>0.51134505257710405</v>
      </c>
      <c r="K121" s="2"/>
    </row>
    <row r="122" spans="1:11" ht="23.25" customHeight="1">
      <c r="A122" s="174" t="s">
        <v>209</v>
      </c>
      <c r="B122" s="147"/>
      <c r="C122" s="37">
        <v>8</v>
      </c>
      <c r="D122" s="157">
        <v>0.17411345749076526</v>
      </c>
      <c r="E122" s="158">
        <v>0</v>
      </c>
      <c r="F122" s="158">
        <v>0</v>
      </c>
      <c r="G122" s="170">
        <v>0</v>
      </c>
      <c r="H122" s="170">
        <v>0</v>
      </c>
      <c r="I122" s="172">
        <v>0</v>
      </c>
      <c r="J122" s="177"/>
      <c r="K122" s="2"/>
    </row>
    <row r="123" spans="1:11" ht="23.25" customHeight="1">
      <c r="A123" s="174" t="s">
        <v>210</v>
      </c>
      <c r="B123" s="147"/>
      <c r="C123" s="37">
        <v>1</v>
      </c>
      <c r="D123" s="157">
        <v>0.23228258393752921</v>
      </c>
      <c r="E123" s="158">
        <v>0</v>
      </c>
      <c r="F123" s="158">
        <v>0</v>
      </c>
      <c r="G123" s="170">
        <v>0</v>
      </c>
      <c r="H123" s="170">
        <v>0</v>
      </c>
      <c r="I123" s="172">
        <v>0</v>
      </c>
      <c r="J123" s="177"/>
      <c r="K123" s="2"/>
    </row>
    <row r="124" spans="1:11" ht="23.25" customHeight="1">
      <c r="A124" s="174" t="s">
        <v>211</v>
      </c>
      <c r="B124" s="147"/>
      <c r="C124" s="37">
        <v>1</v>
      </c>
      <c r="D124" s="157">
        <v>0.42149637899348152</v>
      </c>
      <c r="E124" s="158">
        <v>0</v>
      </c>
      <c r="F124" s="158">
        <v>0</v>
      </c>
      <c r="G124" s="170">
        <v>0</v>
      </c>
      <c r="H124" s="170">
        <v>0</v>
      </c>
      <c r="I124" s="172">
        <v>0</v>
      </c>
      <c r="J124" s="177"/>
      <c r="K124" s="2"/>
    </row>
    <row r="125" spans="1:11" ht="23.25" customHeight="1">
      <c r="A125" s="174" t="s">
        <v>212</v>
      </c>
      <c r="B125" s="147"/>
      <c r="C125" s="37">
        <v>1</v>
      </c>
      <c r="D125" s="157">
        <v>0.13472127253810345</v>
      </c>
      <c r="E125" s="158">
        <v>0</v>
      </c>
      <c r="F125" s="158">
        <v>0</v>
      </c>
      <c r="G125" s="170">
        <v>0</v>
      </c>
      <c r="H125" s="170">
        <v>0</v>
      </c>
      <c r="I125" s="172">
        <v>0</v>
      </c>
      <c r="J125" s="177"/>
      <c r="K125" s="2"/>
    </row>
    <row r="126" spans="1:11" ht="23.25" customHeight="1">
      <c r="A126" s="169" t="s">
        <v>136</v>
      </c>
      <c r="B126" s="147"/>
      <c r="C126" s="37">
        <v>0</v>
      </c>
      <c r="D126" s="166">
        <v>3.1828885441750754</v>
      </c>
      <c r="E126" s="167">
        <v>0.14168055854640701</v>
      </c>
      <c r="F126" s="163">
        <v>1.7989097795048901E-2</v>
      </c>
      <c r="G126" s="170">
        <v>0</v>
      </c>
      <c r="H126" s="170">
        <v>0</v>
      </c>
      <c r="I126" s="172">
        <v>0</v>
      </c>
      <c r="J126" s="176"/>
      <c r="K126" s="2"/>
    </row>
    <row r="127" spans="1:11" ht="23.25" customHeight="1">
      <c r="A127" s="169" t="s">
        <v>378</v>
      </c>
      <c r="B127" s="147"/>
      <c r="C127" s="37">
        <v>8</v>
      </c>
      <c r="D127" s="157">
        <v>-0.14633382418626328</v>
      </c>
      <c r="E127" s="158">
        <v>0</v>
      </c>
      <c r="F127" s="158">
        <v>0</v>
      </c>
      <c r="G127" s="173">
        <v>0</v>
      </c>
      <c r="H127" s="170">
        <v>0</v>
      </c>
      <c r="I127" s="172">
        <v>0</v>
      </c>
      <c r="J127" s="176"/>
      <c r="K127" s="2"/>
    </row>
    <row r="128" spans="1:11" ht="23.25" customHeight="1">
      <c r="A128" s="169" t="s">
        <v>137</v>
      </c>
      <c r="B128" s="147"/>
      <c r="C128" s="37">
        <v>8</v>
      </c>
      <c r="D128" s="157">
        <v>-0.15470796743786872</v>
      </c>
      <c r="E128" s="158">
        <v>0</v>
      </c>
      <c r="F128" s="158">
        <v>0</v>
      </c>
      <c r="G128" s="173">
        <v>0</v>
      </c>
      <c r="H128" s="170">
        <v>0</v>
      </c>
      <c r="I128" s="172">
        <v>0</v>
      </c>
      <c r="J128" s="171"/>
      <c r="K128" s="2"/>
    </row>
    <row r="129" spans="1:11" ht="23.25" customHeight="1">
      <c r="A129" s="169" t="s">
        <v>138</v>
      </c>
      <c r="B129" s="147"/>
      <c r="C129" s="37">
        <v>0</v>
      </c>
      <c r="D129" s="157">
        <v>-0.14633382418626328</v>
      </c>
      <c r="E129" s="158">
        <v>0</v>
      </c>
      <c r="F129" s="158">
        <v>0</v>
      </c>
      <c r="G129" s="173">
        <v>0</v>
      </c>
      <c r="H129" s="170">
        <v>0</v>
      </c>
      <c r="I129" s="323">
        <v>2.9180938547407342E-2</v>
      </c>
      <c r="J129" s="171"/>
      <c r="K129" s="2"/>
    </row>
    <row r="130" spans="1:11" ht="23.25" customHeight="1">
      <c r="A130" s="169" t="s">
        <v>139</v>
      </c>
      <c r="B130" s="147"/>
      <c r="C130" s="37">
        <v>0</v>
      </c>
      <c r="D130" s="161">
        <v>-0.75055090469728591</v>
      </c>
      <c r="E130" s="168">
        <v>-0.17401280266137761</v>
      </c>
      <c r="F130" s="163">
        <v>-2.3173098258235242E-2</v>
      </c>
      <c r="G130" s="173">
        <v>0</v>
      </c>
      <c r="H130" s="170">
        <v>0</v>
      </c>
      <c r="I130" s="323">
        <v>2.9180938547407342E-2</v>
      </c>
      <c r="J130" s="171"/>
      <c r="K130" s="2"/>
    </row>
    <row r="131" spans="1:11" ht="23.25" customHeight="1">
      <c r="A131" s="169" t="s">
        <v>140</v>
      </c>
      <c r="B131" s="147"/>
      <c r="C131" s="37">
        <v>0</v>
      </c>
      <c r="D131" s="157">
        <v>-0.15470796743786872</v>
      </c>
      <c r="E131" s="158">
        <v>0</v>
      </c>
      <c r="F131" s="158">
        <v>0</v>
      </c>
      <c r="G131" s="173">
        <v>0</v>
      </c>
      <c r="H131" s="170">
        <v>0</v>
      </c>
      <c r="I131" s="323">
        <v>3.3393962617280268E-2</v>
      </c>
      <c r="J131" s="171"/>
      <c r="K131" s="2"/>
    </row>
    <row r="132" spans="1:11" ht="23.25" customHeight="1">
      <c r="A132" s="169" t="s">
        <v>141</v>
      </c>
      <c r="B132" s="147"/>
      <c r="C132" s="37">
        <v>0</v>
      </c>
      <c r="D132" s="161">
        <v>-0.79362839282630127</v>
      </c>
      <c r="E132" s="162">
        <v>-0.18418857506093647</v>
      </c>
      <c r="F132" s="163">
        <v>-2.4262800964117693E-2</v>
      </c>
      <c r="G132" s="173">
        <v>0</v>
      </c>
      <c r="H132" s="170">
        <v>0</v>
      </c>
      <c r="I132" s="323">
        <v>3.3393962617280268E-2</v>
      </c>
      <c r="J132" s="171"/>
      <c r="K132" s="2"/>
    </row>
    <row r="133" spans="1:11" ht="23.25" customHeight="1">
      <c r="A133" s="169" t="s">
        <v>142</v>
      </c>
      <c r="B133" s="147"/>
      <c r="C133" s="37">
        <v>0</v>
      </c>
      <c r="D133" s="157">
        <v>-0.1812034388792288</v>
      </c>
      <c r="E133" s="158">
        <v>0</v>
      </c>
      <c r="F133" s="158">
        <v>0</v>
      </c>
      <c r="G133" s="173">
        <v>61.85354026882581</v>
      </c>
      <c r="H133" s="170">
        <v>0</v>
      </c>
      <c r="I133" s="323">
        <v>4.3802357998795761E-2</v>
      </c>
      <c r="J133" s="171"/>
      <c r="K133" s="2"/>
    </row>
    <row r="134" spans="1:11" ht="23.25" customHeight="1">
      <c r="A134" s="169" t="s">
        <v>143</v>
      </c>
      <c r="B134" s="147"/>
      <c r="C134" s="37">
        <v>0</v>
      </c>
      <c r="D134" s="161">
        <v>-0.93091537683756476</v>
      </c>
      <c r="E134" s="162">
        <v>-0.21808963508874099</v>
      </c>
      <c r="F134" s="163">
        <v>-2.7203569704515262E-2</v>
      </c>
      <c r="G134" s="173">
        <v>61.85354026882581</v>
      </c>
      <c r="H134" s="170">
        <v>0</v>
      </c>
      <c r="I134" s="323">
        <v>4.3802357998795761E-2</v>
      </c>
      <c r="J134" s="171"/>
      <c r="K134" s="2"/>
    </row>
    <row r="135" spans="1:11" ht="23.25" customHeight="1">
      <c r="A135" s="169" t="s">
        <v>144</v>
      </c>
      <c r="B135" s="147"/>
      <c r="C135" s="37">
        <v>1</v>
      </c>
      <c r="D135" s="157">
        <v>0.14539052228533833</v>
      </c>
      <c r="E135" s="158">
        <v>0</v>
      </c>
      <c r="F135" s="158">
        <v>0</v>
      </c>
      <c r="G135" s="173">
        <v>0.34794883835857265</v>
      </c>
      <c r="H135" s="170">
        <v>0</v>
      </c>
      <c r="I135" s="172">
        <v>0</v>
      </c>
      <c r="J135" s="176"/>
      <c r="K135" s="2"/>
    </row>
    <row r="136" spans="1:11" ht="23.25" customHeight="1">
      <c r="A136" s="169" t="s">
        <v>145</v>
      </c>
      <c r="B136" s="147"/>
      <c r="C136" s="37">
        <v>2</v>
      </c>
      <c r="D136" s="157">
        <v>0.17103588772289915</v>
      </c>
      <c r="E136" s="157">
        <v>1.1620556213894748E-2</v>
      </c>
      <c r="F136" s="158">
        <v>0</v>
      </c>
      <c r="G136" s="173">
        <v>0.34794883835857265</v>
      </c>
      <c r="H136" s="170">
        <v>0</v>
      </c>
      <c r="I136" s="172">
        <v>0</v>
      </c>
      <c r="J136" s="176"/>
      <c r="K136" s="2"/>
    </row>
    <row r="137" spans="1:11" ht="23.25" customHeight="1">
      <c r="A137" s="169" t="s">
        <v>146</v>
      </c>
      <c r="B137" s="147"/>
      <c r="C137" s="37">
        <v>2</v>
      </c>
      <c r="D137" s="157">
        <v>2.163827708794195E-2</v>
      </c>
      <c r="E137" s="158">
        <v>0</v>
      </c>
      <c r="F137" s="158">
        <v>0</v>
      </c>
      <c r="G137" s="170">
        <v>0</v>
      </c>
      <c r="H137" s="170">
        <v>0</v>
      </c>
      <c r="I137" s="172">
        <v>0</v>
      </c>
      <c r="J137" s="176"/>
      <c r="K137" s="2"/>
    </row>
    <row r="138" spans="1:11" ht="23.25" customHeight="1">
      <c r="A138" s="169" t="s">
        <v>147</v>
      </c>
      <c r="B138" s="147"/>
      <c r="C138" s="37">
        <v>3</v>
      </c>
      <c r="D138" s="157">
        <v>0.1477279904892827</v>
      </c>
      <c r="E138" s="158">
        <v>0</v>
      </c>
      <c r="F138" s="158">
        <v>0</v>
      </c>
      <c r="G138" s="173">
        <v>0.31856352379470088</v>
      </c>
      <c r="H138" s="170">
        <v>0</v>
      </c>
      <c r="I138" s="172">
        <v>0</v>
      </c>
      <c r="J138" s="176"/>
      <c r="K138" s="2"/>
    </row>
    <row r="139" spans="1:11" ht="23.25" customHeight="1">
      <c r="A139" s="169" t="s">
        <v>148</v>
      </c>
      <c r="B139" s="147"/>
      <c r="C139" s="37">
        <v>4</v>
      </c>
      <c r="D139" s="157">
        <v>0.17991826689788767</v>
      </c>
      <c r="E139" s="157">
        <v>1.669620145674533E-2</v>
      </c>
      <c r="F139" s="158">
        <v>0</v>
      </c>
      <c r="G139" s="173">
        <v>0.31856352379470088</v>
      </c>
      <c r="H139" s="170">
        <v>0</v>
      </c>
      <c r="I139" s="172">
        <v>0</v>
      </c>
      <c r="J139" s="176"/>
      <c r="K139" s="2"/>
    </row>
    <row r="140" spans="1:11" ht="23.25" customHeight="1">
      <c r="A140" s="169" t="s">
        <v>149</v>
      </c>
      <c r="B140" s="147"/>
      <c r="C140" s="37">
        <v>4</v>
      </c>
      <c r="D140" s="157">
        <v>2.5445011020079882E-2</v>
      </c>
      <c r="E140" s="158">
        <v>0</v>
      </c>
      <c r="F140" s="158">
        <v>0</v>
      </c>
      <c r="G140" s="170">
        <v>0</v>
      </c>
      <c r="H140" s="170">
        <v>0</v>
      </c>
      <c r="I140" s="172">
        <v>0</v>
      </c>
      <c r="J140" s="176"/>
      <c r="K140" s="2"/>
    </row>
    <row r="141" spans="1:11" ht="23.25" customHeight="1">
      <c r="A141" s="169" t="s">
        <v>150</v>
      </c>
      <c r="B141" s="147"/>
      <c r="C141" s="37" t="s">
        <v>23</v>
      </c>
      <c r="D141" s="157">
        <v>0.1355063710229451</v>
      </c>
      <c r="E141" s="157">
        <v>1.0952708155624937E-2</v>
      </c>
      <c r="F141" s="158">
        <v>0</v>
      </c>
      <c r="G141" s="173">
        <v>1.7183730539282294</v>
      </c>
      <c r="H141" s="170">
        <v>0</v>
      </c>
      <c r="I141" s="172">
        <v>0</v>
      </c>
      <c r="J141" s="176"/>
      <c r="K141" s="2"/>
    </row>
    <row r="142" spans="1:11" ht="23.25" customHeight="1">
      <c r="A142" s="169" t="s">
        <v>151</v>
      </c>
      <c r="B142" s="147"/>
      <c r="C142" s="37" t="s">
        <v>23</v>
      </c>
      <c r="D142" s="157">
        <v>0.24696405853339282</v>
      </c>
      <c r="E142" s="157">
        <v>2.3026697459366276E-2</v>
      </c>
      <c r="F142" s="158">
        <v>0</v>
      </c>
      <c r="G142" s="173">
        <v>6.9625748715998501</v>
      </c>
      <c r="H142" s="170">
        <v>0</v>
      </c>
      <c r="I142" s="172">
        <v>0</v>
      </c>
      <c r="J142" s="180"/>
      <c r="K142" s="2"/>
    </row>
    <row r="143" spans="1:11" ht="23.25" customHeight="1">
      <c r="A143" s="169" t="s">
        <v>152</v>
      </c>
      <c r="B143" s="147"/>
      <c r="C143" s="37" t="s">
        <v>23</v>
      </c>
      <c r="D143" s="157">
        <v>0.18258507444500138</v>
      </c>
      <c r="E143" s="157">
        <v>1.2473108283306781E-2</v>
      </c>
      <c r="F143" s="158">
        <v>0</v>
      </c>
      <c r="G143" s="173">
        <v>28.400206019959047</v>
      </c>
      <c r="H143" s="170">
        <v>0</v>
      </c>
      <c r="I143" s="172">
        <v>0</v>
      </c>
      <c r="J143" s="180"/>
      <c r="K143" s="2"/>
    </row>
    <row r="144" spans="1:11" ht="23.25" customHeight="1">
      <c r="A144" s="169" t="s">
        <v>379</v>
      </c>
      <c r="B144" s="147"/>
      <c r="C144" s="37">
        <v>0</v>
      </c>
      <c r="D144" s="161">
        <v>0.71833737147501109</v>
      </c>
      <c r="E144" s="162">
        <v>9.1628753594618376E-2</v>
      </c>
      <c r="F144" s="163">
        <v>1.1553771408067768E-2</v>
      </c>
      <c r="G144" s="173">
        <v>0.34794883835857265</v>
      </c>
      <c r="H144" s="170">
        <v>0</v>
      </c>
      <c r="I144" s="172">
        <v>0</v>
      </c>
      <c r="J144" s="180"/>
      <c r="K144" s="2"/>
    </row>
    <row r="145" spans="1:11" ht="23.25" customHeight="1">
      <c r="A145" s="169" t="s">
        <v>380</v>
      </c>
      <c r="B145" s="147"/>
      <c r="C145" s="37">
        <v>0</v>
      </c>
      <c r="D145" s="161">
        <v>0.79520668298186659</v>
      </c>
      <c r="E145" s="162">
        <v>9.3565512963600828E-2</v>
      </c>
      <c r="F145" s="163">
        <v>1.1754125825548712E-2</v>
      </c>
      <c r="G145" s="173">
        <v>0.31856352379470088</v>
      </c>
      <c r="H145" s="170">
        <v>0</v>
      </c>
      <c r="I145" s="172">
        <v>0</v>
      </c>
      <c r="J145" s="180"/>
      <c r="K145" s="2"/>
    </row>
    <row r="146" spans="1:11" ht="23.25" customHeight="1">
      <c r="A146" s="169" t="s">
        <v>153</v>
      </c>
      <c r="B146" s="147"/>
      <c r="C146" s="37">
        <v>0</v>
      </c>
      <c r="D146" s="161">
        <v>0.56519981171374289</v>
      </c>
      <c r="E146" s="162">
        <v>6.4380552817209988E-2</v>
      </c>
      <c r="F146" s="163">
        <v>7.8806070875837957E-3</v>
      </c>
      <c r="G146" s="173">
        <v>0.99709715099683105</v>
      </c>
      <c r="H146" s="173">
        <v>0.10418429709009086</v>
      </c>
      <c r="I146" s="323">
        <v>1.6562631845091366E-2</v>
      </c>
      <c r="J146" s="164">
        <f>H146</f>
        <v>0.10418429709009086</v>
      </c>
      <c r="K146" s="2"/>
    </row>
    <row r="147" spans="1:11" ht="23.25" customHeight="1">
      <c r="A147" s="169" t="s">
        <v>154</v>
      </c>
      <c r="B147" s="147"/>
      <c r="C147" s="37">
        <v>0</v>
      </c>
      <c r="D147" s="161">
        <v>0.81652014403307338</v>
      </c>
      <c r="E147" s="162">
        <v>8.1739319417371295E-2</v>
      </c>
      <c r="F147" s="163">
        <v>9.4944202794543416E-3</v>
      </c>
      <c r="G147" s="173">
        <v>5.4467415649145536</v>
      </c>
      <c r="H147" s="173">
        <v>0.23681485064845886</v>
      </c>
      <c r="I147" s="323">
        <v>2.0080153234708034E-2</v>
      </c>
      <c r="J147" s="164">
        <f>H147</f>
        <v>0.23681485064845886</v>
      </c>
      <c r="K147" s="2"/>
    </row>
    <row r="148" spans="1:11" ht="23.25" customHeight="1">
      <c r="A148" s="169" t="s">
        <v>155</v>
      </c>
      <c r="B148" s="147"/>
      <c r="C148" s="37">
        <v>0</v>
      </c>
      <c r="D148" s="161">
        <v>0.77691541488043847</v>
      </c>
      <c r="E148" s="162">
        <v>6.8867480840810846E-2</v>
      </c>
      <c r="F148" s="163">
        <v>7.4307879134593597E-3</v>
      </c>
      <c r="G148" s="173">
        <v>16.840023108877272</v>
      </c>
      <c r="H148" s="173">
        <v>0.26007757697107758</v>
      </c>
      <c r="I148" s="323">
        <v>1.7913506577089528E-2</v>
      </c>
      <c r="J148" s="164">
        <f>H148</f>
        <v>0.26007757697107758</v>
      </c>
      <c r="K148" s="2"/>
    </row>
    <row r="149" spans="1:11" ht="23.25" customHeight="1">
      <c r="A149" s="174" t="s">
        <v>213</v>
      </c>
      <c r="B149" s="147"/>
      <c r="C149" s="37">
        <v>8</v>
      </c>
      <c r="D149" s="157">
        <v>8.855665252657724E-2</v>
      </c>
      <c r="E149" s="158">
        <v>0</v>
      </c>
      <c r="F149" s="158">
        <v>0</v>
      </c>
      <c r="G149" s="170">
        <v>0</v>
      </c>
      <c r="H149" s="170">
        <v>0</v>
      </c>
      <c r="I149" s="172">
        <v>0</v>
      </c>
      <c r="J149" s="177"/>
      <c r="K149" s="2"/>
    </row>
    <row r="150" spans="1:11" ht="23.25" customHeight="1">
      <c r="A150" s="174" t="s">
        <v>214</v>
      </c>
      <c r="B150" s="147"/>
      <c r="C150" s="37">
        <v>1</v>
      </c>
      <c r="D150" s="157">
        <v>0.11814232150792994</v>
      </c>
      <c r="E150" s="158">
        <v>0</v>
      </c>
      <c r="F150" s="158">
        <v>0</v>
      </c>
      <c r="G150" s="170">
        <v>0</v>
      </c>
      <c r="H150" s="170">
        <v>0</v>
      </c>
      <c r="I150" s="172">
        <v>0</v>
      </c>
      <c r="J150" s="177"/>
      <c r="K150" s="2"/>
    </row>
    <row r="151" spans="1:11" ht="23.25" customHeight="1">
      <c r="A151" s="174" t="s">
        <v>215</v>
      </c>
      <c r="B151" s="147"/>
      <c r="C151" s="37">
        <v>1</v>
      </c>
      <c r="D151" s="157">
        <v>0.21437922670461004</v>
      </c>
      <c r="E151" s="158">
        <v>0</v>
      </c>
      <c r="F151" s="158">
        <v>0</v>
      </c>
      <c r="G151" s="170">
        <v>0</v>
      </c>
      <c r="H151" s="170">
        <v>0</v>
      </c>
      <c r="I151" s="172">
        <v>0</v>
      </c>
      <c r="J151" s="176"/>
      <c r="K151" s="2"/>
    </row>
    <row r="152" spans="1:11" ht="23.25" customHeight="1">
      <c r="A152" s="174" t="s">
        <v>216</v>
      </c>
      <c r="B152" s="147"/>
      <c r="C152" s="37">
        <v>1</v>
      </c>
      <c r="D152" s="157">
        <v>6.8521210778482833E-2</v>
      </c>
      <c r="E152" s="158">
        <v>0</v>
      </c>
      <c r="F152" s="158">
        <v>0</v>
      </c>
      <c r="G152" s="170">
        <v>0</v>
      </c>
      <c r="H152" s="170">
        <v>0</v>
      </c>
      <c r="I152" s="172">
        <v>0</v>
      </c>
      <c r="J152" s="176"/>
      <c r="K152" s="2"/>
    </row>
    <row r="153" spans="1:11" ht="23.25" customHeight="1">
      <c r="A153" s="169" t="s">
        <v>156</v>
      </c>
      <c r="B153" s="147"/>
      <c r="C153" s="37">
        <v>0</v>
      </c>
      <c r="D153" s="166">
        <v>1.618863693246027</v>
      </c>
      <c r="E153" s="167">
        <v>7.2060805487312835E-2</v>
      </c>
      <c r="F153" s="163">
        <v>9.1495183982964415E-3</v>
      </c>
      <c r="G153" s="170">
        <v>0</v>
      </c>
      <c r="H153" s="170">
        <v>0</v>
      </c>
      <c r="I153" s="172">
        <v>0</v>
      </c>
      <c r="J153" s="176"/>
      <c r="K153" s="2"/>
    </row>
    <row r="154" spans="1:11" ht="23.25" customHeight="1">
      <c r="A154" s="169" t="s">
        <v>381</v>
      </c>
      <c r="B154" s="147"/>
      <c r="C154" s="37">
        <v>8</v>
      </c>
      <c r="D154" s="157">
        <v>-7.4427524489515645E-2</v>
      </c>
      <c r="E154" s="158">
        <v>0</v>
      </c>
      <c r="F154" s="158">
        <v>0</v>
      </c>
      <c r="G154" s="173">
        <v>0</v>
      </c>
      <c r="H154" s="170">
        <v>0</v>
      </c>
      <c r="I154" s="172">
        <v>0</v>
      </c>
      <c r="J154" s="176"/>
      <c r="K154" s="2"/>
    </row>
    <row r="155" spans="1:11" ht="23.25" customHeight="1">
      <c r="A155" s="169" t="s">
        <v>157</v>
      </c>
      <c r="B155" s="147"/>
      <c r="C155" s="37">
        <v>8</v>
      </c>
      <c r="D155" s="157">
        <v>-7.8686736297882143E-2</v>
      </c>
      <c r="E155" s="158">
        <v>0</v>
      </c>
      <c r="F155" s="158">
        <v>0</v>
      </c>
      <c r="G155" s="173">
        <v>0</v>
      </c>
      <c r="H155" s="170">
        <v>0</v>
      </c>
      <c r="I155" s="172">
        <v>0</v>
      </c>
      <c r="J155" s="176"/>
      <c r="K155" s="2"/>
    </row>
    <row r="156" spans="1:11" ht="23.25" customHeight="1">
      <c r="A156" s="169" t="s">
        <v>158</v>
      </c>
      <c r="B156" s="147"/>
      <c r="C156" s="37">
        <v>0</v>
      </c>
      <c r="D156" s="157">
        <v>-7.4427524489515645E-2</v>
      </c>
      <c r="E156" s="158">
        <v>0</v>
      </c>
      <c r="F156" s="158">
        <v>0</v>
      </c>
      <c r="G156" s="173">
        <v>0</v>
      </c>
      <c r="H156" s="170">
        <v>0</v>
      </c>
      <c r="I156" s="323">
        <v>1.4841852390871156E-2</v>
      </c>
      <c r="J156" s="176"/>
      <c r="K156" s="2"/>
    </row>
    <row r="157" spans="1:11" ht="23.25" customHeight="1">
      <c r="A157" s="169" t="s">
        <v>159</v>
      </c>
      <c r="B157" s="147"/>
      <c r="C157" s="37">
        <v>0</v>
      </c>
      <c r="D157" s="161">
        <v>-0.38174117399461255</v>
      </c>
      <c r="E157" s="162">
        <v>-8.8505458007327259E-2</v>
      </c>
      <c r="F157" s="163">
        <v>-1.1786176898632976E-2</v>
      </c>
      <c r="G157" s="173">
        <v>0</v>
      </c>
      <c r="H157" s="170">
        <v>0</v>
      </c>
      <c r="I157" s="323">
        <v>1.4841852390871156E-2</v>
      </c>
      <c r="J157" s="176"/>
      <c r="K157" s="2"/>
    </row>
    <row r="158" spans="1:11" ht="23.25" customHeight="1">
      <c r="A158" s="169" t="s">
        <v>160</v>
      </c>
      <c r="B158" s="147"/>
      <c r="C158" s="37">
        <v>0</v>
      </c>
      <c r="D158" s="157">
        <v>-7.8686736297882143E-2</v>
      </c>
      <c r="E158" s="158">
        <v>0</v>
      </c>
      <c r="F158" s="158">
        <v>0</v>
      </c>
      <c r="G158" s="173">
        <v>0</v>
      </c>
      <c r="H158" s="170">
        <v>0</v>
      </c>
      <c r="I158" s="323">
        <v>1.6984658087907108E-2</v>
      </c>
      <c r="J158" s="176"/>
      <c r="K158" s="2"/>
    </row>
    <row r="159" spans="1:11" ht="23.25" customHeight="1">
      <c r="A159" s="169" t="s">
        <v>161</v>
      </c>
      <c r="B159" s="147"/>
      <c r="C159" s="37">
        <v>0</v>
      </c>
      <c r="D159" s="161">
        <v>-0.40365101487041732</v>
      </c>
      <c r="E159" s="162">
        <v>-9.368100476611263E-2</v>
      </c>
      <c r="F159" s="163">
        <v>-1.2340415641995008E-2</v>
      </c>
      <c r="G159" s="173">
        <v>0</v>
      </c>
      <c r="H159" s="170">
        <v>0</v>
      </c>
      <c r="I159" s="323">
        <v>1.6984658087907108E-2</v>
      </c>
      <c r="J159" s="176"/>
      <c r="K159" s="2"/>
    </row>
    <row r="160" spans="1:11" ht="23.25" customHeight="1">
      <c r="A160" s="169" t="s">
        <v>162</v>
      </c>
      <c r="B160" s="147"/>
      <c r="C160" s="37">
        <v>0</v>
      </c>
      <c r="D160" s="157">
        <v>-9.216272081840568E-2</v>
      </c>
      <c r="E160" s="158">
        <v>0</v>
      </c>
      <c r="F160" s="158">
        <v>0</v>
      </c>
      <c r="G160" s="173">
        <v>31.45961577045578</v>
      </c>
      <c r="H160" s="170">
        <v>0</v>
      </c>
      <c r="I160" s="323">
        <v>2.2278520299614604E-2</v>
      </c>
      <c r="J160" s="176"/>
      <c r="K160" s="2"/>
    </row>
    <row r="161" spans="1:11" ht="23.25" customHeight="1">
      <c r="A161" s="169" t="s">
        <v>163</v>
      </c>
      <c r="B161" s="147"/>
      <c r="C161" s="37">
        <v>0</v>
      </c>
      <c r="D161" s="161">
        <v>-0.47347718405180933</v>
      </c>
      <c r="E161" s="162">
        <v>-0.11092358001808113</v>
      </c>
      <c r="F161" s="163">
        <v>-1.3836133659760648E-2</v>
      </c>
      <c r="G161" s="173">
        <v>31.45961577045578</v>
      </c>
      <c r="H161" s="170">
        <v>0</v>
      </c>
      <c r="I161" s="323">
        <v>2.2278520299614604E-2</v>
      </c>
      <c r="J161" s="171"/>
      <c r="K161" s="2"/>
    </row>
    <row r="162" spans="1:11" ht="23.25" customHeight="1">
      <c r="A162" s="169" t="s">
        <v>164</v>
      </c>
      <c r="B162" s="147"/>
      <c r="C162" s="37">
        <v>1</v>
      </c>
      <c r="D162" s="157">
        <v>4.6113937225424298E-2</v>
      </c>
      <c r="E162" s="158">
        <v>0</v>
      </c>
      <c r="F162" s="158">
        <v>0</v>
      </c>
      <c r="G162" s="173">
        <v>0.11035995082428139</v>
      </c>
      <c r="H162" s="170">
        <v>0</v>
      </c>
      <c r="I162" s="172">
        <v>0</v>
      </c>
      <c r="J162" s="176"/>
      <c r="K162" s="2"/>
    </row>
    <row r="163" spans="1:11" ht="23.25" customHeight="1">
      <c r="A163" s="169" t="s">
        <v>165</v>
      </c>
      <c r="B163" s="147"/>
      <c r="C163" s="37">
        <v>2</v>
      </c>
      <c r="D163" s="157">
        <v>5.4247952794814709E-2</v>
      </c>
      <c r="E163" s="157">
        <v>3.6857258048800311E-3</v>
      </c>
      <c r="F163" s="158">
        <v>0</v>
      </c>
      <c r="G163" s="173">
        <v>0.11035995082428139</v>
      </c>
      <c r="H163" s="170">
        <v>0</v>
      </c>
      <c r="I163" s="172">
        <v>0</v>
      </c>
      <c r="J163" s="176"/>
      <c r="K163" s="2"/>
    </row>
    <row r="164" spans="1:11" ht="23.25" customHeight="1">
      <c r="A164" s="169" t="s">
        <v>166</v>
      </c>
      <c r="B164" s="147"/>
      <c r="C164" s="37">
        <v>2</v>
      </c>
      <c r="D164" s="157">
        <v>6.8630756366731618E-3</v>
      </c>
      <c r="E164" s="158">
        <v>0</v>
      </c>
      <c r="F164" s="158">
        <v>0</v>
      </c>
      <c r="G164" s="170">
        <v>0</v>
      </c>
      <c r="H164" s="170">
        <v>0</v>
      </c>
      <c r="I164" s="172">
        <v>0</v>
      </c>
      <c r="J164" s="176"/>
      <c r="K164" s="2"/>
    </row>
    <row r="165" spans="1:11" ht="23.25" customHeight="1">
      <c r="A165" s="169" t="s">
        <v>167</v>
      </c>
      <c r="B165" s="147"/>
      <c r="C165" s="37">
        <v>3</v>
      </c>
      <c r="D165" s="157">
        <v>4.6855318852842699E-2</v>
      </c>
      <c r="E165" s="158">
        <v>0</v>
      </c>
      <c r="F165" s="158">
        <v>0</v>
      </c>
      <c r="G165" s="173">
        <v>0.10103972465102154</v>
      </c>
      <c r="H165" s="170">
        <v>0</v>
      </c>
      <c r="I165" s="172">
        <v>0</v>
      </c>
      <c r="J165" s="176"/>
      <c r="K165" s="2"/>
    </row>
    <row r="166" spans="1:11" ht="23.25" customHeight="1">
      <c r="A166" s="169" t="s">
        <v>168</v>
      </c>
      <c r="B166" s="147"/>
      <c r="C166" s="37">
        <v>4</v>
      </c>
      <c r="D166" s="157">
        <v>5.7065202979004623E-2</v>
      </c>
      <c r="E166" s="157">
        <v>5.2955830529885506E-3</v>
      </c>
      <c r="F166" s="158">
        <v>0</v>
      </c>
      <c r="G166" s="173">
        <v>0.10103972465102154</v>
      </c>
      <c r="H166" s="170">
        <v>0</v>
      </c>
      <c r="I166" s="172">
        <v>0</v>
      </c>
      <c r="J166" s="176"/>
      <c r="K166" s="2"/>
    </row>
    <row r="167" spans="1:11" ht="23.25" customHeight="1">
      <c r="A167" s="169" t="s">
        <v>169</v>
      </c>
      <c r="B167" s="147"/>
      <c r="C167" s="37">
        <v>4</v>
      </c>
      <c r="D167" s="157">
        <v>8.0704685727545512E-3</v>
      </c>
      <c r="E167" s="158">
        <v>0</v>
      </c>
      <c r="F167" s="158">
        <v>0</v>
      </c>
      <c r="G167" s="170">
        <v>0</v>
      </c>
      <c r="H167" s="170">
        <v>0</v>
      </c>
      <c r="I167" s="172">
        <v>0</v>
      </c>
      <c r="J167" s="176"/>
      <c r="K167" s="2"/>
    </row>
    <row r="168" spans="1:11" ht="23.25" customHeight="1">
      <c r="A168" s="169" t="s">
        <v>170</v>
      </c>
      <c r="B168" s="147"/>
      <c r="C168" s="37" t="s">
        <v>23</v>
      </c>
      <c r="D168" s="157">
        <v>4.2978952058055075E-2</v>
      </c>
      <c r="E168" s="157">
        <v>3.4739024827604892E-3</v>
      </c>
      <c r="F168" s="158">
        <v>0</v>
      </c>
      <c r="G168" s="173">
        <v>0.54502140781358166</v>
      </c>
      <c r="H168" s="170">
        <v>0</v>
      </c>
      <c r="I168" s="172">
        <v>0</v>
      </c>
      <c r="J168" s="176"/>
      <c r="K168" s="2"/>
    </row>
    <row r="169" spans="1:11" ht="23.25" customHeight="1">
      <c r="A169" s="169" t="s">
        <v>171</v>
      </c>
      <c r="B169" s="147"/>
      <c r="C169" s="37" t="s">
        <v>23</v>
      </c>
      <c r="D169" s="157">
        <v>7.8330312823240905E-2</v>
      </c>
      <c r="E169" s="157">
        <v>7.3034449870542778E-3</v>
      </c>
      <c r="F169" s="158">
        <v>0</v>
      </c>
      <c r="G169" s="173">
        <v>2.2083402377917674</v>
      </c>
      <c r="H169" s="170">
        <v>0</v>
      </c>
      <c r="I169" s="172">
        <v>0</v>
      </c>
      <c r="J169" s="180"/>
      <c r="K169" s="2"/>
    </row>
    <row r="170" spans="1:11" ht="23.25" customHeight="1">
      <c r="A170" s="169" t="s">
        <v>172</v>
      </c>
      <c r="B170" s="147"/>
      <c r="C170" s="37" t="s">
        <v>23</v>
      </c>
      <c r="D170" s="157">
        <v>5.7911042129224849E-2</v>
      </c>
      <c r="E170" s="157">
        <v>3.9561322384790232E-3</v>
      </c>
      <c r="F170" s="158">
        <v>0</v>
      </c>
      <c r="G170" s="173">
        <v>9.0077764149113335</v>
      </c>
      <c r="H170" s="170">
        <v>0</v>
      </c>
      <c r="I170" s="172">
        <v>0</v>
      </c>
      <c r="J170" s="180"/>
      <c r="K170" s="2"/>
    </row>
    <row r="171" spans="1:11" ht="23.25" customHeight="1">
      <c r="A171" s="169" t="s">
        <v>382</v>
      </c>
      <c r="B171" s="147"/>
      <c r="C171" s="37">
        <v>0</v>
      </c>
      <c r="D171" s="161">
        <v>0.22783716527177941</v>
      </c>
      <c r="E171" s="162">
        <v>2.9062159794801166E-2</v>
      </c>
      <c r="F171" s="163">
        <v>3.6645434726680767E-3</v>
      </c>
      <c r="G171" s="173">
        <v>0.11035995082428139</v>
      </c>
      <c r="H171" s="170">
        <v>0</v>
      </c>
      <c r="I171" s="172">
        <v>0</v>
      </c>
      <c r="J171" s="180"/>
      <c r="K171" s="2"/>
    </row>
    <row r="172" spans="1:11" ht="23.25" customHeight="1">
      <c r="A172" s="169" t="s">
        <v>383</v>
      </c>
      <c r="B172" s="147"/>
      <c r="C172" s="37">
        <v>0</v>
      </c>
      <c r="D172" s="161">
        <v>0.25221802964773871</v>
      </c>
      <c r="E172" s="162">
        <v>2.9676447428947837E-2</v>
      </c>
      <c r="F172" s="163">
        <v>3.7280904693039393E-3</v>
      </c>
      <c r="G172" s="173">
        <v>0.10103972465102154</v>
      </c>
      <c r="H172" s="170">
        <v>0</v>
      </c>
      <c r="I172" s="172">
        <v>0</v>
      </c>
      <c r="J172" s="180"/>
      <c r="K172" s="2"/>
    </row>
    <row r="173" spans="1:11" ht="23.25" customHeight="1">
      <c r="A173" s="169" t="s">
        <v>173</v>
      </c>
      <c r="B173" s="147"/>
      <c r="C173" s="37">
        <v>0</v>
      </c>
      <c r="D173" s="161">
        <v>0.17926607750976839</v>
      </c>
      <c r="E173" s="162">
        <v>2.0419768252323851E-2</v>
      </c>
      <c r="F173" s="163">
        <v>2.4995152010105957E-3</v>
      </c>
      <c r="G173" s="173">
        <v>0.31625221992447622</v>
      </c>
      <c r="H173" s="173">
        <v>3.304443825064856E-2</v>
      </c>
      <c r="I173" s="323">
        <v>5.2532183885646419E-3</v>
      </c>
      <c r="J173" s="164">
        <f>H173</f>
        <v>3.304443825064856E-2</v>
      </c>
      <c r="K173" s="2"/>
    </row>
    <row r="174" spans="1:11" ht="23.25" customHeight="1">
      <c r="A174" s="169" t="s">
        <v>174</v>
      </c>
      <c r="B174" s="147"/>
      <c r="C174" s="37">
        <v>0</v>
      </c>
      <c r="D174" s="161">
        <v>0.25897808243194365</v>
      </c>
      <c r="E174" s="162">
        <v>2.5925499029875138E-2</v>
      </c>
      <c r="F174" s="163">
        <v>3.0113730515342282E-3</v>
      </c>
      <c r="G174" s="173">
        <v>1.7275589540468199</v>
      </c>
      <c r="H174" s="173">
        <v>7.5111258871600875E-2</v>
      </c>
      <c r="I174" s="323">
        <v>6.3688809365781383E-3</v>
      </c>
      <c r="J174" s="164">
        <f>H174</f>
        <v>7.5111258871600875E-2</v>
      </c>
      <c r="K174" s="2"/>
    </row>
    <row r="175" spans="1:11" ht="23.25" customHeight="1">
      <c r="A175" s="169" t="s">
        <v>175</v>
      </c>
      <c r="B175" s="147"/>
      <c r="C175" s="37">
        <v>0</v>
      </c>
      <c r="D175" s="161">
        <v>0.24641653464143282</v>
      </c>
      <c r="E175" s="162">
        <v>2.1842900337985246E-2</v>
      </c>
      <c r="F175" s="163">
        <v>2.3568447378172906E-3</v>
      </c>
      <c r="G175" s="173">
        <v>5.3411993870784347</v>
      </c>
      <c r="H175" s="173">
        <v>8.2489565823605171E-2</v>
      </c>
      <c r="I175" s="323">
        <v>5.6816792786666829E-3</v>
      </c>
      <c r="J175" s="164">
        <f>H175</f>
        <v>8.2489565823605171E-2</v>
      </c>
      <c r="K175" s="2"/>
    </row>
    <row r="176" spans="1:11" ht="23.25" customHeight="1">
      <c r="A176" s="174" t="s">
        <v>217</v>
      </c>
      <c r="B176" s="147"/>
      <c r="C176" s="37">
        <v>8</v>
      </c>
      <c r="D176" s="157">
        <v>2.8087772513051272E-2</v>
      </c>
      <c r="E176" s="158">
        <v>0</v>
      </c>
      <c r="F176" s="158">
        <v>0</v>
      </c>
      <c r="G176" s="170">
        <v>0</v>
      </c>
      <c r="H176" s="170">
        <v>0</v>
      </c>
      <c r="I176" s="172">
        <v>0</v>
      </c>
      <c r="J176" s="177"/>
      <c r="K176" s="2"/>
    </row>
    <row r="177" spans="1:11" ht="23.25" customHeight="1">
      <c r="A177" s="174" t="s">
        <v>218</v>
      </c>
      <c r="B177" s="147"/>
      <c r="C177" s="37">
        <v>1</v>
      </c>
      <c r="D177" s="157">
        <v>3.7471545682946979E-2</v>
      </c>
      <c r="E177" s="158">
        <v>0</v>
      </c>
      <c r="F177" s="158">
        <v>0</v>
      </c>
      <c r="G177" s="170">
        <v>0</v>
      </c>
      <c r="H177" s="170">
        <v>0</v>
      </c>
      <c r="I177" s="172">
        <v>0</v>
      </c>
      <c r="J177" s="177"/>
      <c r="K177" s="2"/>
    </row>
    <row r="178" spans="1:11" ht="23.25" customHeight="1">
      <c r="A178" s="174" t="s">
        <v>219</v>
      </c>
      <c r="B178" s="147"/>
      <c r="C178" s="37">
        <v>1</v>
      </c>
      <c r="D178" s="157">
        <v>6.7995286400372987E-2</v>
      </c>
      <c r="E178" s="158">
        <v>0</v>
      </c>
      <c r="F178" s="158">
        <v>0</v>
      </c>
      <c r="G178" s="170">
        <v>0</v>
      </c>
      <c r="H178" s="170">
        <v>0</v>
      </c>
      <c r="I178" s="172">
        <v>0</v>
      </c>
      <c r="J178" s="176"/>
      <c r="K178" s="2"/>
    </row>
    <row r="179" spans="1:11" ht="23.25" customHeight="1">
      <c r="A179" s="174" t="s">
        <v>220</v>
      </c>
      <c r="B179" s="147"/>
      <c r="C179" s="37">
        <v>1</v>
      </c>
      <c r="D179" s="157">
        <v>2.1733072849465011E-2</v>
      </c>
      <c r="E179" s="158">
        <v>0</v>
      </c>
      <c r="F179" s="158">
        <v>0</v>
      </c>
      <c r="G179" s="170">
        <v>0</v>
      </c>
      <c r="H179" s="170">
        <v>0</v>
      </c>
      <c r="I179" s="172">
        <v>0</v>
      </c>
      <c r="J179" s="176"/>
      <c r="K179" s="2"/>
    </row>
    <row r="180" spans="1:11" ht="23.25" customHeight="1">
      <c r="A180" s="169" t="s">
        <v>176</v>
      </c>
      <c r="B180" s="147"/>
      <c r="C180" s="37">
        <v>0</v>
      </c>
      <c r="D180" s="166">
        <v>0.5134597328177698</v>
      </c>
      <c r="E180" s="167">
        <v>2.2855736456698583E-2</v>
      </c>
      <c r="F180" s="163">
        <v>2.9019795130377259E-3</v>
      </c>
      <c r="G180" s="170">
        <v>0</v>
      </c>
      <c r="H180" s="170">
        <v>0</v>
      </c>
      <c r="I180" s="172">
        <v>0</v>
      </c>
      <c r="J180" s="176"/>
      <c r="K180" s="2"/>
    </row>
    <row r="181" spans="1:11" ht="23.25" customHeight="1">
      <c r="A181" s="169" t="s">
        <v>384</v>
      </c>
      <c r="B181" s="147"/>
      <c r="C181" s="37">
        <v>8</v>
      </c>
      <c r="D181" s="157">
        <v>-2.3606395645360274E-2</v>
      </c>
      <c r="E181" s="158">
        <v>0</v>
      </c>
      <c r="F181" s="158">
        <v>0</v>
      </c>
      <c r="G181" s="173">
        <v>0</v>
      </c>
      <c r="H181" s="170">
        <v>0</v>
      </c>
      <c r="I181" s="172">
        <v>0</v>
      </c>
      <c r="J181" s="176"/>
      <c r="K181" s="2"/>
    </row>
    <row r="182" spans="1:11" ht="23.25" customHeight="1">
      <c r="A182" s="169" t="s">
        <v>177</v>
      </c>
      <c r="B182" s="147"/>
      <c r="C182" s="37">
        <v>8</v>
      </c>
      <c r="D182" s="157">
        <v>-2.4957302312958094E-2</v>
      </c>
      <c r="E182" s="158">
        <v>0</v>
      </c>
      <c r="F182" s="158">
        <v>0</v>
      </c>
      <c r="G182" s="173">
        <v>0</v>
      </c>
      <c r="H182" s="170">
        <v>0</v>
      </c>
      <c r="I182" s="172">
        <v>0</v>
      </c>
      <c r="J182" s="176"/>
      <c r="K182" s="2"/>
    </row>
    <row r="183" spans="1:11" ht="23.25" customHeight="1">
      <c r="A183" s="169" t="s">
        <v>178</v>
      </c>
      <c r="B183" s="147"/>
      <c r="C183" s="37">
        <v>0</v>
      </c>
      <c r="D183" s="157">
        <v>-2.3606395645360274E-2</v>
      </c>
      <c r="E183" s="158">
        <v>0</v>
      </c>
      <c r="F183" s="158">
        <v>0</v>
      </c>
      <c r="G183" s="173">
        <v>0</v>
      </c>
      <c r="H183" s="170">
        <v>0</v>
      </c>
      <c r="I183" s="323">
        <v>4.7074337357316679E-3</v>
      </c>
      <c r="J183" s="176"/>
      <c r="K183" s="2"/>
    </row>
    <row r="184" spans="1:11" ht="23.25" customHeight="1">
      <c r="A184" s="169" t="s">
        <v>179</v>
      </c>
      <c r="B184" s="147"/>
      <c r="C184" s="37">
        <v>0</v>
      </c>
      <c r="D184" s="161">
        <v>-0.12107796476168657</v>
      </c>
      <c r="E184" s="162">
        <v>-2.8071534997635168E-2</v>
      </c>
      <c r="F184" s="163">
        <v>-3.7382562019045596E-3</v>
      </c>
      <c r="G184" s="173">
        <v>0</v>
      </c>
      <c r="H184" s="170">
        <v>0</v>
      </c>
      <c r="I184" s="323">
        <v>4.7074337357316679E-3</v>
      </c>
      <c r="J184" s="176"/>
      <c r="K184" s="2"/>
    </row>
    <row r="185" spans="1:11" ht="23.25" customHeight="1">
      <c r="A185" s="169" t="s">
        <v>180</v>
      </c>
      <c r="B185" s="147"/>
      <c r="C185" s="37">
        <v>0</v>
      </c>
      <c r="D185" s="157">
        <v>-2.4957302312958094E-2</v>
      </c>
      <c r="E185" s="158">
        <v>0</v>
      </c>
      <c r="F185" s="158">
        <v>0</v>
      </c>
      <c r="G185" s="173">
        <v>0</v>
      </c>
      <c r="H185" s="170">
        <v>0</v>
      </c>
      <c r="I185" s="323">
        <v>5.3870736864395216E-3</v>
      </c>
      <c r="J185" s="176"/>
      <c r="K185" s="2"/>
    </row>
    <row r="186" spans="1:11" ht="23.25" customHeight="1">
      <c r="A186" s="169" t="s">
        <v>181</v>
      </c>
      <c r="B186" s="147"/>
      <c r="C186" s="37">
        <v>0</v>
      </c>
      <c r="D186" s="161">
        <v>-0.12802717307928924</v>
      </c>
      <c r="E186" s="162">
        <v>-2.9713078301767983E-2</v>
      </c>
      <c r="F186" s="163">
        <v>-3.9140457253037143E-3</v>
      </c>
      <c r="G186" s="173">
        <v>0</v>
      </c>
      <c r="H186" s="170">
        <v>0</v>
      </c>
      <c r="I186" s="323">
        <v>5.3870736864395216E-3</v>
      </c>
      <c r="J186" s="176"/>
      <c r="K186" s="2"/>
    </row>
    <row r="187" spans="1:11" ht="23.25" customHeight="1">
      <c r="A187" s="169" t="s">
        <v>182</v>
      </c>
      <c r="B187" s="147"/>
      <c r="C187" s="37">
        <v>0</v>
      </c>
      <c r="D187" s="157">
        <v>-2.9231519741041979E-2</v>
      </c>
      <c r="E187" s="158">
        <v>0</v>
      </c>
      <c r="F187" s="158">
        <v>0</v>
      </c>
      <c r="G187" s="173">
        <v>9.978138354353133</v>
      </c>
      <c r="H187" s="170">
        <v>0</v>
      </c>
      <c r="I187" s="323">
        <v>7.0661434488523871E-3</v>
      </c>
      <c r="J187" s="176"/>
      <c r="K187" s="2"/>
    </row>
    <row r="188" spans="1:11" ht="23.25" customHeight="1">
      <c r="A188" s="169" t="s">
        <v>183</v>
      </c>
      <c r="B188" s="147"/>
      <c r="C188" s="37">
        <v>0</v>
      </c>
      <c r="D188" s="161">
        <v>-0.1501741434024523</v>
      </c>
      <c r="E188" s="162">
        <v>-3.5181956329549249E-2</v>
      </c>
      <c r="F188" s="163">
        <v>-4.3884469840241138E-3</v>
      </c>
      <c r="G188" s="173">
        <v>9.978138354353133</v>
      </c>
      <c r="H188" s="170">
        <v>0</v>
      </c>
      <c r="I188" s="323">
        <v>7.0661434488523871E-3</v>
      </c>
      <c r="J188" s="171"/>
      <c r="K188" s="2"/>
    </row>
    <row r="189" spans="1:11" ht="23.25" customHeight="1"/>
    <row r="190" spans="1:11" ht="23.25" customHeight="1"/>
    <row r="191" spans="1:11" ht="23.25" customHeight="1"/>
    <row r="192" spans="1:11" ht="23.25" customHeight="1"/>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B8:D8"/>
    <mergeCell ref="H9:J9"/>
    <mergeCell ref="A2:J2"/>
    <mergeCell ref="F4:J4"/>
    <mergeCell ref="F5:G5"/>
    <mergeCell ref="F6:G6"/>
    <mergeCell ref="F7:G7"/>
    <mergeCell ref="F8:G8"/>
    <mergeCell ref="F9:G9"/>
    <mergeCell ref="B9:D9"/>
    <mergeCell ref="A4:D4"/>
    <mergeCell ref="F10:G10"/>
    <mergeCell ref="F11:G11"/>
    <mergeCell ref="H11:J11"/>
    <mergeCell ref="A53:J53"/>
  </mergeCells>
  <phoneticPr fontId="3" type="noConversion"/>
  <conditionalFormatting sqref="B14:B56">
    <cfRule type="cellIs" dxfId="15" priority="4" operator="equal">
      <formula>"TBC"</formula>
    </cfRule>
  </conditionalFormatting>
  <conditionalFormatting sqref="B58:B192">
    <cfRule type="cellIs" dxfId="14" priority="3" operator="equal">
      <formula>"TBC"</formula>
    </cfRule>
  </conditionalFormatting>
  <conditionalFormatting sqref="B14:B52">
    <cfRule type="cellIs" dxfId="3" priority="2" operator="equal">
      <formula>"TBC"</formula>
    </cfRule>
  </conditionalFormatting>
  <conditionalFormatting sqref="B54:B188">
    <cfRule type="cellIs" dxfId="1" priority="1" operator="equal">
      <formula>"TBC"</formula>
    </cfRule>
  </conditionalFormatting>
  <hyperlinks>
    <hyperlink ref="A1" location="Overview!A1" display="Back to Overview"/>
  </hyperlinks>
  <pageMargins left="0.39370078740157483" right="0.35433070866141736" top="0.9055118110236221" bottom="0.74803149606299213" header="0.51181102362204722" footer="0.51181102362204722"/>
  <pageSetup paperSize="9" scale="45" fitToHeight="0" orientation="portrait" r:id="rId2"/>
  <headerFooter scaleWithDoc="0">
    <oddHeader>&amp;L
&amp;"Arial,Bold"Annex 4&amp;"Arial,Regular" - Charges applied to LDNOs with HV/LV end users</oddHeader>
    <oddFooter>&amp;LNORTHERN POWERGRID (NORTHEAST) LTD&amp;C&amp;P+26 of 40&amp;RDECEMBER 2013 - V1.0</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sheetPr codeName="Sheet8">
    <pageSetUpPr fitToPage="1"/>
  </sheetPr>
  <dimension ref="A1:I30"/>
  <sheetViews>
    <sheetView zoomScale="80" zoomScaleNormal="80" zoomScaleSheetLayoutView="70" workbookViewId="0">
      <selection activeCell="A2" sqref="A2:E2"/>
    </sheetView>
  </sheetViews>
  <sheetFormatPr defaultRowHeight="12.75"/>
  <cols>
    <col min="1" max="1" width="28.7109375" bestFit="1" customWidth="1"/>
    <col min="2" max="6" width="24" customWidth="1"/>
  </cols>
  <sheetData>
    <row r="1" spans="1:9" s="2" customFormat="1" ht="27.75" customHeight="1">
      <c r="A1" s="12" t="s">
        <v>87</v>
      </c>
      <c r="B1" s="3"/>
      <c r="D1" s="3"/>
      <c r="E1" s="3"/>
      <c r="F1" s="3"/>
      <c r="G1" s="8"/>
      <c r="H1" s="4"/>
      <c r="I1" s="4"/>
    </row>
    <row r="2" spans="1:9" ht="47.25" customHeight="1">
      <c r="A2" s="244" t="s">
        <v>706</v>
      </c>
      <c r="B2" s="244"/>
      <c r="C2" s="244"/>
      <c r="D2" s="244"/>
      <c r="E2" s="244"/>
    </row>
    <row r="3" spans="1:9" ht="19.5" customHeight="1">
      <c r="A3" s="293" t="s">
        <v>79</v>
      </c>
      <c r="B3" s="16" t="s">
        <v>53</v>
      </c>
      <c r="C3" s="16" t="s">
        <v>54</v>
      </c>
      <c r="D3" s="16" t="s">
        <v>55</v>
      </c>
      <c r="E3" s="16" t="s">
        <v>56</v>
      </c>
    </row>
    <row r="4" spans="1:9" ht="19.5" customHeight="1">
      <c r="A4" s="294"/>
      <c r="B4" s="94" t="s">
        <v>308</v>
      </c>
      <c r="C4" s="94" t="s">
        <v>309</v>
      </c>
      <c r="D4" s="94" t="s">
        <v>310</v>
      </c>
      <c r="E4" s="94" t="s">
        <v>294</v>
      </c>
    </row>
    <row r="5" spans="1:9" ht="62.25" customHeight="1">
      <c r="A5" s="95" t="s">
        <v>311</v>
      </c>
      <c r="B5" s="96"/>
      <c r="C5" s="96"/>
      <c r="D5" s="97" t="s">
        <v>315</v>
      </c>
      <c r="E5" s="97" t="s">
        <v>316</v>
      </c>
    </row>
    <row r="6" spans="1:9" ht="62.25" customHeight="1">
      <c r="A6" s="95" t="s">
        <v>312</v>
      </c>
      <c r="B6" s="96"/>
      <c r="C6" s="97" t="s">
        <v>317</v>
      </c>
      <c r="D6" s="97" t="s">
        <v>315</v>
      </c>
      <c r="E6" s="97" t="s">
        <v>318</v>
      </c>
    </row>
    <row r="7" spans="1:9" ht="62.25" customHeight="1">
      <c r="A7" s="95" t="s">
        <v>313</v>
      </c>
      <c r="B7" s="97" t="s">
        <v>319</v>
      </c>
      <c r="C7" s="97" t="s">
        <v>320</v>
      </c>
      <c r="D7" s="97" t="s">
        <v>315</v>
      </c>
      <c r="E7" s="97" t="s">
        <v>318</v>
      </c>
    </row>
    <row r="8" spans="1:9" ht="62.25" customHeight="1">
      <c r="A8" s="95" t="s">
        <v>314</v>
      </c>
      <c r="B8" s="96"/>
      <c r="C8" s="96"/>
      <c r="D8" s="97" t="s">
        <v>315</v>
      </c>
      <c r="E8" s="97" t="s">
        <v>316</v>
      </c>
    </row>
    <row r="9" spans="1:9" ht="62.25" customHeight="1">
      <c r="A9" s="95" t="s">
        <v>82</v>
      </c>
      <c r="B9" s="96"/>
      <c r="C9" s="96"/>
      <c r="D9" s="97" t="s">
        <v>315</v>
      </c>
      <c r="E9" s="97" t="s">
        <v>316</v>
      </c>
      <c r="F9" s="10"/>
    </row>
    <row r="10" spans="1:9" ht="25.5" customHeight="1">
      <c r="A10" s="144" t="s">
        <v>80</v>
      </c>
      <c r="B10" s="290" t="s">
        <v>81</v>
      </c>
      <c r="C10" s="291"/>
      <c r="D10" s="291"/>
      <c r="E10" s="292"/>
    </row>
    <row r="11" spans="1:9" s="10" customFormat="1" ht="12.75" customHeight="1">
      <c r="A11" s="181"/>
      <c r="B11" s="145"/>
      <c r="C11" s="145"/>
      <c r="D11" s="145"/>
      <c r="E11" s="145"/>
      <c r="F11" s="182"/>
    </row>
    <row r="12" spans="1:9" ht="12.75" customHeight="1">
      <c r="A12" s="295" t="s">
        <v>253</v>
      </c>
      <c r="B12" s="296"/>
      <c r="C12" s="296"/>
      <c r="D12" s="296"/>
      <c r="E12" s="296"/>
      <c r="F12" s="297"/>
    </row>
    <row r="13" spans="1:9" ht="22.5" customHeight="1">
      <c r="A13" s="295" t="s">
        <v>52</v>
      </c>
      <c r="B13" s="296"/>
      <c r="C13" s="296"/>
      <c r="D13" s="296"/>
      <c r="E13" s="296"/>
      <c r="F13" s="297"/>
    </row>
    <row r="14" spans="1:9" ht="22.5" customHeight="1">
      <c r="A14" s="16" t="s">
        <v>254</v>
      </c>
      <c r="B14" s="16" t="s">
        <v>53</v>
      </c>
      <c r="C14" s="16" t="s">
        <v>54</v>
      </c>
      <c r="D14" s="16" t="s">
        <v>55</v>
      </c>
      <c r="E14" s="16" t="s">
        <v>56</v>
      </c>
      <c r="F14" s="16" t="s">
        <v>57</v>
      </c>
    </row>
    <row r="15" spans="1:9" ht="57">
      <c r="A15" s="1" t="s">
        <v>321</v>
      </c>
      <c r="B15" s="98">
        <v>1.103</v>
      </c>
      <c r="C15" s="98">
        <v>1.093</v>
      </c>
      <c r="D15" s="98">
        <v>1.071</v>
      </c>
      <c r="E15" s="98">
        <v>1.081</v>
      </c>
      <c r="F15" s="223" t="s">
        <v>698</v>
      </c>
    </row>
    <row r="16" spans="1:9" ht="43.5" customHeight="1">
      <c r="A16" s="1" t="s">
        <v>322</v>
      </c>
      <c r="B16" s="98">
        <v>1.04</v>
      </c>
      <c r="C16" s="98">
        <v>1.0389999999999999</v>
      </c>
      <c r="D16" s="98">
        <v>1.0389999999999999</v>
      </c>
      <c r="E16" s="98">
        <v>1.038</v>
      </c>
      <c r="F16" s="223" t="s">
        <v>699</v>
      </c>
    </row>
    <row r="17" spans="1:7" ht="41.25" customHeight="1">
      <c r="A17" s="1" t="s">
        <v>323</v>
      </c>
      <c r="B17" s="98">
        <v>1.026</v>
      </c>
      <c r="C17" s="98">
        <v>1.024</v>
      </c>
      <c r="D17" s="98">
        <v>1.0169999999999999</v>
      </c>
      <c r="E17" s="98">
        <v>1.02</v>
      </c>
      <c r="F17" s="224" t="s">
        <v>700</v>
      </c>
    </row>
    <row r="18" spans="1:7" ht="34.5" customHeight="1">
      <c r="A18" s="1" t="s">
        <v>324</v>
      </c>
      <c r="B18" s="98">
        <v>1.0149999999999999</v>
      </c>
      <c r="C18" s="98">
        <v>1.014</v>
      </c>
      <c r="D18" s="98">
        <v>1.012</v>
      </c>
      <c r="E18" s="98">
        <v>1.0129999999999999</v>
      </c>
      <c r="F18" s="225" t="s">
        <v>701</v>
      </c>
    </row>
    <row r="19" spans="1:7" ht="34.5" customHeight="1">
      <c r="A19" s="1" t="s">
        <v>325</v>
      </c>
      <c r="B19" s="98">
        <v>1.0089999999999999</v>
      </c>
      <c r="C19" s="98">
        <v>1.008</v>
      </c>
      <c r="D19" s="98">
        <v>1.006</v>
      </c>
      <c r="E19" s="98">
        <v>1.0069999999999999</v>
      </c>
      <c r="F19" s="225" t="s">
        <v>701</v>
      </c>
    </row>
    <row r="20" spans="1:7" ht="45.75" customHeight="1">
      <c r="A20" s="1" t="s">
        <v>326</v>
      </c>
      <c r="B20" s="98">
        <v>1.0089999999999999</v>
      </c>
      <c r="C20" s="98">
        <v>1.008</v>
      </c>
      <c r="D20" s="98">
        <v>1.006</v>
      </c>
      <c r="E20" s="98">
        <v>1.0069999999999999</v>
      </c>
      <c r="F20" s="225" t="s">
        <v>701</v>
      </c>
    </row>
    <row r="22" spans="1:7" ht="22.5" customHeight="1">
      <c r="A22" s="295" t="s">
        <v>255</v>
      </c>
      <c r="B22" s="296"/>
      <c r="C22" s="296"/>
      <c r="D22" s="296"/>
      <c r="E22" s="296"/>
      <c r="F22" s="297"/>
    </row>
    <row r="23" spans="1:7" ht="22.5" customHeight="1">
      <c r="A23" s="295" t="s">
        <v>59</v>
      </c>
      <c r="B23" s="296"/>
      <c r="C23" s="296"/>
      <c r="D23" s="296"/>
      <c r="E23" s="296"/>
      <c r="F23" s="297"/>
    </row>
    <row r="24" spans="1:7" ht="33" customHeight="1">
      <c r="A24" s="139" t="s">
        <v>58</v>
      </c>
      <c r="B24" s="139" t="s">
        <v>53</v>
      </c>
      <c r="C24" s="139" t="s">
        <v>54</v>
      </c>
      <c r="D24" s="139" t="s">
        <v>55</v>
      </c>
      <c r="E24" s="139" t="s">
        <v>56</v>
      </c>
      <c r="F24" s="139" t="s">
        <v>57</v>
      </c>
    </row>
    <row r="25" spans="1:7" ht="22.5" customHeight="1">
      <c r="A25" s="298" t="s">
        <v>356</v>
      </c>
      <c r="B25" s="250"/>
      <c r="C25" s="250"/>
      <c r="D25" s="250"/>
      <c r="E25" s="250"/>
      <c r="F25" s="299"/>
      <c r="G25" s="140"/>
    </row>
    <row r="27" spans="1:7" ht="22.5" customHeight="1">
      <c r="A27" s="295" t="s">
        <v>256</v>
      </c>
      <c r="B27" s="296"/>
      <c r="C27" s="296"/>
      <c r="D27" s="296"/>
      <c r="E27" s="296"/>
      <c r="F27" s="297"/>
    </row>
    <row r="28" spans="1:7" ht="22.5" customHeight="1">
      <c r="A28" s="295" t="s">
        <v>60</v>
      </c>
      <c r="B28" s="296"/>
      <c r="C28" s="296"/>
      <c r="D28" s="296"/>
      <c r="E28" s="296"/>
      <c r="F28" s="297"/>
    </row>
    <row r="29" spans="1:7" ht="33" customHeight="1">
      <c r="A29" s="139" t="s">
        <v>58</v>
      </c>
      <c r="B29" s="139" t="s">
        <v>53</v>
      </c>
      <c r="C29" s="139" t="s">
        <v>54</v>
      </c>
      <c r="D29" s="139" t="s">
        <v>55</v>
      </c>
      <c r="E29" s="139" t="s">
        <v>56</v>
      </c>
      <c r="F29" s="139" t="s">
        <v>57</v>
      </c>
    </row>
    <row r="30" spans="1:7" ht="22.5" customHeight="1">
      <c r="A30" s="240" t="s">
        <v>356</v>
      </c>
      <c r="B30" s="289"/>
      <c r="C30" s="289"/>
      <c r="D30" s="289"/>
      <c r="E30" s="289"/>
      <c r="F30" s="289"/>
      <c r="G30" s="140"/>
    </row>
  </sheetData>
  <sortState ref="A81:F102">
    <sortCondition ref="F81:F102"/>
  </sortState>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0:F30"/>
    <mergeCell ref="B10:E10"/>
    <mergeCell ref="A2:E2"/>
    <mergeCell ref="A3:A4"/>
    <mergeCell ref="A28:F28"/>
    <mergeCell ref="A13:F13"/>
    <mergeCell ref="A27:F27"/>
    <mergeCell ref="A22:F22"/>
    <mergeCell ref="A23:F23"/>
    <mergeCell ref="A25:F25"/>
    <mergeCell ref="A12:F12"/>
  </mergeCells>
  <phoneticPr fontId="8"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59" fitToHeight="0" orientation="portrait" r:id="rId2"/>
  <headerFooter differentFirst="1" scaleWithDoc="0">
    <oddHeader>&amp;L
&amp;"Arial,Bold"Annex 5&amp;"Arial,Regular" – Schedule of Line Loss Factors</oddHeader>
    <oddFooter>&amp;LNORTHERN POWERGRID (NORTHEAST) LTD&amp;C&amp;P+26 of 40&amp;RDECEMBER 2013 - V1.0</oddFooter>
    <firstHeader>&amp;L
Annex 5 – Schedule of Line Loss Factors</firstHeader>
    <firstFooter>&amp;C&amp;P of &amp;N</firstFooter>
  </headerFooter>
  <rowBreaks count="2" manualBreakCount="2">
    <brk id="20" max="5" man="1"/>
    <brk id="25" max="5"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Q10"/>
  <sheetViews>
    <sheetView zoomScale="80" zoomScaleNormal="80" zoomScaleSheetLayoutView="100" workbookViewId="0">
      <selection activeCell="G12" sqref="G12"/>
    </sheetView>
  </sheetViews>
  <sheetFormatPr defaultRowHeight="27.75" customHeight="1"/>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c r="A1" s="12" t="s">
        <v>87</v>
      </c>
      <c r="B1" s="12"/>
      <c r="C1" s="12"/>
      <c r="F1" s="18"/>
      <c r="G1" s="305" t="s">
        <v>270</v>
      </c>
      <c r="H1" s="305"/>
    </row>
    <row r="2" spans="1:17" ht="27.75" customHeight="1">
      <c r="A2" s="301" t="s">
        <v>257</v>
      </c>
      <c r="B2" s="302"/>
      <c r="C2" s="302"/>
      <c r="D2" s="303"/>
      <c r="E2" s="303"/>
      <c r="F2" s="303"/>
      <c r="G2" s="303"/>
      <c r="H2" s="303"/>
      <c r="I2" s="303"/>
      <c r="J2" s="303"/>
      <c r="K2" s="303"/>
      <c r="L2" s="303"/>
      <c r="M2" s="303"/>
      <c r="N2" s="303"/>
      <c r="O2" s="304"/>
    </row>
    <row r="3" spans="1:17" ht="17.25" customHeight="1">
      <c r="A3" s="12"/>
      <c r="B3" s="12"/>
      <c r="C3" s="12"/>
      <c r="F3" s="18"/>
    </row>
    <row r="4" spans="1:17" s="9" customFormat="1" ht="25.5" customHeight="1">
      <c r="A4" s="263" t="str">
        <f>Overview!B4&amp; " - Effective from "&amp;Overview!D4&amp;" - "&amp;Overview!E4&amp;" new designated EHV charges"</f>
        <v>Harlaxton Energy Networks Limited -  GSP_F - Effective from 1st April 2015 - Final new designated EHV charges</v>
      </c>
      <c r="B4" s="264"/>
      <c r="C4" s="264"/>
      <c r="D4" s="264"/>
      <c r="E4" s="264"/>
      <c r="F4" s="264"/>
      <c r="G4" s="264"/>
      <c r="H4" s="264"/>
      <c r="I4" s="264"/>
      <c r="J4" s="264"/>
      <c r="K4" s="264"/>
      <c r="L4" s="264"/>
      <c r="M4" s="264"/>
      <c r="N4" s="264"/>
      <c r="O4" s="265"/>
    </row>
    <row r="5" spans="1:17" ht="62.25" customHeight="1">
      <c r="A5" s="22" t="s">
        <v>274</v>
      </c>
      <c r="B5" s="22" t="s">
        <v>237</v>
      </c>
      <c r="C5" s="22" t="s">
        <v>277</v>
      </c>
      <c r="D5" s="22" t="s">
        <v>275</v>
      </c>
      <c r="E5" s="22" t="s">
        <v>276</v>
      </c>
      <c r="F5" s="22" t="s">
        <v>238</v>
      </c>
      <c r="G5" s="62" t="s">
        <v>185</v>
      </c>
      <c r="H5" s="62" t="s">
        <v>258</v>
      </c>
      <c r="I5" s="62" t="s">
        <v>229</v>
      </c>
      <c r="J5" s="62" t="s">
        <v>230</v>
      </c>
      <c r="K5" s="62" t="s">
        <v>231</v>
      </c>
      <c r="L5" s="62" t="s">
        <v>259</v>
      </c>
      <c r="M5" s="62" t="s">
        <v>186</v>
      </c>
      <c r="N5" s="62" t="s">
        <v>232</v>
      </c>
      <c r="O5" s="62" t="s">
        <v>233</v>
      </c>
    </row>
    <row r="6" spans="1:17" ht="22.5" customHeight="1">
      <c r="A6" s="300" t="s">
        <v>350</v>
      </c>
      <c r="B6" s="251"/>
      <c r="C6" s="251"/>
      <c r="D6" s="251"/>
      <c r="E6" s="251"/>
      <c r="F6" s="251"/>
      <c r="G6" s="251"/>
      <c r="H6" s="251"/>
      <c r="I6" s="251"/>
      <c r="J6" s="251"/>
      <c r="K6" s="251"/>
      <c r="L6" s="251"/>
      <c r="M6" s="251"/>
      <c r="N6" s="251"/>
      <c r="O6" s="252"/>
    </row>
    <row r="8" spans="1:17" ht="27.75" customHeight="1">
      <c r="A8" s="244" t="str">
        <f>Overview!B4&amp; " - Effective from "&amp;Overview!D4&amp;" - "&amp;Overview!E4&amp;" new designated EHV line loss factors"</f>
        <v>Harlaxton Energy Networks Limited -  GSP_F - Effective from 1st April 2015 - Final new designated EHV line loss factors</v>
      </c>
      <c r="B8" s="244"/>
      <c r="C8" s="244"/>
      <c r="D8" s="244"/>
      <c r="E8" s="244"/>
      <c r="F8" s="244"/>
      <c r="G8" s="244"/>
      <c r="H8" s="244"/>
      <c r="I8" s="244"/>
      <c r="J8" s="244"/>
      <c r="K8" s="244"/>
      <c r="L8" s="244"/>
      <c r="M8" s="244"/>
      <c r="N8" s="244"/>
      <c r="O8" s="244"/>
      <c r="P8" s="244"/>
      <c r="Q8" s="244"/>
    </row>
    <row r="9" spans="1:17" ht="62.25" customHeight="1">
      <c r="A9" s="22" t="s">
        <v>274</v>
      </c>
      <c r="B9" s="22" t="s">
        <v>237</v>
      </c>
      <c r="C9" s="22" t="s">
        <v>277</v>
      </c>
      <c r="D9" s="22" t="s">
        <v>275</v>
      </c>
      <c r="E9" s="22" t="s">
        <v>276</v>
      </c>
      <c r="F9" s="22" t="s">
        <v>238</v>
      </c>
      <c r="G9" s="62" t="s">
        <v>185</v>
      </c>
      <c r="H9" s="25" t="s">
        <v>260</v>
      </c>
      <c r="I9" s="25" t="s">
        <v>261</v>
      </c>
      <c r="J9" s="25" t="s">
        <v>262</v>
      </c>
      <c r="K9" s="25" t="s">
        <v>263</v>
      </c>
      <c r="L9" s="25" t="s">
        <v>264</v>
      </c>
      <c r="M9" s="26" t="s">
        <v>265</v>
      </c>
      <c r="N9" s="26" t="s">
        <v>266</v>
      </c>
      <c r="O9" s="26" t="s">
        <v>267</v>
      </c>
      <c r="P9" s="26" t="s">
        <v>268</v>
      </c>
      <c r="Q9" s="26" t="s">
        <v>269</v>
      </c>
    </row>
    <row r="10" spans="1:17" ht="22.5" customHeight="1">
      <c r="A10" s="300" t="s">
        <v>350</v>
      </c>
      <c r="B10" s="251"/>
      <c r="C10" s="251"/>
      <c r="D10" s="251"/>
      <c r="E10" s="251"/>
      <c r="F10" s="251"/>
      <c r="G10" s="251"/>
      <c r="H10" s="251"/>
      <c r="I10" s="251"/>
      <c r="J10" s="251"/>
      <c r="K10" s="251"/>
      <c r="L10" s="251"/>
      <c r="M10" s="251"/>
      <c r="N10" s="251"/>
      <c r="O10" s="251"/>
      <c r="P10" s="251"/>
      <c r="Q10" s="25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3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E4"/>
  <sheetViews>
    <sheetView zoomScaleNormal="100" zoomScaleSheetLayoutView="100" workbookViewId="0">
      <selection activeCell="A2" sqref="A2:D2"/>
    </sheetView>
  </sheetViews>
  <sheetFormatPr defaultRowHeight="27.75" customHeight="1"/>
  <cols>
    <col min="1" max="1" width="39.42578125" style="2" bestFit="1" customWidth="1"/>
    <col min="2" max="2" width="19.28515625" style="2" bestFit="1" customWidth="1"/>
    <col min="3" max="3" width="16.5703125" style="3" bestFit="1" customWidth="1"/>
    <col min="4" max="4" width="36.42578125" style="3" customWidth="1"/>
    <col min="5" max="16384" width="9.140625" style="2"/>
  </cols>
  <sheetData>
    <row r="1" spans="1:5" ht="27.75" customHeight="1">
      <c r="A1" s="12" t="s">
        <v>87</v>
      </c>
      <c r="B1" s="111">
        <v>3</v>
      </c>
      <c r="C1" s="111">
        <v>7</v>
      </c>
      <c r="D1" s="111">
        <v>8</v>
      </c>
      <c r="E1" s="4"/>
    </row>
    <row r="2" spans="1:5" s="9" customFormat="1" ht="18">
      <c r="A2" s="306" t="str">
        <f>Overview!B4&amp; " - Effective from "&amp;Overview!D4&amp;" - "&amp;Overview!E4&amp;" Nodal/Zonal charges"</f>
        <v>Harlaxton Energy Networks Limited -  GSP_F - Effective from 1st April 2015 - Final Nodal/Zonal charges</v>
      </c>
      <c r="B2" s="307"/>
      <c r="C2" s="307"/>
      <c r="D2" s="308"/>
    </row>
    <row r="3" spans="1:5" ht="60.75" customHeight="1">
      <c r="A3" s="16" t="s">
        <v>271</v>
      </c>
      <c r="B3" s="16" t="s">
        <v>50</v>
      </c>
      <c r="C3" s="16" t="s">
        <v>234</v>
      </c>
      <c r="D3" s="16" t="s">
        <v>235</v>
      </c>
    </row>
    <row r="4" spans="1:5" ht="21.75" customHeight="1">
      <c r="A4" s="309" t="s">
        <v>350</v>
      </c>
      <c r="B4" s="310"/>
      <c r="C4" s="310"/>
      <c r="D4" s="310"/>
      <c r="E4" s="141"/>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3" type="noConversion"/>
  <conditionalFormatting sqref="A4">
    <cfRule type="expression" dxfId="13" priority="4">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sheetPr codeName="Sheet11">
    <pageSetUpPr fitToPage="1"/>
  </sheetPr>
  <dimension ref="A1:I1205"/>
  <sheetViews>
    <sheetView zoomScaleNormal="100" zoomScaleSheetLayoutView="100" workbookViewId="0">
      <selection activeCell="I24" sqref="I24"/>
    </sheetView>
  </sheetViews>
  <sheetFormatPr defaultColWidth="11.5703125" defaultRowHeight="12.75"/>
  <cols>
    <col min="1" max="1" width="13.85546875" style="29" customWidth="1"/>
    <col min="2" max="2" width="11.5703125" style="29" customWidth="1"/>
    <col min="3" max="3" width="37.42578125" style="29" bestFit="1" customWidth="1"/>
    <col min="4" max="4" width="40.5703125" style="30" bestFit="1" customWidth="1"/>
    <col min="5" max="6" width="4.7109375" style="29" customWidth="1"/>
    <col min="7" max="7" width="29.140625" style="29" bestFit="1" customWidth="1"/>
    <col min="8" max="8" width="11.5703125" style="29"/>
    <col min="9" max="9" width="60.28515625" style="29" customWidth="1"/>
    <col min="10" max="256" width="11.5703125" style="29"/>
    <col min="257" max="257" width="13.85546875" style="29" customWidth="1"/>
    <col min="258" max="258" width="11.5703125" style="29" customWidth="1"/>
    <col min="259" max="259" width="37.42578125" style="29" bestFit="1" customWidth="1"/>
    <col min="260" max="260" width="40.5703125" style="29" bestFit="1" customWidth="1"/>
    <col min="261" max="262" width="4.7109375" style="29" customWidth="1"/>
    <col min="263" max="263" width="29.140625" style="29" bestFit="1" customWidth="1"/>
    <col min="264" max="264" width="11.5703125" style="29"/>
    <col min="265" max="265" width="60.28515625" style="29" customWidth="1"/>
    <col min="266" max="512" width="11.5703125" style="29"/>
    <col min="513" max="513" width="13.85546875" style="29" customWidth="1"/>
    <col min="514" max="514" width="11.5703125" style="29" customWidth="1"/>
    <col min="515" max="515" width="37.42578125" style="29" bestFit="1" customWidth="1"/>
    <col min="516" max="516" width="40.5703125" style="29" bestFit="1" customWidth="1"/>
    <col min="517" max="518" width="4.7109375" style="29" customWidth="1"/>
    <col min="519" max="519" width="29.140625" style="29" bestFit="1" customWidth="1"/>
    <col min="520" max="520" width="11.5703125" style="29"/>
    <col min="521" max="521" width="60.28515625" style="29" customWidth="1"/>
    <col min="522" max="768" width="11.5703125" style="29"/>
    <col min="769" max="769" width="13.85546875" style="29" customWidth="1"/>
    <col min="770" max="770" width="11.5703125" style="29" customWidth="1"/>
    <col min="771" max="771" width="37.42578125" style="29" bestFit="1" customWidth="1"/>
    <col min="772" max="772" width="40.5703125" style="29" bestFit="1" customWidth="1"/>
    <col min="773" max="774" width="4.7109375" style="29" customWidth="1"/>
    <col min="775" max="775" width="29.140625" style="29" bestFit="1" customWidth="1"/>
    <col min="776" max="776" width="11.5703125" style="29"/>
    <col min="777" max="777" width="60.28515625" style="29" customWidth="1"/>
    <col min="778" max="1024" width="11.5703125" style="29"/>
    <col min="1025" max="1025" width="13.85546875" style="29" customWidth="1"/>
    <col min="1026" max="1026" width="11.5703125" style="29" customWidth="1"/>
    <col min="1027" max="1027" width="37.42578125" style="29" bestFit="1" customWidth="1"/>
    <col min="1028" max="1028" width="40.5703125" style="29" bestFit="1" customWidth="1"/>
    <col min="1029" max="1030" width="4.7109375" style="29" customWidth="1"/>
    <col min="1031" max="1031" width="29.140625" style="29" bestFit="1" customWidth="1"/>
    <col min="1032" max="1032" width="11.5703125" style="29"/>
    <col min="1033" max="1033" width="60.28515625" style="29" customWidth="1"/>
    <col min="1034" max="1280" width="11.5703125" style="29"/>
    <col min="1281" max="1281" width="13.85546875" style="29" customWidth="1"/>
    <col min="1282" max="1282" width="11.5703125" style="29" customWidth="1"/>
    <col min="1283" max="1283" width="37.42578125" style="29" bestFit="1" customWidth="1"/>
    <col min="1284" max="1284" width="40.5703125" style="29" bestFit="1" customWidth="1"/>
    <col min="1285" max="1286" width="4.7109375" style="29" customWidth="1"/>
    <col min="1287" max="1287" width="29.140625" style="29" bestFit="1" customWidth="1"/>
    <col min="1288" max="1288" width="11.5703125" style="29"/>
    <col min="1289" max="1289" width="60.28515625" style="29" customWidth="1"/>
    <col min="1290" max="1536" width="11.5703125" style="29"/>
    <col min="1537" max="1537" width="13.85546875" style="29" customWidth="1"/>
    <col min="1538" max="1538" width="11.5703125" style="29" customWidth="1"/>
    <col min="1539" max="1539" width="37.42578125" style="29" bestFit="1" customWidth="1"/>
    <col min="1540" max="1540" width="40.5703125" style="29" bestFit="1" customWidth="1"/>
    <col min="1541" max="1542" width="4.7109375" style="29" customWidth="1"/>
    <col min="1543" max="1543" width="29.140625" style="29" bestFit="1" customWidth="1"/>
    <col min="1544" max="1544" width="11.5703125" style="29"/>
    <col min="1545" max="1545" width="60.28515625" style="29" customWidth="1"/>
    <col min="1546" max="1792" width="11.5703125" style="29"/>
    <col min="1793" max="1793" width="13.85546875" style="29" customWidth="1"/>
    <col min="1794" max="1794" width="11.5703125" style="29" customWidth="1"/>
    <col min="1795" max="1795" width="37.42578125" style="29" bestFit="1" customWidth="1"/>
    <col min="1796" max="1796" width="40.5703125" style="29" bestFit="1" customWidth="1"/>
    <col min="1797" max="1798" width="4.7109375" style="29" customWidth="1"/>
    <col min="1799" max="1799" width="29.140625" style="29" bestFit="1" customWidth="1"/>
    <col min="1800" max="1800" width="11.5703125" style="29"/>
    <col min="1801" max="1801" width="60.28515625" style="29" customWidth="1"/>
    <col min="1802" max="2048" width="11.5703125" style="29"/>
    <col min="2049" max="2049" width="13.85546875" style="29" customWidth="1"/>
    <col min="2050" max="2050" width="11.5703125" style="29" customWidth="1"/>
    <col min="2051" max="2051" width="37.42578125" style="29" bestFit="1" customWidth="1"/>
    <col min="2052" max="2052" width="40.5703125" style="29" bestFit="1" customWidth="1"/>
    <col min="2053" max="2054" width="4.7109375" style="29" customWidth="1"/>
    <col min="2055" max="2055" width="29.140625" style="29" bestFit="1" customWidth="1"/>
    <col min="2056" max="2056" width="11.5703125" style="29"/>
    <col min="2057" max="2057" width="60.28515625" style="29" customWidth="1"/>
    <col min="2058" max="2304" width="11.5703125" style="29"/>
    <col min="2305" max="2305" width="13.85546875" style="29" customWidth="1"/>
    <col min="2306" max="2306" width="11.5703125" style="29" customWidth="1"/>
    <col min="2307" max="2307" width="37.42578125" style="29" bestFit="1" customWidth="1"/>
    <col min="2308" max="2308" width="40.5703125" style="29" bestFit="1" customWidth="1"/>
    <col min="2309" max="2310" width="4.7109375" style="29" customWidth="1"/>
    <col min="2311" max="2311" width="29.140625" style="29" bestFit="1" customWidth="1"/>
    <col min="2312" max="2312" width="11.5703125" style="29"/>
    <col min="2313" max="2313" width="60.28515625" style="29" customWidth="1"/>
    <col min="2314" max="2560" width="11.5703125" style="29"/>
    <col min="2561" max="2561" width="13.85546875" style="29" customWidth="1"/>
    <col min="2562" max="2562" width="11.5703125" style="29" customWidth="1"/>
    <col min="2563" max="2563" width="37.42578125" style="29" bestFit="1" customWidth="1"/>
    <col min="2564" max="2564" width="40.5703125" style="29" bestFit="1" customWidth="1"/>
    <col min="2565" max="2566" width="4.7109375" style="29" customWidth="1"/>
    <col min="2567" max="2567" width="29.140625" style="29" bestFit="1" customWidth="1"/>
    <col min="2568" max="2568" width="11.5703125" style="29"/>
    <col min="2569" max="2569" width="60.28515625" style="29" customWidth="1"/>
    <col min="2570" max="2816" width="11.5703125" style="29"/>
    <col min="2817" max="2817" width="13.85546875" style="29" customWidth="1"/>
    <col min="2818" max="2818" width="11.5703125" style="29" customWidth="1"/>
    <col min="2819" max="2819" width="37.42578125" style="29" bestFit="1" customWidth="1"/>
    <col min="2820" max="2820" width="40.5703125" style="29" bestFit="1" customWidth="1"/>
    <col min="2821" max="2822" width="4.7109375" style="29" customWidth="1"/>
    <col min="2823" max="2823" width="29.140625" style="29" bestFit="1" customWidth="1"/>
    <col min="2824" max="2824" width="11.5703125" style="29"/>
    <col min="2825" max="2825" width="60.28515625" style="29" customWidth="1"/>
    <col min="2826" max="3072" width="11.5703125" style="29"/>
    <col min="3073" max="3073" width="13.85546875" style="29" customWidth="1"/>
    <col min="3074" max="3074" width="11.5703125" style="29" customWidth="1"/>
    <col min="3075" max="3075" width="37.42578125" style="29" bestFit="1" customWidth="1"/>
    <col min="3076" max="3076" width="40.5703125" style="29" bestFit="1" customWidth="1"/>
    <col min="3077" max="3078" width="4.7109375" style="29" customWidth="1"/>
    <col min="3079" max="3079" width="29.140625" style="29" bestFit="1" customWidth="1"/>
    <col min="3080" max="3080" width="11.5703125" style="29"/>
    <col min="3081" max="3081" width="60.28515625" style="29" customWidth="1"/>
    <col min="3082" max="3328" width="11.5703125" style="29"/>
    <col min="3329" max="3329" width="13.85546875" style="29" customWidth="1"/>
    <col min="3330" max="3330" width="11.5703125" style="29" customWidth="1"/>
    <col min="3331" max="3331" width="37.42578125" style="29" bestFit="1" customWidth="1"/>
    <col min="3332" max="3332" width="40.5703125" style="29" bestFit="1" customWidth="1"/>
    <col min="3333" max="3334" width="4.7109375" style="29" customWidth="1"/>
    <col min="3335" max="3335" width="29.140625" style="29" bestFit="1" customWidth="1"/>
    <col min="3336" max="3336" width="11.5703125" style="29"/>
    <col min="3337" max="3337" width="60.28515625" style="29" customWidth="1"/>
    <col min="3338" max="3584" width="11.5703125" style="29"/>
    <col min="3585" max="3585" width="13.85546875" style="29" customWidth="1"/>
    <col min="3586" max="3586" width="11.5703125" style="29" customWidth="1"/>
    <col min="3587" max="3587" width="37.42578125" style="29" bestFit="1" customWidth="1"/>
    <col min="3588" max="3588" width="40.5703125" style="29" bestFit="1" customWidth="1"/>
    <col min="3589" max="3590" width="4.7109375" style="29" customWidth="1"/>
    <col min="3591" max="3591" width="29.140625" style="29" bestFit="1" customWidth="1"/>
    <col min="3592" max="3592" width="11.5703125" style="29"/>
    <col min="3593" max="3593" width="60.28515625" style="29" customWidth="1"/>
    <col min="3594" max="3840" width="11.5703125" style="29"/>
    <col min="3841" max="3841" width="13.85546875" style="29" customWidth="1"/>
    <col min="3842" max="3842" width="11.5703125" style="29" customWidth="1"/>
    <col min="3843" max="3843" width="37.42578125" style="29" bestFit="1" customWidth="1"/>
    <col min="3844" max="3844" width="40.5703125" style="29" bestFit="1" customWidth="1"/>
    <col min="3845" max="3846" width="4.7109375" style="29" customWidth="1"/>
    <col min="3847" max="3847" width="29.140625" style="29" bestFit="1" customWidth="1"/>
    <col min="3848" max="3848" width="11.5703125" style="29"/>
    <col min="3849" max="3849" width="60.28515625" style="29" customWidth="1"/>
    <col min="3850" max="4096" width="11.5703125" style="29"/>
    <col min="4097" max="4097" width="13.85546875" style="29" customWidth="1"/>
    <col min="4098" max="4098" width="11.5703125" style="29" customWidth="1"/>
    <col min="4099" max="4099" width="37.42578125" style="29" bestFit="1" customWidth="1"/>
    <col min="4100" max="4100" width="40.5703125" style="29" bestFit="1" customWidth="1"/>
    <col min="4101" max="4102" width="4.7109375" style="29" customWidth="1"/>
    <col min="4103" max="4103" width="29.140625" style="29" bestFit="1" customWidth="1"/>
    <col min="4104" max="4104" width="11.5703125" style="29"/>
    <col min="4105" max="4105" width="60.28515625" style="29" customWidth="1"/>
    <col min="4106" max="4352" width="11.5703125" style="29"/>
    <col min="4353" max="4353" width="13.85546875" style="29" customWidth="1"/>
    <col min="4354" max="4354" width="11.5703125" style="29" customWidth="1"/>
    <col min="4355" max="4355" width="37.42578125" style="29" bestFit="1" customWidth="1"/>
    <col min="4356" max="4356" width="40.5703125" style="29" bestFit="1" customWidth="1"/>
    <col min="4357" max="4358" width="4.7109375" style="29" customWidth="1"/>
    <col min="4359" max="4359" width="29.140625" style="29" bestFit="1" customWidth="1"/>
    <col min="4360" max="4360" width="11.5703125" style="29"/>
    <col min="4361" max="4361" width="60.28515625" style="29" customWidth="1"/>
    <col min="4362" max="4608" width="11.5703125" style="29"/>
    <col min="4609" max="4609" width="13.85546875" style="29" customWidth="1"/>
    <col min="4610" max="4610" width="11.5703125" style="29" customWidth="1"/>
    <col min="4611" max="4611" width="37.42578125" style="29" bestFit="1" customWidth="1"/>
    <col min="4612" max="4612" width="40.5703125" style="29" bestFit="1" customWidth="1"/>
    <col min="4613" max="4614" width="4.7109375" style="29" customWidth="1"/>
    <col min="4615" max="4615" width="29.140625" style="29" bestFit="1" customWidth="1"/>
    <col min="4616" max="4616" width="11.5703125" style="29"/>
    <col min="4617" max="4617" width="60.28515625" style="29" customWidth="1"/>
    <col min="4618" max="4864" width="11.5703125" style="29"/>
    <col min="4865" max="4865" width="13.85546875" style="29" customWidth="1"/>
    <col min="4866" max="4866" width="11.5703125" style="29" customWidth="1"/>
    <col min="4867" max="4867" width="37.42578125" style="29" bestFit="1" customWidth="1"/>
    <col min="4868" max="4868" width="40.5703125" style="29" bestFit="1" customWidth="1"/>
    <col min="4869" max="4870" width="4.7109375" style="29" customWidth="1"/>
    <col min="4871" max="4871" width="29.140625" style="29" bestFit="1" customWidth="1"/>
    <col min="4872" max="4872" width="11.5703125" style="29"/>
    <col min="4873" max="4873" width="60.28515625" style="29" customWidth="1"/>
    <col min="4874" max="5120" width="11.5703125" style="29"/>
    <col min="5121" max="5121" width="13.85546875" style="29" customWidth="1"/>
    <col min="5122" max="5122" width="11.5703125" style="29" customWidth="1"/>
    <col min="5123" max="5123" width="37.42578125" style="29" bestFit="1" customWidth="1"/>
    <col min="5124" max="5124" width="40.5703125" style="29" bestFit="1" customWidth="1"/>
    <col min="5125" max="5126" width="4.7109375" style="29" customWidth="1"/>
    <col min="5127" max="5127" width="29.140625" style="29" bestFit="1" customWidth="1"/>
    <col min="5128" max="5128" width="11.5703125" style="29"/>
    <col min="5129" max="5129" width="60.28515625" style="29" customWidth="1"/>
    <col min="5130" max="5376" width="11.5703125" style="29"/>
    <col min="5377" max="5377" width="13.85546875" style="29" customWidth="1"/>
    <col min="5378" max="5378" width="11.5703125" style="29" customWidth="1"/>
    <col min="5379" max="5379" width="37.42578125" style="29" bestFit="1" customWidth="1"/>
    <col min="5380" max="5380" width="40.5703125" style="29" bestFit="1" customWidth="1"/>
    <col min="5381" max="5382" width="4.7109375" style="29" customWidth="1"/>
    <col min="5383" max="5383" width="29.140625" style="29" bestFit="1" customWidth="1"/>
    <col min="5384" max="5384" width="11.5703125" style="29"/>
    <col min="5385" max="5385" width="60.28515625" style="29" customWidth="1"/>
    <col min="5386" max="5632" width="11.5703125" style="29"/>
    <col min="5633" max="5633" width="13.85546875" style="29" customWidth="1"/>
    <col min="5634" max="5634" width="11.5703125" style="29" customWidth="1"/>
    <col min="5635" max="5635" width="37.42578125" style="29" bestFit="1" customWidth="1"/>
    <col min="5636" max="5636" width="40.5703125" style="29" bestFit="1" customWidth="1"/>
    <col min="5637" max="5638" width="4.7109375" style="29" customWidth="1"/>
    <col min="5639" max="5639" width="29.140625" style="29" bestFit="1" customWidth="1"/>
    <col min="5640" max="5640" width="11.5703125" style="29"/>
    <col min="5641" max="5641" width="60.28515625" style="29" customWidth="1"/>
    <col min="5642" max="5888" width="11.5703125" style="29"/>
    <col min="5889" max="5889" width="13.85546875" style="29" customWidth="1"/>
    <col min="5890" max="5890" width="11.5703125" style="29" customWidth="1"/>
    <col min="5891" max="5891" width="37.42578125" style="29" bestFit="1" customWidth="1"/>
    <col min="5892" max="5892" width="40.5703125" style="29" bestFit="1" customWidth="1"/>
    <col min="5893" max="5894" width="4.7109375" style="29" customWidth="1"/>
    <col min="5895" max="5895" width="29.140625" style="29" bestFit="1" customWidth="1"/>
    <col min="5896" max="5896" width="11.5703125" style="29"/>
    <col min="5897" max="5897" width="60.28515625" style="29" customWidth="1"/>
    <col min="5898" max="6144" width="11.5703125" style="29"/>
    <col min="6145" max="6145" width="13.85546875" style="29" customWidth="1"/>
    <col min="6146" max="6146" width="11.5703125" style="29" customWidth="1"/>
    <col min="6147" max="6147" width="37.42578125" style="29" bestFit="1" customWidth="1"/>
    <col min="6148" max="6148" width="40.5703125" style="29" bestFit="1" customWidth="1"/>
    <col min="6149" max="6150" width="4.7109375" style="29" customWidth="1"/>
    <col min="6151" max="6151" width="29.140625" style="29" bestFit="1" customWidth="1"/>
    <col min="6152" max="6152" width="11.5703125" style="29"/>
    <col min="6153" max="6153" width="60.28515625" style="29" customWidth="1"/>
    <col min="6154" max="6400" width="11.5703125" style="29"/>
    <col min="6401" max="6401" width="13.85546875" style="29" customWidth="1"/>
    <col min="6402" max="6402" width="11.5703125" style="29" customWidth="1"/>
    <col min="6403" max="6403" width="37.42578125" style="29" bestFit="1" customWidth="1"/>
    <col min="6404" max="6404" width="40.5703125" style="29" bestFit="1" customWidth="1"/>
    <col min="6405" max="6406" width="4.7109375" style="29" customWidth="1"/>
    <col min="6407" max="6407" width="29.140625" style="29" bestFit="1" customWidth="1"/>
    <col min="6408" max="6408" width="11.5703125" style="29"/>
    <col min="6409" max="6409" width="60.28515625" style="29" customWidth="1"/>
    <col min="6410" max="6656" width="11.5703125" style="29"/>
    <col min="6657" max="6657" width="13.85546875" style="29" customWidth="1"/>
    <col min="6658" max="6658" width="11.5703125" style="29" customWidth="1"/>
    <col min="6659" max="6659" width="37.42578125" style="29" bestFit="1" customWidth="1"/>
    <col min="6660" max="6660" width="40.5703125" style="29" bestFit="1" customWidth="1"/>
    <col min="6661" max="6662" width="4.7109375" style="29" customWidth="1"/>
    <col min="6663" max="6663" width="29.140625" style="29" bestFit="1" customWidth="1"/>
    <col min="6664" max="6664" width="11.5703125" style="29"/>
    <col min="6665" max="6665" width="60.28515625" style="29" customWidth="1"/>
    <col min="6666" max="6912" width="11.5703125" style="29"/>
    <col min="6913" max="6913" width="13.85546875" style="29" customWidth="1"/>
    <col min="6914" max="6914" width="11.5703125" style="29" customWidth="1"/>
    <col min="6915" max="6915" width="37.42578125" style="29" bestFit="1" customWidth="1"/>
    <col min="6916" max="6916" width="40.5703125" style="29" bestFit="1" customWidth="1"/>
    <col min="6917" max="6918" width="4.7109375" style="29" customWidth="1"/>
    <col min="6919" max="6919" width="29.140625" style="29" bestFit="1" customWidth="1"/>
    <col min="6920" max="6920" width="11.5703125" style="29"/>
    <col min="6921" max="6921" width="60.28515625" style="29" customWidth="1"/>
    <col min="6922" max="7168" width="11.5703125" style="29"/>
    <col min="7169" max="7169" width="13.85546875" style="29" customWidth="1"/>
    <col min="7170" max="7170" width="11.5703125" style="29" customWidth="1"/>
    <col min="7171" max="7171" width="37.42578125" style="29" bestFit="1" customWidth="1"/>
    <col min="7172" max="7172" width="40.5703125" style="29" bestFit="1" customWidth="1"/>
    <col min="7173" max="7174" width="4.7109375" style="29" customWidth="1"/>
    <col min="7175" max="7175" width="29.140625" style="29" bestFit="1" customWidth="1"/>
    <col min="7176" max="7176" width="11.5703125" style="29"/>
    <col min="7177" max="7177" width="60.28515625" style="29" customWidth="1"/>
    <col min="7178" max="7424" width="11.5703125" style="29"/>
    <col min="7425" max="7425" width="13.85546875" style="29" customWidth="1"/>
    <col min="7426" max="7426" width="11.5703125" style="29" customWidth="1"/>
    <col min="7427" max="7427" width="37.42578125" style="29" bestFit="1" customWidth="1"/>
    <col min="7428" max="7428" width="40.5703125" style="29" bestFit="1" customWidth="1"/>
    <col min="7429" max="7430" width="4.7109375" style="29" customWidth="1"/>
    <col min="7431" max="7431" width="29.140625" style="29" bestFit="1" customWidth="1"/>
    <col min="7432" max="7432" width="11.5703125" style="29"/>
    <col min="7433" max="7433" width="60.28515625" style="29" customWidth="1"/>
    <col min="7434" max="7680" width="11.5703125" style="29"/>
    <col min="7681" max="7681" width="13.85546875" style="29" customWidth="1"/>
    <col min="7682" max="7682" width="11.5703125" style="29" customWidth="1"/>
    <col min="7683" max="7683" width="37.42578125" style="29" bestFit="1" customWidth="1"/>
    <col min="7684" max="7684" width="40.5703125" style="29" bestFit="1" customWidth="1"/>
    <col min="7685" max="7686" width="4.7109375" style="29" customWidth="1"/>
    <col min="7687" max="7687" width="29.140625" style="29" bestFit="1" customWidth="1"/>
    <col min="7688" max="7688" width="11.5703125" style="29"/>
    <col min="7689" max="7689" width="60.28515625" style="29" customWidth="1"/>
    <col min="7690" max="7936" width="11.5703125" style="29"/>
    <col min="7937" max="7937" width="13.85546875" style="29" customWidth="1"/>
    <col min="7938" max="7938" width="11.5703125" style="29" customWidth="1"/>
    <col min="7939" max="7939" width="37.42578125" style="29" bestFit="1" customWidth="1"/>
    <col min="7940" max="7940" width="40.5703125" style="29" bestFit="1" customWidth="1"/>
    <col min="7941" max="7942" width="4.7109375" style="29" customWidth="1"/>
    <col min="7943" max="7943" width="29.140625" style="29" bestFit="1" customWidth="1"/>
    <col min="7944" max="7944" width="11.5703125" style="29"/>
    <col min="7945" max="7945" width="60.28515625" style="29" customWidth="1"/>
    <col min="7946" max="8192" width="11.5703125" style="29"/>
    <col min="8193" max="8193" width="13.85546875" style="29" customWidth="1"/>
    <col min="8194" max="8194" width="11.5703125" style="29" customWidth="1"/>
    <col min="8195" max="8195" width="37.42578125" style="29" bestFit="1" customWidth="1"/>
    <col min="8196" max="8196" width="40.5703125" style="29" bestFit="1" customWidth="1"/>
    <col min="8197" max="8198" width="4.7109375" style="29" customWidth="1"/>
    <col min="8199" max="8199" width="29.140625" style="29" bestFit="1" customWidth="1"/>
    <col min="8200" max="8200" width="11.5703125" style="29"/>
    <col min="8201" max="8201" width="60.28515625" style="29" customWidth="1"/>
    <col min="8202" max="8448" width="11.5703125" style="29"/>
    <col min="8449" max="8449" width="13.85546875" style="29" customWidth="1"/>
    <col min="8450" max="8450" width="11.5703125" style="29" customWidth="1"/>
    <col min="8451" max="8451" width="37.42578125" style="29" bestFit="1" customWidth="1"/>
    <col min="8452" max="8452" width="40.5703125" style="29" bestFit="1" customWidth="1"/>
    <col min="8453" max="8454" width="4.7109375" style="29" customWidth="1"/>
    <col min="8455" max="8455" width="29.140625" style="29" bestFit="1" customWidth="1"/>
    <col min="8456" max="8456" width="11.5703125" style="29"/>
    <col min="8457" max="8457" width="60.28515625" style="29" customWidth="1"/>
    <col min="8458" max="8704" width="11.5703125" style="29"/>
    <col min="8705" max="8705" width="13.85546875" style="29" customWidth="1"/>
    <col min="8706" max="8706" width="11.5703125" style="29" customWidth="1"/>
    <col min="8707" max="8707" width="37.42578125" style="29" bestFit="1" customWidth="1"/>
    <col min="8708" max="8708" width="40.5703125" style="29" bestFit="1" customWidth="1"/>
    <col min="8709" max="8710" width="4.7109375" style="29" customWidth="1"/>
    <col min="8711" max="8711" width="29.140625" style="29" bestFit="1" customWidth="1"/>
    <col min="8712" max="8712" width="11.5703125" style="29"/>
    <col min="8713" max="8713" width="60.28515625" style="29" customWidth="1"/>
    <col min="8714" max="8960" width="11.5703125" style="29"/>
    <col min="8961" max="8961" width="13.85546875" style="29" customWidth="1"/>
    <col min="8962" max="8962" width="11.5703125" style="29" customWidth="1"/>
    <col min="8963" max="8963" width="37.42578125" style="29" bestFit="1" customWidth="1"/>
    <col min="8964" max="8964" width="40.5703125" style="29" bestFit="1" customWidth="1"/>
    <col min="8965" max="8966" width="4.7109375" style="29" customWidth="1"/>
    <col min="8967" max="8967" width="29.140625" style="29" bestFit="1" customWidth="1"/>
    <col min="8968" max="8968" width="11.5703125" style="29"/>
    <col min="8969" max="8969" width="60.28515625" style="29" customWidth="1"/>
    <col min="8970" max="9216" width="11.5703125" style="29"/>
    <col min="9217" max="9217" width="13.85546875" style="29" customWidth="1"/>
    <col min="9218" max="9218" width="11.5703125" style="29" customWidth="1"/>
    <col min="9219" max="9219" width="37.42578125" style="29" bestFit="1" customWidth="1"/>
    <col min="9220" max="9220" width="40.5703125" style="29" bestFit="1" customWidth="1"/>
    <col min="9221" max="9222" width="4.7109375" style="29" customWidth="1"/>
    <col min="9223" max="9223" width="29.140625" style="29" bestFit="1" customWidth="1"/>
    <col min="9224" max="9224" width="11.5703125" style="29"/>
    <col min="9225" max="9225" width="60.28515625" style="29" customWidth="1"/>
    <col min="9226" max="9472" width="11.5703125" style="29"/>
    <col min="9473" max="9473" width="13.85546875" style="29" customWidth="1"/>
    <col min="9474" max="9474" width="11.5703125" style="29" customWidth="1"/>
    <col min="9475" max="9475" width="37.42578125" style="29" bestFit="1" customWidth="1"/>
    <col min="9476" max="9476" width="40.5703125" style="29" bestFit="1" customWidth="1"/>
    <col min="9477" max="9478" width="4.7109375" style="29" customWidth="1"/>
    <col min="9479" max="9479" width="29.140625" style="29" bestFit="1" customWidth="1"/>
    <col min="9480" max="9480" width="11.5703125" style="29"/>
    <col min="9481" max="9481" width="60.28515625" style="29" customWidth="1"/>
    <col min="9482" max="9728" width="11.5703125" style="29"/>
    <col min="9729" max="9729" width="13.85546875" style="29" customWidth="1"/>
    <col min="9730" max="9730" width="11.5703125" style="29" customWidth="1"/>
    <col min="9731" max="9731" width="37.42578125" style="29" bestFit="1" customWidth="1"/>
    <col min="9732" max="9732" width="40.5703125" style="29" bestFit="1" customWidth="1"/>
    <col min="9733" max="9734" width="4.7109375" style="29" customWidth="1"/>
    <col min="9735" max="9735" width="29.140625" style="29" bestFit="1" customWidth="1"/>
    <col min="9736" max="9736" width="11.5703125" style="29"/>
    <col min="9737" max="9737" width="60.28515625" style="29" customWidth="1"/>
    <col min="9738" max="9984" width="11.5703125" style="29"/>
    <col min="9985" max="9985" width="13.85546875" style="29" customWidth="1"/>
    <col min="9986" max="9986" width="11.5703125" style="29" customWidth="1"/>
    <col min="9987" max="9987" width="37.42578125" style="29" bestFit="1" customWidth="1"/>
    <col min="9988" max="9988" width="40.5703125" style="29" bestFit="1" customWidth="1"/>
    <col min="9989" max="9990" width="4.7109375" style="29" customWidth="1"/>
    <col min="9991" max="9991" width="29.140625" style="29" bestFit="1" customWidth="1"/>
    <col min="9992" max="9992" width="11.5703125" style="29"/>
    <col min="9993" max="9993" width="60.28515625" style="29" customWidth="1"/>
    <col min="9994" max="10240" width="11.5703125" style="29"/>
    <col min="10241" max="10241" width="13.85546875" style="29" customWidth="1"/>
    <col min="10242" max="10242" width="11.5703125" style="29" customWidth="1"/>
    <col min="10243" max="10243" width="37.42578125" style="29" bestFit="1" customWidth="1"/>
    <col min="10244" max="10244" width="40.5703125" style="29" bestFit="1" customWidth="1"/>
    <col min="10245" max="10246" width="4.7109375" style="29" customWidth="1"/>
    <col min="10247" max="10247" width="29.140625" style="29" bestFit="1" customWidth="1"/>
    <col min="10248" max="10248" width="11.5703125" style="29"/>
    <col min="10249" max="10249" width="60.28515625" style="29" customWidth="1"/>
    <col min="10250" max="10496" width="11.5703125" style="29"/>
    <col min="10497" max="10497" width="13.85546875" style="29" customWidth="1"/>
    <col min="10498" max="10498" width="11.5703125" style="29" customWidth="1"/>
    <col min="10499" max="10499" width="37.42578125" style="29" bestFit="1" customWidth="1"/>
    <col min="10500" max="10500" width="40.5703125" style="29" bestFit="1" customWidth="1"/>
    <col min="10501" max="10502" width="4.7109375" style="29" customWidth="1"/>
    <col min="10503" max="10503" width="29.140625" style="29" bestFit="1" customWidth="1"/>
    <col min="10504" max="10504" width="11.5703125" style="29"/>
    <col min="10505" max="10505" width="60.28515625" style="29" customWidth="1"/>
    <col min="10506" max="10752" width="11.5703125" style="29"/>
    <col min="10753" max="10753" width="13.85546875" style="29" customWidth="1"/>
    <col min="10754" max="10754" width="11.5703125" style="29" customWidth="1"/>
    <col min="10755" max="10755" width="37.42578125" style="29" bestFit="1" customWidth="1"/>
    <col min="10756" max="10756" width="40.5703125" style="29" bestFit="1" customWidth="1"/>
    <col min="10757" max="10758" width="4.7109375" style="29" customWidth="1"/>
    <col min="10759" max="10759" width="29.140625" style="29" bestFit="1" customWidth="1"/>
    <col min="10760" max="10760" width="11.5703125" style="29"/>
    <col min="10761" max="10761" width="60.28515625" style="29" customWidth="1"/>
    <col min="10762" max="11008" width="11.5703125" style="29"/>
    <col min="11009" max="11009" width="13.85546875" style="29" customWidth="1"/>
    <col min="11010" max="11010" width="11.5703125" style="29" customWidth="1"/>
    <col min="11011" max="11011" width="37.42578125" style="29" bestFit="1" customWidth="1"/>
    <col min="11012" max="11012" width="40.5703125" style="29" bestFit="1" customWidth="1"/>
    <col min="11013" max="11014" width="4.7109375" style="29" customWidth="1"/>
    <col min="11015" max="11015" width="29.140625" style="29" bestFit="1" customWidth="1"/>
    <col min="11016" max="11016" width="11.5703125" style="29"/>
    <col min="11017" max="11017" width="60.28515625" style="29" customWidth="1"/>
    <col min="11018" max="11264" width="11.5703125" style="29"/>
    <col min="11265" max="11265" width="13.85546875" style="29" customWidth="1"/>
    <col min="11266" max="11266" width="11.5703125" style="29" customWidth="1"/>
    <col min="11267" max="11267" width="37.42578125" style="29" bestFit="1" customWidth="1"/>
    <col min="11268" max="11268" width="40.5703125" style="29" bestFit="1" customWidth="1"/>
    <col min="11269" max="11270" width="4.7109375" style="29" customWidth="1"/>
    <col min="11271" max="11271" width="29.140625" style="29" bestFit="1" customWidth="1"/>
    <col min="11272" max="11272" width="11.5703125" style="29"/>
    <col min="11273" max="11273" width="60.28515625" style="29" customWidth="1"/>
    <col min="11274" max="11520" width="11.5703125" style="29"/>
    <col min="11521" max="11521" width="13.85546875" style="29" customWidth="1"/>
    <col min="11522" max="11522" width="11.5703125" style="29" customWidth="1"/>
    <col min="11523" max="11523" width="37.42578125" style="29" bestFit="1" customWidth="1"/>
    <col min="11524" max="11524" width="40.5703125" style="29" bestFit="1" customWidth="1"/>
    <col min="11525" max="11526" width="4.7109375" style="29" customWidth="1"/>
    <col min="11527" max="11527" width="29.140625" style="29" bestFit="1" customWidth="1"/>
    <col min="11528" max="11528" width="11.5703125" style="29"/>
    <col min="11529" max="11529" width="60.28515625" style="29" customWidth="1"/>
    <col min="11530" max="11776" width="11.5703125" style="29"/>
    <col min="11777" max="11777" width="13.85546875" style="29" customWidth="1"/>
    <col min="11778" max="11778" width="11.5703125" style="29" customWidth="1"/>
    <col min="11779" max="11779" width="37.42578125" style="29" bestFit="1" customWidth="1"/>
    <col min="11780" max="11780" width="40.5703125" style="29" bestFit="1" customWidth="1"/>
    <col min="11781" max="11782" width="4.7109375" style="29" customWidth="1"/>
    <col min="11783" max="11783" width="29.140625" style="29" bestFit="1" customWidth="1"/>
    <col min="11784" max="11784" width="11.5703125" style="29"/>
    <col min="11785" max="11785" width="60.28515625" style="29" customWidth="1"/>
    <col min="11786" max="12032" width="11.5703125" style="29"/>
    <col min="12033" max="12033" width="13.85546875" style="29" customWidth="1"/>
    <col min="12034" max="12034" width="11.5703125" style="29" customWidth="1"/>
    <col min="12035" max="12035" width="37.42578125" style="29" bestFit="1" customWidth="1"/>
    <col min="12036" max="12036" width="40.5703125" style="29" bestFit="1" customWidth="1"/>
    <col min="12037" max="12038" width="4.7109375" style="29" customWidth="1"/>
    <col min="12039" max="12039" width="29.140625" style="29" bestFit="1" customWidth="1"/>
    <col min="12040" max="12040" width="11.5703125" style="29"/>
    <col min="12041" max="12041" width="60.28515625" style="29" customWidth="1"/>
    <col min="12042" max="12288" width="11.5703125" style="29"/>
    <col min="12289" max="12289" width="13.85546875" style="29" customWidth="1"/>
    <col min="12290" max="12290" width="11.5703125" style="29" customWidth="1"/>
    <col min="12291" max="12291" width="37.42578125" style="29" bestFit="1" customWidth="1"/>
    <col min="12292" max="12292" width="40.5703125" style="29" bestFit="1" customWidth="1"/>
    <col min="12293" max="12294" width="4.7109375" style="29" customWidth="1"/>
    <col min="12295" max="12295" width="29.140625" style="29" bestFit="1" customWidth="1"/>
    <col min="12296" max="12296" width="11.5703125" style="29"/>
    <col min="12297" max="12297" width="60.28515625" style="29" customWidth="1"/>
    <col min="12298" max="12544" width="11.5703125" style="29"/>
    <col min="12545" max="12545" width="13.85546875" style="29" customWidth="1"/>
    <col min="12546" max="12546" width="11.5703125" style="29" customWidth="1"/>
    <col min="12547" max="12547" width="37.42578125" style="29" bestFit="1" customWidth="1"/>
    <col min="12548" max="12548" width="40.5703125" style="29" bestFit="1" customWidth="1"/>
    <col min="12549" max="12550" width="4.7109375" style="29" customWidth="1"/>
    <col min="12551" max="12551" width="29.140625" style="29" bestFit="1" customWidth="1"/>
    <col min="12552" max="12552" width="11.5703125" style="29"/>
    <col min="12553" max="12553" width="60.28515625" style="29" customWidth="1"/>
    <col min="12554" max="12800" width="11.5703125" style="29"/>
    <col min="12801" max="12801" width="13.85546875" style="29" customWidth="1"/>
    <col min="12802" max="12802" width="11.5703125" style="29" customWidth="1"/>
    <col min="12803" max="12803" width="37.42578125" style="29" bestFit="1" customWidth="1"/>
    <col min="12804" max="12804" width="40.5703125" style="29" bestFit="1" customWidth="1"/>
    <col min="12805" max="12806" width="4.7109375" style="29" customWidth="1"/>
    <col min="12807" max="12807" width="29.140625" style="29" bestFit="1" customWidth="1"/>
    <col min="12808" max="12808" width="11.5703125" style="29"/>
    <col min="12809" max="12809" width="60.28515625" style="29" customWidth="1"/>
    <col min="12810" max="13056" width="11.5703125" style="29"/>
    <col min="13057" max="13057" width="13.85546875" style="29" customWidth="1"/>
    <col min="13058" max="13058" width="11.5703125" style="29" customWidth="1"/>
    <col min="13059" max="13059" width="37.42578125" style="29" bestFit="1" customWidth="1"/>
    <col min="13060" max="13060" width="40.5703125" style="29" bestFit="1" customWidth="1"/>
    <col min="13061" max="13062" width="4.7109375" style="29" customWidth="1"/>
    <col min="13063" max="13063" width="29.140625" style="29" bestFit="1" customWidth="1"/>
    <col min="13064" max="13064" width="11.5703125" style="29"/>
    <col min="13065" max="13065" width="60.28515625" style="29" customWidth="1"/>
    <col min="13066" max="13312" width="11.5703125" style="29"/>
    <col min="13313" max="13313" width="13.85546875" style="29" customWidth="1"/>
    <col min="13314" max="13314" width="11.5703125" style="29" customWidth="1"/>
    <col min="13315" max="13315" width="37.42578125" style="29" bestFit="1" customWidth="1"/>
    <col min="13316" max="13316" width="40.5703125" style="29" bestFit="1" customWidth="1"/>
    <col min="13317" max="13318" width="4.7109375" style="29" customWidth="1"/>
    <col min="13319" max="13319" width="29.140625" style="29" bestFit="1" customWidth="1"/>
    <col min="13320" max="13320" width="11.5703125" style="29"/>
    <col min="13321" max="13321" width="60.28515625" style="29" customWidth="1"/>
    <col min="13322" max="13568" width="11.5703125" style="29"/>
    <col min="13569" max="13569" width="13.85546875" style="29" customWidth="1"/>
    <col min="13570" max="13570" width="11.5703125" style="29" customWidth="1"/>
    <col min="13571" max="13571" width="37.42578125" style="29" bestFit="1" customWidth="1"/>
    <col min="13572" max="13572" width="40.5703125" style="29" bestFit="1" customWidth="1"/>
    <col min="13573" max="13574" width="4.7109375" style="29" customWidth="1"/>
    <col min="13575" max="13575" width="29.140625" style="29" bestFit="1" customWidth="1"/>
    <col min="13576" max="13576" width="11.5703125" style="29"/>
    <col min="13577" max="13577" width="60.28515625" style="29" customWidth="1"/>
    <col min="13578" max="13824" width="11.5703125" style="29"/>
    <col min="13825" max="13825" width="13.85546875" style="29" customWidth="1"/>
    <col min="13826" max="13826" width="11.5703125" style="29" customWidth="1"/>
    <col min="13827" max="13827" width="37.42578125" style="29" bestFit="1" customWidth="1"/>
    <col min="13828" max="13828" width="40.5703125" style="29" bestFit="1" customWidth="1"/>
    <col min="13829" max="13830" width="4.7109375" style="29" customWidth="1"/>
    <col min="13831" max="13831" width="29.140625" style="29" bestFit="1" customWidth="1"/>
    <col min="13832" max="13832" width="11.5703125" style="29"/>
    <col min="13833" max="13833" width="60.28515625" style="29" customWidth="1"/>
    <col min="13834" max="14080" width="11.5703125" style="29"/>
    <col min="14081" max="14081" width="13.85546875" style="29" customWidth="1"/>
    <col min="14082" max="14082" width="11.5703125" style="29" customWidth="1"/>
    <col min="14083" max="14083" width="37.42578125" style="29" bestFit="1" customWidth="1"/>
    <col min="14084" max="14084" width="40.5703125" style="29" bestFit="1" customWidth="1"/>
    <col min="14085" max="14086" width="4.7109375" style="29" customWidth="1"/>
    <col min="14087" max="14087" width="29.140625" style="29" bestFit="1" customWidth="1"/>
    <col min="14088" max="14088" width="11.5703125" style="29"/>
    <col min="14089" max="14089" width="60.28515625" style="29" customWidth="1"/>
    <col min="14090" max="14336" width="11.5703125" style="29"/>
    <col min="14337" max="14337" width="13.85546875" style="29" customWidth="1"/>
    <col min="14338" max="14338" width="11.5703125" style="29" customWidth="1"/>
    <col min="14339" max="14339" width="37.42578125" style="29" bestFit="1" customWidth="1"/>
    <col min="14340" max="14340" width="40.5703125" style="29" bestFit="1" customWidth="1"/>
    <col min="14341" max="14342" width="4.7109375" style="29" customWidth="1"/>
    <col min="14343" max="14343" width="29.140625" style="29" bestFit="1" customWidth="1"/>
    <col min="14344" max="14344" width="11.5703125" style="29"/>
    <col min="14345" max="14345" width="60.28515625" style="29" customWidth="1"/>
    <col min="14346" max="14592" width="11.5703125" style="29"/>
    <col min="14593" max="14593" width="13.85546875" style="29" customWidth="1"/>
    <col min="14594" max="14594" width="11.5703125" style="29" customWidth="1"/>
    <col min="14595" max="14595" width="37.42578125" style="29" bestFit="1" customWidth="1"/>
    <col min="14596" max="14596" width="40.5703125" style="29" bestFit="1" customWidth="1"/>
    <col min="14597" max="14598" width="4.7109375" style="29" customWidth="1"/>
    <col min="14599" max="14599" width="29.140625" style="29" bestFit="1" customWidth="1"/>
    <col min="14600" max="14600" width="11.5703125" style="29"/>
    <col min="14601" max="14601" width="60.28515625" style="29" customWidth="1"/>
    <col min="14602" max="14848" width="11.5703125" style="29"/>
    <col min="14849" max="14849" width="13.85546875" style="29" customWidth="1"/>
    <col min="14850" max="14850" width="11.5703125" style="29" customWidth="1"/>
    <col min="14851" max="14851" width="37.42578125" style="29" bestFit="1" customWidth="1"/>
    <col min="14852" max="14852" width="40.5703125" style="29" bestFit="1" customWidth="1"/>
    <col min="14853" max="14854" width="4.7109375" style="29" customWidth="1"/>
    <col min="14855" max="14855" width="29.140625" style="29" bestFit="1" customWidth="1"/>
    <col min="14856" max="14856" width="11.5703125" style="29"/>
    <col min="14857" max="14857" width="60.28515625" style="29" customWidth="1"/>
    <col min="14858" max="15104" width="11.5703125" style="29"/>
    <col min="15105" max="15105" width="13.85546875" style="29" customWidth="1"/>
    <col min="15106" max="15106" width="11.5703125" style="29" customWidth="1"/>
    <col min="15107" max="15107" width="37.42578125" style="29" bestFit="1" customWidth="1"/>
    <col min="15108" max="15108" width="40.5703125" style="29" bestFit="1" customWidth="1"/>
    <col min="15109" max="15110" width="4.7109375" style="29" customWidth="1"/>
    <col min="15111" max="15111" width="29.140625" style="29" bestFit="1" customWidth="1"/>
    <col min="15112" max="15112" width="11.5703125" style="29"/>
    <col min="15113" max="15113" width="60.28515625" style="29" customWidth="1"/>
    <col min="15114" max="15360" width="11.5703125" style="29"/>
    <col min="15361" max="15361" width="13.85546875" style="29" customWidth="1"/>
    <col min="15362" max="15362" width="11.5703125" style="29" customWidth="1"/>
    <col min="15363" max="15363" width="37.42578125" style="29" bestFit="1" customWidth="1"/>
    <col min="15364" max="15364" width="40.5703125" style="29" bestFit="1" customWidth="1"/>
    <col min="15365" max="15366" width="4.7109375" style="29" customWidth="1"/>
    <col min="15367" max="15367" width="29.140625" style="29" bestFit="1" customWidth="1"/>
    <col min="15368" max="15368" width="11.5703125" style="29"/>
    <col min="15369" max="15369" width="60.28515625" style="29" customWidth="1"/>
    <col min="15370" max="15616" width="11.5703125" style="29"/>
    <col min="15617" max="15617" width="13.85546875" style="29" customWidth="1"/>
    <col min="15618" max="15618" width="11.5703125" style="29" customWidth="1"/>
    <col min="15619" max="15619" width="37.42578125" style="29" bestFit="1" customWidth="1"/>
    <col min="15620" max="15620" width="40.5703125" style="29" bestFit="1" customWidth="1"/>
    <col min="15621" max="15622" width="4.7109375" style="29" customWidth="1"/>
    <col min="15623" max="15623" width="29.140625" style="29" bestFit="1" customWidth="1"/>
    <col min="15624" max="15624" width="11.5703125" style="29"/>
    <col min="15625" max="15625" width="60.28515625" style="29" customWidth="1"/>
    <col min="15626" max="15872" width="11.5703125" style="29"/>
    <col min="15873" max="15873" width="13.85546875" style="29" customWidth="1"/>
    <col min="15874" max="15874" width="11.5703125" style="29" customWidth="1"/>
    <col min="15875" max="15875" width="37.42578125" style="29" bestFit="1" customWidth="1"/>
    <col min="15876" max="15876" width="40.5703125" style="29" bestFit="1" customWidth="1"/>
    <col min="15877" max="15878" width="4.7109375" style="29" customWidth="1"/>
    <col min="15879" max="15879" width="29.140625" style="29" bestFit="1" customWidth="1"/>
    <col min="15880" max="15880" width="11.5703125" style="29"/>
    <col min="15881" max="15881" width="60.28515625" style="29" customWidth="1"/>
    <col min="15882" max="16128" width="11.5703125" style="29"/>
    <col min="16129" max="16129" width="13.85546875" style="29" customWidth="1"/>
    <col min="16130" max="16130" width="11.5703125" style="29" customWidth="1"/>
    <col min="16131" max="16131" width="37.42578125" style="29" bestFit="1" customWidth="1"/>
    <col min="16132" max="16132" width="40.5703125" style="29" bestFit="1" customWidth="1"/>
    <col min="16133" max="16134" width="4.7109375" style="29" customWidth="1"/>
    <col min="16135" max="16135" width="29.140625" style="29" bestFit="1" customWidth="1"/>
    <col min="16136" max="16136" width="11.5703125" style="29"/>
    <col min="16137" max="16137" width="60.28515625" style="29" customWidth="1"/>
    <col min="16138" max="16384" width="11.5703125" style="29"/>
  </cols>
  <sheetData>
    <row r="1" spans="1:2" ht="26.25" customHeight="1">
      <c r="A1" s="311" t="s">
        <v>87</v>
      </c>
      <c r="B1" s="311"/>
    </row>
    <row r="2" spans="1:2" ht="12.75" customHeight="1">
      <c r="A2" s="184"/>
      <c r="B2" s="184"/>
    </row>
    <row r="3" spans="1:2" ht="12.75" customHeight="1">
      <c r="A3" s="184"/>
      <c r="B3" s="184"/>
    </row>
    <row r="4" spans="1:2" ht="12.75" customHeight="1">
      <c r="A4" s="184"/>
      <c r="B4" s="184"/>
    </row>
    <row r="5" spans="1:2" ht="12.75" customHeight="1">
      <c r="A5" s="184"/>
      <c r="B5" s="184"/>
    </row>
    <row r="6" spans="1:2" ht="12.75" customHeight="1">
      <c r="A6" s="184"/>
      <c r="B6" s="184"/>
    </row>
    <row r="7" spans="1:2" ht="12.75" customHeight="1">
      <c r="A7" s="184"/>
      <c r="B7" s="184"/>
    </row>
    <row r="8" spans="1:2" ht="12.75" customHeight="1">
      <c r="A8" s="184"/>
      <c r="B8" s="184"/>
    </row>
    <row r="9" spans="1:2" ht="12.75" customHeight="1">
      <c r="A9" s="184"/>
      <c r="B9" s="184"/>
    </row>
    <row r="10" spans="1:2" ht="12.75" customHeight="1">
      <c r="A10" s="184"/>
      <c r="B10" s="184"/>
    </row>
    <row r="11" spans="1:2" ht="12.75" customHeight="1">
      <c r="A11" s="184"/>
      <c r="B11" s="184"/>
    </row>
    <row r="12" spans="1:2" ht="12.75" customHeight="1">
      <c r="A12" s="184"/>
      <c r="B12" s="184"/>
    </row>
    <row r="13" spans="1:2" ht="12.75" customHeight="1">
      <c r="A13" s="184"/>
      <c r="B13" s="184"/>
    </row>
    <row r="14" spans="1:2" ht="12.75" customHeight="1">
      <c r="A14" s="184"/>
      <c r="B14" s="184"/>
    </row>
    <row r="15" spans="1:2" ht="12.75" customHeight="1">
      <c r="A15" s="184"/>
      <c r="B15" s="184"/>
    </row>
    <row r="16" spans="1:2" ht="12.75" customHeight="1">
      <c r="A16" s="184"/>
      <c r="B16" s="184"/>
    </row>
    <row r="17" spans="1:9" ht="12.75" customHeight="1">
      <c r="A17" s="184"/>
      <c r="B17" s="184"/>
    </row>
    <row r="18" spans="1:9" ht="12.75" customHeight="1">
      <c r="A18" s="184"/>
      <c r="B18" s="184"/>
    </row>
    <row r="19" spans="1:9" ht="12.75" customHeight="1">
      <c r="A19" s="184"/>
      <c r="B19" s="184"/>
    </row>
    <row r="20" spans="1:9" ht="12.75" customHeight="1">
      <c r="A20" s="184"/>
      <c r="B20" s="184"/>
    </row>
    <row r="21" spans="1:9" ht="12.75" customHeight="1">
      <c r="A21" s="184"/>
      <c r="B21" s="184"/>
    </row>
    <row r="22" spans="1:9" ht="12.75" customHeight="1">
      <c r="A22" s="184"/>
      <c r="B22" s="184"/>
    </row>
    <row r="23" spans="1:9" ht="12.75" customHeight="1">
      <c r="A23" s="184"/>
      <c r="B23" s="184"/>
    </row>
    <row r="24" spans="1:9" ht="12.75" customHeight="1">
      <c r="A24" s="184"/>
      <c r="B24" s="184"/>
    </row>
    <row r="25" spans="1:9" ht="12.75" customHeight="1">
      <c r="A25" s="184"/>
      <c r="B25" s="184"/>
    </row>
    <row r="26" spans="1:9" ht="12.75" customHeight="1">
      <c r="A26" s="184"/>
      <c r="B26" s="184"/>
    </row>
    <row r="27" spans="1:9" ht="12.75" customHeight="1">
      <c r="A27" s="184"/>
      <c r="B27" s="184"/>
    </row>
    <row r="28" spans="1:9" s="28" customFormat="1" ht="51">
      <c r="A28" s="183" t="s">
        <v>385</v>
      </c>
      <c r="B28" s="183" t="s">
        <v>386</v>
      </c>
      <c r="C28" s="183" t="s">
        <v>387</v>
      </c>
      <c r="D28" s="183" t="s">
        <v>388</v>
      </c>
      <c r="E28" s="35"/>
      <c r="F28" s="35"/>
      <c r="G28" s="183" t="s">
        <v>389</v>
      </c>
      <c r="H28" s="183" t="s">
        <v>390</v>
      </c>
      <c r="I28" s="183" t="s">
        <v>391</v>
      </c>
    </row>
    <row r="29" spans="1:9">
      <c r="A29" s="185">
        <v>3</v>
      </c>
      <c r="B29" s="186">
        <v>166</v>
      </c>
      <c r="C29" s="187" t="s">
        <v>392</v>
      </c>
      <c r="D29" s="188" t="s">
        <v>393</v>
      </c>
      <c r="G29"/>
      <c r="H29" s="32">
        <v>40057</v>
      </c>
      <c r="I29" s="31" t="s">
        <v>394</v>
      </c>
    </row>
    <row r="30" spans="1:9">
      <c r="A30" s="185">
        <v>4</v>
      </c>
      <c r="B30" s="186">
        <v>168</v>
      </c>
      <c r="C30" s="187" t="s">
        <v>392</v>
      </c>
      <c r="D30" s="188" t="s">
        <v>393</v>
      </c>
      <c r="G30" s="31" t="s">
        <v>395</v>
      </c>
      <c r="H30" s="32">
        <v>40275</v>
      </c>
      <c r="I30" s="34" t="s">
        <v>396</v>
      </c>
    </row>
    <row r="31" spans="1:9">
      <c r="A31" s="185">
        <v>5</v>
      </c>
      <c r="B31" s="186">
        <v>100</v>
      </c>
      <c r="C31" s="187" t="s">
        <v>397</v>
      </c>
      <c r="D31" s="188" t="s">
        <v>393</v>
      </c>
      <c r="G31" s="33" t="s">
        <v>398</v>
      </c>
      <c r="H31" s="32">
        <v>40347</v>
      </c>
      <c r="I31" t="s">
        <v>399</v>
      </c>
    </row>
    <row r="32" spans="1:9">
      <c r="A32" s="185">
        <v>6</v>
      </c>
      <c r="B32" s="186">
        <v>257</v>
      </c>
      <c r="C32" s="187" t="s">
        <v>400</v>
      </c>
      <c r="D32" s="188" t="s">
        <v>393</v>
      </c>
      <c r="G32" s="34" t="s">
        <v>401</v>
      </c>
      <c r="H32" s="32">
        <v>41166</v>
      </c>
      <c r="I32" s="34" t="s">
        <v>402</v>
      </c>
    </row>
    <row r="33" spans="1:9">
      <c r="A33" s="185">
        <v>7</v>
      </c>
      <c r="B33" s="186">
        <v>158</v>
      </c>
      <c r="C33" s="187" t="s">
        <v>400</v>
      </c>
      <c r="D33" s="188" t="s">
        <v>393</v>
      </c>
      <c r="G33" s="33" t="s">
        <v>403</v>
      </c>
      <c r="H33" s="32">
        <v>41178</v>
      </c>
      <c r="I33" s="34" t="s">
        <v>404</v>
      </c>
    </row>
    <row r="34" spans="1:9">
      <c r="A34" s="185">
        <v>8</v>
      </c>
      <c r="B34" s="186">
        <v>159</v>
      </c>
      <c r="C34" s="187" t="s">
        <v>400</v>
      </c>
      <c r="D34" s="188" t="s">
        <v>393</v>
      </c>
      <c r="G34" s="189" t="s">
        <v>405</v>
      </c>
      <c r="H34" s="32">
        <v>41758</v>
      </c>
      <c r="I34" s="29" t="s">
        <v>406</v>
      </c>
    </row>
    <row r="35" spans="1:9">
      <c r="A35" s="185">
        <v>9</v>
      </c>
      <c r="B35" s="186">
        <v>1111</v>
      </c>
      <c r="C35" s="187" t="s">
        <v>400</v>
      </c>
      <c r="D35" s="188" t="s">
        <v>393</v>
      </c>
      <c r="G35" s="29" t="s">
        <v>407</v>
      </c>
      <c r="H35" s="190">
        <v>41758</v>
      </c>
      <c r="I35" s="189" t="s">
        <v>408</v>
      </c>
    </row>
    <row r="36" spans="1:9">
      <c r="A36" s="185">
        <v>10</v>
      </c>
      <c r="B36" s="186">
        <v>1104</v>
      </c>
      <c r="C36" s="187" t="s">
        <v>400</v>
      </c>
      <c r="D36" s="188" t="s">
        <v>393</v>
      </c>
      <c r="G36" s="29" t="s">
        <v>407</v>
      </c>
      <c r="H36" s="190">
        <v>41944</v>
      </c>
      <c r="I36" s="189" t="s">
        <v>409</v>
      </c>
    </row>
    <row r="37" spans="1:9">
      <c r="A37" s="185">
        <v>11</v>
      </c>
      <c r="B37" s="186">
        <v>1112</v>
      </c>
      <c r="C37" s="187" t="s">
        <v>400</v>
      </c>
      <c r="D37" s="188" t="s">
        <v>393</v>
      </c>
    </row>
    <row r="38" spans="1:9">
      <c r="A38" s="185">
        <v>12</v>
      </c>
      <c r="B38" s="186">
        <v>1116</v>
      </c>
      <c r="C38" s="187" t="s">
        <v>400</v>
      </c>
      <c r="D38" s="188" t="s">
        <v>393</v>
      </c>
    </row>
    <row r="39" spans="1:9">
      <c r="A39" s="185">
        <v>13</v>
      </c>
      <c r="B39" s="186">
        <v>139</v>
      </c>
      <c r="C39" s="187" t="s">
        <v>410</v>
      </c>
      <c r="D39" s="188" t="s">
        <v>411</v>
      </c>
    </row>
    <row r="40" spans="1:9">
      <c r="A40" s="185">
        <v>15</v>
      </c>
      <c r="B40" s="186">
        <v>152</v>
      </c>
      <c r="C40" s="187" t="s">
        <v>410</v>
      </c>
      <c r="D40" s="188" t="s">
        <v>411</v>
      </c>
    </row>
    <row r="41" spans="1:9">
      <c r="A41" s="185">
        <v>16</v>
      </c>
      <c r="B41" s="186">
        <v>113</v>
      </c>
      <c r="C41" s="187" t="s">
        <v>412</v>
      </c>
      <c r="D41" s="188" t="s">
        <v>413</v>
      </c>
    </row>
    <row r="42" spans="1:9">
      <c r="A42" s="185">
        <v>17</v>
      </c>
      <c r="B42" s="186">
        <v>125</v>
      </c>
      <c r="C42" s="187" t="s">
        <v>412</v>
      </c>
      <c r="D42" s="188" t="s">
        <v>413</v>
      </c>
    </row>
    <row r="43" spans="1:9">
      <c r="A43" s="185">
        <v>18</v>
      </c>
      <c r="B43" s="186">
        <v>126</v>
      </c>
      <c r="C43" s="187" t="s">
        <v>412</v>
      </c>
      <c r="D43" s="188" t="s">
        <v>413</v>
      </c>
    </row>
    <row r="44" spans="1:9">
      <c r="A44" s="185">
        <v>19</v>
      </c>
      <c r="B44" s="186">
        <v>127</v>
      </c>
      <c r="C44" s="187" t="s">
        <v>412</v>
      </c>
      <c r="D44" s="188" t="s">
        <v>413</v>
      </c>
    </row>
    <row r="45" spans="1:9">
      <c r="A45" s="185">
        <v>20</v>
      </c>
      <c r="B45" s="186">
        <v>129</v>
      </c>
      <c r="C45" s="187" t="s">
        <v>412</v>
      </c>
      <c r="D45" s="188" t="s">
        <v>413</v>
      </c>
    </row>
    <row r="46" spans="1:9">
      <c r="A46" s="185">
        <v>21</v>
      </c>
      <c r="B46" s="186">
        <v>130</v>
      </c>
      <c r="C46" s="187" t="s">
        <v>412</v>
      </c>
      <c r="D46" s="188" t="s">
        <v>413</v>
      </c>
    </row>
    <row r="47" spans="1:9">
      <c r="A47" s="185">
        <v>22</v>
      </c>
      <c r="B47" s="186">
        <v>131</v>
      </c>
      <c r="C47" s="187" t="s">
        <v>412</v>
      </c>
      <c r="D47" s="188" t="s">
        <v>413</v>
      </c>
    </row>
    <row r="48" spans="1:9">
      <c r="A48" s="185">
        <v>23</v>
      </c>
      <c r="B48" s="186">
        <v>136</v>
      </c>
      <c r="C48" s="187" t="s">
        <v>414</v>
      </c>
      <c r="D48" s="188" t="s">
        <v>415</v>
      </c>
    </row>
    <row r="49" spans="1:4">
      <c r="A49" s="185">
        <v>24</v>
      </c>
      <c r="B49" s="186">
        <v>137</v>
      </c>
      <c r="C49" s="187" t="s">
        <v>414</v>
      </c>
      <c r="D49" s="188" t="s">
        <v>413</v>
      </c>
    </row>
    <row r="50" spans="1:4">
      <c r="A50" s="185">
        <v>25</v>
      </c>
      <c r="B50" s="186">
        <v>138</v>
      </c>
      <c r="C50" s="187" t="s">
        <v>414</v>
      </c>
      <c r="D50" s="188" t="s">
        <v>413</v>
      </c>
    </row>
    <row r="51" spans="1:4">
      <c r="A51" s="185">
        <v>26</v>
      </c>
      <c r="B51" s="186">
        <v>141</v>
      </c>
      <c r="C51" s="187" t="s">
        <v>414</v>
      </c>
      <c r="D51" s="188" t="s">
        <v>393</v>
      </c>
    </row>
    <row r="52" spans="1:4">
      <c r="A52" s="185">
        <v>28</v>
      </c>
      <c r="B52" s="186">
        <v>143</v>
      </c>
      <c r="C52" s="187" t="s">
        <v>414</v>
      </c>
      <c r="D52" s="188" t="s">
        <v>393</v>
      </c>
    </row>
    <row r="53" spans="1:4">
      <c r="A53" s="185">
        <v>29</v>
      </c>
      <c r="B53" s="186">
        <v>144</v>
      </c>
      <c r="C53" s="187" t="s">
        <v>414</v>
      </c>
      <c r="D53" s="188" t="s">
        <v>411</v>
      </c>
    </row>
    <row r="54" spans="1:4">
      <c r="A54" s="185">
        <v>30</v>
      </c>
      <c r="B54" s="186">
        <v>145</v>
      </c>
      <c r="C54" s="187" t="s">
        <v>414</v>
      </c>
      <c r="D54" s="188" t="s">
        <v>393</v>
      </c>
    </row>
    <row r="55" spans="1:4">
      <c r="A55" s="185">
        <v>31</v>
      </c>
      <c r="B55" s="186">
        <v>146</v>
      </c>
      <c r="C55" s="187" t="s">
        <v>414</v>
      </c>
      <c r="D55" s="188" t="s">
        <v>393</v>
      </c>
    </row>
    <row r="56" spans="1:4">
      <c r="A56" s="185">
        <v>32</v>
      </c>
      <c r="B56" s="186">
        <v>147</v>
      </c>
      <c r="C56" s="187" t="s">
        <v>414</v>
      </c>
      <c r="D56" s="188" t="s">
        <v>393</v>
      </c>
    </row>
    <row r="57" spans="1:4">
      <c r="A57" s="185">
        <v>33</v>
      </c>
      <c r="B57" s="186">
        <v>228</v>
      </c>
      <c r="C57" s="187" t="s">
        <v>414</v>
      </c>
      <c r="D57" s="188" t="s">
        <v>415</v>
      </c>
    </row>
    <row r="58" spans="1:4">
      <c r="A58" s="185">
        <v>34</v>
      </c>
      <c r="B58" s="186">
        <v>149</v>
      </c>
      <c r="C58" s="187" t="s">
        <v>414</v>
      </c>
      <c r="D58" s="188" t="s">
        <v>415</v>
      </c>
    </row>
    <row r="59" spans="1:4">
      <c r="A59" s="185">
        <v>35</v>
      </c>
      <c r="B59" s="186">
        <v>150</v>
      </c>
      <c r="C59" s="187" t="s">
        <v>414</v>
      </c>
      <c r="D59" s="188" t="s">
        <v>393</v>
      </c>
    </row>
    <row r="60" spans="1:4">
      <c r="A60" s="185">
        <v>36</v>
      </c>
      <c r="B60" s="186">
        <v>151</v>
      </c>
      <c r="C60" s="187" t="s">
        <v>414</v>
      </c>
      <c r="D60" s="188" t="s">
        <v>413</v>
      </c>
    </row>
    <row r="61" spans="1:4">
      <c r="A61" s="185">
        <v>37</v>
      </c>
      <c r="B61" s="186">
        <v>153</v>
      </c>
      <c r="C61" s="187" t="s">
        <v>414</v>
      </c>
      <c r="D61" s="188" t="s">
        <v>413</v>
      </c>
    </row>
    <row r="62" spans="1:4">
      <c r="A62" s="185">
        <v>38</v>
      </c>
      <c r="B62" s="186">
        <v>154</v>
      </c>
      <c r="C62" s="187" t="s">
        <v>414</v>
      </c>
      <c r="D62" s="188" t="s">
        <v>393</v>
      </c>
    </row>
    <row r="63" spans="1:4">
      <c r="A63" s="185">
        <v>39</v>
      </c>
      <c r="B63" s="186">
        <v>155</v>
      </c>
      <c r="C63" s="187" t="s">
        <v>414</v>
      </c>
      <c r="D63" s="188" t="s">
        <v>393</v>
      </c>
    </row>
    <row r="64" spans="1:4">
      <c r="A64" s="185">
        <v>40</v>
      </c>
      <c r="B64" s="186">
        <v>157</v>
      </c>
      <c r="C64" s="187" t="s">
        <v>412</v>
      </c>
      <c r="D64" s="188" t="s">
        <v>413</v>
      </c>
    </row>
    <row r="65" spans="1:4">
      <c r="A65" s="185">
        <v>41</v>
      </c>
      <c r="B65" s="186">
        <v>171</v>
      </c>
      <c r="C65" s="187" t="s">
        <v>416</v>
      </c>
      <c r="D65" s="188" t="s">
        <v>413</v>
      </c>
    </row>
    <row r="66" spans="1:4">
      <c r="A66" s="185">
        <v>42</v>
      </c>
      <c r="B66" s="186">
        <v>173</v>
      </c>
      <c r="C66" s="187" t="s">
        <v>417</v>
      </c>
      <c r="D66" s="188" t="s">
        <v>413</v>
      </c>
    </row>
    <row r="67" spans="1:4">
      <c r="A67" s="185">
        <v>43</v>
      </c>
      <c r="B67" s="186">
        <v>174</v>
      </c>
      <c r="C67" s="187" t="s">
        <v>417</v>
      </c>
      <c r="D67" s="188" t="s">
        <v>413</v>
      </c>
    </row>
    <row r="68" spans="1:4">
      <c r="A68" s="185">
        <v>44</v>
      </c>
      <c r="B68" s="186">
        <v>185</v>
      </c>
      <c r="C68" s="187" t="s">
        <v>416</v>
      </c>
      <c r="D68" s="188" t="s">
        <v>413</v>
      </c>
    </row>
    <row r="69" spans="1:4">
      <c r="A69" s="185">
        <v>45</v>
      </c>
      <c r="B69" s="186">
        <v>19</v>
      </c>
      <c r="C69" s="187" t="s">
        <v>418</v>
      </c>
      <c r="D69" s="188" t="s">
        <v>393</v>
      </c>
    </row>
    <row r="70" spans="1:4">
      <c r="A70" s="185">
        <v>46</v>
      </c>
      <c r="B70" s="186">
        <v>78</v>
      </c>
      <c r="C70" s="187" t="s">
        <v>419</v>
      </c>
      <c r="D70" s="188" t="s">
        <v>393</v>
      </c>
    </row>
    <row r="71" spans="1:4">
      <c r="A71" s="185">
        <v>47</v>
      </c>
      <c r="B71" s="186">
        <v>15</v>
      </c>
      <c r="C71" s="187" t="s">
        <v>420</v>
      </c>
      <c r="D71" s="188" t="s">
        <v>393</v>
      </c>
    </row>
    <row r="72" spans="1:4">
      <c r="A72" s="185">
        <v>48</v>
      </c>
      <c r="B72" s="186">
        <v>79</v>
      </c>
      <c r="C72" s="187" t="s">
        <v>421</v>
      </c>
      <c r="D72" s="188" t="s">
        <v>411</v>
      </c>
    </row>
    <row r="73" spans="1:4">
      <c r="A73" s="185">
        <v>49</v>
      </c>
      <c r="B73" s="186">
        <v>128</v>
      </c>
      <c r="C73" s="187" t="s">
        <v>412</v>
      </c>
      <c r="D73" s="188" t="s">
        <v>393</v>
      </c>
    </row>
    <row r="74" spans="1:4">
      <c r="A74" s="185">
        <v>50</v>
      </c>
      <c r="B74" s="186">
        <v>14</v>
      </c>
      <c r="C74" s="187" t="s">
        <v>422</v>
      </c>
      <c r="D74" s="188" t="s">
        <v>393</v>
      </c>
    </row>
    <row r="75" spans="1:4">
      <c r="A75" s="185">
        <v>51</v>
      </c>
      <c r="B75" s="186">
        <v>112</v>
      </c>
      <c r="C75" s="187" t="s">
        <v>423</v>
      </c>
      <c r="D75" s="188">
        <v>1</v>
      </c>
    </row>
    <row r="76" spans="1:4">
      <c r="A76" s="185">
        <v>51</v>
      </c>
      <c r="B76" s="186">
        <v>120</v>
      </c>
      <c r="C76" s="187" t="s">
        <v>423</v>
      </c>
      <c r="D76" s="188">
        <v>2</v>
      </c>
    </row>
    <row r="77" spans="1:4">
      <c r="A77" s="185">
        <v>52</v>
      </c>
      <c r="B77" s="186">
        <v>114</v>
      </c>
      <c r="C77" s="187" t="s">
        <v>424</v>
      </c>
      <c r="D77" s="188" t="s">
        <v>411</v>
      </c>
    </row>
    <row r="78" spans="1:4">
      <c r="A78" s="185">
        <v>53</v>
      </c>
      <c r="B78" s="186">
        <v>115</v>
      </c>
      <c r="C78" s="187" t="s">
        <v>424</v>
      </c>
      <c r="D78" s="188" t="s">
        <v>411</v>
      </c>
    </row>
    <row r="79" spans="1:4">
      <c r="A79" s="185">
        <v>55</v>
      </c>
      <c r="B79" s="186">
        <v>117</v>
      </c>
      <c r="C79" s="187" t="s">
        <v>424</v>
      </c>
      <c r="D79" s="188" t="s">
        <v>411</v>
      </c>
    </row>
    <row r="80" spans="1:4">
      <c r="A80" s="185">
        <v>56</v>
      </c>
      <c r="B80" s="186">
        <v>118</v>
      </c>
      <c r="C80" s="187" t="s">
        <v>424</v>
      </c>
      <c r="D80" s="188" t="s">
        <v>411</v>
      </c>
    </row>
    <row r="81" spans="1:4">
      <c r="A81" s="185">
        <v>57</v>
      </c>
      <c r="B81" s="186">
        <v>119</v>
      </c>
      <c r="C81" s="187" t="s">
        <v>424</v>
      </c>
      <c r="D81" s="188" t="s">
        <v>393</v>
      </c>
    </row>
    <row r="82" spans="1:4">
      <c r="A82" s="185">
        <v>58</v>
      </c>
      <c r="B82" s="186">
        <v>21</v>
      </c>
      <c r="C82" s="187" t="s">
        <v>425</v>
      </c>
      <c r="D82" s="188">
        <v>1</v>
      </c>
    </row>
    <row r="83" spans="1:4">
      <c r="A83" s="185">
        <v>58</v>
      </c>
      <c r="B83" s="186">
        <v>175</v>
      </c>
      <c r="C83" s="187" t="s">
        <v>425</v>
      </c>
      <c r="D83" s="188">
        <v>1</v>
      </c>
    </row>
    <row r="84" spans="1:4">
      <c r="A84" s="185">
        <v>59</v>
      </c>
      <c r="B84" s="186">
        <v>121</v>
      </c>
      <c r="C84" s="187" t="s">
        <v>424</v>
      </c>
      <c r="D84" s="188" t="s">
        <v>411</v>
      </c>
    </row>
    <row r="85" spans="1:4">
      <c r="A85" s="185">
        <v>60</v>
      </c>
      <c r="B85" s="186">
        <v>122</v>
      </c>
      <c r="C85" s="187" t="s">
        <v>424</v>
      </c>
      <c r="D85" s="188" t="s">
        <v>393</v>
      </c>
    </row>
    <row r="86" spans="1:4">
      <c r="A86" s="185">
        <v>62</v>
      </c>
      <c r="B86" s="186">
        <v>1119</v>
      </c>
      <c r="C86" s="187" t="s">
        <v>426</v>
      </c>
      <c r="D86" s="188" t="s">
        <v>427</v>
      </c>
    </row>
    <row r="87" spans="1:4">
      <c r="A87" s="185">
        <v>63</v>
      </c>
      <c r="B87" s="186">
        <v>172</v>
      </c>
      <c r="C87" s="187" t="s">
        <v>417</v>
      </c>
      <c r="D87" s="188" t="s">
        <v>411</v>
      </c>
    </row>
    <row r="88" spans="1:4">
      <c r="A88" s="185">
        <v>64</v>
      </c>
      <c r="B88" s="186">
        <v>1105</v>
      </c>
      <c r="C88" s="187" t="s">
        <v>424</v>
      </c>
      <c r="D88" s="188" t="s">
        <v>393</v>
      </c>
    </row>
    <row r="89" spans="1:4">
      <c r="A89" s="185">
        <v>65</v>
      </c>
      <c r="B89" s="186">
        <v>10</v>
      </c>
      <c r="C89" s="187" t="s">
        <v>428</v>
      </c>
      <c r="D89" s="188" t="s">
        <v>393</v>
      </c>
    </row>
    <row r="90" spans="1:4">
      <c r="A90" s="185">
        <v>66</v>
      </c>
      <c r="B90" s="186">
        <v>1106</v>
      </c>
      <c r="C90" s="187" t="s">
        <v>428</v>
      </c>
      <c r="D90" s="188" t="s">
        <v>393</v>
      </c>
    </row>
    <row r="91" spans="1:4">
      <c r="A91" s="185">
        <v>67</v>
      </c>
      <c r="B91" s="186">
        <v>102</v>
      </c>
      <c r="C91" s="187" t="s">
        <v>429</v>
      </c>
      <c r="D91" s="188" t="s">
        <v>413</v>
      </c>
    </row>
    <row r="92" spans="1:4">
      <c r="A92" s="185">
        <v>71</v>
      </c>
      <c r="B92" s="186">
        <v>109</v>
      </c>
      <c r="C92" s="187" t="s">
        <v>429</v>
      </c>
      <c r="D92" s="188" t="s">
        <v>393</v>
      </c>
    </row>
    <row r="93" spans="1:4">
      <c r="A93" s="185">
        <v>72</v>
      </c>
      <c r="B93" s="186">
        <v>111</v>
      </c>
      <c r="C93" s="187" t="s">
        <v>429</v>
      </c>
      <c r="D93" s="188" t="s">
        <v>393</v>
      </c>
    </row>
    <row r="94" spans="1:4">
      <c r="A94" s="185">
        <v>73</v>
      </c>
      <c r="B94" s="186">
        <v>156</v>
      </c>
      <c r="C94" s="187" t="s">
        <v>429</v>
      </c>
      <c r="D94" s="188" t="s">
        <v>413</v>
      </c>
    </row>
    <row r="95" spans="1:4">
      <c r="A95" s="185">
        <v>74</v>
      </c>
      <c r="B95" s="186">
        <v>17</v>
      </c>
      <c r="C95" s="187" t="s">
        <v>430</v>
      </c>
      <c r="D95" s="188" t="s">
        <v>393</v>
      </c>
    </row>
    <row r="96" spans="1:4">
      <c r="A96" s="185">
        <v>75</v>
      </c>
      <c r="B96" s="186">
        <v>62</v>
      </c>
      <c r="C96" s="187" t="s">
        <v>431</v>
      </c>
      <c r="D96" s="188" t="s">
        <v>393</v>
      </c>
    </row>
    <row r="97" spans="1:4">
      <c r="A97" s="185">
        <v>76</v>
      </c>
      <c r="B97" s="186">
        <v>63</v>
      </c>
      <c r="C97" s="187" t="s">
        <v>431</v>
      </c>
      <c r="D97" s="188" t="s">
        <v>393</v>
      </c>
    </row>
    <row r="98" spans="1:4">
      <c r="A98" s="185">
        <v>77</v>
      </c>
      <c r="B98" s="186">
        <v>134</v>
      </c>
      <c r="C98" s="187" t="s">
        <v>431</v>
      </c>
      <c r="D98" s="188" t="s">
        <v>393</v>
      </c>
    </row>
    <row r="99" spans="1:4">
      <c r="A99" s="185">
        <v>78</v>
      </c>
      <c r="B99" s="186">
        <v>13</v>
      </c>
      <c r="C99" s="187" t="s">
        <v>432</v>
      </c>
      <c r="D99" s="188" t="s">
        <v>393</v>
      </c>
    </row>
    <row r="100" spans="1:4">
      <c r="A100" s="185">
        <v>79</v>
      </c>
      <c r="B100" s="186">
        <v>97</v>
      </c>
      <c r="C100" s="187" t="s">
        <v>433</v>
      </c>
      <c r="D100" s="188">
        <v>2</v>
      </c>
    </row>
    <row r="101" spans="1:4">
      <c r="A101" s="185">
        <v>79</v>
      </c>
      <c r="B101" s="186">
        <v>164</v>
      </c>
      <c r="C101" s="187" t="s">
        <v>433</v>
      </c>
      <c r="D101" s="188">
        <v>1</v>
      </c>
    </row>
    <row r="102" spans="1:4">
      <c r="A102" s="185">
        <v>80</v>
      </c>
      <c r="B102" s="186">
        <v>96</v>
      </c>
      <c r="C102" s="187" t="s">
        <v>434</v>
      </c>
      <c r="D102" s="188" t="s">
        <v>393</v>
      </c>
    </row>
    <row r="103" spans="1:4">
      <c r="A103" s="185">
        <v>81</v>
      </c>
      <c r="B103" s="186">
        <v>60</v>
      </c>
      <c r="C103" s="187" t="s">
        <v>435</v>
      </c>
      <c r="D103" s="188" t="s">
        <v>393</v>
      </c>
    </row>
    <row r="104" spans="1:4">
      <c r="A104" s="185">
        <v>82</v>
      </c>
      <c r="B104" s="186">
        <v>83</v>
      </c>
      <c r="C104" s="187" t="s">
        <v>436</v>
      </c>
      <c r="D104" s="188" t="s">
        <v>393</v>
      </c>
    </row>
    <row r="105" spans="1:4">
      <c r="A105" s="185">
        <v>83</v>
      </c>
      <c r="B105" s="186">
        <v>84</v>
      </c>
      <c r="C105" s="187" t="s">
        <v>436</v>
      </c>
      <c r="D105" s="188" t="s">
        <v>393</v>
      </c>
    </row>
    <row r="106" spans="1:4">
      <c r="A106" s="185">
        <v>84</v>
      </c>
      <c r="B106" s="186">
        <v>85</v>
      </c>
      <c r="C106" s="187" t="s">
        <v>436</v>
      </c>
      <c r="D106" s="188" t="s">
        <v>393</v>
      </c>
    </row>
    <row r="107" spans="1:4">
      <c r="A107" s="185">
        <v>85</v>
      </c>
      <c r="B107" s="186">
        <v>86</v>
      </c>
      <c r="C107" s="187" t="s">
        <v>436</v>
      </c>
      <c r="D107" s="188" t="s">
        <v>393</v>
      </c>
    </row>
    <row r="108" spans="1:4">
      <c r="A108" s="185">
        <v>86</v>
      </c>
      <c r="B108" s="186">
        <v>1107</v>
      </c>
      <c r="C108" s="187" t="s">
        <v>436</v>
      </c>
      <c r="D108" s="188" t="s">
        <v>393</v>
      </c>
    </row>
    <row r="109" spans="1:4">
      <c r="A109" s="185">
        <v>87</v>
      </c>
      <c r="B109" s="186">
        <v>1109</v>
      </c>
      <c r="C109" s="187" t="s">
        <v>436</v>
      </c>
      <c r="D109" s="188" t="s">
        <v>393</v>
      </c>
    </row>
    <row r="110" spans="1:4">
      <c r="A110" s="185">
        <v>88</v>
      </c>
      <c r="B110" s="186">
        <v>1113</v>
      </c>
      <c r="C110" s="187" t="s">
        <v>436</v>
      </c>
      <c r="D110" s="188" t="s">
        <v>393</v>
      </c>
    </row>
    <row r="111" spans="1:4">
      <c r="A111" s="185">
        <v>91</v>
      </c>
      <c r="B111" s="186">
        <v>3</v>
      </c>
      <c r="C111" s="187" t="s">
        <v>437</v>
      </c>
      <c r="D111" s="188" t="s">
        <v>393</v>
      </c>
    </row>
    <row r="112" spans="1:4">
      <c r="A112" s="185">
        <v>92</v>
      </c>
      <c r="B112" s="186">
        <v>4</v>
      </c>
      <c r="C112" s="187" t="s">
        <v>437</v>
      </c>
      <c r="D112" s="188" t="s">
        <v>393</v>
      </c>
    </row>
    <row r="113" spans="1:4">
      <c r="A113" s="185">
        <v>93</v>
      </c>
      <c r="B113" s="186">
        <v>30</v>
      </c>
      <c r="C113" s="187" t="s">
        <v>438</v>
      </c>
      <c r="D113" s="188">
        <v>1</v>
      </c>
    </row>
    <row r="114" spans="1:4">
      <c r="A114" s="185">
        <v>93</v>
      </c>
      <c r="B114" s="186">
        <v>214</v>
      </c>
      <c r="C114" s="187" t="s">
        <v>438</v>
      </c>
      <c r="D114" s="188">
        <v>2</v>
      </c>
    </row>
    <row r="115" spans="1:4">
      <c r="A115" s="185">
        <v>94</v>
      </c>
      <c r="B115" s="186">
        <v>1108</v>
      </c>
      <c r="C115" s="187" t="s">
        <v>437</v>
      </c>
      <c r="D115" s="188" t="s">
        <v>393</v>
      </c>
    </row>
    <row r="116" spans="1:4">
      <c r="A116" s="185">
        <v>95</v>
      </c>
      <c r="B116" s="186">
        <v>1110</v>
      </c>
      <c r="C116" s="187" t="s">
        <v>437</v>
      </c>
      <c r="D116" s="188" t="s">
        <v>393</v>
      </c>
    </row>
    <row r="117" spans="1:4">
      <c r="A117" s="185">
        <v>96</v>
      </c>
      <c r="B117" s="186">
        <v>1114</v>
      </c>
      <c r="C117" s="187" t="s">
        <v>437</v>
      </c>
      <c r="D117" s="188" t="s">
        <v>393</v>
      </c>
    </row>
    <row r="118" spans="1:4">
      <c r="A118" s="185">
        <v>97</v>
      </c>
      <c r="B118" s="186">
        <v>54</v>
      </c>
      <c r="C118" s="187" t="s">
        <v>439</v>
      </c>
      <c r="D118" s="188" t="s">
        <v>393</v>
      </c>
    </row>
    <row r="119" spans="1:4">
      <c r="A119" s="185">
        <v>98</v>
      </c>
      <c r="B119" s="186">
        <v>12</v>
      </c>
      <c r="C119" s="187" t="s">
        <v>440</v>
      </c>
      <c r="D119" s="188" t="s">
        <v>393</v>
      </c>
    </row>
    <row r="120" spans="1:4">
      <c r="A120" s="185">
        <v>99</v>
      </c>
      <c r="B120" s="186">
        <v>75</v>
      </c>
      <c r="C120" s="187" t="s">
        <v>441</v>
      </c>
      <c r="D120" s="188" t="s">
        <v>411</v>
      </c>
    </row>
    <row r="121" spans="1:4">
      <c r="A121" s="185">
        <v>100</v>
      </c>
      <c r="B121" s="186">
        <v>76</v>
      </c>
      <c r="C121" s="187" t="s">
        <v>441</v>
      </c>
      <c r="D121" s="188" t="s">
        <v>411</v>
      </c>
    </row>
    <row r="122" spans="1:4">
      <c r="A122" s="185">
        <v>101</v>
      </c>
      <c r="B122" s="186">
        <v>7</v>
      </c>
      <c r="C122" s="187" t="s">
        <v>442</v>
      </c>
      <c r="D122" s="188" t="s">
        <v>393</v>
      </c>
    </row>
    <row r="123" spans="1:4">
      <c r="A123" s="185">
        <v>102</v>
      </c>
      <c r="B123" s="186">
        <v>8</v>
      </c>
      <c r="C123" s="187" t="s">
        <v>442</v>
      </c>
      <c r="D123" s="188" t="s">
        <v>393</v>
      </c>
    </row>
    <row r="124" spans="1:4">
      <c r="A124" s="185">
        <v>103</v>
      </c>
      <c r="B124" s="186">
        <v>9</v>
      </c>
      <c r="C124" s="187" t="s">
        <v>442</v>
      </c>
      <c r="D124" s="188" t="s">
        <v>393</v>
      </c>
    </row>
    <row r="125" spans="1:4">
      <c r="A125" s="185">
        <v>104</v>
      </c>
      <c r="B125" s="186">
        <v>61</v>
      </c>
      <c r="C125" s="187" t="s">
        <v>443</v>
      </c>
      <c r="D125" s="188" t="s">
        <v>413</v>
      </c>
    </row>
    <row r="126" spans="1:4">
      <c r="A126" s="185">
        <v>105</v>
      </c>
      <c r="B126" s="186">
        <v>65</v>
      </c>
      <c r="C126" s="187" t="s">
        <v>443</v>
      </c>
      <c r="D126" s="188" t="s">
        <v>393</v>
      </c>
    </row>
    <row r="127" spans="1:4">
      <c r="A127" s="185">
        <v>106</v>
      </c>
      <c r="B127" s="186">
        <v>66</v>
      </c>
      <c r="C127" s="187" t="s">
        <v>443</v>
      </c>
      <c r="D127" s="188" t="s">
        <v>413</v>
      </c>
    </row>
    <row r="128" spans="1:4">
      <c r="A128" s="185">
        <v>107</v>
      </c>
      <c r="B128" s="186">
        <v>67</v>
      </c>
      <c r="C128" s="187" t="s">
        <v>443</v>
      </c>
      <c r="D128" s="188" t="s">
        <v>413</v>
      </c>
    </row>
    <row r="129" spans="1:4">
      <c r="A129" s="185">
        <v>108</v>
      </c>
      <c r="B129" s="186">
        <v>68</v>
      </c>
      <c r="C129" s="187" t="s">
        <v>443</v>
      </c>
      <c r="D129" s="188" t="s">
        <v>413</v>
      </c>
    </row>
    <row r="130" spans="1:4">
      <c r="A130" s="185">
        <v>109</v>
      </c>
      <c r="B130" s="186">
        <v>69</v>
      </c>
      <c r="C130" s="187" t="s">
        <v>443</v>
      </c>
      <c r="D130" s="188" t="s">
        <v>393</v>
      </c>
    </row>
    <row r="131" spans="1:4">
      <c r="A131" s="185">
        <v>110</v>
      </c>
      <c r="B131" s="186">
        <v>1348</v>
      </c>
      <c r="C131" s="187" t="s">
        <v>443</v>
      </c>
      <c r="D131" s="188" t="s">
        <v>393</v>
      </c>
    </row>
    <row r="132" spans="1:4">
      <c r="A132" s="185">
        <v>111</v>
      </c>
      <c r="B132" s="186">
        <v>91</v>
      </c>
      <c r="C132" s="187" t="s">
        <v>444</v>
      </c>
      <c r="D132" s="188" t="s">
        <v>393</v>
      </c>
    </row>
    <row r="133" spans="1:4">
      <c r="A133" s="185">
        <v>112</v>
      </c>
      <c r="B133" s="186">
        <v>22</v>
      </c>
      <c r="C133" s="187" t="s">
        <v>445</v>
      </c>
      <c r="D133" s="188" t="s">
        <v>411</v>
      </c>
    </row>
    <row r="134" spans="1:4">
      <c r="A134" s="185">
        <v>113</v>
      </c>
      <c r="B134" s="186">
        <v>23</v>
      </c>
      <c r="C134" s="187" t="s">
        <v>445</v>
      </c>
      <c r="D134" s="188" t="s">
        <v>411</v>
      </c>
    </row>
    <row r="135" spans="1:4">
      <c r="A135" s="185">
        <v>115</v>
      </c>
      <c r="B135" s="186">
        <v>25</v>
      </c>
      <c r="C135" s="187" t="s">
        <v>445</v>
      </c>
      <c r="D135" s="188" t="s">
        <v>393</v>
      </c>
    </row>
    <row r="136" spans="1:4">
      <c r="A136" s="185">
        <v>116</v>
      </c>
      <c r="B136" s="186">
        <v>26</v>
      </c>
      <c r="C136" s="187" t="s">
        <v>445</v>
      </c>
      <c r="D136" s="188" t="s">
        <v>393</v>
      </c>
    </row>
    <row r="137" spans="1:4">
      <c r="A137" s="185">
        <v>117</v>
      </c>
      <c r="B137" s="186">
        <v>1349</v>
      </c>
      <c r="C137" s="187" t="s">
        <v>445</v>
      </c>
      <c r="D137" s="188" t="s">
        <v>393</v>
      </c>
    </row>
    <row r="138" spans="1:4">
      <c r="A138" s="185">
        <v>118</v>
      </c>
      <c r="B138" s="186">
        <v>6</v>
      </c>
      <c r="C138" s="187" t="s">
        <v>446</v>
      </c>
      <c r="D138" s="188" t="s">
        <v>393</v>
      </c>
    </row>
    <row r="139" spans="1:4">
      <c r="A139" s="185">
        <v>119</v>
      </c>
      <c r="B139" s="186">
        <v>1350</v>
      </c>
      <c r="C139" s="187" t="s">
        <v>446</v>
      </c>
      <c r="D139" s="188" t="s">
        <v>393</v>
      </c>
    </row>
    <row r="140" spans="1:4">
      <c r="A140" s="185">
        <v>120</v>
      </c>
      <c r="B140" s="186">
        <v>11</v>
      </c>
      <c r="C140" s="187" t="s">
        <v>417</v>
      </c>
      <c r="D140" s="188" t="s">
        <v>393</v>
      </c>
    </row>
    <row r="141" spans="1:4">
      <c r="A141" s="185">
        <v>121</v>
      </c>
      <c r="B141" s="186">
        <v>26</v>
      </c>
      <c r="C141" s="187" t="s">
        <v>447</v>
      </c>
      <c r="D141" s="188">
        <v>2</v>
      </c>
    </row>
    <row r="142" spans="1:4">
      <c r="A142" s="185">
        <v>121</v>
      </c>
      <c r="B142" s="186">
        <v>224</v>
      </c>
      <c r="C142" s="187" t="s">
        <v>447</v>
      </c>
      <c r="D142" s="188">
        <v>1</v>
      </c>
    </row>
    <row r="143" spans="1:4">
      <c r="A143" s="185">
        <v>122</v>
      </c>
      <c r="B143" s="186">
        <v>201</v>
      </c>
      <c r="C143" s="187" t="s">
        <v>448</v>
      </c>
      <c r="D143" s="188">
        <v>1</v>
      </c>
    </row>
    <row r="144" spans="1:4">
      <c r="A144" s="185">
        <v>122</v>
      </c>
      <c r="B144" s="186">
        <v>245</v>
      </c>
      <c r="C144" s="187" t="s">
        <v>448</v>
      </c>
      <c r="D144" s="188">
        <v>2</v>
      </c>
    </row>
    <row r="145" spans="1:4">
      <c r="A145" s="185">
        <v>123</v>
      </c>
      <c r="B145" s="186">
        <v>1307</v>
      </c>
      <c r="C145" s="187" t="s">
        <v>449</v>
      </c>
      <c r="D145" s="188">
        <v>1</v>
      </c>
    </row>
    <row r="146" spans="1:4">
      <c r="A146" s="185">
        <v>124</v>
      </c>
      <c r="B146" s="186">
        <v>1319</v>
      </c>
      <c r="C146" s="187" t="s">
        <v>449</v>
      </c>
      <c r="D146" s="188">
        <v>1</v>
      </c>
    </row>
    <row r="147" spans="1:4">
      <c r="A147" s="185">
        <v>125</v>
      </c>
      <c r="B147" s="186">
        <v>1315</v>
      </c>
      <c r="C147" s="187" t="s">
        <v>449</v>
      </c>
      <c r="D147" s="188">
        <v>1</v>
      </c>
    </row>
    <row r="148" spans="1:4">
      <c r="A148" s="185">
        <v>126</v>
      </c>
      <c r="B148" s="186">
        <v>1193</v>
      </c>
      <c r="C148" s="187" t="s">
        <v>450</v>
      </c>
      <c r="D148" s="188">
        <v>1</v>
      </c>
    </row>
    <row r="149" spans="1:4">
      <c r="A149" s="185">
        <v>126</v>
      </c>
      <c r="B149" s="186">
        <v>1194</v>
      </c>
      <c r="C149" s="187" t="s">
        <v>451</v>
      </c>
      <c r="D149" s="188">
        <v>2</v>
      </c>
    </row>
    <row r="150" spans="1:4">
      <c r="A150" s="185">
        <v>127</v>
      </c>
      <c r="B150" s="186">
        <v>80</v>
      </c>
      <c r="C150" s="187" t="s">
        <v>452</v>
      </c>
      <c r="D150" s="188" t="s">
        <v>413</v>
      </c>
    </row>
    <row r="151" spans="1:4">
      <c r="A151" s="185">
        <v>127</v>
      </c>
      <c r="B151" s="186">
        <v>148</v>
      </c>
      <c r="C151" s="187" t="s">
        <v>452</v>
      </c>
      <c r="D151" s="188">
        <v>1</v>
      </c>
    </row>
    <row r="152" spans="1:4">
      <c r="A152" s="185">
        <v>127</v>
      </c>
      <c r="B152" s="186">
        <v>221</v>
      </c>
      <c r="C152" s="187" t="s">
        <v>452</v>
      </c>
      <c r="D152" s="191" t="s">
        <v>427</v>
      </c>
    </row>
    <row r="153" spans="1:4">
      <c r="A153" s="185">
        <v>128</v>
      </c>
      <c r="B153" s="186">
        <v>1120</v>
      </c>
      <c r="C153" s="187" t="s">
        <v>453</v>
      </c>
      <c r="D153" s="188">
        <v>1</v>
      </c>
    </row>
    <row r="154" spans="1:4">
      <c r="A154" s="185">
        <v>128</v>
      </c>
      <c r="B154" s="186">
        <v>1121</v>
      </c>
      <c r="C154" s="187" t="s">
        <v>453</v>
      </c>
      <c r="D154" s="188">
        <v>1</v>
      </c>
    </row>
    <row r="155" spans="1:4">
      <c r="A155" s="185">
        <v>128</v>
      </c>
      <c r="B155" s="186">
        <v>1122</v>
      </c>
      <c r="C155" s="187" t="s">
        <v>453</v>
      </c>
      <c r="D155" s="188">
        <v>2</v>
      </c>
    </row>
    <row r="156" spans="1:4">
      <c r="A156" s="185">
        <v>129</v>
      </c>
      <c r="B156" s="186">
        <v>169</v>
      </c>
      <c r="C156" s="187" t="s">
        <v>452</v>
      </c>
      <c r="D156" s="188">
        <v>1</v>
      </c>
    </row>
    <row r="157" spans="1:4">
      <c r="A157" s="185">
        <v>129</v>
      </c>
      <c r="B157" s="186">
        <v>202</v>
      </c>
      <c r="C157" s="187" t="s">
        <v>452</v>
      </c>
      <c r="D157" s="188">
        <v>1</v>
      </c>
    </row>
    <row r="158" spans="1:4">
      <c r="A158" s="185">
        <v>129</v>
      </c>
      <c r="B158" s="186">
        <v>222</v>
      </c>
      <c r="C158" s="187" t="s">
        <v>452</v>
      </c>
      <c r="D158" s="188">
        <v>2</v>
      </c>
    </row>
    <row r="159" spans="1:4">
      <c r="A159" s="185">
        <v>130</v>
      </c>
      <c r="B159" s="186">
        <v>1308</v>
      </c>
      <c r="C159" s="187" t="s">
        <v>454</v>
      </c>
      <c r="D159" s="188">
        <v>1</v>
      </c>
    </row>
    <row r="160" spans="1:4">
      <c r="A160" s="185">
        <v>130</v>
      </c>
      <c r="B160" s="186">
        <v>1309</v>
      </c>
      <c r="C160" s="187" t="s">
        <v>454</v>
      </c>
      <c r="D160" s="188">
        <v>1</v>
      </c>
    </row>
    <row r="161" spans="1:4">
      <c r="A161" s="185">
        <v>130</v>
      </c>
      <c r="B161" s="186">
        <v>1310</v>
      </c>
      <c r="C161" s="187" t="s">
        <v>454</v>
      </c>
      <c r="D161" s="188">
        <v>2</v>
      </c>
    </row>
    <row r="162" spans="1:4">
      <c r="A162" s="185">
        <v>131</v>
      </c>
      <c r="B162" s="186">
        <v>1311</v>
      </c>
      <c r="C162" s="187" t="s">
        <v>454</v>
      </c>
      <c r="D162" s="188">
        <v>1</v>
      </c>
    </row>
    <row r="163" spans="1:4">
      <c r="A163" s="185">
        <v>131</v>
      </c>
      <c r="B163" s="186">
        <v>1312</v>
      </c>
      <c r="C163" s="187" t="s">
        <v>454</v>
      </c>
      <c r="D163" s="188">
        <v>1</v>
      </c>
    </row>
    <row r="164" spans="1:4">
      <c r="A164" s="185">
        <v>131</v>
      </c>
      <c r="B164" s="186">
        <v>1313</v>
      </c>
      <c r="C164" s="187" t="s">
        <v>454</v>
      </c>
      <c r="D164" s="188">
        <v>2</v>
      </c>
    </row>
    <row r="165" spans="1:4">
      <c r="A165" s="185">
        <v>132</v>
      </c>
      <c r="B165" s="186">
        <v>92</v>
      </c>
      <c r="C165" s="187" t="s">
        <v>455</v>
      </c>
      <c r="D165" s="188" t="s">
        <v>411</v>
      </c>
    </row>
    <row r="166" spans="1:4">
      <c r="A166" s="185">
        <v>132</v>
      </c>
      <c r="B166" s="186">
        <v>210</v>
      </c>
      <c r="C166" s="187" t="s">
        <v>455</v>
      </c>
      <c r="D166" s="188">
        <v>2</v>
      </c>
    </row>
    <row r="167" spans="1:4">
      <c r="A167" s="185">
        <v>132</v>
      </c>
      <c r="B167" s="186">
        <v>234</v>
      </c>
      <c r="C167" s="187" t="s">
        <v>455</v>
      </c>
      <c r="D167" s="188" t="s">
        <v>411</v>
      </c>
    </row>
    <row r="168" spans="1:4">
      <c r="A168" s="185">
        <v>132</v>
      </c>
      <c r="B168" s="186">
        <v>236</v>
      </c>
      <c r="C168" s="187" t="s">
        <v>455</v>
      </c>
      <c r="D168" s="188" t="s">
        <v>411</v>
      </c>
    </row>
    <row r="169" spans="1:4">
      <c r="A169" s="185">
        <v>133</v>
      </c>
      <c r="B169" s="186">
        <v>92</v>
      </c>
      <c r="C169" s="187" t="s">
        <v>455</v>
      </c>
      <c r="D169" s="188">
        <v>1</v>
      </c>
    </row>
    <row r="170" spans="1:4">
      <c r="A170" s="185">
        <v>133</v>
      </c>
      <c r="B170" s="186">
        <v>210</v>
      </c>
      <c r="C170" s="187" t="s">
        <v>455</v>
      </c>
      <c r="D170" s="188">
        <v>2</v>
      </c>
    </row>
    <row r="171" spans="1:4">
      <c r="A171" s="185">
        <v>133</v>
      </c>
      <c r="B171" s="186">
        <v>233</v>
      </c>
      <c r="C171" s="187" t="s">
        <v>455</v>
      </c>
      <c r="D171" s="188">
        <v>1</v>
      </c>
    </row>
    <row r="172" spans="1:4">
      <c r="A172" s="185">
        <v>133</v>
      </c>
      <c r="B172" s="186">
        <v>246</v>
      </c>
      <c r="C172" s="187" t="s">
        <v>455</v>
      </c>
      <c r="D172" s="188">
        <v>1</v>
      </c>
    </row>
    <row r="173" spans="1:4">
      <c r="A173" s="185">
        <v>134</v>
      </c>
      <c r="B173" s="186">
        <v>101</v>
      </c>
      <c r="C173" s="187" t="s">
        <v>455</v>
      </c>
      <c r="D173" s="188">
        <v>1</v>
      </c>
    </row>
    <row r="174" spans="1:4">
      <c r="A174" s="185">
        <v>134</v>
      </c>
      <c r="B174" s="186">
        <v>210</v>
      </c>
      <c r="C174" s="187" t="s">
        <v>455</v>
      </c>
      <c r="D174" s="188">
        <v>2</v>
      </c>
    </row>
    <row r="175" spans="1:4">
      <c r="A175" s="185">
        <v>134</v>
      </c>
      <c r="B175" s="186">
        <v>232</v>
      </c>
      <c r="C175" s="187" t="s">
        <v>455</v>
      </c>
      <c r="D175" s="188">
        <v>1</v>
      </c>
    </row>
    <row r="176" spans="1:4">
      <c r="A176" s="185">
        <v>134</v>
      </c>
      <c r="B176" s="186">
        <v>250</v>
      </c>
      <c r="C176" s="187" t="s">
        <v>455</v>
      </c>
      <c r="D176" s="188">
        <v>1</v>
      </c>
    </row>
    <row r="177" spans="1:4">
      <c r="A177" s="185">
        <v>135</v>
      </c>
      <c r="B177" s="186">
        <v>38</v>
      </c>
      <c r="C177" s="187" t="s">
        <v>455</v>
      </c>
      <c r="D177" s="188">
        <v>1</v>
      </c>
    </row>
    <row r="178" spans="1:4">
      <c r="A178" s="185">
        <v>135</v>
      </c>
      <c r="B178" s="186">
        <v>80</v>
      </c>
      <c r="C178" s="187" t="s">
        <v>455</v>
      </c>
      <c r="D178" s="188">
        <v>1</v>
      </c>
    </row>
    <row r="179" spans="1:4">
      <c r="A179" s="185">
        <v>135</v>
      </c>
      <c r="B179" s="186">
        <v>221</v>
      </c>
      <c r="C179" s="187" t="s">
        <v>455</v>
      </c>
      <c r="D179" s="191" t="s">
        <v>427</v>
      </c>
    </row>
    <row r="180" spans="1:4">
      <c r="A180" s="185">
        <v>135</v>
      </c>
      <c r="B180" s="186">
        <v>247</v>
      </c>
      <c r="C180" s="187" t="s">
        <v>455</v>
      </c>
      <c r="D180" s="188">
        <v>1</v>
      </c>
    </row>
    <row r="181" spans="1:4">
      <c r="A181" s="185">
        <v>136</v>
      </c>
      <c r="B181" s="186">
        <v>124</v>
      </c>
      <c r="C181" s="187" t="s">
        <v>455</v>
      </c>
      <c r="D181" s="188">
        <v>1</v>
      </c>
    </row>
    <row r="182" spans="1:4">
      <c r="A182" s="185">
        <v>136</v>
      </c>
      <c r="B182" s="186">
        <v>202</v>
      </c>
      <c r="C182" s="187" t="s">
        <v>455</v>
      </c>
      <c r="D182" s="188">
        <v>1</v>
      </c>
    </row>
    <row r="183" spans="1:4">
      <c r="A183" s="185">
        <v>136</v>
      </c>
      <c r="B183" s="186">
        <v>222</v>
      </c>
      <c r="C183" s="187" t="s">
        <v>455</v>
      </c>
      <c r="D183" s="188">
        <v>2</v>
      </c>
    </row>
    <row r="184" spans="1:4">
      <c r="A184" s="185">
        <v>136</v>
      </c>
      <c r="B184" s="186">
        <v>246</v>
      </c>
      <c r="C184" s="187" t="s">
        <v>455</v>
      </c>
      <c r="D184" s="188">
        <v>1</v>
      </c>
    </row>
    <row r="185" spans="1:4">
      <c r="A185" s="185">
        <v>137</v>
      </c>
      <c r="B185" s="186">
        <v>203</v>
      </c>
      <c r="C185" s="187" t="s">
        <v>455</v>
      </c>
      <c r="D185" s="188" t="s">
        <v>456</v>
      </c>
    </row>
    <row r="186" spans="1:4">
      <c r="A186" s="185">
        <v>137</v>
      </c>
      <c r="B186" s="186">
        <v>222</v>
      </c>
      <c r="C186" s="187" t="s">
        <v>455</v>
      </c>
      <c r="D186" s="188" t="s">
        <v>456</v>
      </c>
    </row>
    <row r="187" spans="1:4">
      <c r="A187" s="185">
        <v>137</v>
      </c>
      <c r="B187" s="186">
        <v>223</v>
      </c>
      <c r="C187" s="187" t="s">
        <v>455</v>
      </c>
      <c r="D187" s="188" t="s">
        <v>456</v>
      </c>
    </row>
    <row r="188" spans="1:4">
      <c r="A188" s="185">
        <v>137</v>
      </c>
      <c r="B188" s="186">
        <v>229</v>
      </c>
      <c r="C188" s="187" t="s">
        <v>455</v>
      </c>
      <c r="D188" s="188" t="s">
        <v>456</v>
      </c>
    </row>
    <row r="189" spans="1:4">
      <c r="A189" s="185">
        <v>138</v>
      </c>
      <c r="B189" s="186">
        <v>5</v>
      </c>
      <c r="C189" s="187" t="s">
        <v>455</v>
      </c>
      <c r="D189" s="188" t="s">
        <v>411</v>
      </c>
    </row>
    <row r="190" spans="1:4">
      <c r="A190" s="185">
        <v>138</v>
      </c>
      <c r="B190" s="186">
        <v>88</v>
      </c>
      <c r="C190" s="187" t="s">
        <v>455</v>
      </c>
      <c r="D190" s="188" t="s">
        <v>411</v>
      </c>
    </row>
    <row r="191" spans="1:4">
      <c r="A191" s="185">
        <v>138</v>
      </c>
      <c r="B191" s="186">
        <v>208</v>
      </c>
      <c r="C191" s="187" t="s">
        <v>455</v>
      </c>
      <c r="D191" s="188">
        <v>2</v>
      </c>
    </row>
    <row r="192" spans="1:4">
      <c r="A192" s="185">
        <v>138</v>
      </c>
      <c r="B192" s="186">
        <v>235</v>
      </c>
      <c r="C192" s="187" t="s">
        <v>455</v>
      </c>
      <c r="D192" s="188" t="s">
        <v>411</v>
      </c>
    </row>
    <row r="193" spans="1:4">
      <c r="A193" s="185">
        <v>140</v>
      </c>
      <c r="B193" s="186">
        <v>1395</v>
      </c>
      <c r="C193" s="187" t="s">
        <v>438</v>
      </c>
      <c r="D193" s="188">
        <v>2</v>
      </c>
    </row>
    <row r="194" spans="1:4">
      <c r="A194" s="185">
        <v>140</v>
      </c>
      <c r="B194" s="186">
        <v>1396</v>
      </c>
      <c r="C194" s="187" t="s">
        <v>438</v>
      </c>
      <c r="D194" s="188">
        <v>1</v>
      </c>
    </row>
    <row r="195" spans="1:4">
      <c r="A195" s="185">
        <v>141</v>
      </c>
      <c r="B195" s="186">
        <v>189</v>
      </c>
      <c r="C195" s="187" t="s">
        <v>457</v>
      </c>
      <c r="D195" s="188">
        <v>1</v>
      </c>
    </row>
    <row r="196" spans="1:4">
      <c r="A196" s="185">
        <v>141</v>
      </c>
      <c r="B196" s="186">
        <v>210</v>
      </c>
      <c r="C196" s="187" t="s">
        <v>457</v>
      </c>
      <c r="D196" s="188">
        <v>2</v>
      </c>
    </row>
    <row r="197" spans="1:4">
      <c r="A197" s="185">
        <v>141</v>
      </c>
      <c r="B197" s="186">
        <v>233</v>
      </c>
      <c r="C197" s="187" t="s">
        <v>457</v>
      </c>
      <c r="D197" s="188">
        <v>1</v>
      </c>
    </row>
    <row r="198" spans="1:4">
      <c r="A198" s="185">
        <v>141</v>
      </c>
      <c r="B198" s="186">
        <v>249</v>
      </c>
      <c r="C198" s="187" t="s">
        <v>457</v>
      </c>
      <c r="D198" s="188">
        <v>1</v>
      </c>
    </row>
    <row r="199" spans="1:4">
      <c r="A199" s="185">
        <v>141</v>
      </c>
      <c r="B199" s="186">
        <v>252</v>
      </c>
      <c r="C199" s="187" t="s">
        <v>457</v>
      </c>
      <c r="D199" s="188">
        <v>1</v>
      </c>
    </row>
    <row r="200" spans="1:4">
      <c r="A200" s="185">
        <v>142</v>
      </c>
      <c r="B200" s="186">
        <v>132</v>
      </c>
      <c r="C200" s="187" t="s">
        <v>457</v>
      </c>
      <c r="D200" s="188">
        <v>1</v>
      </c>
    </row>
    <row r="201" spans="1:4">
      <c r="A201" s="185">
        <v>142</v>
      </c>
      <c r="B201" s="186">
        <v>206</v>
      </c>
      <c r="C201" s="187" t="s">
        <v>457</v>
      </c>
      <c r="D201" s="188">
        <v>2</v>
      </c>
    </row>
    <row r="202" spans="1:4">
      <c r="A202" s="185">
        <v>142</v>
      </c>
      <c r="B202" s="186">
        <v>230</v>
      </c>
      <c r="C202" s="187" t="s">
        <v>457</v>
      </c>
      <c r="D202" s="188">
        <v>1</v>
      </c>
    </row>
    <row r="203" spans="1:4">
      <c r="A203" s="185">
        <v>142</v>
      </c>
      <c r="B203" s="186">
        <v>249</v>
      </c>
      <c r="C203" s="187" t="s">
        <v>457</v>
      </c>
      <c r="D203" s="188">
        <v>1</v>
      </c>
    </row>
    <row r="204" spans="1:4">
      <c r="A204" s="185">
        <v>142</v>
      </c>
      <c r="B204" s="186">
        <v>252</v>
      </c>
      <c r="C204" s="187" t="s">
        <v>457</v>
      </c>
      <c r="D204" s="188">
        <v>1</v>
      </c>
    </row>
    <row r="205" spans="1:4">
      <c r="A205" s="185">
        <v>143</v>
      </c>
      <c r="B205" s="186">
        <v>47</v>
      </c>
      <c r="C205" s="187" t="s">
        <v>441</v>
      </c>
      <c r="D205" s="188" t="s">
        <v>393</v>
      </c>
    </row>
    <row r="206" spans="1:4">
      <c r="A206" s="185">
        <v>144</v>
      </c>
      <c r="B206" s="186">
        <v>93</v>
      </c>
      <c r="C206" s="187" t="s">
        <v>458</v>
      </c>
      <c r="D206" s="188">
        <v>1</v>
      </c>
    </row>
    <row r="207" spans="1:4">
      <c r="A207" s="185">
        <v>144</v>
      </c>
      <c r="B207" s="186">
        <v>208</v>
      </c>
      <c r="C207" s="187" t="s">
        <v>458</v>
      </c>
      <c r="D207" s="188">
        <v>2</v>
      </c>
    </row>
    <row r="208" spans="1:4">
      <c r="A208" s="185">
        <v>144</v>
      </c>
      <c r="B208" s="186">
        <v>239</v>
      </c>
      <c r="C208" s="187" t="s">
        <v>458</v>
      </c>
      <c r="D208" s="188">
        <v>1</v>
      </c>
    </row>
    <row r="209" spans="1:4">
      <c r="A209" s="185">
        <v>144</v>
      </c>
      <c r="B209" s="186">
        <v>243</v>
      </c>
      <c r="C209" s="187" t="s">
        <v>458</v>
      </c>
      <c r="D209" s="188">
        <v>1</v>
      </c>
    </row>
    <row r="210" spans="1:4">
      <c r="A210" s="185">
        <v>144</v>
      </c>
      <c r="B210" s="186">
        <v>248</v>
      </c>
      <c r="C210" s="187" t="s">
        <v>458</v>
      </c>
      <c r="D210" s="188">
        <v>1</v>
      </c>
    </row>
    <row r="211" spans="1:4">
      <c r="A211" s="185">
        <v>144</v>
      </c>
      <c r="B211" s="186">
        <v>251</v>
      </c>
      <c r="C211" s="187" t="s">
        <v>458</v>
      </c>
      <c r="D211" s="188">
        <v>1</v>
      </c>
    </row>
    <row r="212" spans="1:4">
      <c r="A212" s="185">
        <v>145</v>
      </c>
      <c r="B212" s="186">
        <v>210</v>
      </c>
      <c r="C212" s="187" t="s">
        <v>458</v>
      </c>
      <c r="D212" s="188">
        <v>2</v>
      </c>
    </row>
    <row r="213" spans="1:4">
      <c r="A213" s="185">
        <v>145</v>
      </c>
      <c r="B213" s="186">
        <v>249</v>
      </c>
      <c r="C213" s="187" t="s">
        <v>458</v>
      </c>
      <c r="D213" s="188">
        <v>1</v>
      </c>
    </row>
    <row r="214" spans="1:4">
      <c r="A214" s="185">
        <v>145</v>
      </c>
      <c r="B214" s="186">
        <v>92</v>
      </c>
      <c r="C214" s="187" t="s">
        <v>458</v>
      </c>
      <c r="D214" s="188" t="s">
        <v>411</v>
      </c>
    </row>
    <row r="215" spans="1:4">
      <c r="A215" s="185">
        <v>145</v>
      </c>
      <c r="B215" s="186">
        <v>240</v>
      </c>
      <c r="C215" s="187" t="s">
        <v>458</v>
      </c>
      <c r="D215" s="188" t="s">
        <v>411</v>
      </c>
    </row>
    <row r="216" spans="1:4">
      <c r="A216" s="185">
        <v>145</v>
      </c>
      <c r="B216" s="186">
        <v>244</v>
      </c>
      <c r="C216" s="187" t="s">
        <v>458</v>
      </c>
      <c r="D216" s="188" t="s">
        <v>411</v>
      </c>
    </row>
    <row r="217" spans="1:4">
      <c r="A217" s="185">
        <v>145</v>
      </c>
      <c r="B217" s="186">
        <v>252</v>
      </c>
      <c r="C217" s="187" t="s">
        <v>458</v>
      </c>
      <c r="D217" s="188">
        <v>1</v>
      </c>
    </row>
    <row r="218" spans="1:4">
      <c r="A218" s="185">
        <v>146</v>
      </c>
      <c r="B218" s="186">
        <v>73</v>
      </c>
      <c r="C218" s="187" t="s">
        <v>458</v>
      </c>
      <c r="D218" s="188">
        <v>1</v>
      </c>
    </row>
    <row r="219" spans="1:4">
      <c r="A219" s="185">
        <v>146</v>
      </c>
      <c r="B219" s="186">
        <v>93</v>
      </c>
      <c r="C219" s="187" t="s">
        <v>458</v>
      </c>
      <c r="D219" s="188">
        <v>1</v>
      </c>
    </row>
    <row r="220" spans="1:4">
      <c r="A220" s="185">
        <v>146</v>
      </c>
      <c r="B220" s="186">
        <v>208</v>
      </c>
      <c r="C220" s="187" t="s">
        <v>458</v>
      </c>
      <c r="D220" s="188">
        <v>2</v>
      </c>
    </row>
    <row r="221" spans="1:4">
      <c r="A221" s="185">
        <v>146</v>
      </c>
      <c r="B221" s="186">
        <v>239</v>
      </c>
      <c r="C221" s="187" t="s">
        <v>458</v>
      </c>
      <c r="D221" s="188">
        <v>1</v>
      </c>
    </row>
    <row r="222" spans="1:4">
      <c r="A222" s="185">
        <v>146</v>
      </c>
      <c r="B222" s="186">
        <v>248</v>
      </c>
      <c r="C222" s="187" t="s">
        <v>458</v>
      </c>
      <c r="D222" s="188">
        <v>1</v>
      </c>
    </row>
    <row r="223" spans="1:4">
      <c r="A223" s="185">
        <v>146</v>
      </c>
      <c r="B223" s="186">
        <v>251</v>
      </c>
      <c r="C223" s="187" t="s">
        <v>458</v>
      </c>
      <c r="D223" s="188">
        <v>1</v>
      </c>
    </row>
    <row r="224" spans="1:4">
      <c r="A224" s="185">
        <v>147</v>
      </c>
      <c r="B224" s="186">
        <v>99</v>
      </c>
      <c r="C224" s="187" t="s">
        <v>458</v>
      </c>
      <c r="D224" s="188">
        <v>1</v>
      </c>
    </row>
    <row r="225" spans="1:4">
      <c r="A225" s="185">
        <v>147</v>
      </c>
      <c r="B225" s="186">
        <v>206</v>
      </c>
      <c r="C225" s="187" t="s">
        <v>458</v>
      </c>
      <c r="D225" s="188">
        <v>2</v>
      </c>
    </row>
    <row r="226" spans="1:4">
      <c r="A226" s="185">
        <v>147</v>
      </c>
      <c r="B226" s="186">
        <v>238</v>
      </c>
      <c r="C226" s="187" t="s">
        <v>458</v>
      </c>
      <c r="D226" s="188">
        <v>1</v>
      </c>
    </row>
    <row r="227" spans="1:4">
      <c r="A227" s="185">
        <v>147</v>
      </c>
      <c r="B227" s="186">
        <v>242</v>
      </c>
      <c r="C227" s="187" t="s">
        <v>458</v>
      </c>
      <c r="D227" s="188">
        <v>1</v>
      </c>
    </row>
    <row r="228" spans="1:4">
      <c r="A228" s="185">
        <v>147</v>
      </c>
      <c r="B228" s="186">
        <v>249</v>
      </c>
      <c r="C228" s="187" t="s">
        <v>458</v>
      </c>
      <c r="D228" s="188">
        <v>1</v>
      </c>
    </row>
    <row r="229" spans="1:4">
      <c r="A229" s="185">
        <v>147</v>
      </c>
      <c r="B229" s="186">
        <v>252</v>
      </c>
      <c r="C229" s="187" t="s">
        <v>458</v>
      </c>
      <c r="D229" s="188">
        <v>1</v>
      </c>
    </row>
    <row r="230" spans="1:4">
      <c r="A230" s="185">
        <v>148</v>
      </c>
      <c r="B230" s="186">
        <v>1152</v>
      </c>
      <c r="C230" s="187" t="s">
        <v>459</v>
      </c>
      <c r="D230" s="188" t="s">
        <v>427</v>
      </c>
    </row>
    <row r="231" spans="1:4">
      <c r="A231" s="185">
        <v>149</v>
      </c>
      <c r="B231" s="186">
        <v>1394</v>
      </c>
      <c r="C231" s="187" t="s">
        <v>460</v>
      </c>
      <c r="D231" s="188">
        <v>2</v>
      </c>
    </row>
    <row r="232" spans="1:4">
      <c r="A232" s="185">
        <v>150</v>
      </c>
      <c r="B232" s="186">
        <v>42</v>
      </c>
      <c r="C232" s="187" t="s">
        <v>461</v>
      </c>
      <c r="D232" s="188">
        <v>1</v>
      </c>
    </row>
    <row r="233" spans="1:4">
      <c r="A233" s="185">
        <v>150</v>
      </c>
      <c r="B233" s="186">
        <v>207</v>
      </c>
      <c r="C233" s="187" t="s">
        <v>461</v>
      </c>
      <c r="D233" s="188">
        <v>2</v>
      </c>
    </row>
    <row r="234" spans="1:4">
      <c r="A234" s="185">
        <v>151</v>
      </c>
      <c r="B234" s="186">
        <v>43</v>
      </c>
      <c r="C234" s="187" t="s">
        <v>461</v>
      </c>
      <c r="D234" s="188">
        <v>1</v>
      </c>
    </row>
    <row r="235" spans="1:4">
      <c r="A235" s="185">
        <v>151</v>
      </c>
      <c r="B235" s="186">
        <v>210</v>
      </c>
      <c r="C235" s="187" t="s">
        <v>461</v>
      </c>
      <c r="D235" s="188" t="s">
        <v>427</v>
      </c>
    </row>
    <row r="236" spans="1:4">
      <c r="A236" s="185">
        <v>152</v>
      </c>
      <c r="B236" s="186">
        <v>45</v>
      </c>
      <c r="C236" s="187" t="s">
        <v>461</v>
      </c>
      <c r="D236" s="188">
        <v>1</v>
      </c>
    </row>
    <row r="237" spans="1:4">
      <c r="A237" s="185">
        <v>152</v>
      </c>
      <c r="B237" s="186">
        <v>211</v>
      </c>
      <c r="C237" s="187" t="s">
        <v>461</v>
      </c>
      <c r="D237" s="188">
        <v>2</v>
      </c>
    </row>
    <row r="238" spans="1:4">
      <c r="A238" s="185">
        <v>153</v>
      </c>
      <c r="B238" s="186">
        <v>46</v>
      </c>
      <c r="C238" s="187" t="s">
        <v>461</v>
      </c>
      <c r="D238" s="188">
        <v>1</v>
      </c>
    </row>
    <row r="239" spans="1:4">
      <c r="A239" s="185">
        <v>153</v>
      </c>
      <c r="B239" s="186">
        <v>212</v>
      </c>
      <c r="C239" s="187" t="s">
        <v>461</v>
      </c>
      <c r="D239" s="188">
        <v>2</v>
      </c>
    </row>
    <row r="240" spans="1:4">
      <c r="A240" s="185">
        <v>154</v>
      </c>
      <c r="B240" s="186">
        <v>39</v>
      </c>
      <c r="C240" s="187" t="s">
        <v>461</v>
      </c>
      <c r="D240" s="188">
        <v>1</v>
      </c>
    </row>
    <row r="241" spans="1:4">
      <c r="A241" s="185">
        <v>154</v>
      </c>
      <c r="B241" s="186">
        <v>221</v>
      </c>
      <c r="C241" s="187" t="s">
        <v>461</v>
      </c>
      <c r="D241" s="188">
        <v>2</v>
      </c>
    </row>
    <row r="242" spans="1:4">
      <c r="A242" s="185">
        <v>155</v>
      </c>
      <c r="B242" s="186">
        <v>51</v>
      </c>
      <c r="C242" s="187" t="s">
        <v>438</v>
      </c>
      <c r="D242" s="188" t="s">
        <v>411</v>
      </c>
    </row>
    <row r="243" spans="1:4">
      <c r="A243" s="185">
        <v>155</v>
      </c>
      <c r="B243" s="186">
        <v>200</v>
      </c>
      <c r="C243" s="187" t="s">
        <v>438</v>
      </c>
      <c r="D243" s="188" t="s">
        <v>411</v>
      </c>
    </row>
    <row r="244" spans="1:4">
      <c r="A244" s="185">
        <v>156</v>
      </c>
      <c r="B244" s="186">
        <v>1000</v>
      </c>
      <c r="C244" s="187" t="s">
        <v>461</v>
      </c>
      <c r="D244" s="188">
        <v>2</v>
      </c>
    </row>
    <row r="245" spans="1:4">
      <c r="A245" s="185">
        <v>156</v>
      </c>
      <c r="B245" s="186">
        <v>1001</v>
      </c>
      <c r="C245" s="187" t="s">
        <v>461</v>
      </c>
      <c r="D245" s="188">
        <v>1</v>
      </c>
    </row>
    <row r="246" spans="1:4">
      <c r="A246" s="185">
        <v>157</v>
      </c>
      <c r="B246" s="186">
        <v>1002</v>
      </c>
      <c r="C246" s="187" t="s">
        <v>461</v>
      </c>
      <c r="D246" s="188">
        <v>2</v>
      </c>
    </row>
    <row r="247" spans="1:4">
      <c r="A247" s="185">
        <v>157</v>
      </c>
      <c r="B247" s="186">
        <v>1003</v>
      </c>
      <c r="C247" s="187" t="s">
        <v>461</v>
      </c>
      <c r="D247" s="188">
        <v>1</v>
      </c>
    </row>
    <row r="248" spans="1:4">
      <c r="A248" s="185">
        <v>158</v>
      </c>
      <c r="B248" s="186">
        <v>1008</v>
      </c>
      <c r="C248" s="187" t="s">
        <v>461</v>
      </c>
      <c r="D248" s="188">
        <v>2</v>
      </c>
    </row>
    <row r="249" spans="1:4">
      <c r="A249" s="185">
        <v>158</v>
      </c>
      <c r="B249" s="186">
        <v>1009</v>
      </c>
      <c r="C249" s="187" t="s">
        <v>461</v>
      </c>
      <c r="D249" s="188">
        <v>1</v>
      </c>
    </row>
    <row r="250" spans="1:4">
      <c r="A250" s="185">
        <v>159</v>
      </c>
      <c r="B250" s="186">
        <v>28</v>
      </c>
      <c r="C250" s="187" t="s">
        <v>424</v>
      </c>
      <c r="D250" s="188" t="s">
        <v>415</v>
      </c>
    </row>
    <row r="251" spans="1:4">
      <c r="A251" s="185">
        <v>160</v>
      </c>
      <c r="B251" s="186">
        <v>1014</v>
      </c>
      <c r="C251" s="187" t="s">
        <v>461</v>
      </c>
      <c r="D251" s="188">
        <v>2</v>
      </c>
    </row>
    <row r="252" spans="1:4">
      <c r="A252" s="185">
        <v>160</v>
      </c>
      <c r="B252" s="186">
        <v>1015</v>
      </c>
      <c r="C252" s="187" t="s">
        <v>461</v>
      </c>
      <c r="D252" s="188">
        <v>1</v>
      </c>
    </row>
    <row r="253" spans="1:4">
      <c r="A253" s="185">
        <v>161</v>
      </c>
      <c r="B253" s="186">
        <v>1018</v>
      </c>
      <c r="C253" s="187" t="s">
        <v>461</v>
      </c>
      <c r="D253" s="188">
        <v>2</v>
      </c>
    </row>
    <row r="254" spans="1:4">
      <c r="A254" s="185">
        <v>161</v>
      </c>
      <c r="B254" s="186">
        <v>1019</v>
      </c>
      <c r="C254" s="187" t="s">
        <v>461</v>
      </c>
      <c r="D254" s="188">
        <v>1</v>
      </c>
    </row>
    <row r="255" spans="1:4">
      <c r="A255" s="185">
        <v>162</v>
      </c>
      <c r="B255" s="186">
        <v>1020</v>
      </c>
      <c r="C255" s="187" t="s">
        <v>461</v>
      </c>
      <c r="D255" s="188">
        <v>2</v>
      </c>
    </row>
    <row r="256" spans="1:4">
      <c r="A256" s="185">
        <v>162</v>
      </c>
      <c r="B256" s="186">
        <v>1021</v>
      </c>
      <c r="C256" s="187" t="s">
        <v>461</v>
      </c>
      <c r="D256" s="188">
        <v>1</v>
      </c>
    </row>
    <row r="257" spans="1:4">
      <c r="A257" s="185">
        <v>163</v>
      </c>
      <c r="B257" s="186">
        <v>1034</v>
      </c>
      <c r="C257" s="187" t="s">
        <v>461</v>
      </c>
      <c r="D257" s="188">
        <v>2</v>
      </c>
    </row>
    <row r="258" spans="1:4">
      <c r="A258" s="185">
        <v>163</v>
      </c>
      <c r="B258" s="186">
        <v>1035</v>
      </c>
      <c r="C258" s="187" t="s">
        <v>461</v>
      </c>
      <c r="D258" s="188">
        <v>1</v>
      </c>
    </row>
    <row r="259" spans="1:4">
      <c r="A259" s="185">
        <v>164</v>
      </c>
      <c r="B259" s="186">
        <v>1037</v>
      </c>
      <c r="C259" s="187" t="s">
        <v>461</v>
      </c>
      <c r="D259" s="188">
        <v>2</v>
      </c>
    </row>
    <row r="260" spans="1:4">
      <c r="A260" s="185">
        <v>164</v>
      </c>
      <c r="B260" s="186">
        <v>1038</v>
      </c>
      <c r="C260" s="187" t="s">
        <v>461</v>
      </c>
      <c r="D260" s="188">
        <v>1</v>
      </c>
    </row>
    <row r="261" spans="1:4">
      <c r="A261" s="185">
        <v>165</v>
      </c>
      <c r="B261" s="186">
        <v>1039</v>
      </c>
      <c r="C261" s="187" t="s">
        <v>461</v>
      </c>
      <c r="D261" s="188">
        <v>2</v>
      </c>
    </row>
    <row r="262" spans="1:4">
      <c r="A262" s="185">
        <v>165</v>
      </c>
      <c r="B262" s="186">
        <v>1040</v>
      </c>
      <c r="C262" s="187" t="s">
        <v>461</v>
      </c>
      <c r="D262" s="188">
        <v>1</v>
      </c>
    </row>
    <row r="263" spans="1:4">
      <c r="A263" s="185">
        <v>166</v>
      </c>
      <c r="B263" s="186">
        <v>1048</v>
      </c>
      <c r="C263" s="187" t="s">
        <v>461</v>
      </c>
      <c r="D263" s="188">
        <v>2</v>
      </c>
    </row>
    <row r="264" spans="1:4">
      <c r="A264" s="185">
        <v>166</v>
      </c>
      <c r="B264" s="186">
        <v>1049</v>
      </c>
      <c r="C264" s="187" t="s">
        <v>461</v>
      </c>
      <c r="D264" s="188">
        <v>1</v>
      </c>
    </row>
    <row r="265" spans="1:4">
      <c r="A265" s="185">
        <v>167</v>
      </c>
      <c r="B265" s="186">
        <v>1055</v>
      </c>
      <c r="C265" s="187" t="s">
        <v>461</v>
      </c>
      <c r="D265" s="188">
        <v>1</v>
      </c>
    </row>
    <row r="266" spans="1:4">
      <c r="A266" s="185">
        <v>167</v>
      </c>
      <c r="B266" s="186">
        <v>1056</v>
      </c>
      <c r="C266" s="187" t="s">
        <v>461</v>
      </c>
      <c r="D266" s="188">
        <v>2</v>
      </c>
    </row>
    <row r="267" spans="1:4">
      <c r="A267" s="185">
        <v>168</v>
      </c>
      <c r="B267" s="186">
        <v>1057</v>
      </c>
      <c r="C267" s="187" t="s">
        <v>461</v>
      </c>
      <c r="D267" s="188">
        <v>1</v>
      </c>
    </row>
    <row r="268" spans="1:4">
      <c r="A268" s="185">
        <v>168</v>
      </c>
      <c r="B268" s="186">
        <v>1058</v>
      </c>
      <c r="C268" s="187" t="s">
        <v>461</v>
      </c>
      <c r="D268" s="188">
        <v>2</v>
      </c>
    </row>
    <row r="269" spans="1:4">
      <c r="A269" s="185">
        <v>169</v>
      </c>
      <c r="B269" s="186">
        <v>1059</v>
      </c>
      <c r="C269" s="187" t="s">
        <v>461</v>
      </c>
      <c r="D269" s="188">
        <v>1</v>
      </c>
    </row>
    <row r="270" spans="1:4">
      <c r="A270" s="185">
        <v>169</v>
      </c>
      <c r="B270" s="186">
        <v>1060</v>
      </c>
      <c r="C270" s="187" t="s">
        <v>461</v>
      </c>
      <c r="D270" s="188">
        <v>2</v>
      </c>
    </row>
    <row r="271" spans="1:4">
      <c r="A271" s="185">
        <v>170</v>
      </c>
      <c r="B271" s="186">
        <v>1061</v>
      </c>
      <c r="C271" s="187" t="s">
        <v>461</v>
      </c>
      <c r="D271" s="188">
        <v>1</v>
      </c>
    </row>
    <row r="272" spans="1:4">
      <c r="A272" s="185">
        <v>170</v>
      </c>
      <c r="B272" s="186">
        <v>1062</v>
      </c>
      <c r="C272" s="187" t="s">
        <v>461</v>
      </c>
      <c r="D272" s="188">
        <v>2</v>
      </c>
    </row>
    <row r="273" spans="1:4">
      <c r="A273" s="185">
        <v>171</v>
      </c>
      <c r="B273" s="186">
        <v>1063</v>
      </c>
      <c r="C273" s="187" t="s">
        <v>461</v>
      </c>
      <c r="D273" s="188">
        <v>1</v>
      </c>
    </row>
    <row r="274" spans="1:4">
      <c r="A274" s="185">
        <v>171</v>
      </c>
      <c r="B274" s="186">
        <v>1064</v>
      </c>
      <c r="C274" s="187" t="s">
        <v>461</v>
      </c>
      <c r="D274" s="188">
        <v>2</v>
      </c>
    </row>
    <row r="275" spans="1:4">
      <c r="A275" s="185">
        <v>172</v>
      </c>
      <c r="B275" s="186">
        <v>1065</v>
      </c>
      <c r="C275" s="187" t="s">
        <v>461</v>
      </c>
      <c r="D275" s="188">
        <v>1</v>
      </c>
    </row>
    <row r="276" spans="1:4">
      <c r="A276" s="185">
        <v>172</v>
      </c>
      <c r="B276" s="186">
        <v>1066</v>
      </c>
      <c r="C276" s="187" t="s">
        <v>461</v>
      </c>
      <c r="D276" s="188">
        <v>2</v>
      </c>
    </row>
    <row r="277" spans="1:4">
      <c r="A277" s="185">
        <v>173</v>
      </c>
      <c r="B277" s="186">
        <v>1067</v>
      </c>
      <c r="C277" s="187" t="s">
        <v>461</v>
      </c>
      <c r="D277" s="188">
        <v>1</v>
      </c>
    </row>
    <row r="278" spans="1:4">
      <c r="A278" s="185">
        <v>173</v>
      </c>
      <c r="B278" s="186">
        <v>1068</v>
      </c>
      <c r="C278" s="187" t="s">
        <v>461</v>
      </c>
      <c r="D278" s="188">
        <v>2</v>
      </c>
    </row>
    <row r="279" spans="1:4">
      <c r="A279" s="185">
        <v>174</v>
      </c>
      <c r="B279" s="186">
        <v>1071</v>
      </c>
      <c r="C279" s="187" t="s">
        <v>461</v>
      </c>
      <c r="D279" s="188">
        <v>1</v>
      </c>
    </row>
    <row r="280" spans="1:4">
      <c r="A280" s="185">
        <v>174</v>
      </c>
      <c r="B280" s="186">
        <v>1072</v>
      </c>
      <c r="C280" s="187" t="s">
        <v>461</v>
      </c>
      <c r="D280" s="188">
        <v>2</v>
      </c>
    </row>
    <row r="281" spans="1:4">
      <c r="A281" s="185">
        <v>175</v>
      </c>
      <c r="B281" s="186">
        <v>1078</v>
      </c>
      <c r="C281" s="187" t="s">
        <v>461</v>
      </c>
      <c r="D281" s="188">
        <v>1</v>
      </c>
    </row>
    <row r="282" spans="1:4">
      <c r="A282" s="185">
        <v>175</v>
      </c>
      <c r="B282" s="186">
        <v>1079</v>
      </c>
      <c r="C282" s="187" t="s">
        <v>461</v>
      </c>
      <c r="D282" s="188">
        <v>2</v>
      </c>
    </row>
    <row r="283" spans="1:4">
      <c r="A283" s="185">
        <v>176</v>
      </c>
      <c r="B283" s="186">
        <v>1124</v>
      </c>
      <c r="C283" s="187" t="s">
        <v>461</v>
      </c>
      <c r="D283" s="188">
        <v>1</v>
      </c>
    </row>
    <row r="284" spans="1:4">
      <c r="A284" s="185">
        <v>176</v>
      </c>
      <c r="B284" s="186">
        <v>1125</v>
      </c>
      <c r="C284" s="187" t="s">
        <v>461</v>
      </c>
      <c r="D284" s="188">
        <v>2</v>
      </c>
    </row>
    <row r="285" spans="1:4">
      <c r="A285" s="185">
        <v>177</v>
      </c>
      <c r="B285" s="186">
        <v>1126</v>
      </c>
      <c r="C285" s="187" t="s">
        <v>461</v>
      </c>
      <c r="D285" s="188">
        <v>1</v>
      </c>
    </row>
    <row r="286" spans="1:4">
      <c r="A286" s="185">
        <v>177</v>
      </c>
      <c r="B286" s="186">
        <v>1127</v>
      </c>
      <c r="C286" s="187" t="s">
        <v>461</v>
      </c>
      <c r="D286" s="188">
        <v>2</v>
      </c>
    </row>
    <row r="287" spans="1:4">
      <c r="A287" s="185">
        <v>178</v>
      </c>
      <c r="B287" s="186">
        <v>1128</v>
      </c>
      <c r="C287" s="187" t="s">
        <v>462</v>
      </c>
      <c r="D287" s="188">
        <v>1</v>
      </c>
    </row>
    <row r="288" spans="1:4">
      <c r="A288" s="185">
        <v>178</v>
      </c>
      <c r="B288" s="186">
        <v>1129</v>
      </c>
      <c r="C288" s="187" t="s">
        <v>462</v>
      </c>
      <c r="D288" s="188">
        <v>2</v>
      </c>
    </row>
    <row r="289" spans="1:4">
      <c r="A289" s="185">
        <v>179</v>
      </c>
      <c r="B289" s="186">
        <v>1139</v>
      </c>
      <c r="C289" s="187" t="s">
        <v>461</v>
      </c>
      <c r="D289" s="188">
        <v>1</v>
      </c>
    </row>
    <row r="290" spans="1:4">
      <c r="A290" s="185">
        <v>179</v>
      </c>
      <c r="B290" s="186">
        <v>1140</v>
      </c>
      <c r="C290" s="187" t="s">
        <v>461</v>
      </c>
      <c r="D290" s="188">
        <v>2</v>
      </c>
    </row>
    <row r="291" spans="1:4">
      <c r="A291" s="185">
        <v>180</v>
      </c>
      <c r="B291" s="186">
        <v>1141</v>
      </c>
      <c r="C291" s="187" t="s">
        <v>461</v>
      </c>
      <c r="D291" s="188">
        <v>1</v>
      </c>
    </row>
    <row r="292" spans="1:4">
      <c r="A292" s="185">
        <v>180</v>
      </c>
      <c r="B292" s="186">
        <v>1142</v>
      </c>
      <c r="C292" s="187" t="s">
        <v>461</v>
      </c>
      <c r="D292" s="188">
        <v>2</v>
      </c>
    </row>
    <row r="293" spans="1:4">
      <c r="A293" s="185">
        <v>181</v>
      </c>
      <c r="B293" s="186">
        <v>1143</v>
      </c>
      <c r="C293" s="187" t="s">
        <v>461</v>
      </c>
      <c r="D293" s="188">
        <v>1</v>
      </c>
    </row>
    <row r="294" spans="1:4">
      <c r="A294" s="185">
        <v>181</v>
      </c>
      <c r="B294" s="186">
        <v>1144</v>
      </c>
      <c r="C294" s="187" t="s">
        <v>461</v>
      </c>
      <c r="D294" s="188">
        <v>2</v>
      </c>
    </row>
    <row r="295" spans="1:4">
      <c r="A295" s="185">
        <v>182</v>
      </c>
      <c r="B295" s="186">
        <v>1145</v>
      </c>
      <c r="C295" s="187" t="s">
        <v>461</v>
      </c>
      <c r="D295" s="188">
        <v>1</v>
      </c>
    </row>
    <row r="296" spans="1:4">
      <c r="A296" s="185">
        <v>182</v>
      </c>
      <c r="B296" s="186">
        <v>1146</v>
      </c>
      <c r="C296" s="187" t="s">
        <v>461</v>
      </c>
      <c r="D296" s="188">
        <v>2</v>
      </c>
    </row>
    <row r="297" spans="1:4">
      <c r="A297" s="185">
        <v>183</v>
      </c>
      <c r="B297" s="186">
        <v>1147</v>
      </c>
      <c r="C297" s="187" t="s">
        <v>461</v>
      </c>
      <c r="D297" s="188">
        <v>1</v>
      </c>
    </row>
    <row r="298" spans="1:4">
      <c r="A298" s="185">
        <v>183</v>
      </c>
      <c r="B298" s="186">
        <v>1148</v>
      </c>
      <c r="C298" s="187" t="s">
        <v>461</v>
      </c>
      <c r="D298" s="188">
        <v>2</v>
      </c>
    </row>
    <row r="299" spans="1:4">
      <c r="A299" s="185">
        <v>184</v>
      </c>
      <c r="B299" s="186">
        <v>1149</v>
      </c>
      <c r="C299" s="187" t="s">
        <v>461</v>
      </c>
      <c r="D299" s="188">
        <v>1</v>
      </c>
    </row>
    <row r="300" spans="1:4">
      <c r="A300" s="185">
        <v>184</v>
      </c>
      <c r="B300" s="186">
        <v>1150</v>
      </c>
      <c r="C300" s="187" t="s">
        <v>461</v>
      </c>
      <c r="D300" s="188">
        <v>2</v>
      </c>
    </row>
    <row r="301" spans="1:4">
      <c r="A301" s="185">
        <v>185</v>
      </c>
      <c r="B301" s="186">
        <v>1151</v>
      </c>
      <c r="C301" s="187" t="s">
        <v>461</v>
      </c>
      <c r="D301" s="188">
        <v>1</v>
      </c>
    </row>
    <row r="302" spans="1:4">
      <c r="A302" s="185">
        <v>185</v>
      </c>
      <c r="B302" s="186">
        <v>1152</v>
      </c>
      <c r="C302" s="187" t="s">
        <v>461</v>
      </c>
      <c r="D302" s="188">
        <v>2</v>
      </c>
    </row>
    <row r="303" spans="1:4">
      <c r="A303" s="185">
        <v>186</v>
      </c>
      <c r="B303" s="186">
        <v>1153</v>
      </c>
      <c r="C303" s="187" t="s">
        <v>461</v>
      </c>
      <c r="D303" s="188">
        <v>1</v>
      </c>
    </row>
    <row r="304" spans="1:4">
      <c r="A304" s="185">
        <v>186</v>
      </c>
      <c r="B304" s="186">
        <v>1154</v>
      </c>
      <c r="C304" s="187" t="s">
        <v>461</v>
      </c>
      <c r="D304" s="188">
        <v>2</v>
      </c>
    </row>
    <row r="305" spans="1:4">
      <c r="A305" s="185">
        <v>187</v>
      </c>
      <c r="B305" s="186">
        <v>1324</v>
      </c>
      <c r="C305" s="187" t="s">
        <v>461</v>
      </c>
      <c r="D305" s="188">
        <v>2</v>
      </c>
    </row>
    <row r="306" spans="1:4">
      <c r="A306" s="185">
        <v>187</v>
      </c>
      <c r="B306" s="186">
        <v>1325</v>
      </c>
      <c r="C306" s="187" t="s">
        <v>461</v>
      </c>
      <c r="D306" s="188">
        <v>1</v>
      </c>
    </row>
    <row r="307" spans="1:4">
      <c r="A307" s="185">
        <v>188</v>
      </c>
      <c r="B307" s="186">
        <v>1191</v>
      </c>
      <c r="C307" s="187" t="s">
        <v>461</v>
      </c>
      <c r="D307" s="188">
        <v>2</v>
      </c>
    </row>
    <row r="308" spans="1:4">
      <c r="A308" s="185">
        <v>188</v>
      </c>
      <c r="B308" s="186">
        <v>1192</v>
      </c>
      <c r="C308" s="187" t="s">
        <v>461</v>
      </c>
      <c r="D308" s="188">
        <v>1</v>
      </c>
    </row>
    <row r="309" spans="1:4">
      <c r="A309" s="185">
        <v>189</v>
      </c>
      <c r="B309" s="186">
        <v>1233</v>
      </c>
      <c r="C309" s="187" t="s">
        <v>461</v>
      </c>
      <c r="D309" s="188" t="s">
        <v>411</v>
      </c>
    </row>
    <row r="310" spans="1:4">
      <c r="A310" s="185">
        <v>189</v>
      </c>
      <c r="B310" s="186">
        <v>1234</v>
      </c>
      <c r="C310" s="187" t="s">
        <v>461</v>
      </c>
      <c r="D310" s="188" t="s">
        <v>411</v>
      </c>
    </row>
    <row r="311" spans="1:4">
      <c r="A311" s="185">
        <v>190</v>
      </c>
      <c r="B311" s="186">
        <v>1238</v>
      </c>
      <c r="C311" s="187" t="s">
        <v>461</v>
      </c>
      <c r="D311" s="188" t="s">
        <v>411</v>
      </c>
    </row>
    <row r="312" spans="1:4">
      <c r="A312" s="185">
        <v>190</v>
      </c>
      <c r="B312" s="186">
        <v>1239</v>
      </c>
      <c r="C312" s="187" t="s">
        <v>461</v>
      </c>
      <c r="D312" s="188" t="s">
        <v>411</v>
      </c>
    </row>
    <row r="313" spans="1:4">
      <c r="A313" s="185">
        <v>191</v>
      </c>
      <c r="B313" s="186">
        <v>1240</v>
      </c>
      <c r="C313" s="187" t="s">
        <v>461</v>
      </c>
      <c r="D313" s="188" t="s">
        <v>411</v>
      </c>
    </row>
    <row r="314" spans="1:4">
      <c r="A314" s="185">
        <v>191</v>
      </c>
      <c r="B314" s="186">
        <v>1241</v>
      </c>
      <c r="C314" s="187" t="s">
        <v>461</v>
      </c>
      <c r="D314" s="188" t="s">
        <v>411</v>
      </c>
    </row>
    <row r="315" spans="1:4">
      <c r="A315" s="185">
        <v>192</v>
      </c>
      <c r="B315" s="186">
        <v>1242</v>
      </c>
      <c r="C315" s="187" t="s">
        <v>461</v>
      </c>
      <c r="D315" s="188" t="s">
        <v>411</v>
      </c>
    </row>
    <row r="316" spans="1:4">
      <c r="A316" s="185">
        <v>192</v>
      </c>
      <c r="B316" s="186">
        <v>1243</v>
      </c>
      <c r="C316" s="187" t="s">
        <v>461</v>
      </c>
      <c r="D316" s="188" t="s">
        <v>411</v>
      </c>
    </row>
    <row r="317" spans="1:4">
      <c r="A317" s="185">
        <v>193</v>
      </c>
      <c r="B317" s="186">
        <v>1244</v>
      </c>
      <c r="C317" s="187" t="s">
        <v>461</v>
      </c>
      <c r="D317" s="188" t="s">
        <v>411</v>
      </c>
    </row>
    <row r="318" spans="1:4">
      <c r="A318" s="185">
        <v>193</v>
      </c>
      <c r="B318" s="186">
        <v>1245</v>
      </c>
      <c r="C318" s="187" t="s">
        <v>461</v>
      </c>
      <c r="D318" s="188" t="s">
        <v>411</v>
      </c>
    </row>
    <row r="319" spans="1:4">
      <c r="A319" s="185">
        <v>194</v>
      </c>
      <c r="B319" s="186">
        <v>1246</v>
      </c>
      <c r="C319" s="187" t="s">
        <v>461</v>
      </c>
      <c r="D319" s="188" t="s">
        <v>411</v>
      </c>
    </row>
    <row r="320" spans="1:4">
      <c r="A320" s="185">
        <v>194</v>
      </c>
      <c r="B320" s="186">
        <v>1247</v>
      </c>
      <c r="C320" s="187" t="s">
        <v>461</v>
      </c>
      <c r="D320" s="188" t="s">
        <v>411</v>
      </c>
    </row>
    <row r="321" spans="1:4">
      <c r="A321" s="185">
        <v>195</v>
      </c>
      <c r="B321" s="186">
        <v>1248</v>
      </c>
      <c r="C321" s="187" t="s">
        <v>461</v>
      </c>
      <c r="D321" s="188" t="s">
        <v>411</v>
      </c>
    </row>
    <row r="322" spans="1:4">
      <c r="A322" s="185">
        <v>195</v>
      </c>
      <c r="B322" s="186">
        <v>1249</v>
      </c>
      <c r="C322" s="187" t="s">
        <v>461</v>
      </c>
      <c r="D322" s="188" t="s">
        <v>411</v>
      </c>
    </row>
    <row r="323" spans="1:4">
      <c r="A323" s="185">
        <v>196</v>
      </c>
      <c r="B323" s="186">
        <v>1250</v>
      </c>
      <c r="C323" s="187" t="s">
        <v>461</v>
      </c>
      <c r="D323" s="188" t="s">
        <v>411</v>
      </c>
    </row>
    <row r="324" spans="1:4">
      <c r="A324" s="185">
        <v>196</v>
      </c>
      <c r="B324" s="186">
        <v>1251</v>
      </c>
      <c r="C324" s="187" t="s">
        <v>461</v>
      </c>
      <c r="D324" s="188" t="s">
        <v>411</v>
      </c>
    </row>
    <row r="325" spans="1:4">
      <c r="A325" s="185">
        <v>197</v>
      </c>
      <c r="B325" s="186">
        <v>1252</v>
      </c>
      <c r="C325" s="187" t="s">
        <v>461</v>
      </c>
      <c r="D325" s="188" t="s">
        <v>411</v>
      </c>
    </row>
    <row r="326" spans="1:4">
      <c r="A326" s="185">
        <v>197</v>
      </c>
      <c r="B326" s="186">
        <v>1253</v>
      </c>
      <c r="C326" s="187" t="s">
        <v>461</v>
      </c>
      <c r="D326" s="188" t="s">
        <v>411</v>
      </c>
    </row>
    <row r="327" spans="1:4">
      <c r="A327" s="185">
        <v>198</v>
      </c>
      <c r="B327" s="186">
        <v>1254</v>
      </c>
      <c r="C327" s="187" t="s">
        <v>461</v>
      </c>
      <c r="D327" s="188" t="s">
        <v>411</v>
      </c>
    </row>
    <row r="328" spans="1:4">
      <c r="A328" s="185">
        <v>198</v>
      </c>
      <c r="B328" s="186">
        <v>1255</v>
      </c>
      <c r="C328" s="187" t="s">
        <v>461</v>
      </c>
      <c r="D328" s="188" t="s">
        <v>411</v>
      </c>
    </row>
    <row r="329" spans="1:4">
      <c r="A329" s="185">
        <v>199</v>
      </c>
      <c r="B329" s="186">
        <v>1256</v>
      </c>
      <c r="C329" s="187" t="s">
        <v>461</v>
      </c>
      <c r="D329" s="188" t="s">
        <v>411</v>
      </c>
    </row>
    <row r="330" spans="1:4">
      <c r="A330" s="185">
        <v>199</v>
      </c>
      <c r="B330" s="186">
        <v>1257</v>
      </c>
      <c r="C330" s="187" t="s">
        <v>461</v>
      </c>
      <c r="D330" s="188" t="s">
        <v>411</v>
      </c>
    </row>
    <row r="331" spans="1:4">
      <c r="A331" s="185">
        <v>201</v>
      </c>
      <c r="B331" s="186">
        <v>1265</v>
      </c>
      <c r="C331" s="187" t="s">
        <v>461</v>
      </c>
      <c r="D331" s="188" t="s">
        <v>411</v>
      </c>
    </row>
    <row r="332" spans="1:4">
      <c r="A332" s="185">
        <v>201</v>
      </c>
      <c r="B332" s="186">
        <v>1266</v>
      </c>
      <c r="C332" s="187" t="s">
        <v>461</v>
      </c>
      <c r="D332" s="188" t="s">
        <v>411</v>
      </c>
    </row>
    <row r="333" spans="1:4">
      <c r="A333" s="185">
        <v>202</v>
      </c>
      <c r="B333" s="186">
        <v>1267</v>
      </c>
      <c r="C333" s="187" t="s">
        <v>461</v>
      </c>
      <c r="D333" s="188" t="s">
        <v>411</v>
      </c>
    </row>
    <row r="334" spans="1:4">
      <c r="A334" s="185">
        <v>202</v>
      </c>
      <c r="B334" s="186">
        <v>1268</v>
      </c>
      <c r="C334" s="187" t="s">
        <v>461</v>
      </c>
      <c r="D334" s="188" t="s">
        <v>411</v>
      </c>
    </row>
    <row r="335" spans="1:4">
      <c r="A335" s="185">
        <v>203</v>
      </c>
      <c r="B335" s="186">
        <v>1269</v>
      </c>
      <c r="C335" s="187" t="s">
        <v>461</v>
      </c>
      <c r="D335" s="188" t="s">
        <v>411</v>
      </c>
    </row>
    <row r="336" spans="1:4">
      <c r="A336" s="185">
        <v>203</v>
      </c>
      <c r="B336" s="186">
        <v>1270</v>
      </c>
      <c r="C336" s="187" t="s">
        <v>461</v>
      </c>
      <c r="D336" s="188" t="s">
        <v>411</v>
      </c>
    </row>
    <row r="337" spans="1:4">
      <c r="A337" s="185">
        <v>204</v>
      </c>
      <c r="B337" s="186">
        <v>1271</v>
      </c>
      <c r="C337" s="187" t="s">
        <v>461</v>
      </c>
      <c r="D337" s="188" t="s">
        <v>411</v>
      </c>
    </row>
    <row r="338" spans="1:4">
      <c r="A338" s="185">
        <v>204</v>
      </c>
      <c r="B338" s="186">
        <v>1272</v>
      </c>
      <c r="C338" s="187" t="s">
        <v>461</v>
      </c>
      <c r="D338" s="188" t="s">
        <v>411</v>
      </c>
    </row>
    <row r="339" spans="1:4">
      <c r="A339" s="185">
        <v>205</v>
      </c>
      <c r="B339" s="186">
        <v>1273</v>
      </c>
      <c r="C339" s="187" t="s">
        <v>461</v>
      </c>
      <c r="D339" s="188" t="s">
        <v>411</v>
      </c>
    </row>
    <row r="340" spans="1:4">
      <c r="A340" s="185">
        <v>205</v>
      </c>
      <c r="B340" s="186">
        <v>1274</v>
      </c>
      <c r="C340" s="187" t="s">
        <v>461</v>
      </c>
      <c r="D340" s="188" t="s">
        <v>411</v>
      </c>
    </row>
    <row r="341" spans="1:4">
      <c r="A341" s="185">
        <v>206</v>
      </c>
      <c r="B341" s="186">
        <v>1275</v>
      </c>
      <c r="C341" s="187" t="s">
        <v>461</v>
      </c>
      <c r="D341" s="188" t="s">
        <v>411</v>
      </c>
    </row>
    <row r="342" spans="1:4">
      <c r="A342" s="185">
        <v>206</v>
      </c>
      <c r="B342" s="186">
        <v>1276</v>
      </c>
      <c r="C342" s="187" t="s">
        <v>461</v>
      </c>
      <c r="D342" s="188" t="s">
        <v>411</v>
      </c>
    </row>
    <row r="343" spans="1:4">
      <c r="A343" s="185">
        <v>207</v>
      </c>
      <c r="B343" s="186">
        <v>1277</v>
      </c>
      <c r="C343" s="187" t="s">
        <v>461</v>
      </c>
      <c r="D343" s="188" t="s">
        <v>411</v>
      </c>
    </row>
    <row r="344" spans="1:4">
      <c r="A344" s="185">
        <v>207</v>
      </c>
      <c r="B344" s="186">
        <v>1278</v>
      </c>
      <c r="C344" s="187" t="s">
        <v>461</v>
      </c>
      <c r="D344" s="188" t="s">
        <v>411</v>
      </c>
    </row>
    <row r="345" spans="1:4">
      <c r="A345" s="185">
        <v>208</v>
      </c>
      <c r="B345" s="186">
        <v>1279</v>
      </c>
      <c r="C345" s="187" t="s">
        <v>461</v>
      </c>
      <c r="D345" s="188" t="s">
        <v>411</v>
      </c>
    </row>
    <row r="346" spans="1:4">
      <c r="A346" s="185">
        <v>208</v>
      </c>
      <c r="B346" s="186">
        <v>1280</v>
      </c>
      <c r="C346" s="187" t="s">
        <v>461</v>
      </c>
      <c r="D346" s="188" t="s">
        <v>411</v>
      </c>
    </row>
    <row r="347" spans="1:4">
      <c r="A347" s="185">
        <v>209</v>
      </c>
      <c r="B347" s="186">
        <v>1286</v>
      </c>
      <c r="C347" s="187" t="s">
        <v>461</v>
      </c>
      <c r="D347" s="188">
        <v>2</v>
      </c>
    </row>
    <row r="348" spans="1:4">
      <c r="A348" s="185">
        <v>209</v>
      </c>
      <c r="B348" s="186">
        <v>1287</v>
      </c>
      <c r="C348" s="187" t="s">
        <v>461</v>
      </c>
      <c r="D348" s="188">
        <v>1</v>
      </c>
    </row>
    <row r="349" spans="1:4">
      <c r="A349" s="185">
        <v>210</v>
      </c>
      <c r="B349" s="186">
        <v>1293</v>
      </c>
      <c r="C349" s="187" t="s">
        <v>461</v>
      </c>
      <c r="D349" s="188">
        <v>2</v>
      </c>
    </row>
    <row r="350" spans="1:4">
      <c r="A350" s="185">
        <v>210</v>
      </c>
      <c r="B350" s="186">
        <v>1294</v>
      </c>
      <c r="C350" s="187" t="s">
        <v>461</v>
      </c>
      <c r="D350" s="188">
        <v>1</v>
      </c>
    </row>
    <row r="351" spans="1:4">
      <c r="A351" s="185">
        <v>211</v>
      </c>
      <c r="B351" s="186">
        <v>1295</v>
      </c>
      <c r="C351" s="187" t="s">
        <v>461</v>
      </c>
      <c r="D351" s="188">
        <v>2</v>
      </c>
    </row>
    <row r="352" spans="1:4">
      <c r="A352" s="185">
        <v>211</v>
      </c>
      <c r="B352" s="186">
        <v>1296</v>
      </c>
      <c r="C352" s="187" t="s">
        <v>461</v>
      </c>
      <c r="D352" s="188">
        <v>1</v>
      </c>
    </row>
    <row r="353" spans="1:4">
      <c r="A353" s="185">
        <v>212</v>
      </c>
      <c r="B353" s="186">
        <v>1297</v>
      </c>
      <c r="C353" s="187" t="s">
        <v>461</v>
      </c>
      <c r="D353" s="188">
        <v>2</v>
      </c>
    </row>
    <row r="354" spans="1:4">
      <c r="A354" s="185">
        <v>212</v>
      </c>
      <c r="B354" s="186">
        <v>1298</v>
      </c>
      <c r="C354" s="187" t="s">
        <v>461</v>
      </c>
      <c r="D354" s="188">
        <v>1</v>
      </c>
    </row>
    <row r="355" spans="1:4">
      <c r="A355" s="185">
        <v>213</v>
      </c>
      <c r="B355" s="186">
        <v>1299</v>
      </c>
      <c r="C355" s="187" t="s">
        <v>461</v>
      </c>
      <c r="D355" s="188">
        <v>2</v>
      </c>
    </row>
    <row r="356" spans="1:4">
      <c r="A356" s="185">
        <v>213</v>
      </c>
      <c r="B356" s="186">
        <v>1300</v>
      </c>
      <c r="C356" s="187" t="s">
        <v>461</v>
      </c>
      <c r="D356" s="188">
        <v>1</v>
      </c>
    </row>
    <row r="357" spans="1:4">
      <c r="A357" s="185">
        <v>214</v>
      </c>
      <c r="B357" s="186">
        <v>1326</v>
      </c>
      <c r="C357" s="187" t="s">
        <v>461</v>
      </c>
      <c r="D357" s="188">
        <v>2</v>
      </c>
    </row>
    <row r="358" spans="1:4">
      <c r="A358" s="185">
        <v>214</v>
      </c>
      <c r="B358" s="186">
        <v>1327</v>
      </c>
      <c r="C358" s="187" t="s">
        <v>461</v>
      </c>
      <c r="D358" s="188">
        <v>1</v>
      </c>
    </row>
    <row r="359" spans="1:4">
      <c r="A359" s="185">
        <v>215</v>
      </c>
      <c r="B359" s="186">
        <v>1328</v>
      </c>
      <c r="C359" s="187" t="s">
        <v>461</v>
      </c>
      <c r="D359" s="188">
        <v>2</v>
      </c>
    </row>
    <row r="360" spans="1:4">
      <c r="A360" s="185">
        <v>215</v>
      </c>
      <c r="B360" s="186">
        <v>1329</v>
      </c>
      <c r="C360" s="187" t="s">
        <v>461</v>
      </c>
      <c r="D360" s="188">
        <v>1</v>
      </c>
    </row>
    <row r="361" spans="1:4">
      <c r="A361" s="185">
        <v>216</v>
      </c>
      <c r="B361" s="186">
        <v>1330</v>
      </c>
      <c r="C361" s="187" t="s">
        <v>461</v>
      </c>
      <c r="D361" s="188">
        <v>2</v>
      </c>
    </row>
    <row r="362" spans="1:4">
      <c r="A362" s="185">
        <v>216</v>
      </c>
      <c r="B362" s="186">
        <v>1331</v>
      </c>
      <c r="C362" s="187" t="s">
        <v>461</v>
      </c>
      <c r="D362" s="188">
        <v>1</v>
      </c>
    </row>
    <row r="363" spans="1:4">
      <c r="A363" s="185">
        <v>217</v>
      </c>
      <c r="B363" s="186">
        <v>1332</v>
      </c>
      <c r="C363" s="187" t="s">
        <v>461</v>
      </c>
      <c r="D363" s="188">
        <v>2</v>
      </c>
    </row>
    <row r="364" spans="1:4">
      <c r="A364" s="185">
        <v>217</v>
      </c>
      <c r="B364" s="186">
        <v>1333</v>
      </c>
      <c r="C364" s="187" t="s">
        <v>461</v>
      </c>
      <c r="D364" s="188">
        <v>1</v>
      </c>
    </row>
    <row r="365" spans="1:4">
      <c r="A365" s="185">
        <v>218</v>
      </c>
      <c r="B365" s="186">
        <v>1334</v>
      </c>
      <c r="C365" s="187" t="s">
        <v>461</v>
      </c>
      <c r="D365" s="188">
        <v>2</v>
      </c>
    </row>
    <row r="366" spans="1:4">
      <c r="A366" s="185">
        <v>218</v>
      </c>
      <c r="B366" s="186">
        <v>1335</v>
      </c>
      <c r="C366" s="187" t="s">
        <v>461</v>
      </c>
      <c r="D366" s="188">
        <v>1</v>
      </c>
    </row>
    <row r="367" spans="1:4">
      <c r="A367" s="185">
        <v>219</v>
      </c>
      <c r="B367" s="186">
        <v>1336</v>
      </c>
      <c r="C367" s="187" t="s">
        <v>461</v>
      </c>
      <c r="D367" s="188">
        <v>2</v>
      </c>
    </row>
    <row r="368" spans="1:4">
      <c r="A368" s="185">
        <v>219</v>
      </c>
      <c r="B368" s="186">
        <v>1337</v>
      </c>
      <c r="C368" s="187" t="s">
        <v>461</v>
      </c>
      <c r="D368" s="188">
        <v>1</v>
      </c>
    </row>
    <row r="369" spans="1:4">
      <c r="A369" s="185">
        <v>220</v>
      </c>
      <c r="B369" s="186">
        <v>1338</v>
      </c>
      <c r="C369" s="187" t="s">
        <v>461</v>
      </c>
      <c r="D369" s="188">
        <v>2</v>
      </c>
    </row>
    <row r="370" spans="1:4">
      <c r="A370" s="185">
        <v>220</v>
      </c>
      <c r="B370" s="186">
        <v>1339</v>
      </c>
      <c r="C370" s="187" t="s">
        <v>461</v>
      </c>
      <c r="D370" s="188">
        <v>1</v>
      </c>
    </row>
    <row r="371" spans="1:4">
      <c r="A371" s="185">
        <v>221</v>
      </c>
      <c r="B371" s="186">
        <v>1340</v>
      </c>
      <c r="C371" s="187" t="s">
        <v>461</v>
      </c>
      <c r="D371" s="188">
        <v>2</v>
      </c>
    </row>
    <row r="372" spans="1:4">
      <c r="A372" s="185">
        <v>221</v>
      </c>
      <c r="B372" s="186">
        <v>1341</v>
      </c>
      <c r="C372" s="187" t="s">
        <v>461</v>
      </c>
      <c r="D372" s="188">
        <v>1</v>
      </c>
    </row>
    <row r="373" spans="1:4">
      <c r="A373" s="185">
        <v>222</v>
      </c>
      <c r="B373" s="186">
        <v>1342</v>
      </c>
      <c r="C373" s="187" t="s">
        <v>461</v>
      </c>
      <c r="D373" s="188">
        <v>2</v>
      </c>
    </row>
    <row r="374" spans="1:4">
      <c r="A374" s="185">
        <v>222</v>
      </c>
      <c r="B374" s="186">
        <v>1343</v>
      </c>
      <c r="C374" s="187" t="s">
        <v>461</v>
      </c>
      <c r="D374" s="188">
        <v>1</v>
      </c>
    </row>
    <row r="375" spans="1:4">
      <c r="A375" s="185">
        <v>223</v>
      </c>
      <c r="B375" s="186">
        <v>1344</v>
      </c>
      <c r="C375" s="187" t="s">
        <v>461</v>
      </c>
      <c r="D375" s="188">
        <v>2</v>
      </c>
    </row>
    <row r="376" spans="1:4">
      <c r="A376" s="185">
        <v>223</v>
      </c>
      <c r="B376" s="186">
        <v>1345</v>
      </c>
      <c r="C376" s="187" t="s">
        <v>461</v>
      </c>
      <c r="D376" s="188">
        <v>1</v>
      </c>
    </row>
    <row r="377" spans="1:4">
      <c r="A377" s="185">
        <v>224</v>
      </c>
      <c r="B377" s="186">
        <v>1353</v>
      </c>
      <c r="C377" s="187" t="s">
        <v>461</v>
      </c>
      <c r="D377" s="188">
        <v>2</v>
      </c>
    </row>
    <row r="378" spans="1:4">
      <c r="A378" s="185">
        <v>224</v>
      </c>
      <c r="B378" s="186">
        <v>1354</v>
      </c>
      <c r="C378" s="187" t="s">
        <v>461</v>
      </c>
      <c r="D378" s="188">
        <v>1</v>
      </c>
    </row>
    <row r="379" spans="1:4">
      <c r="A379" s="185">
        <v>225</v>
      </c>
      <c r="B379" s="186">
        <v>1355</v>
      </c>
      <c r="C379" s="187" t="s">
        <v>461</v>
      </c>
      <c r="D379" s="188">
        <v>2</v>
      </c>
    </row>
    <row r="380" spans="1:4">
      <c r="A380" s="185">
        <v>225</v>
      </c>
      <c r="B380" s="186">
        <v>1356</v>
      </c>
      <c r="C380" s="187" t="s">
        <v>461</v>
      </c>
      <c r="D380" s="188">
        <v>1</v>
      </c>
    </row>
    <row r="381" spans="1:4">
      <c r="A381" s="185">
        <v>226</v>
      </c>
      <c r="B381" s="186">
        <v>1357</v>
      </c>
      <c r="C381" s="187" t="s">
        <v>461</v>
      </c>
      <c r="D381" s="188">
        <v>2</v>
      </c>
    </row>
    <row r="382" spans="1:4">
      <c r="A382" s="185">
        <v>226</v>
      </c>
      <c r="B382" s="186">
        <v>1358</v>
      </c>
      <c r="C382" s="187" t="s">
        <v>461</v>
      </c>
      <c r="D382" s="188">
        <v>1</v>
      </c>
    </row>
    <row r="383" spans="1:4">
      <c r="A383" s="185">
        <v>227</v>
      </c>
      <c r="B383" s="186">
        <v>1359</v>
      </c>
      <c r="C383" s="187" t="s">
        <v>461</v>
      </c>
      <c r="D383" s="188">
        <v>2</v>
      </c>
    </row>
    <row r="384" spans="1:4">
      <c r="A384" s="185">
        <v>227</v>
      </c>
      <c r="B384" s="186">
        <v>1360</v>
      </c>
      <c r="C384" s="187" t="s">
        <v>461</v>
      </c>
      <c r="D384" s="188">
        <v>1</v>
      </c>
    </row>
    <row r="385" spans="1:4">
      <c r="A385" s="185">
        <v>228</v>
      </c>
      <c r="B385" s="186">
        <v>1361</v>
      </c>
      <c r="C385" s="187" t="s">
        <v>463</v>
      </c>
      <c r="D385" s="188" t="s">
        <v>393</v>
      </c>
    </row>
    <row r="386" spans="1:4">
      <c r="A386" s="185">
        <v>228</v>
      </c>
      <c r="B386" s="186">
        <v>1399</v>
      </c>
      <c r="C386" s="187" t="s">
        <v>463</v>
      </c>
      <c r="D386" s="188" t="s">
        <v>393</v>
      </c>
    </row>
    <row r="387" spans="1:4">
      <c r="A387" s="185">
        <v>229</v>
      </c>
      <c r="B387" s="186">
        <v>1362</v>
      </c>
      <c r="C387" s="187" t="s">
        <v>463</v>
      </c>
      <c r="D387" s="188" t="s">
        <v>393</v>
      </c>
    </row>
    <row r="388" spans="1:4">
      <c r="A388" s="185">
        <v>229</v>
      </c>
      <c r="B388" s="186">
        <v>1400</v>
      </c>
      <c r="C388" s="187" t="s">
        <v>463</v>
      </c>
      <c r="D388" s="188" t="s">
        <v>393</v>
      </c>
    </row>
    <row r="389" spans="1:4">
      <c r="A389" s="185">
        <v>230</v>
      </c>
      <c r="B389" s="186">
        <v>1363</v>
      </c>
      <c r="C389" s="187" t="s">
        <v>461</v>
      </c>
      <c r="D389" s="188" t="s">
        <v>393</v>
      </c>
    </row>
    <row r="390" spans="1:4">
      <c r="A390" s="185">
        <v>230</v>
      </c>
      <c r="B390" s="186">
        <v>1401</v>
      </c>
      <c r="C390" s="187" t="s">
        <v>461</v>
      </c>
      <c r="D390" s="188" t="s">
        <v>393</v>
      </c>
    </row>
    <row r="391" spans="1:4">
      <c r="A391" s="185">
        <v>231</v>
      </c>
      <c r="B391" s="186">
        <v>1371</v>
      </c>
      <c r="C391" s="187" t="s">
        <v>438</v>
      </c>
      <c r="D391" s="188">
        <v>2</v>
      </c>
    </row>
    <row r="392" spans="1:4">
      <c r="A392" s="185">
        <v>231</v>
      </c>
      <c r="B392" s="186">
        <v>1372</v>
      </c>
      <c r="C392" s="187" t="s">
        <v>438</v>
      </c>
      <c r="D392" s="188">
        <v>1</v>
      </c>
    </row>
    <row r="393" spans="1:4">
      <c r="A393" s="185">
        <v>233</v>
      </c>
      <c r="B393" s="186">
        <v>1375</v>
      </c>
      <c r="C393" s="187" t="s">
        <v>438</v>
      </c>
      <c r="D393" s="188">
        <v>2</v>
      </c>
    </row>
    <row r="394" spans="1:4">
      <c r="A394" s="185">
        <v>233</v>
      </c>
      <c r="B394" s="186">
        <v>1376</v>
      </c>
      <c r="C394" s="187" t="s">
        <v>438</v>
      </c>
      <c r="D394" s="188">
        <v>1</v>
      </c>
    </row>
    <row r="395" spans="1:4">
      <c r="A395" s="185">
        <v>234</v>
      </c>
      <c r="B395" s="186">
        <v>1377</v>
      </c>
      <c r="C395" s="187" t="s">
        <v>438</v>
      </c>
      <c r="D395" s="188">
        <v>2</v>
      </c>
    </row>
    <row r="396" spans="1:4">
      <c r="A396" s="185">
        <v>234</v>
      </c>
      <c r="B396" s="186">
        <v>1378</v>
      </c>
      <c r="C396" s="187" t="s">
        <v>438</v>
      </c>
      <c r="D396" s="188">
        <v>1</v>
      </c>
    </row>
    <row r="397" spans="1:4">
      <c r="A397" s="185">
        <v>235</v>
      </c>
      <c r="B397" s="186">
        <v>1379</v>
      </c>
      <c r="C397" s="187" t="s">
        <v>438</v>
      </c>
      <c r="D397" s="188">
        <v>2</v>
      </c>
    </row>
    <row r="398" spans="1:4">
      <c r="A398" s="185">
        <v>235</v>
      </c>
      <c r="B398" s="186">
        <v>1380</v>
      </c>
      <c r="C398" s="187" t="s">
        <v>438</v>
      </c>
      <c r="D398" s="188">
        <v>1</v>
      </c>
    </row>
    <row r="399" spans="1:4">
      <c r="A399" s="185">
        <v>236</v>
      </c>
      <c r="B399" s="186">
        <v>1381</v>
      </c>
      <c r="C399" s="187" t="s">
        <v>438</v>
      </c>
      <c r="D399" s="188">
        <v>2</v>
      </c>
    </row>
    <row r="400" spans="1:4">
      <c r="A400" s="185">
        <v>236</v>
      </c>
      <c r="B400" s="186">
        <v>1382</v>
      </c>
      <c r="C400" s="187" t="s">
        <v>438</v>
      </c>
      <c r="D400" s="188">
        <v>1</v>
      </c>
    </row>
    <row r="401" spans="1:4">
      <c r="A401" s="185">
        <v>237</v>
      </c>
      <c r="B401" s="186">
        <v>1383</v>
      </c>
      <c r="C401" s="187" t="s">
        <v>438</v>
      </c>
      <c r="D401" s="188">
        <v>2</v>
      </c>
    </row>
    <row r="402" spans="1:4">
      <c r="A402" s="185">
        <v>237</v>
      </c>
      <c r="B402" s="186">
        <v>1384</v>
      </c>
      <c r="C402" s="187" t="s">
        <v>438</v>
      </c>
      <c r="D402" s="188">
        <v>1</v>
      </c>
    </row>
    <row r="403" spans="1:4">
      <c r="A403" s="185">
        <v>238</v>
      </c>
      <c r="B403" s="186">
        <v>1385</v>
      </c>
      <c r="C403" s="187" t="s">
        <v>461</v>
      </c>
      <c r="D403" s="188">
        <v>2</v>
      </c>
    </row>
    <row r="404" spans="1:4">
      <c r="A404" s="185">
        <v>238</v>
      </c>
      <c r="B404" s="186">
        <v>1386</v>
      </c>
      <c r="C404" s="187" t="s">
        <v>461</v>
      </c>
      <c r="D404" s="188">
        <v>1</v>
      </c>
    </row>
    <row r="405" spans="1:4">
      <c r="A405" s="185">
        <v>241</v>
      </c>
      <c r="B405" s="186">
        <v>1042</v>
      </c>
      <c r="C405" s="187" t="s">
        <v>464</v>
      </c>
      <c r="D405" s="188">
        <v>2</v>
      </c>
    </row>
    <row r="406" spans="1:4">
      <c r="A406" s="185">
        <v>241</v>
      </c>
      <c r="B406" s="186">
        <v>1043</v>
      </c>
      <c r="C406" s="187" t="s">
        <v>464</v>
      </c>
      <c r="D406" s="188">
        <v>1</v>
      </c>
    </row>
    <row r="407" spans="1:4">
      <c r="A407" s="185">
        <v>242</v>
      </c>
      <c r="B407" s="186">
        <v>44</v>
      </c>
      <c r="C407" s="187" t="s">
        <v>465</v>
      </c>
      <c r="D407" s="188">
        <v>1</v>
      </c>
    </row>
    <row r="408" spans="1:4">
      <c r="A408" s="185">
        <v>242</v>
      </c>
      <c r="B408" s="186">
        <v>208</v>
      </c>
      <c r="C408" s="187" t="s">
        <v>465</v>
      </c>
      <c r="D408" s="188">
        <v>2</v>
      </c>
    </row>
    <row r="409" spans="1:4">
      <c r="A409" s="185">
        <v>243</v>
      </c>
      <c r="B409" s="186">
        <v>21</v>
      </c>
      <c r="C409" s="187" t="s">
        <v>466</v>
      </c>
      <c r="D409" s="188">
        <v>1</v>
      </c>
    </row>
    <row r="410" spans="1:4">
      <c r="A410" s="185">
        <v>243</v>
      </c>
      <c r="B410" s="186">
        <v>231</v>
      </c>
      <c r="C410" s="187" t="s">
        <v>466</v>
      </c>
      <c r="D410" s="188" t="s">
        <v>467</v>
      </c>
    </row>
    <row r="411" spans="1:4">
      <c r="A411" s="185">
        <v>244</v>
      </c>
      <c r="B411" s="186">
        <v>40</v>
      </c>
      <c r="C411" s="187" t="s">
        <v>461</v>
      </c>
      <c r="D411" s="188">
        <v>1</v>
      </c>
    </row>
    <row r="412" spans="1:4">
      <c r="A412" s="185">
        <v>244</v>
      </c>
      <c r="B412" s="186">
        <v>206</v>
      </c>
      <c r="C412" s="187" t="s">
        <v>461</v>
      </c>
      <c r="D412" s="188">
        <v>2</v>
      </c>
    </row>
    <row r="413" spans="1:4">
      <c r="A413" s="185">
        <v>245</v>
      </c>
      <c r="B413" s="186">
        <v>1012</v>
      </c>
      <c r="C413" s="187" t="s">
        <v>465</v>
      </c>
      <c r="D413" s="188">
        <v>2</v>
      </c>
    </row>
    <row r="414" spans="1:4">
      <c r="A414" s="185">
        <v>245</v>
      </c>
      <c r="B414" s="186">
        <v>1013</v>
      </c>
      <c r="C414" s="187" t="s">
        <v>465</v>
      </c>
      <c r="D414" s="188">
        <v>1</v>
      </c>
    </row>
    <row r="415" spans="1:4">
      <c r="A415" s="185">
        <v>246</v>
      </c>
      <c r="B415" s="186">
        <v>160</v>
      </c>
      <c r="C415" s="187" t="s">
        <v>468</v>
      </c>
      <c r="D415" s="188">
        <v>2</v>
      </c>
    </row>
    <row r="416" spans="1:4">
      <c r="A416" s="185">
        <v>246</v>
      </c>
      <c r="B416" s="186">
        <v>276</v>
      </c>
      <c r="C416" s="187" t="s">
        <v>468</v>
      </c>
      <c r="D416" s="188">
        <v>1</v>
      </c>
    </row>
    <row r="417" spans="1:4">
      <c r="A417" s="185">
        <v>246</v>
      </c>
      <c r="B417" s="186">
        <v>277</v>
      </c>
      <c r="C417" s="187" t="s">
        <v>468</v>
      </c>
      <c r="D417" s="188">
        <v>1</v>
      </c>
    </row>
    <row r="418" spans="1:4">
      <c r="A418" s="185">
        <v>247</v>
      </c>
      <c r="B418" s="186">
        <v>1288</v>
      </c>
      <c r="C418" s="187" t="s">
        <v>465</v>
      </c>
      <c r="D418" s="188">
        <v>1</v>
      </c>
    </row>
    <row r="419" spans="1:4">
      <c r="A419" s="185">
        <v>247</v>
      </c>
      <c r="B419" s="186">
        <v>1289</v>
      </c>
      <c r="C419" s="187" t="s">
        <v>465</v>
      </c>
      <c r="D419" s="188">
        <v>2</v>
      </c>
    </row>
    <row r="420" spans="1:4">
      <c r="A420" s="185">
        <v>248</v>
      </c>
      <c r="B420" s="186">
        <v>1174</v>
      </c>
      <c r="C420" s="187" t="s">
        <v>461</v>
      </c>
      <c r="D420" s="188">
        <v>1</v>
      </c>
    </row>
    <row r="421" spans="1:4">
      <c r="A421" s="185">
        <v>248</v>
      </c>
      <c r="B421" s="186">
        <v>1175</v>
      </c>
      <c r="C421" s="187" t="s">
        <v>461</v>
      </c>
      <c r="D421" s="188">
        <v>2</v>
      </c>
    </row>
    <row r="422" spans="1:4">
      <c r="A422" s="185">
        <v>249</v>
      </c>
      <c r="B422" s="186">
        <v>1351</v>
      </c>
      <c r="C422" s="187" t="s">
        <v>465</v>
      </c>
      <c r="D422" s="188">
        <v>2</v>
      </c>
    </row>
    <row r="423" spans="1:4">
      <c r="A423" s="185">
        <v>249</v>
      </c>
      <c r="B423" s="186">
        <v>1352</v>
      </c>
      <c r="C423" s="187" t="s">
        <v>465</v>
      </c>
      <c r="D423" s="188">
        <v>1</v>
      </c>
    </row>
    <row r="424" spans="1:4">
      <c r="A424" s="185">
        <v>250</v>
      </c>
      <c r="B424" s="186">
        <v>206</v>
      </c>
      <c r="C424" s="187" t="s">
        <v>469</v>
      </c>
      <c r="D424" s="188" t="s">
        <v>393</v>
      </c>
    </row>
    <row r="425" spans="1:4">
      <c r="A425" s="185">
        <v>251</v>
      </c>
      <c r="B425" s="186">
        <v>210</v>
      </c>
      <c r="C425" s="187" t="s">
        <v>469</v>
      </c>
      <c r="D425" s="188" t="s">
        <v>393</v>
      </c>
    </row>
    <row r="426" spans="1:4">
      <c r="A426" s="185">
        <v>252</v>
      </c>
      <c r="B426" s="186">
        <v>212</v>
      </c>
      <c r="C426" s="187" t="s">
        <v>469</v>
      </c>
      <c r="D426" s="188">
        <v>2</v>
      </c>
    </row>
    <row r="427" spans="1:4">
      <c r="A427" s="185">
        <v>253</v>
      </c>
      <c r="B427" s="186">
        <v>1290</v>
      </c>
      <c r="C427" s="187" t="s">
        <v>469</v>
      </c>
      <c r="D427" s="188">
        <v>2</v>
      </c>
    </row>
    <row r="428" spans="1:4">
      <c r="A428" s="185">
        <v>254</v>
      </c>
      <c r="B428" s="186">
        <v>1316</v>
      </c>
      <c r="C428" s="187" t="s">
        <v>470</v>
      </c>
      <c r="D428" s="188">
        <v>2</v>
      </c>
    </row>
    <row r="429" spans="1:4">
      <c r="A429" s="185">
        <v>254</v>
      </c>
      <c r="B429" s="186">
        <v>1317</v>
      </c>
      <c r="C429" s="187" t="s">
        <v>470</v>
      </c>
      <c r="D429" s="188">
        <v>1</v>
      </c>
    </row>
    <row r="430" spans="1:4">
      <c r="A430" s="185">
        <v>255</v>
      </c>
      <c r="B430" s="186">
        <v>1320</v>
      </c>
      <c r="C430" s="187" t="s">
        <v>471</v>
      </c>
      <c r="D430" s="188">
        <v>2</v>
      </c>
    </row>
    <row r="431" spans="1:4">
      <c r="A431" s="185">
        <v>255</v>
      </c>
      <c r="B431" s="186">
        <v>1321</v>
      </c>
      <c r="C431" s="187" t="s">
        <v>471</v>
      </c>
      <c r="D431" s="188">
        <v>1</v>
      </c>
    </row>
    <row r="432" spans="1:4">
      <c r="A432" s="185">
        <v>257</v>
      </c>
      <c r="B432" s="186">
        <v>57</v>
      </c>
      <c r="C432" s="187" t="s">
        <v>472</v>
      </c>
      <c r="D432" s="188">
        <v>1</v>
      </c>
    </row>
    <row r="433" spans="1:4">
      <c r="A433" s="185">
        <v>257</v>
      </c>
      <c r="B433" s="186">
        <v>196</v>
      </c>
      <c r="C433" s="187" t="s">
        <v>472</v>
      </c>
      <c r="D433" s="188">
        <v>2</v>
      </c>
    </row>
    <row r="434" spans="1:4">
      <c r="A434" s="185">
        <v>258</v>
      </c>
      <c r="B434" s="186">
        <v>56</v>
      </c>
      <c r="C434" s="187" t="s">
        <v>473</v>
      </c>
      <c r="D434" s="188">
        <v>1</v>
      </c>
    </row>
    <row r="435" spans="1:4">
      <c r="A435" s="185">
        <v>258</v>
      </c>
      <c r="B435" s="186">
        <v>195</v>
      </c>
      <c r="C435" s="187" t="s">
        <v>473</v>
      </c>
      <c r="D435" s="188">
        <v>2</v>
      </c>
    </row>
    <row r="436" spans="1:4">
      <c r="A436" s="185">
        <v>259</v>
      </c>
      <c r="B436" s="186">
        <v>94</v>
      </c>
      <c r="C436" s="187" t="s">
        <v>474</v>
      </c>
      <c r="D436" s="188">
        <v>1</v>
      </c>
    </row>
    <row r="437" spans="1:4">
      <c r="A437" s="185">
        <v>259</v>
      </c>
      <c r="B437" s="186">
        <v>167</v>
      </c>
      <c r="C437" s="187" t="s">
        <v>474</v>
      </c>
      <c r="D437" s="188">
        <v>2</v>
      </c>
    </row>
    <row r="438" spans="1:4">
      <c r="A438" s="185">
        <v>260</v>
      </c>
      <c r="B438" s="186">
        <v>59</v>
      </c>
      <c r="C438" s="187" t="s">
        <v>473</v>
      </c>
      <c r="D438" s="188" t="s">
        <v>411</v>
      </c>
    </row>
    <row r="439" spans="1:4">
      <c r="A439" s="185">
        <v>260</v>
      </c>
      <c r="B439" s="186">
        <v>191</v>
      </c>
      <c r="C439" s="187" t="s">
        <v>473</v>
      </c>
      <c r="D439" s="188" t="s">
        <v>411</v>
      </c>
    </row>
    <row r="440" spans="1:4">
      <c r="A440" s="185">
        <v>261</v>
      </c>
      <c r="B440" s="186">
        <v>55</v>
      </c>
      <c r="C440" s="187" t="s">
        <v>473</v>
      </c>
      <c r="D440" s="188">
        <v>1</v>
      </c>
    </row>
    <row r="441" spans="1:4">
      <c r="A441" s="185">
        <v>261</v>
      </c>
      <c r="B441" s="186">
        <v>194</v>
      </c>
      <c r="C441" s="187" t="s">
        <v>473</v>
      </c>
      <c r="D441" s="188" t="s">
        <v>427</v>
      </c>
    </row>
    <row r="442" spans="1:4">
      <c r="A442" s="185">
        <v>262</v>
      </c>
      <c r="B442" s="186">
        <v>57</v>
      </c>
      <c r="C442" s="187" t="s">
        <v>473</v>
      </c>
      <c r="D442" s="188">
        <v>1</v>
      </c>
    </row>
    <row r="443" spans="1:4">
      <c r="A443" s="185">
        <v>262</v>
      </c>
      <c r="B443" s="186">
        <v>196</v>
      </c>
      <c r="C443" s="187" t="s">
        <v>473</v>
      </c>
      <c r="D443" s="188" t="s">
        <v>475</v>
      </c>
    </row>
    <row r="444" spans="1:4">
      <c r="A444" s="185">
        <v>263</v>
      </c>
      <c r="B444" s="186">
        <v>1010</v>
      </c>
      <c r="C444" s="187" t="s">
        <v>473</v>
      </c>
      <c r="D444" s="188">
        <v>2</v>
      </c>
    </row>
    <row r="445" spans="1:4">
      <c r="A445" s="185">
        <v>263</v>
      </c>
      <c r="B445" s="186">
        <v>1011</v>
      </c>
      <c r="C445" s="187" t="s">
        <v>473</v>
      </c>
      <c r="D445" s="188">
        <v>1</v>
      </c>
    </row>
    <row r="446" spans="1:4">
      <c r="A446" s="185">
        <v>264</v>
      </c>
      <c r="B446" s="186">
        <v>1069</v>
      </c>
      <c r="C446" s="187" t="s">
        <v>473</v>
      </c>
      <c r="D446" s="188">
        <v>1</v>
      </c>
    </row>
    <row r="447" spans="1:4">
      <c r="A447" s="185">
        <v>264</v>
      </c>
      <c r="B447" s="186">
        <v>1070</v>
      </c>
      <c r="C447" s="187" t="s">
        <v>473</v>
      </c>
      <c r="D447" s="188">
        <v>2</v>
      </c>
    </row>
    <row r="448" spans="1:4">
      <c r="A448" s="185">
        <v>265</v>
      </c>
      <c r="B448" s="186">
        <v>190</v>
      </c>
      <c r="C448" s="187" t="s">
        <v>476</v>
      </c>
      <c r="D448" s="188" t="s">
        <v>415</v>
      </c>
    </row>
    <row r="449" spans="1:4">
      <c r="A449" s="185">
        <v>266</v>
      </c>
      <c r="B449" s="186">
        <v>191</v>
      </c>
      <c r="C449" s="187" t="s">
        <v>476</v>
      </c>
      <c r="D449" s="188" t="s">
        <v>393</v>
      </c>
    </row>
    <row r="450" spans="1:4">
      <c r="A450" s="185">
        <v>267</v>
      </c>
      <c r="B450" s="186">
        <v>192</v>
      </c>
      <c r="C450" s="187" t="s">
        <v>476</v>
      </c>
      <c r="D450" s="188" t="s">
        <v>393</v>
      </c>
    </row>
    <row r="451" spans="1:4">
      <c r="A451" s="185">
        <v>268</v>
      </c>
      <c r="B451" s="186">
        <v>193</v>
      </c>
      <c r="C451" s="187" t="s">
        <v>476</v>
      </c>
      <c r="D451" s="188" t="s">
        <v>427</v>
      </c>
    </row>
    <row r="452" spans="1:4">
      <c r="A452" s="185">
        <v>269</v>
      </c>
      <c r="B452" s="186">
        <v>194</v>
      </c>
      <c r="C452" s="187" t="s">
        <v>476</v>
      </c>
      <c r="D452" s="188" t="s">
        <v>393</v>
      </c>
    </row>
    <row r="453" spans="1:4">
      <c r="A453" s="185">
        <v>270</v>
      </c>
      <c r="B453" s="186">
        <v>196</v>
      </c>
      <c r="C453" s="187" t="s">
        <v>476</v>
      </c>
      <c r="D453" s="188" t="s">
        <v>415</v>
      </c>
    </row>
    <row r="454" spans="1:4">
      <c r="A454" s="185">
        <v>271</v>
      </c>
      <c r="B454" s="186">
        <v>1088</v>
      </c>
      <c r="C454" s="187" t="s">
        <v>476</v>
      </c>
      <c r="D454" s="188" t="s">
        <v>393</v>
      </c>
    </row>
    <row r="455" spans="1:4">
      <c r="A455" s="185">
        <v>272</v>
      </c>
      <c r="B455" s="186">
        <v>1089</v>
      </c>
      <c r="C455" s="187" t="s">
        <v>476</v>
      </c>
      <c r="D455" s="188" t="s">
        <v>393</v>
      </c>
    </row>
    <row r="456" spans="1:4">
      <c r="A456" s="185">
        <v>273</v>
      </c>
      <c r="B456" s="186">
        <v>1090</v>
      </c>
      <c r="C456" s="187" t="s">
        <v>476</v>
      </c>
      <c r="D456" s="188" t="s">
        <v>393</v>
      </c>
    </row>
    <row r="457" spans="1:4">
      <c r="A457" s="185">
        <v>274</v>
      </c>
      <c r="B457" s="186">
        <v>1115</v>
      </c>
      <c r="C457" s="187" t="s">
        <v>476</v>
      </c>
      <c r="D457" s="188" t="s">
        <v>393</v>
      </c>
    </row>
    <row r="458" spans="1:4">
      <c r="A458" s="185">
        <v>276</v>
      </c>
      <c r="B458" s="186">
        <v>1347</v>
      </c>
      <c r="C458" s="187" t="s">
        <v>476</v>
      </c>
      <c r="D458" s="188" t="s">
        <v>393</v>
      </c>
    </row>
    <row r="459" spans="1:4">
      <c r="A459" s="185">
        <v>277</v>
      </c>
      <c r="B459" s="186">
        <v>52</v>
      </c>
      <c r="C459" s="187" t="s">
        <v>477</v>
      </c>
      <c r="D459" s="188" t="s">
        <v>393</v>
      </c>
    </row>
    <row r="460" spans="1:4">
      <c r="A460" s="185">
        <v>278</v>
      </c>
      <c r="B460" s="186">
        <v>105</v>
      </c>
      <c r="C460" s="187" t="s">
        <v>478</v>
      </c>
      <c r="D460" s="188" t="s">
        <v>393</v>
      </c>
    </row>
    <row r="461" spans="1:4">
      <c r="A461" s="185">
        <v>279</v>
      </c>
      <c r="B461" s="186">
        <v>16</v>
      </c>
      <c r="C461" s="187" t="s">
        <v>479</v>
      </c>
      <c r="D461" s="188" t="s">
        <v>393</v>
      </c>
    </row>
    <row r="462" spans="1:4">
      <c r="A462" s="185">
        <v>280</v>
      </c>
      <c r="B462" s="186">
        <v>170</v>
      </c>
      <c r="C462" s="187" t="s">
        <v>480</v>
      </c>
      <c r="D462" s="188" t="s">
        <v>411</v>
      </c>
    </row>
    <row r="463" spans="1:4">
      <c r="A463" s="185">
        <v>281</v>
      </c>
      <c r="B463" s="186">
        <v>11</v>
      </c>
      <c r="C463" s="187" t="s">
        <v>481</v>
      </c>
      <c r="D463" s="188">
        <v>2</v>
      </c>
    </row>
    <row r="464" spans="1:4">
      <c r="A464" s="185">
        <v>281</v>
      </c>
      <c r="B464" s="186">
        <v>95</v>
      </c>
      <c r="C464" s="187" t="s">
        <v>481</v>
      </c>
      <c r="D464" s="188">
        <v>1</v>
      </c>
    </row>
    <row r="465" spans="1:4">
      <c r="A465" s="185">
        <v>283</v>
      </c>
      <c r="B465" s="186">
        <v>1016</v>
      </c>
      <c r="C465" s="187" t="s">
        <v>482</v>
      </c>
      <c r="D465" s="188">
        <v>1</v>
      </c>
    </row>
    <row r="466" spans="1:4">
      <c r="A466" s="185">
        <v>283</v>
      </c>
      <c r="B466" s="186">
        <v>1017</v>
      </c>
      <c r="C466" s="187" t="s">
        <v>482</v>
      </c>
      <c r="D466" s="188">
        <v>2</v>
      </c>
    </row>
    <row r="467" spans="1:4">
      <c r="A467" s="185">
        <v>284</v>
      </c>
      <c r="B467" s="186">
        <v>177</v>
      </c>
      <c r="C467" s="187" t="s">
        <v>417</v>
      </c>
      <c r="D467" s="188" t="s">
        <v>393</v>
      </c>
    </row>
    <row r="468" spans="1:4">
      <c r="A468" s="185">
        <v>285</v>
      </c>
      <c r="B468" s="186">
        <v>178</v>
      </c>
      <c r="C468" s="187" t="s">
        <v>417</v>
      </c>
      <c r="D468" s="188" t="s">
        <v>411</v>
      </c>
    </row>
    <row r="469" spans="1:4">
      <c r="A469" s="185">
        <v>286</v>
      </c>
      <c r="B469" s="186">
        <v>103</v>
      </c>
      <c r="C469" s="187" t="s">
        <v>483</v>
      </c>
      <c r="D469" s="188" t="s">
        <v>393</v>
      </c>
    </row>
    <row r="470" spans="1:4">
      <c r="A470" s="185">
        <v>287</v>
      </c>
      <c r="B470" s="186">
        <v>1364</v>
      </c>
      <c r="C470" s="187" t="s">
        <v>484</v>
      </c>
      <c r="D470" s="188" t="s">
        <v>393</v>
      </c>
    </row>
    <row r="471" spans="1:4">
      <c r="A471" s="185">
        <v>287</v>
      </c>
      <c r="B471" s="186">
        <v>1402</v>
      </c>
      <c r="C471" s="187" t="s">
        <v>484</v>
      </c>
      <c r="D471" s="188" t="s">
        <v>393</v>
      </c>
    </row>
    <row r="472" spans="1:4">
      <c r="A472" s="185">
        <v>288</v>
      </c>
      <c r="B472" s="186">
        <v>1036</v>
      </c>
      <c r="C472" s="187" t="s">
        <v>485</v>
      </c>
      <c r="D472" s="188" t="s">
        <v>393</v>
      </c>
    </row>
    <row r="473" spans="1:4">
      <c r="A473" s="185">
        <v>289</v>
      </c>
      <c r="B473" s="186">
        <v>1041</v>
      </c>
      <c r="C473" s="187" t="s">
        <v>485</v>
      </c>
      <c r="D473" s="188" t="s">
        <v>393</v>
      </c>
    </row>
    <row r="474" spans="1:4">
      <c r="A474" s="185">
        <v>290</v>
      </c>
      <c r="B474" s="186">
        <v>1050</v>
      </c>
      <c r="C474" s="187" t="s">
        <v>485</v>
      </c>
      <c r="D474" s="188" t="s">
        <v>393</v>
      </c>
    </row>
    <row r="475" spans="1:4">
      <c r="A475" s="185">
        <v>291</v>
      </c>
      <c r="B475" s="186">
        <v>1051</v>
      </c>
      <c r="C475" s="187" t="s">
        <v>485</v>
      </c>
      <c r="D475" s="188" t="s">
        <v>393</v>
      </c>
    </row>
    <row r="476" spans="1:4">
      <c r="A476" s="185">
        <v>292</v>
      </c>
      <c r="B476" s="186">
        <v>1052</v>
      </c>
      <c r="C476" s="187" t="s">
        <v>485</v>
      </c>
      <c r="D476" s="188" t="s">
        <v>393</v>
      </c>
    </row>
    <row r="477" spans="1:4">
      <c r="A477" s="185">
        <v>297</v>
      </c>
      <c r="B477" s="186">
        <v>1367</v>
      </c>
      <c r="C477" s="187" t="s">
        <v>485</v>
      </c>
      <c r="D477" s="188" t="s">
        <v>393</v>
      </c>
    </row>
    <row r="478" spans="1:4">
      <c r="A478" s="185">
        <v>298</v>
      </c>
      <c r="B478" s="186">
        <v>1368</v>
      </c>
      <c r="C478" s="187" t="s">
        <v>485</v>
      </c>
      <c r="D478" s="188" t="s">
        <v>393</v>
      </c>
    </row>
    <row r="479" spans="1:4">
      <c r="A479" s="185">
        <v>299</v>
      </c>
      <c r="B479" s="186">
        <v>1053</v>
      </c>
      <c r="C479" s="187" t="s">
        <v>485</v>
      </c>
      <c r="D479" s="188" t="s">
        <v>393</v>
      </c>
    </row>
    <row r="480" spans="1:4">
      <c r="A480" s="185">
        <v>300</v>
      </c>
      <c r="B480" s="186">
        <v>1080</v>
      </c>
      <c r="C480" s="187" t="s">
        <v>486</v>
      </c>
      <c r="D480" s="188">
        <v>1</v>
      </c>
    </row>
    <row r="481" spans="1:4">
      <c r="A481" s="185">
        <v>300</v>
      </c>
      <c r="B481" s="186">
        <v>1081</v>
      </c>
      <c r="C481" s="187" t="s">
        <v>486</v>
      </c>
      <c r="D481" s="188">
        <v>1</v>
      </c>
    </row>
    <row r="482" spans="1:4">
      <c r="A482" s="185">
        <v>301</v>
      </c>
      <c r="B482" s="186">
        <v>1095</v>
      </c>
      <c r="C482" s="187" t="s">
        <v>487</v>
      </c>
      <c r="D482" s="188">
        <v>1</v>
      </c>
    </row>
    <row r="483" spans="1:4">
      <c r="A483" s="185">
        <v>301</v>
      </c>
      <c r="B483" s="186">
        <v>1096</v>
      </c>
      <c r="C483" s="187" t="s">
        <v>487</v>
      </c>
      <c r="D483" s="188">
        <v>1</v>
      </c>
    </row>
    <row r="484" spans="1:4">
      <c r="A484" s="185">
        <v>302</v>
      </c>
      <c r="B484" s="186">
        <v>1101</v>
      </c>
      <c r="C484" s="187" t="s">
        <v>488</v>
      </c>
      <c r="D484" s="188">
        <v>1</v>
      </c>
    </row>
    <row r="485" spans="1:4">
      <c r="A485" s="185">
        <v>302</v>
      </c>
      <c r="B485" s="186">
        <v>1102</v>
      </c>
      <c r="C485" s="187" t="s">
        <v>488</v>
      </c>
      <c r="D485" s="188">
        <v>1</v>
      </c>
    </row>
    <row r="486" spans="1:4">
      <c r="A486" s="185">
        <v>303</v>
      </c>
      <c r="B486" s="186">
        <v>1054</v>
      </c>
      <c r="C486" s="187" t="s">
        <v>485</v>
      </c>
      <c r="D486" s="188" t="s">
        <v>393</v>
      </c>
    </row>
    <row r="487" spans="1:4">
      <c r="A487" s="185">
        <v>304</v>
      </c>
      <c r="B487" s="186">
        <v>1083</v>
      </c>
      <c r="C487" s="187" t="s">
        <v>485</v>
      </c>
      <c r="D487" s="188" t="s">
        <v>393</v>
      </c>
    </row>
    <row r="488" spans="1:4">
      <c r="A488" s="185">
        <v>305</v>
      </c>
      <c r="B488" s="186">
        <v>1084</v>
      </c>
      <c r="C488" s="187" t="s">
        <v>489</v>
      </c>
      <c r="D488" s="188">
        <v>1</v>
      </c>
    </row>
    <row r="489" spans="1:4">
      <c r="A489" s="185">
        <v>305</v>
      </c>
      <c r="B489" s="186">
        <v>1085</v>
      </c>
      <c r="C489" s="187" t="s">
        <v>489</v>
      </c>
      <c r="D489" s="188">
        <v>2</v>
      </c>
    </row>
    <row r="490" spans="1:4">
      <c r="A490" s="185">
        <v>306</v>
      </c>
      <c r="B490" s="186">
        <v>1086</v>
      </c>
      <c r="C490" s="187" t="s">
        <v>489</v>
      </c>
      <c r="D490" s="188">
        <v>1</v>
      </c>
    </row>
    <row r="491" spans="1:4">
      <c r="A491" s="185">
        <v>306</v>
      </c>
      <c r="B491" s="186">
        <v>1087</v>
      </c>
      <c r="C491" s="187" t="s">
        <v>489</v>
      </c>
      <c r="D491" s="188">
        <v>2</v>
      </c>
    </row>
    <row r="492" spans="1:4">
      <c r="A492" s="185">
        <v>307</v>
      </c>
      <c r="B492" s="186">
        <v>1091</v>
      </c>
      <c r="C492" s="187" t="s">
        <v>489</v>
      </c>
      <c r="D492" s="188">
        <v>1</v>
      </c>
    </row>
    <row r="493" spans="1:4">
      <c r="A493" s="185">
        <v>307</v>
      </c>
      <c r="B493" s="186">
        <v>1092</v>
      </c>
      <c r="C493" s="187" t="s">
        <v>489</v>
      </c>
      <c r="D493" s="188">
        <v>2</v>
      </c>
    </row>
    <row r="494" spans="1:4">
      <c r="A494" s="185">
        <v>308</v>
      </c>
      <c r="B494" s="186">
        <v>1093</v>
      </c>
      <c r="C494" s="187" t="s">
        <v>489</v>
      </c>
      <c r="D494" s="188">
        <v>1</v>
      </c>
    </row>
    <row r="495" spans="1:4">
      <c r="A495" s="185">
        <v>308</v>
      </c>
      <c r="B495" s="186">
        <v>1094</v>
      </c>
      <c r="C495" s="187" t="s">
        <v>489</v>
      </c>
      <c r="D495" s="188">
        <v>2</v>
      </c>
    </row>
    <row r="496" spans="1:4">
      <c r="A496" s="185">
        <v>309</v>
      </c>
      <c r="B496" s="186">
        <v>1098</v>
      </c>
      <c r="C496" s="187" t="s">
        <v>490</v>
      </c>
      <c r="D496" s="188">
        <v>1</v>
      </c>
    </row>
    <row r="497" spans="1:4">
      <c r="A497" s="185">
        <v>309</v>
      </c>
      <c r="B497" s="186">
        <v>1099</v>
      </c>
      <c r="C497" s="187" t="s">
        <v>490</v>
      </c>
      <c r="D497" s="188">
        <v>1</v>
      </c>
    </row>
    <row r="498" spans="1:4">
      <c r="A498" s="185">
        <v>310</v>
      </c>
      <c r="B498" s="186">
        <v>1155</v>
      </c>
      <c r="C498" s="187" t="s">
        <v>491</v>
      </c>
      <c r="D498" s="188">
        <v>2</v>
      </c>
    </row>
    <row r="499" spans="1:4">
      <c r="A499" s="185">
        <v>310</v>
      </c>
      <c r="B499" s="186">
        <v>1156</v>
      </c>
      <c r="C499" s="187" t="s">
        <v>491</v>
      </c>
      <c r="D499" s="188">
        <v>1</v>
      </c>
    </row>
    <row r="500" spans="1:4">
      <c r="A500" s="185">
        <v>312</v>
      </c>
      <c r="B500" s="186">
        <v>1154</v>
      </c>
      <c r="C500" s="187" t="s">
        <v>492</v>
      </c>
      <c r="D500" s="188">
        <v>2</v>
      </c>
    </row>
    <row r="501" spans="1:4">
      <c r="A501" s="185">
        <v>313</v>
      </c>
      <c r="B501" s="186">
        <v>1006</v>
      </c>
      <c r="C501" s="187" t="s">
        <v>493</v>
      </c>
      <c r="D501" s="188">
        <v>2</v>
      </c>
    </row>
    <row r="502" spans="1:4">
      <c r="A502" s="185">
        <v>314</v>
      </c>
      <c r="B502" s="186">
        <v>104</v>
      </c>
      <c r="C502" s="187" t="s">
        <v>494</v>
      </c>
      <c r="D502" s="188" t="s">
        <v>411</v>
      </c>
    </row>
    <row r="503" spans="1:4">
      <c r="A503" s="185">
        <v>315</v>
      </c>
      <c r="B503" s="186">
        <v>178</v>
      </c>
      <c r="C503" s="187" t="s">
        <v>495</v>
      </c>
      <c r="D503" s="188" t="s">
        <v>411</v>
      </c>
    </row>
    <row r="504" spans="1:4">
      <c r="A504" s="185">
        <v>315</v>
      </c>
      <c r="B504" s="186">
        <v>227</v>
      </c>
      <c r="C504" s="187" t="s">
        <v>495</v>
      </c>
      <c r="D504" s="188" t="s">
        <v>411</v>
      </c>
    </row>
    <row r="505" spans="1:4">
      <c r="A505" s="185">
        <v>316</v>
      </c>
      <c r="B505" s="186">
        <v>53</v>
      </c>
      <c r="C505" s="187" t="s">
        <v>496</v>
      </c>
      <c r="D505" s="188">
        <v>1</v>
      </c>
    </row>
    <row r="506" spans="1:4">
      <c r="A506" s="185">
        <v>316</v>
      </c>
      <c r="B506" s="186">
        <v>198</v>
      </c>
      <c r="C506" s="187" t="s">
        <v>496</v>
      </c>
      <c r="D506" s="188">
        <v>1</v>
      </c>
    </row>
    <row r="507" spans="1:4">
      <c r="A507" s="185">
        <v>317</v>
      </c>
      <c r="B507" s="186">
        <v>70</v>
      </c>
      <c r="C507" s="187" t="s">
        <v>496</v>
      </c>
      <c r="D507" s="188" t="s">
        <v>475</v>
      </c>
    </row>
    <row r="508" spans="1:4">
      <c r="A508" s="185">
        <v>317</v>
      </c>
      <c r="B508" s="186">
        <v>183</v>
      </c>
      <c r="C508" s="187" t="s">
        <v>496</v>
      </c>
      <c r="D508" s="188" t="s">
        <v>497</v>
      </c>
    </row>
    <row r="509" spans="1:4">
      <c r="A509" s="185">
        <v>318</v>
      </c>
      <c r="B509" s="186">
        <v>74</v>
      </c>
      <c r="C509" s="187" t="s">
        <v>496</v>
      </c>
      <c r="D509" s="188">
        <v>1</v>
      </c>
    </row>
    <row r="510" spans="1:4">
      <c r="A510" s="185">
        <v>318</v>
      </c>
      <c r="B510" s="186">
        <v>180</v>
      </c>
      <c r="C510" s="187" t="s">
        <v>496</v>
      </c>
      <c r="D510" s="188">
        <v>1</v>
      </c>
    </row>
    <row r="511" spans="1:4">
      <c r="A511" s="185">
        <v>319</v>
      </c>
      <c r="B511" s="186">
        <v>71</v>
      </c>
      <c r="C511" s="187" t="s">
        <v>498</v>
      </c>
      <c r="D511" s="188" t="s">
        <v>499</v>
      </c>
    </row>
    <row r="512" spans="1:4">
      <c r="A512" s="185">
        <v>319</v>
      </c>
      <c r="B512" s="186">
        <v>183</v>
      </c>
      <c r="C512" s="187" t="s">
        <v>498</v>
      </c>
      <c r="D512" s="188" t="s">
        <v>499</v>
      </c>
    </row>
    <row r="513" spans="1:4">
      <c r="A513" s="185">
        <v>320</v>
      </c>
      <c r="B513" s="186">
        <v>72</v>
      </c>
      <c r="C513" s="187" t="s">
        <v>496</v>
      </c>
      <c r="D513" s="188">
        <v>1</v>
      </c>
    </row>
    <row r="514" spans="1:4">
      <c r="A514" s="185">
        <v>320</v>
      </c>
      <c r="B514" s="186">
        <v>184</v>
      </c>
      <c r="C514" s="187" t="s">
        <v>496</v>
      </c>
      <c r="D514" s="188">
        <v>1</v>
      </c>
    </row>
    <row r="515" spans="1:4">
      <c r="A515" s="185">
        <v>321</v>
      </c>
      <c r="B515" s="186">
        <v>1004</v>
      </c>
      <c r="C515" s="187" t="s">
        <v>496</v>
      </c>
      <c r="D515" s="188">
        <v>1</v>
      </c>
    </row>
    <row r="516" spans="1:4">
      <c r="A516" s="185">
        <v>321</v>
      </c>
      <c r="B516" s="186">
        <v>1005</v>
      </c>
      <c r="C516" s="187" t="s">
        <v>496</v>
      </c>
      <c r="D516" s="188">
        <v>1</v>
      </c>
    </row>
    <row r="517" spans="1:4">
      <c r="A517" s="185">
        <v>322</v>
      </c>
      <c r="B517" s="186">
        <v>1073</v>
      </c>
      <c r="C517" s="187" t="s">
        <v>496</v>
      </c>
      <c r="D517" s="188">
        <v>1</v>
      </c>
    </row>
    <row r="518" spans="1:4">
      <c r="A518" s="185">
        <v>322</v>
      </c>
      <c r="B518" s="186">
        <v>1074</v>
      </c>
      <c r="C518" s="187" t="s">
        <v>496</v>
      </c>
      <c r="D518" s="188">
        <v>1</v>
      </c>
    </row>
    <row r="519" spans="1:4">
      <c r="A519" s="185">
        <v>323</v>
      </c>
      <c r="B519" s="186">
        <v>1284</v>
      </c>
      <c r="C519" s="187" t="s">
        <v>496</v>
      </c>
      <c r="D519" s="188">
        <v>1</v>
      </c>
    </row>
    <row r="520" spans="1:4">
      <c r="A520" s="185">
        <v>323</v>
      </c>
      <c r="B520" s="186">
        <v>1285</v>
      </c>
      <c r="C520" s="187" t="s">
        <v>496</v>
      </c>
      <c r="D520" s="188" t="s">
        <v>500</v>
      </c>
    </row>
    <row r="521" spans="1:4">
      <c r="A521" s="185">
        <v>324</v>
      </c>
      <c r="B521" s="186">
        <v>1007</v>
      </c>
      <c r="C521" s="187" t="s">
        <v>501</v>
      </c>
      <c r="D521" s="188">
        <v>1</v>
      </c>
    </row>
    <row r="522" spans="1:4">
      <c r="A522" s="185">
        <v>325</v>
      </c>
      <c r="B522" s="186">
        <v>183</v>
      </c>
      <c r="C522" s="187" t="s">
        <v>502</v>
      </c>
      <c r="D522" s="188">
        <v>1</v>
      </c>
    </row>
    <row r="523" spans="1:4">
      <c r="A523" s="185">
        <v>325</v>
      </c>
      <c r="B523" s="186">
        <v>186</v>
      </c>
      <c r="C523" s="187" t="s">
        <v>502</v>
      </c>
      <c r="D523" s="188">
        <v>1</v>
      </c>
    </row>
    <row r="524" spans="1:4">
      <c r="A524" s="185">
        <v>325</v>
      </c>
      <c r="B524" s="186">
        <v>206</v>
      </c>
      <c r="C524" s="187" t="s">
        <v>502</v>
      </c>
      <c r="D524" s="188">
        <v>2</v>
      </c>
    </row>
    <row r="525" spans="1:4">
      <c r="A525" s="185">
        <v>326</v>
      </c>
      <c r="B525" s="186">
        <v>184</v>
      </c>
      <c r="C525" s="187" t="s">
        <v>502</v>
      </c>
      <c r="D525" s="188">
        <v>1</v>
      </c>
    </row>
    <row r="526" spans="1:4">
      <c r="A526" s="185">
        <v>326</v>
      </c>
      <c r="B526" s="186">
        <v>187</v>
      </c>
      <c r="C526" s="187" t="s">
        <v>502</v>
      </c>
      <c r="D526" s="188" t="s">
        <v>475</v>
      </c>
    </row>
    <row r="527" spans="1:4">
      <c r="A527" s="185">
        <v>326</v>
      </c>
      <c r="B527" s="186">
        <v>210</v>
      </c>
      <c r="C527" s="187" t="s">
        <v>502</v>
      </c>
      <c r="D527" s="191" t="s">
        <v>475</v>
      </c>
    </row>
    <row r="528" spans="1:4">
      <c r="A528" s="185">
        <v>327</v>
      </c>
      <c r="B528" s="186">
        <v>135</v>
      </c>
      <c r="C528" s="187" t="s">
        <v>502</v>
      </c>
      <c r="D528" s="188">
        <v>1</v>
      </c>
    </row>
    <row r="529" spans="1:4">
      <c r="A529" s="185">
        <v>327</v>
      </c>
      <c r="B529" s="186">
        <v>198</v>
      </c>
      <c r="C529" s="187" t="s">
        <v>502</v>
      </c>
      <c r="D529" s="188">
        <v>1</v>
      </c>
    </row>
    <row r="530" spans="1:4">
      <c r="A530" s="185">
        <v>327</v>
      </c>
      <c r="B530" s="186">
        <v>222</v>
      </c>
      <c r="C530" s="187" t="s">
        <v>502</v>
      </c>
      <c r="D530" s="188">
        <v>2</v>
      </c>
    </row>
    <row r="531" spans="1:4">
      <c r="A531" s="185">
        <v>328</v>
      </c>
      <c r="B531" s="186">
        <v>1022</v>
      </c>
      <c r="C531" s="187" t="s">
        <v>502</v>
      </c>
      <c r="D531" s="188">
        <v>1</v>
      </c>
    </row>
    <row r="532" spans="1:4">
      <c r="A532" s="185">
        <v>328</v>
      </c>
      <c r="B532" s="186">
        <v>1023</v>
      </c>
      <c r="C532" s="187" t="s">
        <v>502</v>
      </c>
      <c r="D532" s="188">
        <v>2</v>
      </c>
    </row>
    <row r="533" spans="1:4">
      <c r="A533" s="185">
        <v>328</v>
      </c>
      <c r="B533" s="186">
        <v>1024</v>
      </c>
      <c r="C533" s="187" t="s">
        <v>502</v>
      </c>
      <c r="D533" s="188">
        <v>1</v>
      </c>
    </row>
    <row r="534" spans="1:4">
      <c r="A534" s="185">
        <v>329</v>
      </c>
      <c r="B534" s="186">
        <v>1027</v>
      </c>
      <c r="C534" s="187" t="s">
        <v>502</v>
      </c>
      <c r="D534" s="188">
        <v>1</v>
      </c>
    </row>
    <row r="535" spans="1:4">
      <c r="A535" s="185">
        <v>329</v>
      </c>
      <c r="B535" s="186">
        <v>1028</v>
      </c>
      <c r="C535" s="187" t="s">
        <v>502</v>
      </c>
      <c r="D535" s="188">
        <v>2</v>
      </c>
    </row>
    <row r="536" spans="1:4">
      <c r="A536" s="185">
        <v>329</v>
      </c>
      <c r="B536" s="186">
        <v>1029</v>
      </c>
      <c r="C536" s="187" t="s">
        <v>502</v>
      </c>
      <c r="D536" s="188">
        <v>1</v>
      </c>
    </row>
    <row r="537" spans="1:4">
      <c r="A537" s="185">
        <v>330</v>
      </c>
      <c r="B537" s="186">
        <v>1075</v>
      </c>
      <c r="C537" s="187" t="s">
        <v>502</v>
      </c>
      <c r="D537" s="188">
        <v>2</v>
      </c>
    </row>
    <row r="538" spans="1:4">
      <c r="A538" s="185">
        <v>330</v>
      </c>
      <c r="B538" s="186">
        <v>1076</v>
      </c>
      <c r="C538" s="187" t="s">
        <v>502</v>
      </c>
      <c r="D538" s="188">
        <v>1</v>
      </c>
    </row>
    <row r="539" spans="1:4">
      <c r="A539" s="185">
        <v>330</v>
      </c>
      <c r="B539" s="186">
        <v>1077</v>
      </c>
      <c r="C539" s="187" t="s">
        <v>502</v>
      </c>
      <c r="D539" s="188">
        <v>2</v>
      </c>
    </row>
    <row r="540" spans="1:4">
      <c r="A540" s="185">
        <v>331</v>
      </c>
      <c r="B540" s="186">
        <v>1167</v>
      </c>
      <c r="C540" s="187" t="s">
        <v>502</v>
      </c>
      <c r="D540" s="188">
        <v>1</v>
      </c>
    </row>
    <row r="541" spans="1:4">
      <c r="A541" s="185">
        <v>331</v>
      </c>
      <c r="B541" s="186">
        <v>1168</v>
      </c>
      <c r="C541" s="187" t="s">
        <v>502</v>
      </c>
      <c r="D541" s="188">
        <v>1</v>
      </c>
    </row>
    <row r="542" spans="1:4">
      <c r="A542" s="185">
        <v>331</v>
      </c>
      <c r="B542" s="186">
        <v>1169</v>
      </c>
      <c r="C542" s="187" t="s">
        <v>502</v>
      </c>
      <c r="D542" s="188">
        <v>2</v>
      </c>
    </row>
    <row r="543" spans="1:4">
      <c r="A543" s="185">
        <v>332</v>
      </c>
      <c r="B543" s="186">
        <v>1235</v>
      </c>
      <c r="C543" s="187" t="s">
        <v>502</v>
      </c>
      <c r="D543" s="188" t="s">
        <v>411</v>
      </c>
    </row>
    <row r="544" spans="1:4">
      <c r="A544" s="185">
        <v>332</v>
      </c>
      <c r="B544" s="186">
        <v>1236</v>
      </c>
      <c r="C544" s="187" t="s">
        <v>502</v>
      </c>
      <c r="D544" s="188" t="s">
        <v>411</v>
      </c>
    </row>
    <row r="545" spans="1:4">
      <c r="A545" s="185">
        <v>332</v>
      </c>
      <c r="B545" s="186">
        <v>1237</v>
      </c>
      <c r="C545" s="187" t="s">
        <v>502</v>
      </c>
      <c r="D545" s="188" t="s">
        <v>411</v>
      </c>
    </row>
    <row r="546" spans="1:4">
      <c r="A546" s="185">
        <v>334</v>
      </c>
      <c r="B546" s="186">
        <v>1131</v>
      </c>
      <c r="C546" s="187" t="s">
        <v>503</v>
      </c>
      <c r="D546" s="188">
        <v>1</v>
      </c>
    </row>
    <row r="547" spans="1:4">
      <c r="A547" s="185">
        <v>334</v>
      </c>
      <c r="B547" s="186">
        <v>1132</v>
      </c>
      <c r="C547" s="187" t="s">
        <v>503</v>
      </c>
      <c r="D547" s="188">
        <v>1</v>
      </c>
    </row>
    <row r="548" spans="1:4">
      <c r="A548" s="185">
        <v>334</v>
      </c>
      <c r="B548" s="186">
        <v>1133</v>
      </c>
      <c r="C548" s="187" t="s">
        <v>503</v>
      </c>
      <c r="D548" s="188">
        <v>2</v>
      </c>
    </row>
    <row r="549" spans="1:4">
      <c r="A549" s="185">
        <v>335</v>
      </c>
      <c r="B549" s="186">
        <v>18</v>
      </c>
      <c r="C549" s="187" t="s">
        <v>504</v>
      </c>
      <c r="D549" s="188">
        <v>1</v>
      </c>
    </row>
    <row r="550" spans="1:4">
      <c r="A550" s="185">
        <v>336</v>
      </c>
      <c r="B550" s="186">
        <v>20</v>
      </c>
      <c r="C550" s="187" t="s">
        <v>505</v>
      </c>
      <c r="D550" s="188" t="s">
        <v>393</v>
      </c>
    </row>
    <row r="551" spans="1:4">
      <c r="A551" s="185">
        <v>337</v>
      </c>
      <c r="B551" s="186">
        <v>82</v>
      </c>
      <c r="C551" s="187" t="s">
        <v>505</v>
      </c>
      <c r="D551" s="188" t="s">
        <v>393</v>
      </c>
    </row>
    <row r="552" spans="1:4">
      <c r="A552" s="185">
        <v>338</v>
      </c>
      <c r="B552" s="186">
        <v>1365</v>
      </c>
      <c r="C552" s="187" t="s">
        <v>506</v>
      </c>
      <c r="D552" s="188">
        <v>2</v>
      </c>
    </row>
    <row r="553" spans="1:4">
      <c r="A553" s="185">
        <v>338</v>
      </c>
      <c r="B553" s="186">
        <v>1366</v>
      </c>
      <c r="C553" s="187" t="s">
        <v>506</v>
      </c>
      <c r="D553" s="188">
        <v>1</v>
      </c>
    </row>
    <row r="554" spans="1:4">
      <c r="A554" s="185">
        <v>339</v>
      </c>
      <c r="B554" s="186">
        <v>1025</v>
      </c>
      <c r="C554" s="187" t="s">
        <v>507</v>
      </c>
      <c r="D554" s="188" t="s">
        <v>393</v>
      </c>
    </row>
    <row r="555" spans="1:4">
      <c r="A555" s="185">
        <v>340</v>
      </c>
      <c r="B555" s="186">
        <v>1030</v>
      </c>
      <c r="C555" s="187" t="s">
        <v>507</v>
      </c>
      <c r="D555" s="188" t="s">
        <v>393</v>
      </c>
    </row>
    <row r="556" spans="1:4">
      <c r="A556" s="185">
        <v>341</v>
      </c>
      <c r="B556" s="186">
        <v>1032</v>
      </c>
      <c r="C556" s="187" t="s">
        <v>507</v>
      </c>
      <c r="D556" s="188" t="s">
        <v>393</v>
      </c>
    </row>
    <row r="557" spans="1:4">
      <c r="A557" s="185">
        <v>342</v>
      </c>
      <c r="B557" s="186">
        <v>1123</v>
      </c>
      <c r="C557" s="187" t="s">
        <v>508</v>
      </c>
      <c r="D557" s="188">
        <v>2</v>
      </c>
    </row>
    <row r="558" spans="1:4">
      <c r="A558" s="185">
        <v>343</v>
      </c>
      <c r="B558" s="186">
        <v>1134</v>
      </c>
      <c r="C558" s="187" t="s">
        <v>509</v>
      </c>
      <c r="D558" s="188">
        <v>2</v>
      </c>
    </row>
    <row r="559" spans="1:4">
      <c r="A559" s="185">
        <v>344</v>
      </c>
      <c r="B559" s="186">
        <v>1135</v>
      </c>
      <c r="C559" s="187" t="s">
        <v>510</v>
      </c>
      <c r="D559" s="188">
        <v>1</v>
      </c>
    </row>
    <row r="560" spans="1:4">
      <c r="A560" s="185">
        <v>344</v>
      </c>
      <c r="B560" s="186">
        <v>1136</v>
      </c>
      <c r="C560" s="187" t="s">
        <v>510</v>
      </c>
      <c r="D560" s="188" t="s">
        <v>393</v>
      </c>
    </row>
    <row r="561" spans="1:4">
      <c r="A561" s="185">
        <v>344</v>
      </c>
      <c r="B561" s="186">
        <v>1137</v>
      </c>
      <c r="C561" s="187" t="s">
        <v>510</v>
      </c>
      <c r="D561" s="188">
        <v>2</v>
      </c>
    </row>
    <row r="562" spans="1:4">
      <c r="A562" s="185">
        <v>345</v>
      </c>
      <c r="B562" s="186">
        <v>1138</v>
      </c>
      <c r="C562" s="187" t="s">
        <v>511</v>
      </c>
      <c r="D562" s="188">
        <v>2</v>
      </c>
    </row>
    <row r="563" spans="1:4">
      <c r="A563" s="185">
        <v>346</v>
      </c>
      <c r="B563" s="186">
        <v>1130</v>
      </c>
      <c r="C563" s="187" t="s">
        <v>512</v>
      </c>
      <c r="D563" s="188" t="s">
        <v>415</v>
      </c>
    </row>
    <row r="564" spans="1:4">
      <c r="A564" s="185">
        <v>347</v>
      </c>
      <c r="B564" s="186">
        <v>48</v>
      </c>
      <c r="C564" s="187" t="s">
        <v>513</v>
      </c>
      <c r="D564" s="188" t="s">
        <v>393</v>
      </c>
    </row>
    <row r="565" spans="1:4">
      <c r="A565" s="185">
        <v>348</v>
      </c>
      <c r="B565" s="186">
        <v>49</v>
      </c>
      <c r="C565" s="187" t="s">
        <v>513</v>
      </c>
      <c r="D565" s="188" t="s">
        <v>393</v>
      </c>
    </row>
    <row r="566" spans="1:4">
      <c r="A566" s="185">
        <v>349</v>
      </c>
      <c r="B566" s="186">
        <v>50</v>
      </c>
      <c r="C566" s="187" t="s">
        <v>461</v>
      </c>
      <c r="D566" s="188">
        <v>1</v>
      </c>
    </row>
    <row r="567" spans="1:4">
      <c r="A567" s="185">
        <v>349</v>
      </c>
      <c r="B567" s="186">
        <v>222</v>
      </c>
      <c r="C567" s="187" t="s">
        <v>461</v>
      </c>
      <c r="D567" s="188">
        <v>2</v>
      </c>
    </row>
    <row r="568" spans="1:4">
      <c r="A568" s="185">
        <v>350</v>
      </c>
      <c r="B568" s="186">
        <v>1047</v>
      </c>
      <c r="C568" s="187" t="s">
        <v>514</v>
      </c>
      <c r="D568" s="188" t="s">
        <v>393</v>
      </c>
    </row>
    <row r="569" spans="1:4">
      <c r="A569" s="185">
        <v>351</v>
      </c>
      <c r="B569" s="186">
        <v>1082</v>
      </c>
      <c r="C569" s="187" t="s">
        <v>515</v>
      </c>
      <c r="D569" s="188">
        <v>1</v>
      </c>
    </row>
    <row r="570" spans="1:4">
      <c r="A570" s="185">
        <v>352</v>
      </c>
      <c r="B570" s="186">
        <v>1097</v>
      </c>
      <c r="C570" s="187" t="s">
        <v>516</v>
      </c>
      <c r="D570" s="188">
        <v>1</v>
      </c>
    </row>
    <row r="571" spans="1:4">
      <c r="A571" s="185">
        <v>353</v>
      </c>
      <c r="B571" s="186">
        <v>1103</v>
      </c>
      <c r="C571" s="187" t="s">
        <v>517</v>
      </c>
      <c r="D571" s="188">
        <v>1</v>
      </c>
    </row>
    <row r="572" spans="1:4">
      <c r="A572" s="185">
        <v>354</v>
      </c>
      <c r="B572" s="186">
        <v>64</v>
      </c>
      <c r="C572" s="187" t="s">
        <v>424</v>
      </c>
      <c r="D572" s="188" t="s">
        <v>411</v>
      </c>
    </row>
    <row r="573" spans="1:4">
      <c r="A573" s="185">
        <v>355</v>
      </c>
      <c r="B573" s="186">
        <v>1392</v>
      </c>
      <c r="C573" s="187" t="s">
        <v>518</v>
      </c>
      <c r="D573" s="188">
        <v>1</v>
      </c>
    </row>
    <row r="574" spans="1:4">
      <c r="A574" s="185">
        <v>355</v>
      </c>
      <c r="B574" s="186">
        <v>1393</v>
      </c>
      <c r="C574" s="187" t="s">
        <v>518</v>
      </c>
      <c r="D574" s="188">
        <v>1</v>
      </c>
    </row>
    <row r="575" spans="1:4">
      <c r="A575" s="185">
        <v>357</v>
      </c>
      <c r="B575" s="186">
        <v>1200</v>
      </c>
      <c r="C575" s="187" t="s">
        <v>519</v>
      </c>
      <c r="D575" s="188" t="s">
        <v>411</v>
      </c>
    </row>
    <row r="576" spans="1:4">
      <c r="A576" s="185">
        <v>357</v>
      </c>
      <c r="B576" s="186">
        <v>1201</v>
      </c>
      <c r="C576" s="187" t="s">
        <v>519</v>
      </c>
      <c r="D576" s="188" t="s">
        <v>411</v>
      </c>
    </row>
    <row r="577" spans="1:4">
      <c r="A577" s="185">
        <v>358</v>
      </c>
      <c r="B577" s="186">
        <v>1202</v>
      </c>
      <c r="C577" s="187" t="s">
        <v>519</v>
      </c>
      <c r="D577" s="188" t="s">
        <v>411</v>
      </c>
    </row>
    <row r="578" spans="1:4">
      <c r="A578" s="185">
        <v>358</v>
      </c>
      <c r="B578" s="186">
        <v>1203</v>
      </c>
      <c r="C578" s="187" t="s">
        <v>519</v>
      </c>
      <c r="D578" s="188" t="s">
        <v>411</v>
      </c>
    </row>
    <row r="579" spans="1:4">
      <c r="A579" s="185">
        <v>359</v>
      </c>
      <c r="B579" s="186">
        <v>1204</v>
      </c>
      <c r="C579" s="187" t="s">
        <v>519</v>
      </c>
      <c r="D579" s="188" t="s">
        <v>411</v>
      </c>
    </row>
    <row r="580" spans="1:4">
      <c r="A580" s="185">
        <v>359</v>
      </c>
      <c r="B580" s="186">
        <v>1205</v>
      </c>
      <c r="C580" s="187" t="s">
        <v>519</v>
      </c>
      <c r="D580" s="188" t="s">
        <v>411</v>
      </c>
    </row>
    <row r="581" spans="1:4">
      <c r="A581" s="185">
        <v>360</v>
      </c>
      <c r="B581" s="186">
        <v>1206</v>
      </c>
      <c r="C581" s="187" t="s">
        <v>519</v>
      </c>
      <c r="D581" s="188" t="s">
        <v>411</v>
      </c>
    </row>
    <row r="582" spans="1:4">
      <c r="A582" s="185">
        <v>360</v>
      </c>
      <c r="B582" s="186">
        <v>1207</v>
      </c>
      <c r="C582" s="187" t="s">
        <v>519</v>
      </c>
      <c r="D582" s="188" t="s">
        <v>411</v>
      </c>
    </row>
    <row r="583" spans="1:4">
      <c r="A583" s="185">
        <v>361</v>
      </c>
      <c r="B583" s="186">
        <v>1208</v>
      </c>
      <c r="C583" s="187" t="s">
        <v>519</v>
      </c>
      <c r="D583" s="188" t="s">
        <v>411</v>
      </c>
    </row>
    <row r="584" spans="1:4">
      <c r="A584" s="185">
        <v>361</v>
      </c>
      <c r="B584" s="186">
        <v>1209</v>
      </c>
      <c r="C584" s="187" t="s">
        <v>519</v>
      </c>
      <c r="D584" s="188" t="s">
        <v>411</v>
      </c>
    </row>
    <row r="585" spans="1:4">
      <c r="A585" s="185">
        <v>362</v>
      </c>
      <c r="B585" s="186">
        <v>1210</v>
      </c>
      <c r="C585" s="187" t="s">
        <v>519</v>
      </c>
      <c r="D585" s="188" t="s">
        <v>411</v>
      </c>
    </row>
    <row r="586" spans="1:4">
      <c r="A586" s="185">
        <v>362</v>
      </c>
      <c r="B586" s="186">
        <v>1211</v>
      </c>
      <c r="C586" s="187" t="s">
        <v>519</v>
      </c>
      <c r="D586" s="188" t="s">
        <v>411</v>
      </c>
    </row>
    <row r="587" spans="1:4">
      <c r="A587" s="185">
        <v>363</v>
      </c>
      <c r="B587" s="186">
        <v>1212</v>
      </c>
      <c r="C587" s="187" t="s">
        <v>519</v>
      </c>
      <c r="D587" s="188" t="s">
        <v>411</v>
      </c>
    </row>
    <row r="588" spans="1:4">
      <c r="A588" s="185">
        <v>363</v>
      </c>
      <c r="B588" s="186">
        <v>1213</v>
      </c>
      <c r="C588" s="187" t="s">
        <v>519</v>
      </c>
      <c r="D588" s="188" t="s">
        <v>411</v>
      </c>
    </row>
    <row r="589" spans="1:4">
      <c r="A589" s="185">
        <v>364</v>
      </c>
      <c r="B589" s="186">
        <v>1214</v>
      </c>
      <c r="C589" s="187" t="s">
        <v>519</v>
      </c>
      <c r="D589" s="188" t="s">
        <v>411</v>
      </c>
    </row>
    <row r="590" spans="1:4">
      <c r="A590" s="185">
        <v>364</v>
      </c>
      <c r="B590" s="186">
        <v>1215</v>
      </c>
      <c r="C590" s="187" t="s">
        <v>519</v>
      </c>
      <c r="D590" s="188" t="s">
        <v>411</v>
      </c>
    </row>
    <row r="591" spans="1:4">
      <c r="A591" s="185">
        <v>365</v>
      </c>
      <c r="B591" s="186">
        <v>1216</v>
      </c>
      <c r="C591" s="187" t="s">
        <v>519</v>
      </c>
      <c r="D591" s="188" t="s">
        <v>411</v>
      </c>
    </row>
    <row r="592" spans="1:4">
      <c r="A592" s="185">
        <v>365</v>
      </c>
      <c r="B592" s="186">
        <v>1217</v>
      </c>
      <c r="C592" s="187" t="s">
        <v>519</v>
      </c>
      <c r="D592" s="188" t="s">
        <v>411</v>
      </c>
    </row>
    <row r="593" spans="1:4">
      <c r="A593" s="185">
        <v>366</v>
      </c>
      <c r="B593" s="186">
        <v>1218</v>
      </c>
      <c r="C593" s="187" t="s">
        <v>519</v>
      </c>
      <c r="D593" s="188" t="s">
        <v>411</v>
      </c>
    </row>
    <row r="594" spans="1:4">
      <c r="A594" s="185">
        <v>366</v>
      </c>
      <c r="B594" s="186">
        <v>1219</v>
      </c>
      <c r="C594" s="187" t="s">
        <v>519</v>
      </c>
      <c r="D594" s="188" t="s">
        <v>411</v>
      </c>
    </row>
    <row r="595" spans="1:4">
      <c r="A595" s="185">
        <v>367</v>
      </c>
      <c r="B595" s="186">
        <v>1220</v>
      </c>
      <c r="C595" s="187" t="s">
        <v>519</v>
      </c>
      <c r="D595" s="188" t="s">
        <v>411</v>
      </c>
    </row>
    <row r="596" spans="1:4">
      <c r="A596" s="185">
        <v>367</v>
      </c>
      <c r="B596" s="186">
        <v>1221</v>
      </c>
      <c r="C596" s="187" t="s">
        <v>519</v>
      </c>
      <c r="D596" s="188" t="s">
        <v>411</v>
      </c>
    </row>
    <row r="597" spans="1:4">
      <c r="A597" s="185">
        <v>368</v>
      </c>
      <c r="B597" s="186">
        <v>1222</v>
      </c>
      <c r="C597" s="187" t="s">
        <v>519</v>
      </c>
      <c r="D597" s="188" t="s">
        <v>411</v>
      </c>
    </row>
    <row r="598" spans="1:4">
      <c r="A598" s="185">
        <v>368</v>
      </c>
      <c r="B598" s="186">
        <v>1223</v>
      </c>
      <c r="C598" s="187" t="s">
        <v>519</v>
      </c>
      <c r="D598" s="188" t="s">
        <v>411</v>
      </c>
    </row>
    <row r="599" spans="1:4">
      <c r="A599" s="185">
        <v>369</v>
      </c>
      <c r="B599" s="186">
        <v>1224</v>
      </c>
      <c r="C599" s="187" t="s">
        <v>519</v>
      </c>
      <c r="D599" s="188" t="s">
        <v>411</v>
      </c>
    </row>
    <row r="600" spans="1:4">
      <c r="A600" s="185">
        <v>369</v>
      </c>
      <c r="B600" s="186">
        <v>1225</v>
      </c>
      <c r="C600" s="187" t="s">
        <v>519</v>
      </c>
      <c r="D600" s="188" t="s">
        <v>411</v>
      </c>
    </row>
    <row r="601" spans="1:4">
      <c r="A601" s="185">
        <v>370</v>
      </c>
      <c r="B601" s="186">
        <v>1226</v>
      </c>
      <c r="C601" s="187" t="s">
        <v>519</v>
      </c>
      <c r="D601" s="188" t="s">
        <v>411</v>
      </c>
    </row>
    <row r="602" spans="1:4">
      <c r="A602" s="185">
        <v>370</v>
      </c>
      <c r="B602" s="186">
        <v>1227</v>
      </c>
      <c r="C602" s="187" t="s">
        <v>519</v>
      </c>
      <c r="D602" s="188" t="s">
        <v>411</v>
      </c>
    </row>
    <row r="603" spans="1:4">
      <c r="A603" s="185">
        <v>371</v>
      </c>
      <c r="B603" s="186">
        <v>1228</v>
      </c>
      <c r="C603" s="187" t="s">
        <v>519</v>
      </c>
      <c r="D603" s="188" t="s">
        <v>411</v>
      </c>
    </row>
    <row r="604" spans="1:4">
      <c r="A604" s="185">
        <v>371</v>
      </c>
      <c r="B604" s="186">
        <v>1229</v>
      </c>
      <c r="C604" s="187" t="s">
        <v>519</v>
      </c>
      <c r="D604" s="188" t="s">
        <v>411</v>
      </c>
    </row>
    <row r="605" spans="1:4">
      <c r="A605" s="185">
        <v>372</v>
      </c>
      <c r="B605" s="186">
        <v>1180</v>
      </c>
      <c r="C605" s="187" t="s">
        <v>496</v>
      </c>
      <c r="D605" s="188">
        <v>1</v>
      </c>
    </row>
    <row r="606" spans="1:4">
      <c r="A606" s="185">
        <v>372</v>
      </c>
      <c r="B606" s="186">
        <v>1181</v>
      </c>
      <c r="C606" s="187" t="s">
        <v>496</v>
      </c>
      <c r="D606" s="188">
        <v>1</v>
      </c>
    </row>
    <row r="607" spans="1:4">
      <c r="A607" s="185">
        <v>373</v>
      </c>
      <c r="B607" s="186">
        <v>31</v>
      </c>
      <c r="C607" s="187" t="s">
        <v>438</v>
      </c>
      <c r="D607" s="188">
        <v>1</v>
      </c>
    </row>
    <row r="608" spans="1:4">
      <c r="A608" s="185">
        <v>373</v>
      </c>
      <c r="B608" s="186">
        <v>213</v>
      </c>
      <c r="C608" s="187" t="s">
        <v>438</v>
      </c>
      <c r="D608" s="188">
        <v>2</v>
      </c>
    </row>
    <row r="609" spans="1:4">
      <c r="A609" s="185">
        <v>374</v>
      </c>
      <c r="B609" s="186">
        <v>30</v>
      </c>
      <c r="C609" s="187" t="s">
        <v>438</v>
      </c>
      <c r="D609" s="188">
        <v>1</v>
      </c>
    </row>
    <row r="610" spans="1:4">
      <c r="A610" s="185">
        <v>374</v>
      </c>
      <c r="B610" s="186">
        <v>214</v>
      </c>
      <c r="C610" s="187" t="s">
        <v>438</v>
      </c>
      <c r="D610" s="188">
        <v>2</v>
      </c>
    </row>
    <row r="611" spans="1:4">
      <c r="A611" s="185">
        <v>375</v>
      </c>
      <c r="B611" s="186">
        <v>32</v>
      </c>
      <c r="C611" s="187" t="s">
        <v>438</v>
      </c>
      <c r="D611" s="188">
        <v>1</v>
      </c>
    </row>
    <row r="612" spans="1:4">
      <c r="A612" s="185">
        <v>375</v>
      </c>
      <c r="B612" s="186">
        <v>215</v>
      </c>
      <c r="C612" s="187" t="s">
        <v>438</v>
      </c>
      <c r="D612" s="188">
        <v>2</v>
      </c>
    </row>
    <row r="613" spans="1:4">
      <c r="A613" s="185">
        <v>376</v>
      </c>
      <c r="B613" s="186">
        <v>34</v>
      </c>
      <c r="C613" s="187" t="s">
        <v>438</v>
      </c>
      <c r="D613" s="188">
        <v>1</v>
      </c>
    </row>
    <row r="614" spans="1:4">
      <c r="A614" s="185">
        <v>376</v>
      </c>
      <c r="B614" s="186">
        <v>216</v>
      </c>
      <c r="C614" s="187" t="s">
        <v>438</v>
      </c>
      <c r="D614" s="188">
        <v>2</v>
      </c>
    </row>
    <row r="615" spans="1:4">
      <c r="A615" s="185">
        <v>377</v>
      </c>
      <c r="B615" s="186">
        <v>35</v>
      </c>
      <c r="C615" s="187" t="s">
        <v>438</v>
      </c>
      <c r="D615" s="188">
        <v>1</v>
      </c>
    </row>
    <row r="616" spans="1:4">
      <c r="A616" s="185">
        <v>377</v>
      </c>
      <c r="B616" s="186">
        <v>217</v>
      </c>
      <c r="C616" s="187" t="s">
        <v>438</v>
      </c>
      <c r="D616" s="188">
        <v>2</v>
      </c>
    </row>
    <row r="617" spans="1:4">
      <c r="A617" s="185">
        <v>378</v>
      </c>
      <c r="B617" s="186">
        <v>36</v>
      </c>
      <c r="C617" s="187" t="s">
        <v>438</v>
      </c>
      <c r="D617" s="188">
        <v>1</v>
      </c>
    </row>
    <row r="618" spans="1:4">
      <c r="A618" s="185">
        <v>378</v>
      </c>
      <c r="B618" s="186">
        <v>218</v>
      </c>
      <c r="C618" s="187" t="s">
        <v>438</v>
      </c>
      <c r="D618" s="188">
        <v>2</v>
      </c>
    </row>
    <row r="619" spans="1:4">
      <c r="A619" s="185">
        <v>380</v>
      </c>
      <c r="B619" s="186">
        <v>37</v>
      </c>
      <c r="C619" s="187" t="s">
        <v>438</v>
      </c>
      <c r="D619" s="188">
        <v>1</v>
      </c>
    </row>
    <row r="620" spans="1:4">
      <c r="A620" s="185">
        <v>380</v>
      </c>
      <c r="B620" s="186">
        <v>220</v>
      </c>
      <c r="C620" s="187" t="s">
        <v>438</v>
      </c>
      <c r="D620" s="188">
        <v>2</v>
      </c>
    </row>
    <row r="621" spans="1:4">
      <c r="A621" s="185">
        <v>381</v>
      </c>
      <c r="B621" s="186">
        <v>1170</v>
      </c>
      <c r="C621" s="187" t="s">
        <v>438</v>
      </c>
      <c r="D621" s="188">
        <v>2</v>
      </c>
    </row>
    <row r="622" spans="1:4">
      <c r="A622" s="185">
        <v>381</v>
      </c>
      <c r="B622" s="186">
        <v>1171</v>
      </c>
      <c r="C622" s="187" t="s">
        <v>438</v>
      </c>
      <c r="D622" s="188">
        <v>1</v>
      </c>
    </row>
    <row r="623" spans="1:4">
      <c r="A623" s="185">
        <v>382</v>
      </c>
      <c r="B623" s="186">
        <v>1172</v>
      </c>
      <c r="C623" s="187" t="s">
        <v>438</v>
      </c>
      <c r="D623" s="188">
        <v>2</v>
      </c>
    </row>
    <row r="624" spans="1:4">
      <c r="A624" s="185">
        <v>382</v>
      </c>
      <c r="B624" s="186">
        <v>1173</v>
      </c>
      <c r="C624" s="187" t="s">
        <v>438</v>
      </c>
      <c r="D624" s="188">
        <v>1</v>
      </c>
    </row>
    <row r="625" spans="1:4">
      <c r="A625" s="185">
        <v>384</v>
      </c>
      <c r="B625" s="186">
        <v>1185</v>
      </c>
      <c r="C625" s="187" t="s">
        <v>461</v>
      </c>
      <c r="D625" s="188">
        <v>1</v>
      </c>
    </row>
    <row r="626" spans="1:4">
      <c r="A626" s="185">
        <v>384</v>
      </c>
      <c r="B626" s="186">
        <v>1186</v>
      </c>
      <c r="C626" s="187" t="s">
        <v>461</v>
      </c>
      <c r="D626" s="188">
        <v>2</v>
      </c>
    </row>
    <row r="627" spans="1:4">
      <c r="A627" s="185">
        <v>385</v>
      </c>
      <c r="B627" s="186">
        <v>1260</v>
      </c>
      <c r="C627" s="187" t="s">
        <v>438</v>
      </c>
      <c r="D627" s="188" t="s">
        <v>411</v>
      </c>
    </row>
    <row r="628" spans="1:4">
      <c r="A628" s="185">
        <v>385</v>
      </c>
      <c r="B628" s="186">
        <v>1261</v>
      </c>
      <c r="C628" s="187" t="s">
        <v>438</v>
      </c>
      <c r="D628" s="188" t="s">
        <v>411</v>
      </c>
    </row>
    <row r="629" spans="1:4">
      <c r="A629" s="185">
        <v>386</v>
      </c>
      <c r="B629" s="186">
        <v>1184</v>
      </c>
      <c r="C629" s="187" t="s">
        <v>417</v>
      </c>
      <c r="D629" s="188" t="s">
        <v>393</v>
      </c>
    </row>
    <row r="630" spans="1:4">
      <c r="A630" s="185">
        <v>387</v>
      </c>
      <c r="B630" s="186">
        <v>1183</v>
      </c>
      <c r="C630" s="187" t="s">
        <v>443</v>
      </c>
      <c r="D630" s="188" t="s">
        <v>393</v>
      </c>
    </row>
    <row r="631" spans="1:4">
      <c r="A631" s="185">
        <v>388</v>
      </c>
      <c r="B631" s="186">
        <v>1262</v>
      </c>
      <c r="C631" s="187" t="s">
        <v>438</v>
      </c>
      <c r="D631" s="188" t="s">
        <v>411</v>
      </c>
    </row>
    <row r="632" spans="1:4">
      <c r="A632" s="185">
        <v>388</v>
      </c>
      <c r="B632" s="186">
        <v>1263</v>
      </c>
      <c r="C632" s="187" t="s">
        <v>438</v>
      </c>
      <c r="D632" s="188" t="s">
        <v>411</v>
      </c>
    </row>
    <row r="633" spans="1:4">
      <c r="A633" s="185">
        <v>389</v>
      </c>
      <c r="B633" s="186">
        <v>1182</v>
      </c>
      <c r="C633" s="187" t="s">
        <v>429</v>
      </c>
      <c r="D633" s="188" t="s">
        <v>393</v>
      </c>
    </row>
    <row r="634" spans="1:4">
      <c r="A634" s="185">
        <v>390</v>
      </c>
      <c r="B634" s="186">
        <v>1291</v>
      </c>
      <c r="C634" s="187" t="s">
        <v>438</v>
      </c>
      <c r="D634" s="188">
        <v>2</v>
      </c>
    </row>
    <row r="635" spans="1:4">
      <c r="A635" s="185">
        <v>390</v>
      </c>
      <c r="B635" s="186">
        <v>1292</v>
      </c>
      <c r="C635" s="187" t="s">
        <v>438</v>
      </c>
      <c r="D635" s="188">
        <v>1</v>
      </c>
    </row>
    <row r="636" spans="1:4">
      <c r="A636" s="185">
        <v>391</v>
      </c>
      <c r="B636" s="186">
        <v>29</v>
      </c>
      <c r="C636" s="187" t="s">
        <v>520</v>
      </c>
      <c r="D636" s="188" t="s">
        <v>393</v>
      </c>
    </row>
    <row r="637" spans="1:4">
      <c r="A637" s="185">
        <v>392</v>
      </c>
      <c r="B637" s="186">
        <v>90</v>
      </c>
      <c r="C637" s="187" t="s">
        <v>521</v>
      </c>
      <c r="D637" s="188">
        <v>1</v>
      </c>
    </row>
    <row r="638" spans="1:4">
      <c r="A638" s="185">
        <v>393</v>
      </c>
      <c r="B638" s="186">
        <v>1</v>
      </c>
      <c r="C638" s="187" t="s">
        <v>522</v>
      </c>
      <c r="D638" s="188">
        <v>1</v>
      </c>
    </row>
    <row r="639" spans="1:4">
      <c r="A639" s="185">
        <v>394</v>
      </c>
      <c r="B639" s="186">
        <v>1176</v>
      </c>
      <c r="C639" s="187" t="s">
        <v>474</v>
      </c>
      <c r="D639" s="188">
        <v>1</v>
      </c>
    </row>
    <row r="640" spans="1:4">
      <c r="A640" s="185">
        <v>394</v>
      </c>
      <c r="B640" s="186">
        <v>1177</v>
      </c>
      <c r="C640" s="187" t="s">
        <v>474</v>
      </c>
      <c r="D640" s="188">
        <v>2</v>
      </c>
    </row>
    <row r="641" spans="1:4">
      <c r="A641" s="185">
        <v>395</v>
      </c>
      <c r="B641" s="186">
        <v>1044</v>
      </c>
      <c r="C641" s="187" t="s">
        <v>523</v>
      </c>
      <c r="D641" s="188">
        <v>2</v>
      </c>
    </row>
    <row r="642" spans="1:4">
      <c r="A642" s="185">
        <v>395</v>
      </c>
      <c r="B642" s="186">
        <v>1045</v>
      </c>
      <c r="C642" s="187" t="s">
        <v>523</v>
      </c>
      <c r="D642" s="188">
        <v>1</v>
      </c>
    </row>
    <row r="643" spans="1:4">
      <c r="A643" s="185">
        <v>395</v>
      </c>
      <c r="B643" s="186">
        <v>1046</v>
      </c>
      <c r="C643" s="187" t="s">
        <v>523</v>
      </c>
      <c r="D643" s="188">
        <v>1</v>
      </c>
    </row>
    <row r="644" spans="1:4">
      <c r="A644" s="185">
        <v>396</v>
      </c>
      <c r="B644" s="186">
        <v>1323</v>
      </c>
      <c r="C644" s="187" t="s">
        <v>448</v>
      </c>
      <c r="D644" s="188">
        <v>1</v>
      </c>
    </row>
    <row r="645" spans="1:4">
      <c r="A645" s="185">
        <v>397</v>
      </c>
      <c r="B645" s="186">
        <v>1346</v>
      </c>
      <c r="C645" s="187" t="s">
        <v>524</v>
      </c>
      <c r="D645" s="188">
        <v>1</v>
      </c>
    </row>
    <row r="646" spans="1:4">
      <c r="A646" s="185">
        <v>398</v>
      </c>
      <c r="B646" s="186">
        <v>72</v>
      </c>
      <c r="C646" s="187" t="s">
        <v>525</v>
      </c>
      <c r="D646" s="188">
        <v>2</v>
      </c>
    </row>
    <row r="647" spans="1:4">
      <c r="A647" s="185">
        <v>399</v>
      </c>
      <c r="B647" s="186">
        <v>27</v>
      </c>
      <c r="C647" s="187" t="s">
        <v>526</v>
      </c>
      <c r="D647" s="188" t="s">
        <v>500</v>
      </c>
    </row>
    <row r="648" spans="1:4">
      <c r="A648" s="185">
        <v>400</v>
      </c>
      <c r="B648" s="186">
        <v>58</v>
      </c>
      <c r="C648" s="187" t="s">
        <v>473</v>
      </c>
      <c r="D648" s="188">
        <v>1</v>
      </c>
    </row>
    <row r="649" spans="1:4">
      <c r="A649" s="185">
        <v>400</v>
      </c>
      <c r="B649" s="186">
        <v>190</v>
      </c>
      <c r="C649" s="187" t="s">
        <v>473</v>
      </c>
      <c r="D649" s="188" t="s">
        <v>475</v>
      </c>
    </row>
    <row r="650" spans="1:4">
      <c r="A650" s="185">
        <v>401</v>
      </c>
      <c r="B650" s="186">
        <v>1157</v>
      </c>
      <c r="C650" s="187" t="s">
        <v>527</v>
      </c>
      <c r="D650" s="188" t="s">
        <v>393</v>
      </c>
    </row>
    <row r="651" spans="1:4">
      <c r="A651" s="185">
        <v>403</v>
      </c>
      <c r="B651" s="186">
        <v>1178</v>
      </c>
      <c r="C651" s="187" t="s">
        <v>423</v>
      </c>
      <c r="D651" s="188">
        <v>1</v>
      </c>
    </row>
    <row r="652" spans="1:4">
      <c r="A652" s="185">
        <v>403</v>
      </c>
      <c r="B652" s="186">
        <v>1179</v>
      </c>
      <c r="C652" s="187" t="s">
        <v>423</v>
      </c>
      <c r="D652" s="188">
        <v>1</v>
      </c>
    </row>
    <row r="653" spans="1:4">
      <c r="A653" s="185">
        <v>404</v>
      </c>
      <c r="B653" s="186">
        <v>1161</v>
      </c>
      <c r="C653" s="187" t="s">
        <v>528</v>
      </c>
      <c r="D653" s="188">
        <v>2</v>
      </c>
    </row>
    <row r="654" spans="1:4">
      <c r="A654" s="185">
        <v>404</v>
      </c>
      <c r="B654" s="186">
        <v>1162</v>
      </c>
      <c r="C654" s="187" t="s">
        <v>528</v>
      </c>
      <c r="D654" s="188">
        <v>1</v>
      </c>
    </row>
    <row r="655" spans="1:4">
      <c r="A655" s="185">
        <v>405</v>
      </c>
      <c r="B655" s="186">
        <v>1163</v>
      </c>
      <c r="C655" s="187" t="s">
        <v>529</v>
      </c>
      <c r="D655" s="188" t="s">
        <v>393</v>
      </c>
    </row>
    <row r="656" spans="1:4">
      <c r="A656" s="185">
        <v>406</v>
      </c>
      <c r="B656" s="186">
        <v>77</v>
      </c>
      <c r="C656" s="187" t="s">
        <v>530</v>
      </c>
      <c r="D656" s="188" t="s">
        <v>393</v>
      </c>
    </row>
    <row r="657" spans="1:4">
      <c r="A657" s="185">
        <v>407</v>
      </c>
      <c r="B657" s="186">
        <v>81</v>
      </c>
      <c r="C657" s="187" t="s">
        <v>531</v>
      </c>
      <c r="D657" s="188" t="s">
        <v>393</v>
      </c>
    </row>
    <row r="658" spans="1:4">
      <c r="A658" s="185">
        <v>408</v>
      </c>
      <c r="B658" s="186">
        <v>87</v>
      </c>
      <c r="C658" s="187" t="s">
        <v>532</v>
      </c>
      <c r="D658" s="188" t="s">
        <v>393</v>
      </c>
    </row>
    <row r="659" spans="1:4">
      <c r="A659" s="185">
        <v>409</v>
      </c>
      <c r="B659" s="186">
        <v>89</v>
      </c>
      <c r="C659" s="187" t="s">
        <v>533</v>
      </c>
      <c r="D659" s="188" t="s">
        <v>393</v>
      </c>
    </row>
    <row r="660" spans="1:4">
      <c r="A660" s="185">
        <v>410</v>
      </c>
      <c r="B660" s="186">
        <v>98</v>
      </c>
      <c r="C660" s="187" t="s">
        <v>534</v>
      </c>
      <c r="D660" s="188" t="s">
        <v>393</v>
      </c>
    </row>
    <row r="661" spans="1:4">
      <c r="A661" s="185">
        <v>411</v>
      </c>
      <c r="B661" s="186">
        <v>106</v>
      </c>
      <c r="C661" s="187" t="s">
        <v>535</v>
      </c>
      <c r="D661" s="188" t="s">
        <v>393</v>
      </c>
    </row>
    <row r="662" spans="1:4">
      <c r="A662" s="185">
        <v>412</v>
      </c>
      <c r="B662" s="186">
        <v>107</v>
      </c>
      <c r="C662" s="187" t="s">
        <v>536</v>
      </c>
      <c r="D662" s="188" t="s">
        <v>393</v>
      </c>
    </row>
    <row r="663" spans="1:4">
      <c r="A663" s="185">
        <v>413</v>
      </c>
      <c r="B663" s="186">
        <v>108</v>
      </c>
      <c r="C663" s="187" t="s">
        <v>537</v>
      </c>
      <c r="D663" s="188" t="s">
        <v>393</v>
      </c>
    </row>
    <row r="664" spans="1:4">
      <c r="A664" s="185">
        <v>414</v>
      </c>
      <c r="B664" s="186">
        <v>110</v>
      </c>
      <c r="C664" s="187" t="s">
        <v>538</v>
      </c>
      <c r="D664" s="188" t="s">
        <v>393</v>
      </c>
    </row>
    <row r="665" spans="1:4">
      <c r="A665" s="185">
        <v>415</v>
      </c>
      <c r="B665" s="186">
        <v>165</v>
      </c>
      <c r="C665" s="187" t="s">
        <v>539</v>
      </c>
      <c r="D665" s="188" t="s">
        <v>393</v>
      </c>
    </row>
    <row r="666" spans="1:4">
      <c r="A666" s="185">
        <v>416</v>
      </c>
      <c r="B666" s="186">
        <v>179</v>
      </c>
      <c r="C666" s="187" t="s">
        <v>540</v>
      </c>
      <c r="D666" s="188" t="s">
        <v>393</v>
      </c>
    </row>
    <row r="667" spans="1:4">
      <c r="A667" s="185">
        <v>417</v>
      </c>
      <c r="B667" s="186">
        <v>209</v>
      </c>
      <c r="C667" s="187" t="s">
        <v>541</v>
      </c>
      <c r="D667" s="188" t="s">
        <v>393</v>
      </c>
    </row>
    <row r="668" spans="1:4">
      <c r="A668" s="185">
        <v>418</v>
      </c>
      <c r="B668" s="186">
        <v>188</v>
      </c>
      <c r="C668" s="187" t="s">
        <v>542</v>
      </c>
      <c r="D668" s="188" t="s">
        <v>393</v>
      </c>
    </row>
    <row r="669" spans="1:4">
      <c r="A669" s="185">
        <v>419</v>
      </c>
      <c r="B669" s="186">
        <v>176</v>
      </c>
      <c r="C669" s="187" t="s">
        <v>543</v>
      </c>
      <c r="D669" s="188" t="s">
        <v>393</v>
      </c>
    </row>
    <row r="670" spans="1:4">
      <c r="A670" s="185">
        <v>420</v>
      </c>
      <c r="B670" s="186">
        <v>253</v>
      </c>
      <c r="C670" s="187" t="s">
        <v>544</v>
      </c>
      <c r="D670" s="188" t="s">
        <v>393</v>
      </c>
    </row>
    <row r="671" spans="1:4">
      <c r="A671" s="185">
        <v>421</v>
      </c>
      <c r="B671" s="186">
        <v>222</v>
      </c>
      <c r="C671" s="187" t="s">
        <v>545</v>
      </c>
      <c r="D671" s="188" t="s">
        <v>393</v>
      </c>
    </row>
    <row r="672" spans="1:4">
      <c r="A672" s="185">
        <v>422</v>
      </c>
      <c r="B672" s="186">
        <v>254</v>
      </c>
      <c r="C672" s="187" t="s">
        <v>546</v>
      </c>
      <c r="D672" s="188" t="s">
        <v>393</v>
      </c>
    </row>
    <row r="673" spans="1:4">
      <c r="A673" s="185">
        <v>423</v>
      </c>
      <c r="B673" s="186">
        <v>255</v>
      </c>
      <c r="C673" s="187" t="s">
        <v>547</v>
      </c>
      <c r="D673" s="188" t="s">
        <v>393</v>
      </c>
    </row>
    <row r="674" spans="1:4">
      <c r="A674" s="185">
        <v>424</v>
      </c>
      <c r="B674" s="186">
        <v>256</v>
      </c>
      <c r="C674" s="187" t="s">
        <v>548</v>
      </c>
      <c r="D674" s="188" t="s">
        <v>393</v>
      </c>
    </row>
    <row r="675" spans="1:4">
      <c r="A675" s="185">
        <v>425</v>
      </c>
      <c r="B675" s="186">
        <v>1100</v>
      </c>
      <c r="C675" s="187" t="s">
        <v>549</v>
      </c>
      <c r="D675" s="188">
        <v>2</v>
      </c>
    </row>
    <row r="676" spans="1:4">
      <c r="A676" s="185">
        <v>426</v>
      </c>
      <c r="B676" s="186">
        <v>1189</v>
      </c>
      <c r="C676" s="187" t="s">
        <v>461</v>
      </c>
      <c r="D676" s="188">
        <v>1</v>
      </c>
    </row>
    <row r="677" spans="1:4">
      <c r="A677" s="185">
        <v>426</v>
      </c>
      <c r="B677" s="186">
        <v>1190</v>
      </c>
      <c r="C677" s="187" t="s">
        <v>461</v>
      </c>
      <c r="D677" s="188">
        <v>2</v>
      </c>
    </row>
    <row r="678" spans="1:4">
      <c r="A678" s="185">
        <v>427</v>
      </c>
      <c r="B678" s="186">
        <v>1118</v>
      </c>
      <c r="C678" s="187" t="s">
        <v>550</v>
      </c>
      <c r="D678" s="188">
        <v>1</v>
      </c>
    </row>
    <row r="679" spans="1:4">
      <c r="A679" s="185">
        <v>427</v>
      </c>
      <c r="B679" s="186">
        <v>1119</v>
      </c>
      <c r="C679" s="187" t="s">
        <v>550</v>
      </c>
      <c r="D679" s="188" t="s">
        <v>427</v>
      </c>
    </row>
    <row r="680" spans="1:4">
      <c r="A680" s="185">
        <v>428</v>
      </c>
      <c r="B680" s="186">
        <v>258</v>
      </c>
      <c r="C680" s="187" t="s">
        <v>551</v>
      </c>
      <c r="D680" s="188" t="s">
        <v>552</v>
      </c>
    </row>
    <row r="681" spans="1:4">
      <c r="A681" s="185">
        <v>428</v>
      </c>
      <c r="B681" s="186">
        <v>259</v>
      </c>
      <c r="C681" s="187" t="s">
        <v>551</v>
      </c>
      <c r="D681" s="188" t="s">
        <v>552</v>
      </c>
    </row>
    <row r="682" spans="1:4">
      <c r="A682" s="185">
        <v>429</v>
      </c>
      <c r="B682" s="186">
        <v>260</v>
      </c>
      <c r="C682" s="187" t="s">
        <v>553</v>
      </c>
      <c r="D682" s="188" t="s">
        <v>552</v>
      </c>
    </row>
    <row r="683" spans="1:4">
      <c r="A683" s="185">
        <v>429</v>
      </c>
      <c r="B683" s="186">
        <v>261</v>
      </c>
      <c r="C683" s="187" t="s">
        <v>553</v>
      </c>
      <c r="D683" s="188" t="s">
        <v>552</v>
      </c>
    </row>
    <row r="684" spans="1:4">
      <c r="A684" s="185">
        <v>430</v>
      </c>
      <c r="B684" s="186">
        <v>264</v>
      </c>
      <c r="C684" s="187" t="s">
        <v>554</v>
      </c>
      <c r="D684" s="188" t="s">
        <v>552</v>
      </c>
    </row>
    <row r="685" spans="1:4">
      <c r="A685" s="185">
        <v>430</v>
      </c>
      <c r="B685" s="186">
        <v>265</v>
      </c>
      <c r="C685" s="187" t="s">
        <v>554</v>
      </c>
      <c r="D685" s="188" t="s">
        <v>552</v>
      </c>
    </row>
    <row r="686" spans="1:4">
      <c r="A686" s="185">
        <v>431</v>
      </c>
      <c r="B686" s="186">
        <v>262</v>
      </c>
      <c r="C686" s="187" t="s">
        <v>555</v>
      </c>
      <c r="D686" s="188" t="s">
        <v>552</v>
      </c>
    </row>
    <row r="687" spans="1:4">
      <c r="A687" s="185">
        <v>431</v>
      </c>
      <c r="B687" s="186">
        <v>263</v>
      </c>
      <c r="C687" s="187" t="s">
        <v>555</v>
      </c>
      <c r="D687" s="188" t="s">
        <v>552</v>
      </c>
    </row>
    <row r="688" spans="1:4">
      <c r="A688" s="185">
        <v>432</v>
      </c>
      <c r="B688" s="186">
        <v>1397</v>
      </c>
      <c r="C688" s="187" t="s">
        <v>461</v>
      </c>
      <c r="D688" s="188">
        <v>1</v>
      </c>
    </row>
    <row r="689" spans="1:4">
      <c r="A689" s="185">
        <v>432</v>
      </c>
      <c r="B689" s="186">
        <v>1398</v>
      </c>
      <c r="C689" s="187" t="s">
        <v>461</v>
      </c>
      <c r="D689" s="188">
        <v>2</v>
      </c>
    </row>
    <row r="690" spans="1:4">
      <c r="A690" s="185">
        <v>434</v>
      </c>
      <c r="B690" s="186">
        <v>269</v>
      </c>
      <c r="C690" s="187" t="s">
        <v>556</v>
      </c>
      <c r="D690" s="188" t="s">
        <v>411</v>
      </c>
    </row>
    <row r="691" spans="1:4">
      <c r="A691" s="185">
        <v>435</v>
      </c>
      <c r="B691" s="186">
        <v>270</v>
      </c>
      <c r="C691" s="187" t="s">
        <v>557</v>
      </c>
      <c r="D691" s="188">
        <v>1</v>
      </c>
    </row>
    <row r="692" spans="1:4">
      <c r="A692" s="185">
        <v>435</v>
      </c>
      <c r="B692" s="186">
        <v>271</v>
      </c>
      <c r="C692" s="187" t="s">
        <v>557</v>
      </c>
      <c r="D692" s="188">
        <v>1</v>
      </c>
    </row>
    <row r="693" spans="1:4">
      <c r="A693" s="185">
        <v>435</v>
      </c>
      <c r="B693" s="186">
        <v>272</v>
      </c>
      <c r="C693" s="187" t="s">
        <v>557</v>
      </c>
      <c r="D693" s="188">
        <v>2</v>
      </c>
    </row>
    <row r="694" spans="1:4">
      <c r="A694" s="185">
        <v>436</v>
      </c>
      <c r="B694" s="186">
        <v>273</v>
      </c>
      <c r="C694" s="187" t="s">
        <v>558</v>
      </c>
      <c r="D694" s="188">
        <v>1</v>
      </c>
    </row>
    <row r="695" spans="1:4">
      <c r="A695" s="185">
        <v>436</v>
      </c>
      <c r="B695" s="186">
        <v>274</v>
      </c>
      <c r="C695" s="187" t="s">
        <v>558</v>
      </c>
      <c r="D695" s="188">
        <v>1</v>
      </c>
    </row>
    <row r="696" spans="1:4">
      <c r="A696" s="185">
        <v>436</v>
      </c>
      <c r="B696" s="186">
        <v>275</v>
      </c>
      <c r="C696" s="187" t="s">
        <v>558</v>
      </c>
      <c r="D696" s="188">
        <v>2</v>
      </c>
    </row>
    <row r="697" spans="1:4">
      <c r="A697" s="185">
        <v>437</v>
      </c>
      <c r="B697" s="186">
        <v>1403</v>
      </c>
      <c r="C697" s="187" t="s">
        <v>559</v>
      </c>
      <c r="D697" s="188">
        <v>2</v>
      </c>
    </row>
    <row r="698" spans="1:4">
      <c r="A698" s="185">
        <v>437</v>
      </c>
      <c r="B698" s="186">
        <v>1404</v>
      </c>
      <c r="C698" s="187" t="s">
        <v>559</v>
      </c>
      <c r="D698" s="188">
        <v>1</v>
      </c>
    </row>
    <row r="699" spans="1:4">
      <c r="A699" s="185">
        <v>437</v>
      </c>
      <c r="B699" s="186">
        <v>1405</v>
      </c>
      <c r="C699" s="187" t="s">
        <v>559</v>
      </c>
      <c r="D699" s="188">
        <v>1</v>
      </c>
    </row>
    <row r="700" spans="1:4">
      <c r="A700" s="185">
        <v>439</v>
      </c>
      <c r="B700" s="186">
        <v>346</v>
      </c>
      <c r="C700" s="187" t="s">
        <v>560</v>
      </c>
      <c r="D700" s="188">
        <v>2</v>
      </c>
    </row>
    <row r="701" spans="1:4">
      <c r="A701" s="185">
        <v>439</v>
      </c>
      <c r="B701" s="186">
        <v>349</v>
      </c>
      <c r="C701" s="187" t="s">
        <v>560</v>
      </c>
      <c r="D701" s="188">
        <v>1</v>
      </c>
    </row>
    <row r="702" spans="1:4">
      <c r="A702" s="185">
        <v>440</v>
      </c>
      <c r="B702" s="186">
        <v>210</v>
      </c>
      <c r="C702" s="187" t="s">
        <v>561</v>
      </c>
      <c r="D702" s="188">
        <v>2</v>
      </c>
    </row>
    <row r="703" spans="1:4">
      <c r="A703" s="185">
        <v>440</v>
      </c>
      <c r="B703" s="186">
        <v>347</v>
      </c>
      <c r="C703" s="187" t="s">
        <v>561</v>
      </c>
      <c r="D703" s="188" t="s">
        <v>411</v>
      </c>
    </row>
    <row r="704" spans="1:4">
      <c r="A704" s="185">
        <v>440</v>
      </c>
      <c r="B704" s="186">
        <v>348</v>
      </c>
      <c r="C704" s="187" t="s">
        <v>561</v>
      </c>
      <c r="D704" s="188" t="s">
        <v>411</v>
      </c>
    </row>
    <row r="705" spans="1:4">
      <c r="A705" s="185">
        <v>441</v>
      </c>
      <c r="B705" s="186">
        <v>206</v>
      </c>
      <c r="C705" s="187" t="s">
        <v>455</v>
      </c>
      <c r="D705" s="188">
        <v>2</v>
      </c>
    </row>
    <row r="706" spans="1:4">
      <c r="A706" s="185">
        <v>441</v>
      </c>
      <c r="B706" s="186">
        <v>350</v>
      </c>
      <c r="C706" s="187" t="s">
        <v>455</v>
      </c>
      <c r="D706" s="188">
        <v>1</v>
      </c>
    </row>
    <row r="707" spans="1:4">
      <c r="A707" s="185">
        <v>441</v>
      </c>
      <c r="B707" s="186">
        <v>351</v>
      </c>
      <c r="C707" s="187" t="s">
        <v>455</v>
      </c>
      <c r="D707" s="188">
        <v>1</v>
      </c>
    </row>
    <row r="708" spans="1:4">
      <c r="A708" s="185">
        <v>441</v>
      </c>
      <c r="B708" s="186">
        <v>352</v>
      </c>
      <c r="C708" s="187" t="s">
        <v>455</v>
      </c>
      <c r="D708" s="188">
        <v>1</v>
      </c>
    </row>
    <row r="709" spans="1:4">
      <c r="A709" s="185">
        <v>442</v>
      </c>
      <c r="B709" s="186">
        <v>356</v>
      </c>
      <c r="C709" s="187" t="s">
        <v>461</v>
      </c>
      <c r="D709" s="188" t="s">
        <v>411</v>
      </c>
    </row>
    <row r="710" spans="1:4">
      <c r="A710" s="185">
        <v>442</v>
      </c>
      <c r="B710" s="186">
        <v>357</v>
      </c>
      <c r="C710" s="187" t="s">
        <v>461</v>
      </c>
      <c r="D710" s="188" t="s">
        <v>411</v>
      </c>
    </row>
    <row r="711" spans="1:4">
      <c r="A711" s="185">
        <v>443</v>
      </c>
      <c r="B711" s="186">
        <v>358</v>
      </c>
      <c r="C711" s="187" t="s">
        <v>496</v>
      </c>
      <c r="D711" s="188">
        <v>1</v>
      </c>
    </row>
    <row r="712" spans="1:4">
      <c r="A712" s="185">
        <v>443</v>
      </c>
      <c r="B712" s="186">
        <v>359</v>
      </c>
      <c r="C712" s="187" t="s">
        <v>496</v>
      </c>
      <c r="D712" s="188" t="s">
        <v>475</v>
      </c>
    </row>
    <row r="713" spans="1:4">
      <c r="A713" s="185">
        <v>444</v>
      </c>
      <c r="B713" s="186">
        <v>208</v>
      </c>
      <c r="C713" s="187" t="s">
        <v>502</v>
      </c>
      <c r="D713" s="188">
        <v>2</v>
      </c>
    </row>
    <row r="714" spans="1:4">
      <c r="A714" s="185">
        <v>444</v>
      </c>
      <c r="B714" s="186">
        <v>358</v>
      </c>
      <c r="C714" s="187" t="s">
        <v>502</v>
      </c>
      <c r="D714" s="188" t="s">
        <v>500</v>
      </c>
    </row>
    <row r="715" spans="1:4">
      <c r="A715" s="185">
        <v>444</v>
      </c>
      <c r="B715" s="186">
        <v>360</v>
      </c>
      <c r="C715" s="187" t="s">
        <v>502</v>
      </c>
      <c r="D715" s="188" t="s">
        <v>500</v>
      </c>
    </row>
    <row r="716" spans="1:4">
      <c r="A716" s="185">
        <v>445</v>
      </c>
      <c r="B716" s="186">
        <v>1406</v>
      </c>
      <c r="C716" s="187" t="s">
        <v>562</v>
      </c>
      <c r="D716" s="188">
        <v>1</v>
      </c>
    </row>
    <row r="717" spans="1:4">
      <c r="A717" s="185">
        <v>445</v>
      </c>
      <c r="B717" s="186">
        <v>1407</v>
      </c>
      <c r="C717" s="187" t="s">
        <v>562</v>
      </c>
      <c r="D717" s="188">
        <v>2</v>
      </c>
    </row>
    <row r="718" spans="1:4">
      <c r="A718" s="185">
        <v>446</v>
      </c>
      <c r="B718" s="186">
        <v>1408</v>
      </c>
      <c r="C718" s="187" t="s">
        <v>562</v>
      </c>
      <c r="D718" s="188">
        <v>1</v>
      </c>
    </row>
    <row r="719" spans="1:4">
      <c r="A719" s="185">
        <v>446</v>
      </c>
      <c r="B719" s="186">
        <v>1409</v>
      </c>
      <c r="C719" s="187" t="s">
        <v>562</v>
      </c>
      <c r="D719" s="188">
        <v>2</v>
      </c>
    </row>
    <row r="720" spans="1:4">
      <c r="A720" s="185">
        <v>447</v>
      </c>
      <c r="B720" s="186">
        <v>206</v>
      </c>
      <c r="C720" s="187" t="s">
        <v>469</v>
      </c>
      <c r="D720" s="188">
        <v>2</v>
      </c>
    </row>
    <row r="721" spans="1:4">
      <c r="A721" s="185">
        <v>448</v>
      </c>
      <c r="B721" s="186">
        <v>1125</v>
      </c>
      <c r="C721" s="187" t="s">
        <v>469</v>
      </c>
      <c r="D721" s="188">
        <v>2</v>
      </c>
    </row>
    <row r="722" spans="1:4">
      <c r="A722" s="185">
        <v>449</v>
      </c>
      <c r="B722" s="186">
        <v>1127</v>
      </c>
      <c r="C722" s="187" t="s">
        <v>469</v>
      </c>
      <c r="D722" s="188">
        <v>2</v>
      </c>
    </row>
    <row r="723" spans="1:4">
      <c r="A723" s="185">
        <v>450</v>
      </c>
      <c r="B723" s="186">
        <v>1129</v>
      </c>
      <c r="C723" s="187" t="s">
        <v>469</v>
      </c>
      <c r="D723" s="188">
        <v>2</v>
      </c>
    </row>
    <row r="724" spans="1:4">
      <c r="A724" s="185">
        <v>451</v>
      </c>
      <c r="B724" s="186">
        <v>1140</v>
      </c>
      <c r="C724" s="187" t="s">
        <v>469</v>
      </c>
      <c r="D724" s="188">
        <v>2</v>
      </c>
    </row>
    <row r="725" spans="1:4">
      <c r="A725" s="185">
        <v>452</v>
      </c>
      <c r="B725" s="186">
        <v>1142</v>
      </c>
      <c r="C725" s="187" t="s">
        <v>469</v>
      </c>
      <c r="D725" s="188">
        <v>2</v>
      </c>
    </row>
    <row r="726" spans="1:4">
      <c r="A726" s="185">
        <v>453</v>
      </c>
      <c r="B726" s="186">
        <v>1144</v>
      </c>
      <c r="C726" s="187" t="s">
        <v>469</v>
      </c>
      <c r="D726" s="188">
        <v>2</v>
      </c>
    </row>
    <row r="727" spans="1:4">
      <c r="A727" s="185">
        <v>454</v>
      </c>
      <c r="B727" s="186">
        <v>1146</v>
      </c>
      <c r="C727" s="187" t="s">
        <v>469</v>
      </c>
      <c r="D727" s="188">
        <v>2</v>
      </c>
    </row>
    <row r="728" spans="1:4">
      <c r="A728" s="185">
        <v>455</v>
      </c>
      <c r="B728" s="186">
        <v>1148</v>
      </c>
      <c r="C728" s="187" t="s">
        <v>469</v>
      </c>
      <c r="D728" s="188">
        <v>2</v>
      </c>
    </row>
    <row r="729" spans="1:4">
      <c r="A729" s="185">
        <v>456</v>
      </c>
      <c r="B729" s="186">
        <v>1150</v>
      </c>
      <c r="C729" s="187" t="s">
        <v>469</v>
      </c>
      <c r="D729" s="188">
        <v>2</v>
      </c>
    </row>
    <row r="730" spans="1:4">
      <c r="A730" s="185">
        <v>459</v>
      </c>
      <c r="B730" s="186">
        <v>1398</v>
      </c>
      <c r="C730" s="187" t="s">
        <v>469</v>
      </c>
      <c r="D730" s="188">
        <v>2</v>
      </c>
    </row>
    <row r="731" spans="1:4">
      <c r="A731" s="185">
        <v>460</v>
      </c>
      <c r="B731" s="186">
        <v>361</v>
      </c>
      <c r="C731" s="187" t="s">
        <v>563</v>
      </c>
      <c r="D731" s="188" t="s">
        <v>393</v>
      </c>
    </row>
    <row r="732" spans="1:4">
      <c r="A732" s="185">
        <v>461</v>
      </c>
      <c r="B732" s="186">
        <v>361</v>
      </c>
      <c r="C732" s="187" t="s">
        <v>563</v>
      </c>
      <c r="D732" s="188" t="s">
        <v>393</v>
      </c>
    </row>
    <row r="733" spans="1:4">
      <c r="A733" s="185">
        <v>462</v>
      </c>
      <c r="B733" s="186">
        <v>362</v>
      </c>
      <c r="C733" s="187" t="s">
        <v>564</v>
      </c>
      <c r="D733" s="188" t="s">
        <v>393</v>
      </c>
    </row>
    <row r="734" spans="1:4">
      <c r="A734" s="185">
        <v>463</v>
      </c>
      <c r="B734" s="186">
        <v>363</v>
      </c>
      <c r="C734" s="187" t="s">
        <v>565</v>
      </c>
      <c r="D734" s="188" t="s">
        <v>393</v>
      </c>
    </row>
    <row r="735" spans="1:4">
      <c r="A735" s="185">
        <v>464</v>
      </c>
      <c r="B735" s="186">
        <v>364</v>
      </c>
      <c r="C735" s="187" t="s">
        <v>566</v>
      </c>
      <c r="D735" s="188">
        <v>1</v>
      </c>
    </row>
    <row r="736" spans="1:4">
      <c r="A736" s="185">
        <v>464</v>
      </c>
      <c r="B736" s="186">
        <v>365</v>
      </c>
      <c r="C736" s="187" t="s">
        <v>566</v>
      </c>
      <c r="D736" s="188">
        <v>1</v>
      </c>
    </row>
    <row r="737" spans="1:4">
      <c r="A737" s="185">
        <v>465</v>
      </c>
      <c r="B737" s="186">
        <v>1410</v>
      </c>
      <c r="C737" s="187" t="s">
        <v>567</v>
      </c>
      <c r="D737" s="188">
        <v>1</v>
      </c>
    </row>
    <row r="738" spans="1:4">
      <c r="A738" s="185">
        <v>465</v>
      </c>
      <c r="B738" s="186">
        <v>1411</v>
      </c>
      <c r="C738" s="187" t="s">
        <v>567</v>
      </c>
      <c r="D738" s="188">
        <v>1</v>
      </c>
    </row>
    <row r="739" spans="1:4">
      <c r="A739" s="185">
        <v>466</v>
      </c>
      <c r="B739" s="186">
        <v>366</v>
      </c>
      <c r="C739" s="187" t="s">
        <v>568</v>
      </c>
      <c r="D739" s="188" t="s">
        <v>411</v>
      </c>
    </row>
    <row r="740" spans="1:4">
      <c r="A740" s="185">
        <v>467</v>
      </c>
      <c r="B740" s="186">
        <v>367</v>
      </c>
      <c r="C740" s="187" t="s">
        <v>568</v>
      </c>
      <c r="D740" s="188" t="s">
        <v>411</v>
      </c>
    </row>
    <row r="741" spans="1:4">
      <c r="A741" s="185">
        <v>468</v>
      </c>
      <c r="B741" s="186">
        <v>368</v>
      </c>
      <c r="C741" s="187" t="s">
        <v>568</v>
      </c>
      <c r="D741" s="188" t="s">
        <v>411</v>
      </c>
    </row>
    <row r="742" spans="1:4">
      <c r="A742" s="185">
        <v>469</v>
      </c>
      <c r="B742" s="186">
        <v>369</v>
      </c>
      <c r="C742" s="187" t="s">
        <v>568</v>
      </c>
      <c r="D742" s="188" t="s">
        <v>411</v>
      </c>
    </row>
    <row r="743" spans="1:4">
      <c r="A743" s="185">
        <v>470</v>
      </c>
      <c r="B743" s="186">
        <v>370</v>
      </c>
      <c r="C743" s="187" t="s">
        <v>568</v>
      </c>
      <c r="D743" s="188" t="s">
        <v>411</v>
      </c>
    </row>
    <row r="744" spans="1:4">
      <c r="A744" s="185">
        <v>473</v>
      </c>
      <c r="B744" s="186">
        <v>1412</v>
      </c>
      <c r="C744" s="187" t="s">
        <v>569</v>
      </c>
      <c r="D744" s="188">
        <v>1</v>
      </c>
    </row>
    <row r="745" spans="1:4">
      <c r="A745" s="185">
        <v>473</v>
      </c>
      <c r="B745" s="186">
        <v>1413</v>
      </c>
      <c r="C745" s="187" t="s">
        <v>569</v>
      </c>
      <c r="D745" s="188">
        <v>2</v>
      </c>
    </row>
    <row r="746" spans="1:4">
      <c r="A746" s="185">
        <v>474</v>
      </c>
      <c r="B746" s="186">
        <v>1414</v>
      </c>
      <c r="C746" s="187" t="s">
        <v>570</v>
      </c>
      <c r="D746" s="188" t="s">
        <v>393</v>
      </c>
    </row>
    <row r="747" spans="1:4">
      <c r="A747" s="185">
        <v>475</v>
      </c>
      <c r="B747" s="186">
        <v>1415</v>
      </c>
      <c r="C747" s="187" t="s">
        <v>571</v>
      </c>
      <c r="D747" s="188">
        <v>1</v>
      </c>
    </row>
    <row r="748" spans="1:4">
      <c r="A748" s="185">
        <v>475</v>
      </c>
      <c r="B748" s="186">
        <v>1416</v>
      </c>
      <c r="C748" s="187" t="s">
        <v>571</v>
      </c>
      <c r="D748" s="188">
        <v>2</v>
      </c>
    </row>
    <row r="749" spans="1:4">
      <c r="A749" s="185">
        <v>476</v>
      </c>
      <c r="B749" s="186">
        <v>1417</v>
      </c>
      <c r="C749" s="187" t="s">
        <v>572</v>
      </c>
      <c r="D749" s="188" t="s">
        <v>393</v>
      </c>
    </row>
    <row r="750" spans="1:4">
      <c r="A750" s="185">
        <v>477</v>
      </c>
      <c r="B750" s="186">
        <v>1418</v>
      </c>
      <c r="C750" s="187" t="s">
        <v>572</v>
      </c>
      <c r="D750" s="188" t="s">
        <v>393</v>
      </c>
    </row>
    <row r="751" spans="1:4">
      <c r="A751" s="185">
        <v>478</v>
      </c>
      <c r="B751" s="186">
        <v>1419</v>
      </c>
      <c r="C751" s="187" t="s">
        <v>502</v>
      </c>
      <c r="D751" s="188">
        <v>1</v>
      </c>
    </row>
    <row r="752" spans="1:4">
      <c r="A752" s="185">
        <v>478</v>
      </c>
      <c r="B752" s="186">
        <v>1420</v>
      </c>
      <c r="C752" s="187" t="s">
        <v>502</v>
      </c>
      <c r="D752" s="188">
        <v>1</v>
      </c>
    </row>
    <row r="753" spans="1:4">
      <c r="A753" s="185">
        <v>478</v>
      </c>
      <c r="B753" s="186">
        <v>1421</v>
      </c>
      <c r="C753" s="187" t="s">
        <v>502</v>
      </c>
      <c r="D753" s="188">
        <v>2</v>
      </c>
    </row>
    <row r="754" spans="1:4">
      <c r="A754" s="185">
        <v>479</v>
      </c>
      <c r="B754" s="186">
        <v>1424</v>
      </c>
      <c r="C754" s="187" t="s">
        <v>560</v>
      </c>
      <c r="D754" s="188">
        <v>2</v>
      </c>
    </row>
    <row r="755" spans="1:4">
      <c r="A755" s="185">
        <v>479</v>
      </c>
      <c r="B755" s="186">
        <v>1425</v>
      </c>
      <c r="C755" s="187" t="s">
        <v>560</v>
      </c>
      <c r="D755" s="188">
        <v>1</v>
      </c>
    </row>
    <row r="756" spans="1:4">
      <c r="A756" s="185">
        <v>480</v>
      </c>
      <c r="B756" s="186">
        <v>1426</v>
      </c>
      <c r="C756" s="187" t="s">
        <v>560</v>
      </c>
      <c r="D756" s="188">
        <v>2</v>
      </c>
    </row>
    <row r="757" spans="1:4">
      <c r="A757" s="185">
        <v>480</v>
      </c>
      <c r="B757" s="186">
        <v>1427</v>
      </c>
      <c r="C757" s="187" t="s">
        <v>560</v>
      </c>
      <c r="D757" s="188">
        <v>1</v>
      </c>
    </row>
    <row r="758" spans="1:4">
      <c r="A758" s="185">
        <v>481</v>
      </c>
      <c r="B758" s="186">
        <v>1428</v>
      </c>
      <c r="C758" s="187" t="s">
        <v>560</v>
      </c>
      <c r="D758" s="188">
        <v>2</v>
      </c>
    </row>
    <row r="759" spans="1:4">
      <c r="A759" s="185">
        <v>481</v>
      </c>
      <c r="B759" s="186">
        <v>1429</v>
      </c>
      <c r="C759" s="187" t="s">
        <v>560</v>
      </c>
      <c r="D759" s="188">
        <v>1</v>
      </c>
    </row>
    <row r="760" spans="1:4">
      <c r="A760" s="185">
        <v>482</v>
      </c>
      <c r="B760" s="186">
        <v>378</v>
      </c>
      <c r="C760" s="187" t="s">
        <v>573</v>
      </c>
      <c r="D760" s="188" t="s">
        <v>574</v>
      </c>
    </row>
    <row r="761" spans="1:4">
      <c r="A761" s="185">
        <v>483</v>
      </c>
      <c r="B761" s="186">
        <v>379</v>
      </c>
      <c r="C761" s="187" t="s">
        <v>575</v>
      </c>
      <c r="D761" s="188" t="s">
        <v>574</v>
      </c>
    </row>
    <row r="762" spans="1:4">
      <c r="A762" s="185">
        <v>484</v>
      </c>
      <c r="B762" s="186">
        <v>380</v>
      </c>
      <c r="C762" s="187" t="s">
        <v>576</v>
      </c>
      <c r="D762" s="188" t="s">
        <v>574</v>
      </c>
    </row>
    <row r="763" spans="1:4">
      <c r="A763" s="185">
        <v>485</v>
      </c>
      <c r="B763" s="186">
        <v>381</v>
      </c>
      <c r="C763" s="187" t="s">
        <v>577</v>
      </c>
      <c r="D763" s="188" t="s">
        <v>574</v>
      </c>
    </row>
    <row r="764" spans="1:4">
      <c r="A764" s="185">
        <v>486</v>
      </c>
      <c r="B764" s="186">
        <v>382</v>
      </c>
      <c r="C764" s="187" t="s">
        <v>578</v>
      </c>
      <c r="D764" s="188" t="s">
        <v>574</v>
      </c>
    </row>
    <row r="765" spans="1:4">
      <c r="A765" s="185">
        <v>487</v>
      </c>
      <c r="B765" s="186">
        <v>383</v>
      </c>
      <c r="C765" s="187" t="s">
        <v>579</v>
      </c>
      <c r="D765" s="188" t="s">
        <v>574</v>
      </c>
    </row>
    <row r="766" spans="1:4">
      <c r="A766" s="185">
        <v>488</v>
      </c>
      <c r="B766" s="186">
        <v>384</v>
      </c>
      <c r="C766" s="187" t="s">
        <v>580</v>
      </c>
      <c r="D766" s="188" t="s">
        <v>574</v>
      </c>
    </row>
    <row r="767" spans="1:4">
      <c r="A767" s="185">
        <v>489</v>
      </c>
      <c r="B767" s="186">
        <v>385</v>
      </c>
      <c r="C767" s="187" t="s">
        <v>581</v>
      </c>
      <c r="D767" s="188" t="s">
        <v>574</v>
      </c>
    </row>
    <row r="768" spans="1:4">
      <c r="A768" s="185">
        <v>490</v>
      </c>
      <c r="B768" s="186">
        <v>386</v>
      </c>
      <c r="C768" s="187" t="s">
        <v>582</v>
      </c>
      <c r="D768" s="188" t="s">
        <v>574</v>
      </c>
    </row>
    <row r="769" spans="1:4">
      <c r="A769" s="185">
        <v>491</v>
      </c>
      <c r="B769" s="186">
        <v>387</v>
      </c>
      <c r="C769" s="187" t="s">
        <v>583</v>
      </c>
      <c r="D769" s="188" t="s">
        <v>574</v>
      </c>
    </row>
    <row r="770" spans="1:4">
      <c r="A770" s="185">
        <v>492</v>
      </c>
      <c r="B770" s="186">
        <v>388</v>
      </c>
      <c r="C770" s="187" t="s">
        <v>584</v>
      </c>
      <c r="D770" s="188" t="s">
        <v>574</v>
      </c>
    </row>
    <row r="771" spans="1:4">
      <c r="A771" s="185">
        <v>493</v>
      </c>
      <c r="B771" s="186">
        <v>389</v>
      </c>
      <c r="C771" s="187" t="s">
        <v>585</v>
      </c>
      <c r="D771" s="188" t="s">
        <v>574</v>
      </c>
    </row>
    <row r="772" spans="1:4">
      <c r="A772" s="185">
        <v>494</v>
      </c>
      <c r="B772" s="186">
        <v>390</v>
      </c>
      <c r="C772" s="187" t="s">
        <v>586</v>
      </c>
      <c r="D772" s="188" t="s">
        <v>574</v>
      </c>
    </row>
    <row r="773" spans="1:4">
      <c r="A773" s="185">
        <v>495</v>
      </c>
      <c r="B773" s="186">
        <v>391</v>
      </c>
      <c r="C773" s="187" t="s">
        <v>587</v>
      </c>
      <c r="D773" s="188" t="s">
        <v>574</v>
      </c>
    </row>
    <row r="774" spans="1:4">
      <c r="A774" s="185">
        <v>496</v>
      </c>
      <c r="B774" s="186">
        <v>392</v>
      </c>
      <c r="C774" s="187" t="s">
        <v>588</v>
      </c>
      <c r="D774" s="188" t="s">
        <v>574</v>
      </c>
    </row>
    <row r="775" spans="1:4">
      <c r="A775" s="185">
        <v>497</v>
      </c>
      <c r="B775" s="186">
        <v>393</v>
      </c>
      <c r="C775" s="187" t="s">
        <v>589</v>
      </c>
      <c r="D775" s="188" t="s">
        <v>574</v>
      </c>
    </row>
    <row r="776" spans="1:4">
      <c r="A776" s="185">
        <v>498</v>
      </c>
      <c r="B776" s="186">
        <v>394</v>
      </c>
      <c r="C776" s="187" t="s">
        <v>590</v>
      </c>
      <c r="D776" s="188" t="s">
        <v>574</v>
      </c>
    </row>
    <row r="777" spans="1:4">
      <c r="A777" s="185">
        <v>701</v>
      </c>
      <c r="B777" s="186">
        <v>343</v>
      </c>
      <c r="C777" s="187" t="s">
        <v>591</v>
      </c>
      <c r="D777" s="188" t="s">
        <v>393</v>
      </c>
    </row>
    <row r="778" spans="1:4">
      <c r="A778" s="185">
        <v>702</v>
      </c>
      <c r="B778" s="186">
        <v>344</v>
      </c>
      <c r="C778" s="187" t="s">
        <v>591</v>
      </c>
      <c r="D778" s="188" t="s">
        <v>393</v>
      </c>
    </row>
    <row r="779" spans="1:4">
      <c r="A779" s="185">
        <v>703</v>
      </c>
      <c r="B779" s="186">
        <v>317</v>
      </c>
      <c r="C779" s="187" t="s">
        <v>525</v>
      </c>
      <c r="D779" s="188" t="s">
        <v>393</v>
      </c>
    </row>
    <row r="780" spans="1:4">
      <c r="A780" s="185">
        <v>704</v>
      </c>
      <c r="B780" s="186">
        <v>318</v>
      </c>
      <c r="C780" s="187" t="s">
        <v>525</v>
      </c>
      <c r="D780" s="188" t="s">
        <v>393</v>
      </c>
    </row>
    <row r="781" spans="1:4">
      <c r="A781" s="185">
        <v>705</v>
      </c>
      <c r="B781" s="186">
        <v>319</v>
      </c>
      <c r="C781" s="187" t="s">
        <v>525</v>
      </c>
      <c r="D781" s="188" t="s">
        <v>393</v>
      </c>
    </row>
    <row r="782" spans="1:4">
      <c r="A782" s="185">
        <v>706</v>
      </c>
      <c r="B782" s="186">
        <v>320</v>
      </c>
      <c r="C782" s="187" t="s">
        <v>525</v>
      </c>
      <c r="D782" s="188" t="s">
        <v>393</v>
      </c>
    </row>
    <row r="783" spans="1:4">
      <c r="A783" s="185">
        <v>707</v>
      </c>
      <c r="B783" s="186">
        <v>321</v>
      </c>
      <c r="C783" s="187" t="s">
        <v>525</v>
      </c>
      <c r="D783" s="188" t="s">
        <v>393</v>
      </c>
    </row>
    <row r="784" spans="1:4">
      <c r="A784" s="185">
        <v>708</v>
      </c>
      <c r="B784" s="186">
        <v>322</v>
      </c>
      <c r="C784" s="187" t="s">
        <v>525</v>
      </c>
      <c r="D784" s="188" t="s">
        <v>393</v>
      </c>
    </row>
    <row r="785" spans="1:4">
      <c r="A785" s="185">
        <v>709</v>
      </c>
      <c r="B785" s="186">
        <v>323</v>
      </c>
      <c r="C785" s="187" t="s">
        <v>525</v>
      </c>
      <c r="D785" s="188" t="s">
        <v>393</v>
      </c>
    </row>
    <row r="786" spans="1:4">
      <c r="A786" s="185">
        <v>710</v>
      </c>
      <c r="B786" s="186">
        <v>324</v>
      </c>
      <c r="C786" s="187" t="s">
        <v>525</v>
      </c>
      <c r="D786" s="188" t="s">
        <v>393</v>
      </c>
    </row>
    <row r="787" spans="1:4">
      <c r="A787" s="185">
        <v>711</v>
      </c>
      <c r="B787" s="186">
        <v>325</v>
      </c>
      <c r="C787" s="187" t="s">
        <v>525</v>
      </c>
      <c r="D787" s="188" t="s">
        <v>393</v>
      </c>
    </row>
    <row r="788" spans="1:4">
      <c r="A788" s="185">
        <v>712</v>
      </c>
      <c r="B788" s="186">
        <v>326</v>
      </c>
      <c r="C788" s="187" t="s">
        <v>592</v>
      </c>
      <c r="D788" s="188" t="s">
        <v>393</v>
      </c>
    </row>
    <row r="789" spans="1:4">
      <c r="A789" s="185">
        <v>713</v>
      </c>
      <c r="B789" s="186">
        <v>328</v>
      </c>
      <c r="C789" s="187" t="s">
        <v>592</v>
      </c>
      <c r="D789" s="188" t="s">
        <v>393</v>
      </c>
    </row>
    <row r="790" spans="1:4">
      <c r="A790" s="185">
        <v>714</v>
      </c>
      <c r="B790" s="186">
        <v>329</v>
      </c>
      <c r="C790" s="187" t="s">
        <v>592</v>
      </c>
      <c r="D790" s="188" t="s">
        <v>393</v>
      </c>
    </row>
    <row r="791" spans="1:4">
      <c r="A791" s="185">
        <v>715</v>
      </c>
      <c r="B791" s="186">
        <v>330</v>
      </c>
      <c r="C791" s="187" t="s">
        <v>592</v>
      </c>
      <c r="D791" s="188" t="s">
        <v>393</v>
      </c>
    </row>
    <row r="792" spans="1:4">
      <c r="A792" s="185">
        <v>716</v>
      </c>
      <c r="B792" s="186">
        <v>339</v>
      </c>
      <c r="C792" s="187" t="s">
        <v>593</v>
      </c>
      <c r="D792" s="188" t="s">
        <v>393</v>
      </c>
    </row>
    <row r="793" spans="1:4">
      <c r="A793" s="185">
        <v>717</v>
      </c>
      <c r="B793" s="186">
        <v>340</v>
      </c>
      <c r="C793" s="187" t="s">
        <v>593</v>
      </c>
      <c r="D793" s="188" t="s">
        <v>393</v>
      </c>
    </row>
    <row r="794" spans="1:4">
      <c r="A794" s="185">
        <v>718</v>
      </c>
      <c r="B794" s="186">
        <v>341</v>
      </c>
      <c r="C794" s="187" t="s">
        <v>594</v>
      </c>
      <c r="D794" s="188" t="s">
        <v>393</v>
      </c>
    </row>
    <row r="795" spans="1:4">
      <c r="A795" s="185">
        <v>719</v>
      </c>
      <c r="B795" s="186">
        <v>342</v>
      </c>
      <c r="C795" s="187" t="s">
        <v>594</v>
      </c>
      <c r="D795" s="188" t="s">
        <v>393</v>
      </c>
    </row>
    <row r="796" spans="1:4">
      <c r="A796" s="185">
        <v>720</v>
      </c>
      <c r="B796" s="186">
        <v>331</v>
      </c>
      <c r="C796" s="187" t="s">
        <v>452</v>
      </c>
      <c r="D796" s="188">
        <v>1</v>
      </c>
    </row>
    <row r="797" spans="1:4">
      <c r="A797" s="185">
        <v>720</v>
      </c>
      <c r="B797" s="186">
        <v>332</v>
      </c>
      <c r="C797" s="187" t="s">
        <v>452</v>
      </c>
      <c r="D797" s="188">
        <v>1</v>
      </c>
    </row>
    <row r="798" spans="1:4">
      <c r="A798" s="185">
        <v>720</v>
      </c>
      <c r="B798" s="186">
        <v>333</v>
      </c>
      <c r="C798" s="187" t="s">
        <v>452</v>
      </c>
      <c r="D798" s="188">
        <v>2</v>
      </c>
    </row>
    <row r="799" spans="1:4">
      <c r="A799" s="185">
        <v>721</v>
      </c>
      <c r="B799" s="186">
        <v>327</v>
      </c>
      <c r="C799" s="187" t="s">
        <v>595</v>
      </c>
      <c r="D799" s="188">
        <v>2</v>
      </c>
    </row>
    <row r="800" spans="1:4">
      <c r="A800" s="185">
        <v>721</v>
      </c>
      <c r="B800" s="186">
        <v>336</v>
      </c>
      <c r="C800" s="187" t="s">
        <v>595</v>
      </c>
      <c r="D800" s="188">
        <v>1</v>
      </c>
    </row>
    <row r="801" spans="1:4">
      <c r="A801" s="185">
        <v>722</v>
      </c>
      <c r="B801" s="186">
        <v>13067</v>
      </c>
      <c r="C801" s="187" t="s">
        <v>595</v>
      </c>
      <c r="D801" s="188">
        <v>2</v>
      </c>
    </row>
    <row r="802" spans="1:4">
      <c r="A802" s="185">
        <v>722</v>
      </c>
      <c r="B802" s="186">
        <v>13068</v>
      </c>
      <c r="C802" s="187" t="s">
        <v>595</v>
      </c>
      <c r="D802" s="188">
        <v>1</v>
      </c>
    </row>
    <row r="803" spans="1:4">
      <c r="A803" s="185">
        <v>723</v>
      </c>
      <c r="B803" s="186">
        <v>13070</v>
      </c>
      <c r="C803" s="187" t="s">
        <v>595</v>
      </c>
      <c r="D803" s="188">
        <v>2</v>
      </c>
    </row>
    <row r="804" spans="1:4">
      <c r="A804" s="185">
        <v>723</v>
      </c>
      <c r="B804" s="186">
        <v>13071</v>
      </c>
      <c r="C804" s="187" t="s">
        <v>595</v>
      </c>
      <c r="D804" s="188">
        <v>1</v>
      </c>
    </row>
    <row r="805" spans="1:4">
      <c r="A805" s="185">
        <v>724</v>
      </c>
      <c r="B805" s="186">
        <v>13073</v>
      </c>
      <c r="C805" s="187" t="s">
        <v>595</v>
      </c>
      <c r="D805" s="188">
        <v>2</v>
      </c>
    </row>
    <row r="806" spans="1:4">
      <c r="A806" s="185">
        <v>724</v>
      </c>
      <c r="B806" s="186">
        <v>13074</v>
      </c>
      <c r="C806" s="187" t="s">
        <v>595</v>
      </c>
      <c r="D806" s="188">
        <v>1</v>
      </c>
    </row>
    <row r="807" spans="1:4">
      <c r="A807" s="185">
        <v>725</v>
      </c>
      <c r="B807" s="186">
        <v>13076</v>
      </c>
      <c r="C807" s="187" t="s">
        <v>595</v>
      </c>
      <c r="D807" s="188">
        <v>2</v>
      </c>
    </row>
    <row r="808" spans="1:4">
      <c r="A808" s="185">
        <v>725</v>
      </c>
      <c r="B808" s="186">
        <v>13077</v>
      </c>
      <c r="C808" s="187" t="s">
        <v>595</v>
      </c>
      <c r="D808" s="188">
        <v>1</v>
      </c>
    </row>
    <row r="809" spans="1:4">
      <c r="A809" s="185">
        <v>726</v>
      </c>
      <c r="B809" s="186">
        <v>13079</v>
      </c>
      <c r="C809" s="187" t="s">
        <v>595</v>
      </c>
      <c r="D809" s="188">
        <v>2</v>
      </c>
    </row>
    <row r="810" spans="1:4">
      <c r="A810" s="185">
        <v>726</v>
      </c>
      <c r="B810" s="186">
        <v>13080</v>
      </c>
      <c r="C810" s="187" t="s">
        <v>595</v>
      </c>
      <c r="D810" s="188">
        <v>1</v>
      </c>
    </row>
    <row r="811" spans="1:4">
      <c r="A811" s="185">
        <v>727</v>
      </c>
      <c r="B811" s="186">
        <v>13032</v>
      </c>
      <c r="C811" s="187" t="s">
        <v>595</v>
      </c>
      <c r="D811" s="188">
        <v>2</v>
      </c>
    </row>
    <row r="812" spans="1:4">
      <c r="A812" s="185">
        <v>727</v>
      </c>
      <c r="B812" s="186">
        <v>13033</v>
      </c>
      <c r="C812" s="187" t="s">
        <v>595</v>
      </c>
      <c r="D812" s="188">
        <v>1</v>
      </c>
    </row>
    <row r="813" spans="1:4">
      <c r="A813" s="185">
        <v>728</v>
      </c>
      <c r="B813" s="186">
        <v>13034</v>
      </c>
      <c r="C813" s="187" t="s">
        <v>596</v>
      </c>
      <c r="D813" s="188">
        <v>2</v>
      </c>
    </row>
    <row r="814" spans="1:4">
      <c r="A814" s="185">
        <v>729</v>
      </c>
      <c r="B814" s="186">
        <v>13035</v>
      </c>
      <c r="C814" s="187" t="s">
        <v>595</v>
      </c>
      <c r="D814" s="188">
        <v>2</v>
      </c>
    </row>
    <row r="815" spans="1:4">
      <c r="A815" s="185">
        <v>729</v>
      </c>
      <c r="B815" s="186">
        <v>13036</v>
      </c>
      <c r="C815" s="187" t="s">
        <v>595</v>
      </c>
      <c r="D815" s="188">
        <v>1</v>
      </c>
    </row>
    <row r="816" spans="1:4">
      <c r="A816" s="185">
        <v>730</v>
      </c>
      <c r="B816" s="186">
        <v>13037</v>
      </c>
      <c r="C816" s="187" t="s">
        <v>596</v>
      </c>
      <c r="D816" s="188">
        <v>2</v>
      </c>
    </row>
    <row r="817" spans="1:4">
      <c r="A817" s="185">
        <v>731</v>
      </c>
      <c r="B817" s="186">
        <v>13038</v>
      </c>
      <c r="C817" s="187" t="s">
        <v>595</v>
      </c>
      <c r="D817" s="188">
        <v>2</v>
      </c>
    </row>
    <row r="818" spans="1:4">
      <c r="A818" s="185">
        <v>731</v>
      </c>
      <c r="B818" s="186">
        <v>13039</v>
      </c>
      <c r="C818" s="187" t="s">
        <v>595</v>
      </c>
      <c r="D818" s="188">
        <v>1</v>
      </c>
    </row>
    <row r="819" spans="1:4">
      <c r="A819" s="185">
        <v>732</v>
      </c>
      <c r="B819" s="186">
        <v>13040</v>
      </c>
      <c r="C819" s="187" t="s">
        <v>596</v>
      </c>
      <c r="D819" s="188">
        <v>2</v>
      </c>
    </row>
    <row r="820" spans="1:4">
      <c r="A820" s="185">
        <v>733</v>
      </c>
      <c r="B820" s="186">
        <v>13041</v>
      </c>
      <c r="C820" s="187" t="s">
        <v>595</v>
      </c>
      <c r="D820" s="188">
        <v>2</v>
      </c>
    </row>
    <row r="821" spans="1:4">
      <c r="A821" s="185">
        <v>733</v>
      </c>
      <c r="B821" s="186">
        <v>13042</v>
      </c>
      <c r="C821" s="187" t="s">
        <v>595</v>
      </c>
      <c r="D821" s="188">
        <v>1</v>
      </c>
    </row>
    <row r="822" spans="1:4">
      <c r="A822" s="185">
        <v>734</v>
      </c>
      <c r="B822" s="186">
        <v>13043</v>
      </c>
      <c r="C822" s="187" t="s">
        <v>596</v>
      </c>
      <c r="D822" s="188">
        <v>2</v>
      </c>
    </row>
    <row r="823" spans="1:4">
      <c r="A823" s="185">
        <v>735</v>
      </c>
      <c r="B823" s="186">
        <v>13044</v>
      </c>
      <c r="C823" s="187" t="s">
        <v>595</v>
      </c>
      <c r="D823" s="188">
        <v>2</v>
      </c>
    </row>
    <row r="824" spans="1:4">
      <c r="A824" s="185">
        <v>735</v>
      </c>
      <c r="B824" s="186">
        <v>13045</v>
      </c>
      <c r="C824" s="187" t="s">
        <v>595</v>
      </c>
      <c r="D824" s="188">
        <v>1</v>
      </c>
    </row>
    <row r="825" spans="1:4">
      <c r="A825" s="185">
        <v>736</v>
      </c>
      <c r="B825" s="186">
        <v>13046</v>
      </c>
      <c r="C825" s="187" t="s">
        <v>596</v>
      </c>
      <c r="D825" s="188">
        <v>2</v>
      </c>
    </row>
    <row r="826" spans="1:4">
      <c r="A826" s="185">
        <v>737</v>
      </c>
      <c r="B826" s="186">
        <v>13047</v>
      </c>
      <c r="C826" s="187" t="s">
        <v>595</v>
      </c>
      <c r="D826" s="188">
        <v>2</v>
      </c>
    </row>
    <row r="827" spans="1:4">
      <c r="A827" s="185">
        <v>737</v>
      </c>
      <c r="B827" s="186">
        <v>13048</v>
      </c>
      <c r="C827" s="187" t="s">
        <v>595</v>
      </c>
      <c r="D827" s="188">
        <v>1</v>
      </c>
    </row>
    <row r="828" spans="1:4">
      <c r="A828" s="185">
        <v>738</v>
      </c>
      <c r="B828" s="186">
        <v>13049</v>
      </c>
      <c r="C828" s="187" t="s">
        <v>596</v>
      </c>
      <c r="D828" s="188">
        <v>2</v>
      </c>
    </row>
    <row r="829" spans="1:4">
      <c r="A829" s="185">
        <v>739</v>
      </c>
      <c r="B829" s="186">
        <v>13050</v>
      </c>
      <c r="C829" s="187" t="s">
        <v>595</v>
      </c>
      <c r="D829" s="188">
        <v>2</v>
      </c>
    </row>
    <row r="830" spans="1:4">
      <c r="A830" s="185">
        <v>739</v>
      </c>
      <c r="B830" s="186">
        <v>13051</v>
      </c>
      <c r="C830" s="187" t="s">
        <v>595</v>
      </c>
      <c r="D830" s="188">
        <v>1</v>
      </c>
    </row>
    <row r="831" spans="1:4">
      <c r="A831" s="185">
        <v>740</v>
      </c>
      <c r="B831" s="186">
        <v>13052</v>
      </c>
      <c r="C831" s="187" t="s">
        <v>596</v>
      </c>
      <c r="D831" s="188">
        <v>2</v>
      </c>
    </row>
    <row r="832" spans="1:4">
      <c r="A832" s="185">
        <v>741</v>
      </c>
      <c r="B832" s="186">
        <v>13053</v>
      </c>
      <c r="C832" s="187" t="s">
        <v>595</v>
      </c>
      <c r="D832" s="188">
        <v>2</v>
      </c>
    </row>
    <row r="833" spans="1:4">
      <c r="A833" s="185">
        <v>741</v>
      </c>
      <c r="B833" s="186">
        <v>13054</v>
      </c>
      <c r="C833" s="187" t="s">
        <v>595</v>
      </c>
      <c r="D833" s="188">
        <v>1</v>
      </c>
    </row>
    <row r="834" spans="1:4">
      <c r="A834" s="185">
        <v>742</v>
      </c>
      <c r="B834" s="186">
        <v>13055</v>
      </c>
      <c r="C834" s="187" t="s">
        <v>596</v>
      </c>
      <c r="D834" s="188">
        <v>2</v>
      </c>
    </row>
    <row r="835" spans="1:4">
      <c r="A835" s="185">
        <v>743</v>
      </c>
      <c r="B835" s="186">
        <v>13056</v>
      </c>
      <c r="C835" s="187" t="s">
        <v>595</v>
      </c>
      <c r="D835" s="188">
        <v>2</v>
      </c>
    </row>
    <row r="836" spans="1:4">
      <c r="A836" s="185">
        <v>743</v>
      </c>
      <c r="B836" s="186">
        <v>13057</v>
      </c>
      <c r="C836" s="187" t="s">
        <v>595</v>
      </c>
      <c r="D836" s="188">
        <v>1</v>
      </c>
    </row>
    <row r="837" spans="1:4">
      <c r="A837" s="185">
        <v>744</v>
      </c>
      <c r="B837" s="186">
        <v>13058</v>
      </c>
      <c r="C837" s="187" t="s">
        <v>596</v>
      </c>
      <c r="D837" s="188">
        <v>2</v>
      </c>
    </row>
    <row r="838" spans="1:4">
      <c r="A838" s="185">
        <v>745</v>
      </c>
      <c r="B838" s="186">
        <v>13059</v>
      </c>
      <c r="C838" s="187" t="s">
        <v>595</v>
      </c>
      <c r="D838" s="188">
        <v>2</v>
      </c>
    </row>
    <row r="839" spans="1:4">
      <c r="A839" s="185">
        <v>745</v>
      </c>
      <c r="B839" s="186">
        <v>13060</v>
      </c>
      <c r="C839" s="187" t="s">
        <v>595</v>
      </c>
      <c r="D839" s="188">
        <v>1</v>
      </c>
    </row>
    <row r="840" spans="1:4">
      <c r="A840" s="185">
        <v>746</v>
      </c>
      <c r="B840" s="186">
        <v>13061</v>
      </c>
      <c r="C840" s="187" t="s">
        <v>596</v>
      </c>
      <c r="D840" s="188">
        <v>2</v>
      </c>
    </row>
    <row r="841" spans="1:4">
      <c r="A841" s="185">
        <v>747</v>
      </c>
      <c r="B841" s="186">
        <v>13062</v>
      </c>
      <c r="C841" s="187" t="s">
        <v>595</v>
      </c>
      <c r="D841" s="188">
        <v>2</v>
      </c>
    </row>
    <row r="842" spans="1:4">
      <c r="A842" s="185">
        <v>747</v>
      </c>
      <c r="B842" s="186">
        <v>13063</v>
      </c>
      <c r="C842" s="187" t="s">
        <v>595</v>
      </c>
      <c r="D842" s="188">
        <v>1</v>
      </c>
    </row>
    <row r="843" spans="1:4">
      <c r="A843" s="185">
        <v>748</v>
      </c>
      <c r="B843" s="186">
        <v>13064</v>
      </c>
      <c r="C843" s="187" t="s">
        <v>595</v>
      </c>
      <c r="D843" s="188">
        <v>2</v>
      </c>
    </row>
    <row r="844" spans="1:4">
      <c r="A844" s="185">
        <v>748</v>
      </c>
      <c r="B844" s="186">
        <v>13065</v>
      </c>
      <c r="C844" s="187" t="s">
        <v>595</v>
      </c>
      <c r="D844" s="188">
        <v>1</v>
      </c>
    </row>
    <row r="845" spans="1:4">
      <c r="A845" s="185">
        <v>749</v>
      </c>
      <c r="B845" s="186">
        <v>13066</v>
      </c>
      <c r="C845" s="187" t="s">
        <v>596</v>
      </c>
      <c r="D845" s="188">
        <v>2</v>
      </c>
    </row>
    <row r="846" spans="1:4">
      <c r="A846" s="185">
        <v>752</v>
      </c>
      <c r="B846" s="186">
        <v>13011</v>
      </c>
      <c r="C846" s="187" t="s">
        <v>595</v>
      </c>
      <c r="D846" s="188">
        <v>2</v>
      </c>
    </row>
    <row r="847" spans="1:4">
      <c r="A847" s="185">
        <v>752</v>
      </c>
      <c r="B847" s="186">
        <v>13012</v>
      </c>
      <c r="C847" s="187" t="s">
        <v>595</v>
      </c>
      <c r="D847" s="188">
        <v>1</v>
      </c>
    </row>
    <row r="848" spans="1:4">
      <c r="A848" s="185">
        <v>753</v>
      </c>
      <c r="B848" s="186">
        <v>13013</v>
      </c>
      <c r="C848" s="187" t="s">
        <v>597</v>
      </c>
      <c r="D848" s="188">
        <v>2</v>
      </c>
    </row>
    <row r="849" spans="1:4">
      <c r="A849" s="185">
        <v>754</v>
      </c>
      <c r="B849" s="186">
        <v>13014</v>
      </c>
      <c r="C849" s="187" t="s">
        <v>595</v>
      </c>
      <c r="D849" s="188">
        <v>2</v>
      </c>
    </row>
    <row r="850" spans="1:4">
      <c r="A850" s="185">
        <v>754</v>
      </c>
      <c r="B850" s="186">
        <v>13015</v>
      </c>
      <c r="C850" s="187" t="s">
        <v>595</v>
      </c>
      <c r="D850" s="188">
        <v>1</v>
      </c>
    </row>
    <row r="851" spans="1:4">
      <c r="A851" s="185">
        <v>755</v>
      </c>
      <c r="B851" s="186">
        <v>13016</v>
      </c>
      <c r="C851" s="187" t="s">
        <v>597</v>
      </c>
      <c r="D851" s="188">
        <v>2</v>
      </c>
    </row>
    <row r="852" spans="1:4">
      <c r="A852" s="185">
        <v>756</v>
      </c>
      <c r="B852" s="186">
        <v>13017</v>
      </c>
      <c r="C852" s="187" t="s">
        <v>595</v>
      </c>
      <c r="D852" s="188">
        <v>2</v>
      </c>
    </row>
    <row r="853" spans="1:4">
      <c r="A853" s="185">
        <v>756</v>
      </c>
      <c r="B853" s="186">
        <v>13018</v>
      </c>
      <c r="C853" s="187" t="s">
        <v>595</v>
      </c>
      <c r="D853" s="188">
        <v>1</v>
      </c>
    </row>
    <row r="854" spans="1:4">
      <c r="A854" s="185">
        <v>757</v>
      </c>
      <c r="B854" s="186">
        <v>13019</v>
      </c>
      <c r="C854" s="187" t="s">
        <v>597</v>
      </c>
      <c r="D854" s="188">
        <v>2</v>
      </c>
    </row>
    <row r="855" spans="1:4">
      <c r="A855" s="185">
        <v>758</v>
      </c>
      <c r="B855" s="186">
        <v>13020</v>
      </c>
      <c r="C855" s="187" t="s">
        <v>595</v>
      </c>
      <c r="D855" s="188">
        <v>2</v>
      </c>
    </row>
    <row r="856" spans="1:4">
      <c r="A856" s="185">
        <v>758</v>
      </c>
      <c r="B856" s="186">
        <v>13021</v>
      </c>
      <c r="C856" s="187" t="s">
        <v>595</v>
      </c>
      <c r="D856" s="188">
        <v>1</v>
      </c>
    </row>
    <row r="857" spans="1:4">
      <c r="A857" s="185">
        <v>759</v>
      </c>
      <c r="B857" s="186">
        <v>13022</v>
      </c>
      <c r="C857" s="187" t="s">
        <v>597</v>
      </c>
      <c r="D857" s="188">
        <v>2</v>
      </c>
    </row>
    <row r="858" spans="1:4">
      <c r="A858" s="185">
        <v>760</v>
      </c>
      <c r="B858" s="186">
        <v>13023</v>
      </c>
      <c r="C858" s="187" t="s">
        <v>595</v>
      </c>
      <c r="D858" s="188">
        <v>2</v>
      </c>
    </row>
    <row r="859" spans="1:4">
      <c r="A859" s="185">
        <v>760</v>
      </c>
      <c r="B859" s="186">
        <v>13024</v>
      </c>
      <c r="C859" s="187" t="s">
        <v>595</v>
      </c>
      <c r="D859" s="188">
        <v>1</v>
      </c>
    </row>
    <row r="860" spans="1:4">
      <c r="A860" s="185">
        <v>761</v>
      </c>
      <c r="B860" s="186">
        <v>13025</v>
      </c>
      <c r="C860" s="187" t="s">
        <v>597</v>
      </c>
      <c r="D860" s="188">
        <v>2</v>
      </c>
    </row>
    <row r="861" spans="1:4">
      <c r="A861" s="185">
        <v>762</v>
      </c>
      <c r="B861" s="186">
        <v>13026</v>
      </c>
      <c r="C861" s="187" t="s">
        <v>595</v>
      </c>
      <c r="D861" s="188">
        <v>2</v>
      </c>
    </row>
    <row r="862" spans="1:4">
      <c r="A862" s="185">
        <v>762</v>
      </c>
      <c r="B862" s="186">
        <v>13027</v>
      </c>
      <c r="C862" s="187" t="s">
        <v>595</v>
      </c>
      <c r="D862" s="188">
        <v>1</v>
      </c>
    </row>
    <row r="863" spans="1:4">
      <c r="A863" s="185">
        <v>763</v>
      </c>
      <c r="B863" s="186">
        <v>13028</v>
      </c>
      <c r="C863" s="187" t="s">
        <v>597</v>
      </c>
      <c r="D863" s="188">
        <v>2</v>
      </c>
    </row>
    <row r="864" spans="1:4">
      <c r="A864" s="185">
        <v>764</v>
      </c>
      <c r="B864" s="186">
        <v>13002</v>
      </c>
      <c r="C864" s="187" t="s">
        <v>595</v>
      </c>
      <c r="D864" s="188">
        <v>2</v>
      </c>
    </row>
    <row r="865" spans="1:4">
      <c r="A865" s="185">
        <v>764</v>
      </c>
      <c r="B865" s="186">
        <v>13003</v>
      </c>
      <c r="C865" s="187" t="s">
        <v>595</v>
      </c>
      <c r="D865" s="188">
        <v>1</v>
      </c>
    </row>
    <row r="866" spans="1:4">
      <c r="A866" s="185">
        <v>765</v>
      </c>
      <c r="B866" s="186">
        <v>13004</v>
      </c>
      <c r="C866" s="187" t="s">
        <v>597</v>
      </c>
      <c r="D866" s="188">
        <v>2</v>
      </c>
    </row>
    <row r="867" spans="1:4">
      <c r="A867" s="185">
        <v>766</v>
      </c>
      <c r="B867" s="186">
        <v>13005</v>
      </c>
      <c r="C867" s="187" t="s">
        <v>595</v>
      </c>
      <c r="D867" s="188">
        <v>2</v>
      </c>
    </row>
    <row r="868" spans="1:4">
      <c r="A868" s="185">
        <v>766</v>
      </c>
      <c r="B868" s="186">
        <v>13006</v>
      </c>
      <c r="C868" s="187" t="s">
        <v>595</v>
      </c>
      <c r="D868" s="188">
        <v>1</v>
      </c>
    </row>
    <row r="869" spans="1:4">
      <c r="A869" s="185">
        <v>767</v>
      </c>
      <c r="B869" s="186">
        <v>13007</v>
      </c>
      <c r="C869" s="187" t="s">
        <v>597</v>
      </c>
      <c r="D869" s="188">
        <v>2</v>
      </c>
    </row>
    <row r="870" spans="1:4">
      <c r="A870" s="185">
        <v>768</v>
      </c>
      <c r="B870" s="186">
        <v>13008</v>
      </c>
      <c r="C870" s="187" t="s">
        <v>595</v>
      </c>
      <c r="D870" s="188">
        <v>2</v>
      </c>
    </row>
    <row r="871" spans="1:4">
      <c r="A871" s="185">
        <v>768</v>
      </c>
      <c r="B871" s="186">
        <v>13009</v>
      </c>
      <c r="C871" s="187" t="s">
        <v>595</v>
      </c>
      <c r="D871" s="188">
        <v>1</v>
      </c>
    </row>
    <row r="872" spans="1:4">
      <c r="A872" s="185">
        <v>769</v>
      </c>
      <c r="B872" s="186">
        <v>13010</v>
      </c>
      <c r="C872" s="187" t="s">
        <v>597</v>
      </c>
      <c r="D872" s="188">
        <v>2</v>
      </c>
    </row>
    <row r="873" spans="1:4">
      <c r="A873" s="185">
        <v>770</v>
      </c>
      <c r="B873" s="186">
        <v>13001</v>
      </c>
      <c r="C873" s="187" t="s">
        <v>598</v>
      </c>
      <c r="D873" s="188">
        <v>2</v>
      </c>
    </row>
    <row r="874" spans="1:4">
      <c r="A874" s="185">
        <v>775</v>
      </c>
      <c r="B874" s="186">
        <v>334</v>
      </c>
      <c r="C874" s="187" t="s">
        <v>599</v>
      </c>
      <c r="D874" s="188">
        <v>2</v>
      </c>
    </row>
    <row r="875" spans="1:4">
      <c r="A875" s="185">
        <v>776</v>
      </c>
      <c r="B875" s="186">
        <v>335</v>
      </c>
      <c r="C875" s="187" t="s">
        <v>599</v>
      </c>
      <c r="D875" s="188">
        <v>2</v>
      </c>
    </row>
    <row r="876" spans="1:4">
      <c r="A876" s="185">
        <v>781</v>
      </c>
      <c r="B876" s="186">
        <v>327</v>
      </c>
      <c r="C876" s="187" t="s">
        <v>595</v>
      </c>
      <c r="D876" s="188">
        <v>1</v>
      </c>
    </row>
    <row r="877" spans="1:4">
      <c r="A877" s="185">
        <v>782</v>
      </c>
      <c r="B877" s="186">
        <v>13069</v>
      </c>
      <c r="C877" s="187" t="s">
        <v>595</v>
      </c>
      <c r="D877" s="188">
        <v>1</v>
      </c>
    </row>
    <row r="878" spans="1:4">
      <c r="A878" s="185">
        <v>783</v>
      </c>
      <c r="B878" s="186">
        <v>13072</v>
      </c>
      <c r="C878" s="187" t="s">
        <v>595</v>
      </c>
      <c r="D878" s="188">
        <v>1</v>
      </c>
    </row>
    <row r="879" spans="1:4">
      <c r="A879" s="185">
        <v>784</v>
      </c>
      <c r="B879" s="186">
        <v>13075</v>
      </c>
      <c r="C879" s="187" t="s">
        <v>595</v>
      </c>
      <c r="D879" s="188">
        <v>1</v>
      </c>
    </row>
    <row r="880" spans="1:4">
      <c r="A880" s="185">
        <v>785</v>
      </c>
      <c r="B880" s="186">
        <v>13078</v>
      </c>
      <c r="C880" s="187" t="s">
        <v>595</v>
      </c>
      <c r="D880" s="188">
        <v>1</v>
      </c>
    </row>
    <row r="881" spans="1:4">
      <c r="A881" s="185">
        <v>786</v>
      </c>
      <c r="B881" s="186">
        <v>13081</v>
      </c>
      <c r="C881" s="187" t="s">
        <v>595</v>
      </c>
      <c r="D881" s="188">
        <v>1</v>
      </c>
    </row>
    <row r="882" spans="1:4">
      <c r="A882" s="185">
        <v>787</v>
      </c>
      <c r="B882" s="186">
        <v>13082</v>
      </c>
      <c r="C882" s="187" t="s">
        <v>600</v>
      </c>
      <c r="D882" s="188">
        <v>2</v>
      </c>
    </row>
    <row r="883" spans="1:4">
      <c r="A883" s="185">
        <v>787</v>
      </c>
      <c r="B883" s="186">
        <v>13083</v>
      </c>
      <c r="C883" s="187" t="s">
        <v>600</v>
      </c>
      <c r="D883" s="188">
        <v>1</v>
      </c>
    </row>
    <row r="884" spans="1:4">
      <c r="A884" s="185">
        <v>788</v>
      </c>
      <c r="B884" s="186">
        <v>13084</v>
      </c>
      <c r="C884" s="187" t="s">
        <v>601</v>
      </c>
      <c r="D884" s="188">
        <v>1</v>
      </c>
    </row>
    <row r="885" spans="1:4">
      <c r="A885" s="185">
        <v>789</v>
      </c>
      <c r="B885" s="186">
        <v>13085</v>
      </c>
      <c r="C885" s="187" t="s">
        <v>602</v>
      </c>
      <c r="D885" s="188">
        <v>2</v>
      </c>
    </row>
    <row r="886" spans="1:4">
      <c r="A886" s="185">
        <v>789</v>
      </c>
      <c r="B886" s="186">
        <v>13086</v>
      </c>
      <c r="C886" s="187" t="s">
        <v>602</v>
      </c>
      <c r="D886" s="188">
        <v>1</v>
      </c>
    </row>
    <row r="887" spans="1:4">
      <c r="A887" s="185">
        <v>790</v>
      </c>
      <c r="B887" s="186">
        <v>13087</v>
      </c>
      <c r="C887" s="187" t="s">
        <v>603</v>
      </c>
      <c r="D887" s="188">
        <v>1</v>
      </c>
    </row>
    <row r="888" spans="1:4">
      <c r="A888" s="185">
        <v>791</v>
      </c>
      <c r="B888" s="186">
        <v>13088</v>
      </c>
      <c r="C888" s="187" t="s">
        <v>604</v>
      </c>
      <c r="D888" s="188">
        <v>2</v>
      </c>
    </row>
    <row r="889" spans="1:4">
      <c r="A889" s="185">
        <v>791</v>
      </c>
      <c r="B889" s="186">
        <v>13089</v>
      </c>
      <c r="C889" s="187" t="s">
        <v>604</v>
      </c>
      <c r="D889" s="188">
        <v>1</v>
      </c>
    </row>
    <row r="890" spans="1:4">
      <c r="A890" s="185">
        <v>792</v>
      </c>
      <c r="B890" s="186">
        <v>13090</v>
      </c>
      <c r="C890" s="187" t="s">
        <v>605</v>
      </c>
      <c r="D890" s="188">
        <v>1</v>
      </c>
    </row>
    <row r="891" spans="1:4">
      <c r="A891" s="185">
        <v>793</v>
      </c>
      <c r="B891" s="186">
        <v>13091</v>
      </c>
      <c r="C891" s="187" t="s">
        <v>595</v>
      </c>
      <c r="D891" s="188">
        <v>2</v>
      </c>
    </row>
    <row r="892" spans="1:4">
      <c r="A892" s="185">
        <v>793</v>
      </c>
      <c r="B892" s="186">
        <v>13092</v>
      </c>
      <c r="C892" s="187" t="s">
        <v>595</v>
      </c>
      <c r="D892" s="188">
        <v>1</v>
      </c>
    </row>
    <row r="893" spans="1:4">
      <c r="A893" s="185">
        <v>794</v>
      </c>
      <c r="B893" s="186">
        <v>13093</v>
      </c>
      <c r="C893" s="187" t="s">
        <v>596</v>
      </c>
      <c r="D893" s="188">
        <v>2</v>
      </c>
    </row>
    <row r="894" spans="1:4">
      <c r="A894" s="185">
        <v>801</v>
      </c>
      <c r="B894" s="186">
        <v>306</v>
      </c>
      <c r="C894" s="187" t="s">
        <v>522</v>
      </c>
      <c r="D894" s="188">
        <v>1</v>
      </c>
    </row>
    <row r="895" spans="1:4">
      <c r="A895" s="185">
        <v>802</v>
      </c>
      <c r="B895" s="186">
        <v>14005</v>
      </c>
      <c r="C895" s="187" t="s">
        <v>606</v>
      </c>
      <c r="D895" s="188">
        <v>2</v>
      </c>
    </row>
    <row r="896" spans="1:4">
      <c r="A896" s="185">
        <v>802</v>
      </c>
      <c r="B896" s="186">
        <v>14006</v>
      </c>
      <c r="C896" s="187" t="s">
        <v>606</v>
      </c>
      <c r="D896" s="188">
        <v>1</v>
      </c>
    </row>
    <row r="897" spans="1:4">
      <c r="A897" s="185">
        <v>803</v>
      </c>
      <c r="B897" s="186">
        <v>14007</v>
      </c>
      <c r="C897" s="187" t="s">
        <v>607</v>
      </c>
      <c r="D897" s="188" t="s">
        <v>393</v>
      </c>
    </row>
    <row r="898" spans="1:4">
      <c r="A898" s="185">
        <v>804</v>
      </c>
      <c r="B898" s="186">
        <v>14008</v>
      </c>
      <c r="C898" s="187" t="s">
        <v>606</v>
      </c>
      <c r="D898" s="188">
        <v>2</v>
      </c>
    </row>
    <row r="899" spans="1:4">
      <c r="A899" s="185">
        <v>804</v>
      </c>
      <c r="B899" s="186">
        <v>14009</v>
      </c>
      <c r="C899" s="187" t="s">
        <v>606</v>
      </c>
      <c r="D899" s="188">
        <v>1</v>
      </c>
    </row>
    <row r="900" spans="1:4">
      <c r="A900" s="185">
        <v>805</v>
      </c>
      <c r="B900" s="186">
        <v>14010</v>
      </c>
      <c r="C900" s="187" t="s">
        <v>607</v>
      </c>
      <c r="D900" s="188" t="s">
        <v>393</v>
      </c>
    </row>
    <row r="901" spans="1:4">
      <c r="A901" s="185">
        <v>806</v>
      </c>
      <c r="B901" s="186">
        <v>14011</v>
      </c>
      <c r="C901" s="187" t="s">
        <v>606</v>
      </c>
      <c r="D901" s="188">
        <v>2</v>
      </c>
    </row>
    <row r="902" spans="1:4">
      <c r="A902" s="185">
        <v>806</v>
      </c>
      <c r="B902" s="186">
        <v>14012</v>
      </c>
      <c r="C902" s="187" t="s">
        <v>606</v>
      </c>
      <c r="D902" s="188">
        <v>1</v>
      </c>
    </row>
    <row r="903" spans="1:4">
      <c r="A903" s="185">
        <v>807</v>
      </c>
      <c r="B903" s="186">
        <v>14013</v>
      </c>
      <c r="C903" s="187" t="s">
        <v>607</v>
      </c>
      <c r="D903" s="188" t="s">
        <v>393</v>
      </c>
    </row>
    <row r="904" spans="1:4">
      <c r="A904" s="185">
        <v>808</v>
      </c>
      <c r="B904" s="186">
        <v>14017</v>
      </c>
      <c r="C904" s="187" t="s">
        <v>606</v>
      </c>
      <c r="D904" s="188">
        <v>2</v>
      </c>
    </row>
    <row r="905" spans="1:4">
      <c r="A905" s="185">
        <v>808</v>
      </c>
      <c r="B905" s="186">
        <v>14018</v>
      </c>
      <c r="C905" s="187" t="s">
        <v>606</v>
      </c>
      <c r="D905" s="188">
        <v>1</v>
      </c>
    </row>
    <row r="906" spans="1:4">
      <c r="A906" s="185">
        <v>809</v>
      </c>
      <c r="B906" s="186">
        <v>14019</v>
      </c>
      <c r="C906" s="187" t="s">
        <v>607</v>
      </c>
      <c r="D906" s="188" t="s">
        <v>393</v>
      </c>
    </row>
    <row r="907" spans="1:4">
      <c r="A907" s="185">
        <v>810</v>
      </c>
      <c r="B907" s="186">
        <v>14020</v>
      </c>
      <c r="C907" s="187" t="s">
        <v>606</v>
      </c>
      <c r="D907" s="188">
        <v>2</v>
      </c>
    </row>
    <row r="908" spans="1:4">
      <c r="A908" s="185">
        <v>810</v>
      </c>
      <c r="B908" s="186">
        <v>14021</v>
      </c>
      <c r="C908" s="187" t="s">
        <v>606</v>
      </c>
      <c r="D908" s="188">
        <v>1</v>
      </c>
    </row>
    <row r="909" spans="1:4">
      <c r="A909" s="185">
        <v>811</v>
      </c>
      <c r="B909" s="186">
        <v>14022</v>
      </c>
      <c r="C909" s="187" t="s">
        <v>607</v>
      </c>
      <c r="D909" s="188" t="s">
        <v>393</v>
      </c>
    </row>
    <row r="910" spans="1:4">
      <c r="A910" s="185">
        <v>812</v>
      </c>
      <c r="B910" s="186">
        <v>14023</v>
      </c>
      <c r="C910" s="187" t="s">
        <v>606</v>
      </c>
      <c r="D910" s="188">
        <v>2</v>
      </c>
    </row>
    <row r="911" spans="1:4">
      <c r="A911" s="185">
        <v>812</v>
      </c>
      <c r="B911" s="186">
        <v>14024</v>
      </c>
      <c r="C911" s="187" t="s">
        <v>606</v>
      </c>
      <c r="D911" s="188">
        <v>1</v>
      </c>
    </row>
    <row r="912" spans="1:4">
      <c r="A912" s="185">
        <v>813</v>
      </c>
      <c r="B912" s="186">
        <v>14025</v>
      </c>
      <c r="C912" s="187" t="s">
        <v>607</v>
      </c>
      <c r="D912" s="188" t="s">
        <v>393</v>
      </c>
    </row>
    <row r="913" spans="1:4">
      <c r="A913" s="185">
        <v>814</v>
      </c>
      <c r="B913" s="186">
        <v>14029</v>
      </c>
      <c r="C913" s="187" t="s">
        <v>606</v>
      </c>
      <c r="D913" s="188">
        <v>2</v>
      </c>
    </row>
    <row r="914" spans="1:4">
      <c r="A914" s="185">
        <v>814</v>
      </c>
      <c r="B914" s="186">
        <v>14030</v>
      </c>
      <c r="C914" s="187" t="s">
        <v>606</v>
      </c>
      <c r="D914" s="188">
        <v>1</v>
      </c>
    </row>
    <row r="915" spans="1:4">
      <c r="A915" s="185">
        <v>815</v>
      </c>
      <c r="B915" s="186">
        <v>14031</v>
      </c>
      <c r="C915" s="187" t="s">
        <v>607</v>
      </c>
      <c r="D915" s="188" t="s">
        <v>393</v>
      </c>
    </row>
    <row r="916" spans="1:4">
      <c r="A916" s="185">
        <v>816</v>
      </c>
      <c r="B916" s="186">
        <v>14032</v>
      </c>
      <c r="C916" s="187" t="s">
        <v>606</v>
      </c>
      <c r="D916" s="188">
        <v>2</v>
      </c>
    </row>
    <row r="917" spans="1:4">
      <c r="A917" s="185">
        <v>816</v>
      </c>
      <c r="B917" s="186">
        <v>14033</v>
      </c>
      <c r="C917" s="187" t="s">
        <v>606</v>
      </c>
      <c r="D917" s="188">
        <v>1</v>
      </c>
    </row>
    <row r="918" spans="1:4">
      <c r="A918" s="185">
        <v>817</v>
      </c>
      <c r="B918" s="186">
        <v>14034</v>
      </c>
      <c r="C918" s="187" t="s">
        <v>607</v>
      </c>
      <c r="D918" s="188" t="s">
        <v>393</v>
      </c>
    </row>
    <row r="919" spans="1:4">
      <c r="A919" s="185">
        <v>818</v>
      </c>
      <c r="B919" s="186">
        <v>14035</v>
      </c>
      <c r="C919" s="187" t="s">
        <v>606</v>
      </c>
      <c r="D919" s="188">
        <v>2</v>
      </c>
    </row>
    <row r="920" spans="1:4">
      <c r="A920" s="185">
        <v>818</v>
      </c>
      <c r="B920" s="186">
        <v>14036</v>
      </c>
      <c r="C920" s="187" t="s">
        <v>606</v>
      </c>
      <c r="D920" s="188">
        <v>1</v>
      </c>
    </row>
    <row r="921" spans="1:4">
      <c r="A921" s="185">
        <v>819</v>
      </c>
      <c r="B921" s="186">
        <v>14037</v>
      </c>
      <c r="C921" s="187" t="s">
        <v>607</v>
      </c>
      <c r="D921" s="188" t="s">
        <v>393</v>
      </c>
    </row>
    <row r="922" spans="1:4">
      <c r="A922" s="185">
        <v>820</v>
      </c>
      <c r="B922" s="186">
        <v>14042</v>
      </c>
      <c r="C922" s="187" t="s">
        <v>606</v>
      </c>
      <c r="D922" s="188">
        <v>2</v>
      </c>
    </row>
    <row r="923" spans="1:4">
      <c r="A923" s="185">
        <v>820</v>
      </c>
      <c r="B923" s="186">
        <v>14043</v>
      </c>
      <c r="C923" s="187" t="s">
        <v>606</v>
      </c>
      <c r="D923" s="188">
        <v>1</v>
      </c>
    </row>
    <row r="924" spans="1:4">
      <c r="A924" s="185">
        <v>821</v>
      </c>
      <c r="B924" s="186">
        <v>14044</v>
      </c>
      <c r="C924" s="187" t="s">
        <v>607</v>
      </c>
      <c r="D924" s="188" t="s">
        <v>393</v>
      </c>
    </row>
    <row r="925" spans="1:4">
      <c r="A925" s="185">
        <v>822</v>
      </c>
      <c r="B925" s="186">
        <v>14045</v>
      </c>
      <c r="C925" s="187" t="s">
        <v>606</v>
      </c>
      <c r="D925" s="188">
        <v>2</v>
      </c>
    </row>
    <row r="926" spans="1:4">
      <c r="A926" s="185">
        <v>822</v>
      </c>
      <c r="B926" s="186">
        <v>14046</v>
      </c>
      <c r="C926" s="187" t="s">
        <v>606</v>
      </c>
      <c r="D926" s="188">
        <v>1</v>
      </c>
    </row>
    <row r="927" spans="1:4">
      <c r="A927" s="185">
        <v>823</v>
      </c>
      <c r="B927" s="186">
        <v>14047</v>
      </c>
      <c r="C927" s="187" t="s">
        <v>607</v>
      </c>
      <c r="D927" s="188" t="s">
        <v>393</v>
      </c>
    </row>
    <row r="928" spans="1:4">
      <c r="A928" s="185">
        <v>824</v>
      </c>
      <c r="B928" s="186">
        <v>14048</v>
      </c>
      <c r="C928" s="187" t="s">
        <v>606</v>
      </c>
      <c r="D928" s="188">
        <v>2</v>
      </c>
    </row>
    <row r="929" spans="1:4">
      <c r="A929" s="185">
        <v>824</v>
      </c>
      <c r="B929" s="186">
        <v>14049</v>
      </c>
      <c r="C929" s="187" t="s">
        <v>606</v>
      </c>
      <c r="D929" s="188">
        <v>1</v>
      </c>
    </row>
    <row r="930" spans="1:4">
      <c r="A930" s="185">
        <v>825</v>
      </c>
      <c r="B930" s="186">
        <v>14050</v>
      </c>
      <c r="C930" s="187" t="s">
        <v>607</v>
      </c>
      <c r="D930" s="188" t="s">
        <v>393</v>
      </c>
    </row>
    <row r="931" spans="1:4">
      <c r="A931" s="185">
        <v>826</v>
      </c>
      <c r="B931" s="186">
        <v>14069</v>
      </c>
      <c r="C931" s="187" t="s">
        <v>606</v>
      </c>
      <c r="D931" s="188">
        <v>2</v>
      </c>
    </row>
    <row r="932" spans="1:4">
      <c r="A932" s="185">
        <v>826</v>
      </c>
      <c r="B932" s="186">
        <v>14070</v>
      </c>
      <c r="C932" s="187" t="s">
        <v>606</v>
      </c>
      <c r="D932" s="188">
        <v>1</v>
      </c>
    </row>
    <row r="933" spans="1:4">
      <c r="A933" s="185">
        <v>827</v>
      </c>
      <c r="B933" s="186">
        <v>14071</v>
      </c>
      <c r="C933" s="187" t="s">
        <v>607</v>
      </c>
      <c r="D933" s="188" t="s">
        <v>393</v>
      </c>
    </row>
    <row r="934" spans="1:4">
      <c r="A934" s="185">
        <v>828</v>
      </c>
      <c r="B934" s="186">
        <v>14072</v>
      </c>
      <c r="C934" s="187" t="s">
        <v>606</v>
      </c>
      <c r="D934" s="188">
        <v>2</v>
      </c>
    </row>
    <row r="935" spans="1:4">
      <c r="A935" s="185">
        <v>828</v>
      </c>
      <c r="B935" s="186">
        <v>14073</v>
      </c>
      <c r="C935" s="187" t="s">
        <v>606</v>
      </c>
      <c r="D935" s="188">
        <v>1</v>
      </c>
    </row>
    <row r="936" spans="1:4">
      <c r="A936" s="185">
        <v>829</v>
      </c>
      <c r="B936" s="186">
        <v>14074</v>
      </c>
      <c r="C936" s="187" t="s">
        <v>607</v>
      </c>
      <c r="D936" s="188" t="s">
        <v>393</v>
      </c>
    </row>
    <row r="937" spans="1:4">
      <c r="A937" s="185">
        <v>830</v>
      </c>
      <c r="B937" s="186">
        <v>14075</v>
      </c>
      <c r="C937" s="187" t="s">
        <v>606</v>
      </c>
      <c r="D937" s="188">
        <v>2</v>
      </c>
    </row>
    <row r="938" spans="1:4">
      <c r="A938" s="185">
        <v>830</v>
      </c>
      <c r="B938" s="186">
        <v>14076</v>
      </c>
      <c r="C938" s="187" t="s">
        <v>606</v>
      </c>
      <c r="D938" s="188">
        <v>1</v>
      </c>
    </row>
    <row r="939" spans="1:4">
      <c r="A939" s="185">
        <v>831</v>
      </c>
      <c r="B939" s="186">
        <v>14077</v>
      </c>
      <c r="C939" s="187" t="s">
        <v>607</v>
      </c>
      <c r="D939" s="188" t="s">
        <v>393</v>
      </c>
    </row>
    <row r="940" spans="1:4">
      <c r="A940" s="185">
        <v>832</v>
      </c>
      <c r="B940" s="186">
        <v>14085</v>
      </c>
      <c r="C940" s="187" t="s">
        <v>606</v>
      </c>
      <c r="D940" s="188">
        <v>2</v>
      </c>
    </row>
    <row r="941" spans="1:4">
      <c r="A941" s="185">
        <v>832</v>
      </c>
      <c r="B941" s="186">
        <v>14086</v>
      </c>
      <c r="C941" s="187" t="s">
        <v>606</v>
      </c>
      <c r="D941" s="188">
        <v>1</v>
      </c>
    </row>
    <row r="942" spans="1:4">
      <c r="A942" s="185">
        <v>833</v>
      </c>
      <c r="B942" s="186">
        <v>14087</v>
      </c>
      <c r="C942" s="187" t="s">
        <v>607</v>
      </c>
      <c r="D942" s="188" t="s">
        <v>393</v>
      </c>
    </row>
    <row r="943" spans="1:4">
      <c r="A943" s="185">
        <v>834</v>
      </c>
      <c r="B943" s="186">
        <v>14088</v>
      </c>
      <c r="C943" s="187" t="s">
        <v>606</v>
      </c>
      <c r="D943" s="188">
        <v>2</v>
      </c>
    </row>
    <row r="944" spans="1:4">
      <c r="A944" s="185">
        <v>834</v>
      </c>
      <c r="B944" s="186">
        <v>14089</v>
      </c>
      <c r="C944" s="187" t="s">
        <v>606</v>
      </c>
      <c r="D944" s="188">
        <v>1</v>
      </c>
    </row>
    <row r="945" spans="1:4">
      <c r="A945" s="185">
        <v>835</v>
      </c>
      <c r="B945" s="186">
        <v>14090</v>
      </c>
      <c r="C945" s="187" t="s">
        <v>607</v>
      </c>
      <c r="D945" s="188" t="s">
        <v>393</v>
      </c>
    </row>
    <row r="946" spans="1:4">
      <c r="A946" s="185">
        <v>836</v>
      </c>
      <c r="B946" s="186">
        <v>14091</v>
      </c>
      <c r="C946" s="187" t="s">
        <v>606</v>
      </c>
      <c r="D946" s="188">
        <v>2</v>
      </c>
    </row>
    <row r="947" spans="1:4">
      <c r="A947" s="185">
        <v>836</v>
      </c>
      <c r="B947" s="186">
        <v>14092</v>
      </c>
      <c r="C947" s="187" t="s">
        <v>606</v>
      </c>
      <c r="D947" s="188">
        <v>1</v>
      </c>
    </row>
    <row r="948" spans="1:4">
      <c r="A948" s="185">
        <v>837</v>
      </c>
      <c r="B948" s="186">
        <v>14093</v>
      </c>
      <c r="C948" s="187" t="s">
        <v>607</v>
      </c>
      <c r="D948" s="188" t="s">
        <v>393</v>
      </c>
    </row>
    <row r="949" spans="1:4">
      <c r="A949" s="185">
        <v>838</v>
      </c>
      <c r="B949" s="186">
        <v>14094</v>
      </c>
      <c r="C949" s="187" t="s">
        <v>606</v>
      </c>
      <c r="D949" s="188">
        <v>2</v>
      </c>
    </row>
    <row r="950" spans="1:4">
      <c r="A950" s="185">
        <v>838</v>
      </c>
      <c r="B950" s="186">
        <v>14095</v>
      </c>
      <c r="C950" s="187" t="s">
        <v>606</v>
      </c>
      <c r="D950" s="188">
        <v>1</v>
      </c>
    </row>
    <row r="951" spans="1:4">
      <c r="A951" s="185">
        <v>839</v>
      </c>
      <c r="B951" s="186">
        <v>14096</v>
      </c>
      <c r="C951" s="187" t="s">
        <v>607</v>
      </c>
      <c r="D951" s="188" t="s">
        <v>393</v>
      </c>
    </row>
    <row r="952" spans="1:4">
      <c r="A952" s="185">
        <v>840</v>
      </c>
      <c r="B952" s="186">
        <v>14110</v>
      </c>
      <c r="C952" s="187" t="s">
        <v>606</v>
      </c>
      <c r="D952" s="188">
        <v>2</v>
      </c>
    </row>
    <row r="953" spans="1:4">
      <c r="A953" s="185">
        <v>840</v>
      </c>
      <c r="B953" s="186">
        <v>14111</v>
      </c>
      <c r="C953" s="187" t="s">
        <v>606</v>
      </c>
      <c r="D953" s="188">
        <v>1</v>
      </c>
    </row>
    <row r="954" spans="1:4">
      <c r="A954" s="185">
        <v>841</v>
      </c>
      <c r="B954" s="186">
        <v>14112</v>
      </c>
      <c r="C954" s="187" t="s">
        <v>607</v>
      </c>
      <c r="D954" s="188" t="s">
        <v>393</v>
      </c>
    </row>
    <row r="955" spans="1:4">
      <c r="A955" s="185">
        <v>842</v>
      </c>
      <c r="B955" s="186">
        <v>14113</v>
      </c>
      <c r="C955" s="187" t="s">
        <v>606</v>
      </c>
      <c r="D955" s="188">
        <v>2</v>
      </c>
    </row>
    <row r="956" spans="1:4">
      <c r="A956" s="185">
        <v>842</v>
      </c>
      <c r="B956" s="186">
        <v>14114</v>
      </c>
      <c r="C956" s="187" t="s">
        <v>606</v>
      </c>
      <c r="D956" s="188">
        <v>1</v>
      </c>
    </row>
    <row r="957" spans="1:4">
      <c r="A957" s="185">
        <v>843</v>
      </c>
      <c r="B957" s="186">
        <v>14115</v>
      </c>
      <c r="C957" s="187" t="s">
        <v>607</v>
      </c>
      <c r="D957" s="188" t="s">
        <v>393</v>
      </c>
    </row>
    <row r="958" spans="1:4">
      <c r="A958" s="185">
        <v>844</v>
      </c>
      <c r="B958" s="186">
        <v>14116</v>
      </c>
      <c r="C958" s="187" t="s">
        <v>606</v>
      </c>
      <c r="D958" s="188">
        <v>2</v>
      </c>
    </row>
    <row r="959" spans="1:4">
      <c r="A959" s="185">
        <v>844</v>
      </c>
      <c r="B959" s="186">
        <v>14117</v>
      </c>
      <c r="C959" s="187" t="s">
        <v>606</v>
      </c>
      <c r="D959" s="188">
        <v>1</v>
      </c>
    </row>
    <row r="960" spans="1:4">
      <c r="A960" s="185">
        <v>845</v>
      </c>
      <c r="B960" s="186">
        <v>14118</v>
      </c>
      <c r="C960" s="187" t="s">
        <v>607</v>
      </c>
      <c r="D960" s="188" t="s">
        <v>393</v>
      </c>
    </row>
    <row r="961" spans="1:4">
      <c r="A961" s="185">
        <v>846</v>
      </c>
      <c r="B961" s="186">
        <v>14138</v>
      </c>
      <c r="C961" s="187" t="s">
        <v>606</v>
      </c>
      <c r="D961" s="188">
        <v>2</v>
      </c>
    </row>
    <row r="962" spans="1:4">
      <c r="A962" s="185">
        <v>846</v>
      </c>
      <c r="B962" s="186">
        <v>14139</v>
      </c>
      <c r="C962" s="187" t="s">
        <v>606</v>
      </c>
      <c r="D962" s="188">
        <v>1</v>
      </c>
    </row>
    <row r="963" spans="1:4">
      <c r="A963" s="185">
        <v>847</v>
      </c>
      <c r="B963" s="186">
        <v>14140</v>
      </c>
      <c r="C963" s="187" t="s">
        <v>607</v>
      </c>
      <c r="D963" s="188" t="s">
        <v>393</v>
      </c>
    </row>
    <row r="964" spans="1:4">
      <c r="A964" s="185">
        <v>848</v>
      </c>
      <c r="B964" s="186">
        <v>14141</v>
      </c>
      <c r="C964" s="187" t="s">
        <v>606</v>
      </c>
      <c r="D964" s="188">
        <v>2</v>
      </c>
    </row>
    <row r="965" spans="1:4">
      <c r="A965" s="185">
        <v>848</v>
      </c>
      <c r="B965" s="186">
        <v>14142</v>
      </c>
      <c r="C965" s="187" t="s">
        <v>606</v>
      </c>
      <c r="D965" s="188">
        <v>1</v>
      </c>
    </row>
    <row r="966" spans="1:4">
      <c r="A966" s="185">
        <v>849</v>
      </c>
      <c r="B966" s="186">
        <v>14143</v>
      </c>
      <c r="C966" s="187" t="s">
        <v>607</v>
      </c>
      <c r="D966" s="188" t="s">
        <v>393</v>
      </c>
    </row>
    <row r="967" spans="1:4">
      <c r="A967" s="185">
        <v>850</v>
      </c>
      <c r="B967" s="186">
        <v>14014</v>
      </c>
      <c r="C967" s="187" t="s">
        <v>607</v>
      </c>
      <c r="D967" s="188" t="s">
        <v>393</v>
      </c>
    </row>
    <row r="968" spans="1:4">
      <c r="A968" s="185">
        <v>851</v>
      </c>
      <c r="B968" s="186">
        <v>14038</v>
      </c>
      <c r="C968" s="187" t="s">
        <v>607</v>
      </c>
      <c r="D968" s="188" t="s">
        <v>393</v>
      </c>
    </row>
    <row r="969" spans="1:4">
      <c r="A969" s="185">
        <v>852</v>
      </c>
      <c r="B969" s="186">
        <v>14001</v>
      </c>
      <c r="C969" s="187" t="s">
        <v>606</v>
      </c>
      <c r="D969" s="188">
        <v>2</v>
      </c>
    </row>
    <row r="970" spans="1:4">
      <c r="A970" s="185">
        <v>852</v>
      </c>
      <c r="B970" s="186">
        <v>14002</v>
      </c>
      <c r="C970" s="187" t="s">
        <v>606</v>
      </c>
      <c r="D970" s="188">
        <v>1</v>
      </c>
    </row>
    <row r="971" spans="1:4">
      <c r="A971" s="185">
        <v>853</v>
      </c>
      <c r="B971" s="186">
        <v>14081</v>
      </c>
      <c r="C971" s="187" t="s">
        <v>606</v>
      </c>
      <c r="D971" s="188">
        <v>2</v>
      </c>
    </row>
    <row r="972" spans="1:4">
      <c r="A972" s="185">
        <v>853</v>
      </c>
      <c r="B972" s="186">
        <v>14082</v>
      </c>
      <c r="C972" s="187" t="s">
        <v>606</v>
      </c>
      <c r="D972" s="188">
        <v>1</v>
      </c>
    </row>
    <row r="973" spans="1:4">
      <c r="A973" s="185">
        <v>854</v>
      </c>
      <c r="B973" s="186">
        <v>14083</v>
      </c>
      <c r="C973" s="187" t="s">
        <v>606</v>
      </c>
      <c r="D973" s="188">
        <v>2</v>
      </c>
    </row>
    <row r="974" spans="1:4">
      <c r="A974" s="185">
        <v>854</v>
      </c>
      <c r="B974" s="186">
        <v>14084</v>
      </c>
      <c r="C974" s="187" t="s">
        <v>606</v>
      </c>
      <c r="D974" s="188">
        <v>1</v>
      </c>
    </row>
    <row r="975" spans="1:4">
      <c r="A975" s="185">
        <v>855</v>
      </c>
      <c r="B975" s="186">
        <v>14103</v>
      </c>
      <c r="C975" s="187" t="s">
        <v>606</v>
      </c>
      <c r="D975" s="188">
        <v>2</v>
      </c>
    </row>
    <row r="976" spans="1:4">
      <c r="A976" s="185">
        <v>855</v>
      </c>
      <c r="B976" s="186">
        <v>14104</v>
      </c>
      <c r="C976" s="187" t="s">
        <v>606</v>
      </c>
      <c r="D976" s="188">
        <v>1</v>
      </c>
    </row>
    <row r="977" spans="1:4">
      <c r="A977" s="185">
        <v>856</v>
      </c>
      <c r="B977" s="186">
        <v>14105</v>
      </c>
      <c r="C977" s="187" t="s">
        <v>606</v>
      </c>
      <c r="D977" s="188">
        <v>2</v>
      </c>
    </row>
    <row r="978" spans="1:4">
      <c r="A978" s="185">
        <v>856</v>
      </c>
      <c r="B978" s="186">
        <v>14106</v>
      </c>
      <c r="C978" s="187" t="s">
        <v>606</v>
      </c>
      <c r="D978" s="188">
        <v>1</v>
      </c>
    </row>
    <row r="979" spans="1:4">
      <c r="A979" s="185">
        <v>857</v>
      </c>
      <c r="B979" s="186">
        <v>14015</v>
      </c>
      <c r="C979" s="187" t="s">
        <v>606</v>
      </c>
      <c r="D979" s="188">
        <v>2</v>
      </c>
    </row>
    <row r="980" spans="1:4">
      <c r="A980" s="185">
        <v>857</v>
      </c>
      <c r="B980" s="186">
        <v>14016</v>
      </c>
      <c r="C980" s="187" t="s">
        <v>606</v>
      </c>
      <c r="D980" s="188">
        <v>1</v>
      </c>
    </row>
    <row r="981" spans="1:4">
      <c r="A981" s="185">
        <v>858</v>
      </c>
      <c r="B981" s="186">
        <v>14039</v>
      </c>
      <c r="C981" s="187" t="s">
        <v>606</v>
      </c>
      <c r="D981" s="188">
        <v>2</v>
      </c>
    </row>
    <row r="982" spans="1:4">
      <c r="A982" s="185">
        <v>858</v>
      </c>
      <c r="B982" s="186">
        <v>14040</v>
      </c>
      <c r="C982" s="187" t="s">
        <v>606</v>
      </c>
      <c r="D982" s="188">
        <v>1</v>
      </c>
    </row>
    <row r="983" spans="1:4">
      <c r="A983" s="185">
        <v>859</v>
      </c>
      <c r="B983" s="186">
        <v>14003</v>
      </c>
      <c r="C983" s="187" t="s">
        <v>606</v>
      </c>
      <c r="D983" s="188">
        <v>2</v>
      </c>
    </row>
    <row r="984" spans="1:4">
      <c r="A984" s="185">
        <v>859</v>
      </c>
      <c r="B984" s="186">
        <v>14004</v>
      </c>
      <c r="C984" s="187" t="s">
        <v>606</v>
      </c>
      <c r="D984" s="188">
        <v>1</v>
      </c>
    </row>
    <row r="985" spans="1:4">
      <c r="A985" s="185">
        <v>860</v>
      </c>
      <c r="B985" s="186">
        <v>14026</v>
      </c>
      <c r="C985" s="187" t="s">
        <v>606</v>
      </c>
      <c r="D985" s="188">
        <v>2</v>
      </c>
    </row>
    <row r="986" spans="1:4">
      <c r="A986" s="185">
        <v>860</v>
      </c>
      <c r="B986" s="186">
        <v>14027</v>
      </c>
      <c r="C986" s="187" t="s">
        <v>606</v>
      </c>
      <c r="D986" s="188">
        <v>1</v>
      </c>
    </row>
    <row r="987" spans="1:4">
      <c r="A987" s="185">
        <v>861</v>
      </c>
      <c r="B987" s="186">
        <v>14051</v>
      </c>
      <c r="C987" s="187" t="s">
        <v>606</v>
      </c>
      <c r="D987" s="188">
        <v>2</v>
      </c>
    </row>
    <row r="988" spans="1:4">
      <c r="A988" s="185">
        <v>861</v>
      </c>
      <c r="B988" s="186">
        <v>14052</v>
      </c>
      <c r="C988" s="187" t="s">
        <v>606</v>
      </c>
      <c r="D988" s="188">
        <v>1</v>
      </c>
    </row>
    <row r="989" spans="1:4">
      <c r="A989" s="185">
        <v>862</v>
      </c>
      <c r="B989" s="186">
        <v>14107</v>
      </c>
      <c r="C989" s="187" t="s">
        <v>606</v>
      </c>
      <c r="D989" s="188">
        <v>2</v>
      </c>
    </row>
    <row r="990" spans="1:4">
      <c r="A990" s="185">
        <v>862</v>
      </c>
      <c r="B990" s="186">
        <v>14108</v>
      </c>
      <c r="C990" s="187" t="s">
        <v>606</v>
      </c>
      <c r="D990" s="188">
        <v>1</v>
      </c>
    </row>
    <row r="991" spans="1:4">
      <c r="A991" s="185">
        <v>863</v>
      </c>
      <c r="B991" s="186">
        <v>14054</v>
      </c>
      <c r="C991" s="187" t="s">
        <v>606</v>
      </c>
      <c r="D991" s="188">
        <v>2</v>
      </c>
    </row>
    <row r="992" spans="1:4">
      <c r="A992" s="185">
        <v>863</v>
      </c>
      <c r="B992" s="186">
        <v>14055</v>
      </c>
      <c r="C992" s="187" t="s">
        <v>606</v>
      </c>
      <c r="D992" s="188">
        <v>1</v>
      </c>
    </row>
    <row r="993" spans="1:4">
      <c r="A993" s="185">
        <v>864</v>
      </c>
      <c r="B993" s="186">
        <v>14121</v>
      </c>
      <c r="C993" s="187" t="s">
        <v>606</v>
      </c>
      <c r="D993" s="188">
        <v>2</v>
      </c>
    </row>
    <row r="994" spans="1:4">
      <c r="A994" s="185">
        <v>864</v>
      </c>
      <c r="B994" s="186">
        <v>14122</v>
      </c>
      <c r="C994" s="187" t="s">
        <v>606</v>
      </c>
      <c r="D994" s="188">
        <v>1</v>
      </c>
    </row>
    <row r="995" spans="1:4">
      <c r="A995" s="185">
        <v>865</v>
      </c>
      <c r="B995" s="186">
        <v>14057</v>
      </c>
      <c r="C995" s="187" t="s">
        <v>606</v>
      </c>
      <c r="D995" s="188">
        <v>2</v>
      </c>
    </row>
    <row r="996" spans="1:4">
      <c r="A996" s="185">
        <v>865</v>
      </c>
      <c r="B996" s="186">
        <v>14058</v>
      </c>
      <c r="C996" s="187" t="s">
        <v>606</v>
      </c>
      <c r="D996" s="188">
        <v>1</v>
      </c>
    </row>
    <row r="997" spans="1:4">
      <c r="A997" s="185">
        <v>866</v>
      </c>
      <c r="B997" s="186">
        <v>14059</v>
      </c>
      <c r="C997" s="187" t="s">
        <v>607</v>
      </c>
      <c r="D997" s="188" t="s">
        <v>393</v>
      </c>
    </row>
    <row r="998" spans="1:4">
      <c r="A998" s="185">
        <v>867</v>
      </c>
      <c r="B998" s="186">
        <v>14060</v>
      </c>
      <c r="C998" s="187" t="s">
        <v>606</v>
      </c>
      <c r="D998" s="188">
        <v>2</v>
      </c>
    </row>
    <row r="999" spans="1:4">
      <c r="A999" s="185">
        <v>867</v>
      </c>
      <c r="B999" s="186">
        <v>14061</v>
      </c>
      <c r="C999" s="187" t="s">
        <v>606</v>
      </c>
      <c r="D999" s="188">
        <v>1</v>
      </c>
    </row>
    <row r="1000" spans="1:4">
      <c r="A1000" s="185">
        <v>868</v>
      </c>
      <c r="B1000" s="186">
        <v>14062</v>
      </c>
      <c r="C1000" s="187" t="s">
        <v>607</v>
      </c>
      <c r="D1000" s="188" t="s">
        <v>393</v>
      </c>
    </row>
    <row r="1001" spans="1:4">
      <c r="A1001" s="185">
        <v>869</v>
      </c>
      <c r="B1001" s="186">
        <v>14063</v>
      </c>
      <c r="C1001" s="187" t="s">
        <v>606</v>
      </c>
      <c r="D1001" s="188">
        <v>2</v>
      </c>
    </row>
    <row r="1002" spans="1:4">
      <c r="A1002" s="185">
        <v>869</v>
      </c>
      <c r="B1002" s="186">
        <v>14064</v>
      </c>
      <c r="C1002" s="187" t="s">
        <v>606</v>
      </c>
      <c r="D1002" s="188">
        <v>1</v>
      </c>
    </row>
    <row r="1003" spans="1:4">
      <c r="A1003" s="185">
        <v>870</v>
      </c>
      <c r="B1003" s="186">
        <v>14065</v>
      </c>
      <c r="C1003" s="187" t="s">
        <v>607</v>
      </c>
      <c r="D1003" s="188" t="s">
        <v>393</v>
      </c>
    </row>
    <row r="1004" spans="1:4">
      <c r="A1004" s="185">
        <v>871</v>
      </c>
      <c r="B1004" s="186">
        <v>14066</v>
      </c>
      <c r="C1004" s="187" t="s">
        <v>606</v>
      </c>
      <c r="D1004" s="188">
        <v>2</v>
      </c>
    </row>
    <row r="1005" spans="1:4">
      <c r="A1005" s="185">
        <v>871</v>
      </c>
      <c r="B1005" s="186">
        <v>14067</v>
      </c>
      <c r="C1005" s="187" t="s">
        <v>606</v>
      </c>
      <c r="D1005" s="188">
        <v>1</v>
      </c>
    </row>
    <row r="1006" spans="1:4">
      <c r="A1006" s="185">
        <v>872</v>
      </c>
      <c r="B1006" s="186">
        <v>14068</v>
      </c>
      <c r="C1006" s="187" t="s">
        <v>607</v>
      </c>
      <c r="D1006" s="188" t="s">
        <v>393</v>
      </c>
    </row>
    <row r="1007" spans="1:4">
      <c r="A1007" s="185">
        <v>873</v>
      </c>
      <c r="B1007" s="186">
        <v>14078</v>
      </c>
      <c r="C1007" s="187" t="s">
        <v>606</v>
      </c>
      <c r="D1007" s="188">
        <v>2</v>
      </c>
    </row>
    <row r="1008" spans="1:4">
      <c r="A1008" s="185">
        <v>873</v>
      </c>
      <c r="B1008" s="186">
        <v>14079</v>
      </c>
      <c r="C1008" s="187" t="s">
        <v>606</v>
      </c>
      <c r="D1008" s="188">
        <v>1</v>
      </c>
    </row>
    <row r="1009" spans="1:4">
      <c r="A1009" s="185">
        <v>874</v>
      </c>
      <c r="B1009" s="186">
        <v>14080</v>
      </c>
      <c r="C1009" s="187" t="s">
        <v>607</v>
      </c>
      <c r="D1009" s="188" t="s">
        <v>393</v>
      </c>
    </row>
    <row r="1010" spans="1:4">
      <c r="A1010" s="185">
        <v>875</v>
      </c>
      <c r="B1010" s="186">
        <v>14100</v>
      </c>
      <c r="C1010" s="187" t="s">
        <v>606</v>
      </c>
      <c r="D1010" s="188">
        <v>2</v>
      </c>
    </row>
    <row r="1011" spans="1:4">
      <c r="A1011" s="185">
        <v>875</v>
      </c>
      <c r="B1011" s="186">
        <v>14101</v>
      </c>
      <c r="C1011" s="187" t="s">
        <v>606</v>
      </c>
      <c r="D1011" s="188">
        <v>1</v>
      </c>
    </row>
    <row r="1012" spans="1:4">
      <c r="A1012" s="185">
        <v>876</v>
      </c>
      <c r="B1012" s="186">
        <v>14102</v>
      </c>
      <c r="C1012" s="187" t="s">
        <v>607</v>
      </c>
      <c r="D1012" s="188" t="s">
        <v>393</v>
      </c>
    </row>
    <row r="1013" spans="1:4">
      <c r="A1013" s="185">
        <v>877</v>
      </c>
      <c r="B1013" s="186">
        <v>14123</v>
      </c>
      <c r="C1013" s="187" t="s">
        <v>606</v>
      </c>
      <c r="D1013" s="188">
        <v>2</v>
      </c>
    </row>
    <row r="1014" spans="1:4">
      <c r="A1014" s="185">
        <v>877</v>
      </c>
      <c r="B1014" s="186">
        <v>14124</v>
      </c>
      <c r="C1014" s="187" t="s">
        <v>606</v>
      </c>
      <c r="D1014" s="188">
        <v>1</v>
      </c>
    </row>
    <row r="1015" spans="1:4">
      <c r="A1015" s="185">
        <v>878</v>
      </c>
      <c r="B1015" s="186">
        <v>14125</v>
      </c>
      <c r="C1015" s="187" t="s">
        <v>607</v>
      </c>
      <c r="D1015" s="188" t="s">
        <v>393</v>
      </c>
    </row>
    <row r="1016" spans="1:4">
      <c r="A1016" s="185">
        <v>879</v>
      </c>
      <c r="B1016" s="186">
        <v>14126</v>
      </c>
      <c r="C1016" s="187" t="s">
        <v>606</v>
      </c>
      <c r="D1016" s="188">
        <v>2</v>
      </c>
    </row>
    <row r="1017" spans="1:4">
      <c r="A1017" s="185">
        <v>879</v>
      </c>
      <c r="B1017" s="186">
        <v>14127</v>
      </c>
      <c r="C1017" s="187" t="s">
        <v>606</v>
      </c>
      <c r="D1017" s="188">
        <v>1</v>
      </c>
    </row>
    <row r="1018" spans="1:4">
      <c r="A1018" s="185">
        <v>880</v>
      </c>
      <c r="B1018" s="186">
        <v>14128</v>
      </c>
      <c r="C1018" s="187" t="s">
        <v>607</v>
      </c>
      <c r="D1018" s="188" t="s">
        <v>393</v>
      </c>
    </row>
    <row r="1019" spans="1:4">
      <c r="A1019" s="185">
        <v>881</v>
      </c>
      <c r="B1019" s="186">
        <v>14129</v>
      </c>
      <c r="C1019" s="187" t="s">
        <v>606</v>
      </c>
      <c r="D1019" s="188">
        <v>2</v>
      </c>
    </row>
    <row r="1020" spans="1:4">
      <c r="A1020" s="185">
        <v>881</v>
      </c>
      <c r="B1020" s="186">
        <v>14130</v>
      </c>
      <c r="C1020" s="187" t="s">
        <v>606</v>
      </c>
      <c r="D1020" s="188">
        <v>1</v>
      </c>
    </row>
    <row r="1021" spans="1:4">
      <c r="A1021" s="185">
        <v>882</v>
      </c>
      <c r="B1021" s="186">
        <v>14131</v>
      </c>
      <c r="C1021" s="187" t="s">
        <v>607</v>
      </c>
      <c r="D1021" s="188" t="s">
        <v>393</v>
      </c>
    </row>
    <row r="1022" spans="1:4">
      <c r="A1022" s="185">
        <v>883</v>
      </c>
      <c r="B1022" s="186">
        <v>14132</v>
      </c>
      <c r="C1022" s="187" t="s">
        <v>606</v>
      </c>
      <c r="D1022" s="188">
        <v>2</v>
      </c>
    </row>
    <row r="1023" spans="1:4">
      <c r="A1023" s="185">
        <v>883</v>
      </c>
      <c r="B1023" s="186">
        <v>14133</v>
      </c>
      <c r="C1023" s="187" t="s">
        <v>606</v>
      </c>
      <c r="D1023" s="188">
        <v>1</v>
      </c>
    </row>
    <row r="1024" spans="1:4">
      <c r="A1024" s="185">
        <v>884</v>
      </c>
      <c r="B1024" s="186">
        <v>14134</v>
      </c>
      <c r="C1024" s="187" t="s">
        <v>607</v>
      </c>
      <c r="D1024" s="188" t="s">
        <v>393</v>
      </c>
    </row>
    <row r="1025" spans="1:4">
      <c r="A1025" s="185">
        <v>885</v>
      </c>
      <c r="B1025" s="186">
        <v>14135</v>
      </c>
      <c r="C1025" s="187" t="s">
        <v>606</v>
      </c>
      <c r="D1025" s="188">
        <v>2</v>
      </c>
    </row>
    <row r="1026" spans="1:4">
      <c r="A1026" s="185">
        <v>885</v>
      </c>
      <c r="B1026" s="186">
        <v>14136</v>
      </c>
      <c r="C1026" s="187" t="s">
        <v>606</v>
      </c>
      <c r="D1026" s="188">
        <v>1</v>
      </c>
    </row>
    <row r="1027" spans="1:4">
      <c r="A1027" s="185">
        <v>886</v>
      </c>
      <c r="B1027" s="186">
        <v>14137</v>
      </c>
      <c r="C1027" s="187" t="s">
        <v>607</v>
      </c>
      <c r="D1027" s="188" t="s">
        <v>393</v>
      </c>
    </row>
    <row r="1028" spans="1:4">
      <c r="A1028" s="185">
        <v>887</v>
      </c>
      <c r="B1028" s="186">
        <v>14144</v>
      </c>
      <c r="C1028" s="187" t="s">
        <v>606</v>
      </c>
      <c r="D1028" s="188">
        <v>2</v>
      </c>
    </row>
    <row r="1029" spans="1:4">
      <c r="A1029" s="185">
        <v>887</v>
      </c>
      <c r="B1029" s="186">
        <v>14145</v>
      </c>
      <c r="C1029" s="187" t="s">
        <v>606</v>
      </c>
      <c r="D1029" s="188">
        <v>1</v>
      </c>
    </row>
    <row r="1030" spans="1:4">
      <c r="A1030" s="185">
        <v>888</v>
      </c>
      <c r="B1030" s="186">
        <v>14146</v>
      </c>
      <c r="C1030" s="187" t="s">
        <v>607</v>
      </c>
      <c r="D1030" s="188" t="s">
        <v>393</v>
      </c>
    </row>
    <row r="1031" spans="1:4">
      <c r="A1031" s="185">
        <v>889</v>
      </c>
      <c r="B1031" s="186">
        <v>278</v>
      </c>
      <c r="C1031" s="187" t="s">
        <v>606</v>
      </c>
      <c r="D1031" s="188">
        <v>2</v>
      </c>
    </row>
    <row r="1032" spans="1:4">
      <c r="A1032" s="185">
        <v>889</v>
      </c>
      <c r="B1032" s="186">
        <v>289</v>
      </c>
      <c r="C1032" s="187" t="s">
        <v>606</v>
      </c>
      <c r="D1032" s="188">
        <v>1</v>
      </c>
    </row>
    <row r="1033" spans="1:4">
      <c r="A1033" s="185">
        <v>890</v>
      </c>
      <c r="B1033" s="186">
        <v>14028</v>
      </c>
      <c r="C1033" s="187" t="s">
        <v>607</v>
      </c>
      <c r="D1033" s="188" t="s">
        <v>393</v>
      </c>
    </row>
    <row r="1034" spans="1:4">
      <c r="A1034" s="185">
        <v>891</v>
      </c>
      <c r="B1034" s="186">
        <v>14099</v>
      </c>
      <c r="C1034" s="187" t="s">
        <v>607</v>
      </c>
      <c r="D1034" s="188" t="s">
        <v>393</v>
      </c>
    </row>
    <row r="1035" spans="1:4">
      <c r="A1035" s="185">
        <v>892</v>
      </c>
      <c r="B1035" s="186">
        <v>14119</v>
      </c>
      <c r="C1035" s="187" t="s">
        <v>607</v>
      </c>
      <c r="D1035" s="188" t="s">
        <v>393</v>
      </c>
    </row>
    <row r="1036" spans="1:4">
      <c r="A1036" s="185">
        <v>893</v>
      </c>
      <c r="B1036" s="186">
        <v>14120</v>
      </c>
      <c r="C1036" s="187" t="s">
        <v>607</v>
      </c>
      <c r="D1036" s="188" t="s">
        <v>393</v>
      </c>
    </row>
    <row r="1037" spans="1:4">
      <c r="A1037" s="185">
        <v>894</v>
      </c>
      <c r="B1037" s="186">
        <v>300</v>
      </c>
      <c r="C1037" s="187" t="s">
        <v>564</v>
      </c>
      <c r="D1037" s="188" t="s">
        <v>393</v>
      </c>
    </row>
    <row r="1038" spans="1:4">
      <c r="A1038" s="185">
        <v>895</v>
      </c>
      <c r="B1038" s="186">
        <v>311</v>
      </c>
      <c r="C1038" s="187" t="s">
        <v>564</v>
      </c>
      <c r="D1038" s="188" t="s">
        <v>393</v>
      </c>
    </row>
    <row r="1039" spans="1:4">
      <c r="A1039" s="185">
        <v>896</v>
      </c>
      <c r="B1039" s="186">
        <v>312</v>
      </c>
      <c r="C1039" s="187" t="s">
        <v>564</v>
      </c>
      <c r="D1039" s="188" t="s">
        <v>393</v>
      </c>
    </row>
    <row r="1040" spans="1:4">
      <c r="A1040" s="185">
        <v>897</v>
      </c>
      <c r="B1040" s="186">
        <v>14097</v>
      </c>
      <c r="C1040" s="187" t="s">
        <v>607</v>
      </c>
      <c r="D1040" s="188" t="s">
        <v>393</v>
      </c>
    </row>
    <row r="1041" spans="1:4">
      <c r="A1041" s="185">
        <v>898</v>
      </c>
      <c r="B1041" s="186">
        <v>14098</v>
      </c>
      <c r="C1041" s="187" t="s">
        <v>607</v>
      </c>
      <c r="D1041" s="188" t="s">
        <v>393</v>
      </c>
    </row>
    <row r="1042" spans="1:4">
      <c r="A1042" s="185">
        <v>899</v>
      </c>
      <c r="B1042" s="186">
        <v>281</v>
      </c>
      <c r="C1042" s="187" t="s">
        <v>608</v>
      </c>
      <c r="D1042" s="188" t="s">
        <v>393</v>
      </c>
    </row>
    <row r="1043" spans="1:4">
      <c r="A1043" s="185">
        <v>900</v>
      </c>
      <c r="B1043" s="186">
        <v>282</v>
      </c>
      <c r="C1043" s="187" t="s">
        <v>608</v>
      </c>
      <c r="D1043" s="188" t="s">
        <v>393</v>
      </c>
    </row>
    <row r="1044" spans="1:4">
      <c r="A1044" s="185">
        <v>901</v>
      </c>
      <c r="B1044" s="186">
        <v>283</v>
      </c>
      <c r="C1044" s="187" t="s">
        <v>608</v>
      </c>
      <c r="D1044" s="188" t="s">
        <v>393</v>
      </c>
    </row>
    <row r="1045" spans="1:4">
      <c r="A1045" s="185">
        <v>902</v>
      </c>
      <c r="B1045" s="186">
        <v>284</v>
      </c>
      <c r="C1045" s="187" t="s">
        <v>608</v>
      </c>
      <c r="D1045" s="188" t="s">
        <v>393</v>
      </c>
    </row>
    <row r="1046" spans="1:4">
      <c r="A1046" s="185">
        <v>903</v>
      </c>
      <c r="B1046" s="186">
        <v>285</v>
      </c>
      <c r="C1046" s="187" t="s">
        <v>608</v>
      </c>
      <c r="D1046" s="188" t="s">
        <v>393</v>
      </c>
    </row>
    <row r="1047" spans="1:4">
      <c r="A1047" s="185">
        <v>904</v>
      </c>
      <c r="B1047" s="186">
        <v>286</v>
      </c>
      <c r="C1047" s="187" t="s">
        <v>609</v>
      </c>
      <c r="D1047" s="188" t="s">
        <v>393</v>
      </c>
    </row>
    <row r="1048" spans="1:4">
      <c r="A1048" s="185">
        <v>905</v>
      </c>
      <c r="B1048" s="186">
        <v>287</v>
      </c>
      <c r="C1048" s="187" t="s">
        <v>609</v>
      </c>
      <c r="D1048" s="188" t="s">
        <v>393</v>
      </c>
    </row>
    <row r="1049" spans="1:4">
      <c r="A1049" s="185">
        <v>906</v>
      </c>
      <c r="B1049" s="186">
        <v>288</v>
      </c>
      <c r="C1049" s="187" t="s">
        <v>609</v>
      </c>
      <c r="D1049" s="188" t="s">
        <v>393</v>
      </c>
    </row>
    <row r="1050" spans="1:4">
      <c r="A1050" s="185">
        <v>907</v>
      </c>
      <c r="B1050" s="186">
        <v>292</v>
      </c>
      <c r="C1050" s="187" t="s">
        <v>610</v>
      </c>
      <c r="D1050" s="188" t="s">
        <v>393</v>
      </c>
    </row>
    <row r="1051" spans="1:4">
      <c r="A1051" s="185">
        <v>908</v>
      </c>
      <c r="B1051" s="186">
        <v>293</v>
      </c>
      <c r="C1051" s="187" t="s">
        <v>610</v>
      </c>
      <c r="D1051" s="188" t="s">
        <v>393</v>
      </c>
    </row>
    <row r="1052" spans="1:4">
      <c r="A1052" s="185">
        <v>909</v>
      </c>
      <c r="B1052" s="186">
        <v>294</v>
      </c>
      <c r="C1052" s="187" t="s">
        <v>610</v>
      </c>
      <c r="D1052" s="188" t="s">
        <v>393</v>
      </c>
    </row>
    <row r="1053" spans="1:4">
      <c r="A1053" s="185">
        <v>910</v>
      </c>
      <c r="B1053" s="186">
        <v>295</v>
      </c>
      <c r="C1053" s="187" t="s">
        <v>610</v>
      </c>
      <c r="D1053" s="188" t="s">
        <v>393</v>
      </c>
    </row>
    <row r="1054" spans="1:4">
      <c r="A1054" s="185">
        <v>911</v>
      </c>
      <c r="B1054" s="186">
        <v>296</v>
      </c>
      <c r="C1054" s="187" t="s">
        <v>610</v>
      </c>
      <c r="D1054" s="188" t="s">
        <v>393</v>
      </c>
    </row>
    <row r="1055" spans="1:4">
      <c r="A1055" s="185">
        <v>912</v>
      </c>
      <c r="B1055" s="186">
        <v>297</v>
      </c>
      <c r="C1055" s="187" t="s">
        <v>610</v>
      </c>
      <c r="D1055" s="188" t="s">
        <v>393</v>
      </c>
    </row>
    <row r="1056" spans="1:4">
      <c r="A1056" s="185">
        <v>913</v>
      </c>
      <c r="B1056" s="186">
        <v>298</v>
      </c>
      <c r="C1056" s="187" t="s">
        <v>610</v>
      </c>
      <c r="D1056" s="188" t="s">
        <v>393</v>
      </c>
    </row>
    <row r="1057" spans="1:4">
      <c r="A1057" s="185">
        <v>914</v>
      </c>
      <c r="B1057" s="186">
        <v>299</v>
      </c>
      <c r="C1057" s="187" t="s">
        <v>611</v>
      </c>
      <c r="D1057" s="188">
        <v>1</v>
      </c>
    </row>
    <row r="1058" spans="1:4">
      <c r="A1058" s="185">
        <v>915</v>
      </c>
      <c r="B1058" s="186">
        <v>313</v>
      </c>
      <c r="C1058" s="187" t="s">
        <v>564</v>
      </c>
      <c r="D1058" s="188">
        <v>2</v>
      </c>
    </row>
    <row r="1059" spans="1:4">
      <c r="A1059" s="185">
        <v>915</v>
      </c>
      <c r="B1059" s="186">
        <v>314</v>
      </c>
      <c r="C1059" s="187" t="s">
        <v>564</v>
      </c>
      <c r="D1059" s="188">
        <v>1</v>
      </c>
    </row>
    <row r="1060" spans="1:4">
      <c r="A1060" s="185">
        <v>916</v>
      </c>
      <c r="B1060" s="186">
        <v>315</v>
      </c>
      <c r="C1060" s="187" t="s">
        <v>564</v>
      </c>
      <c r="D1060" s="188" t="s">
        <v>393</v>
      </c>
    </row>
    <row r="1061" spans="1:4">
      <c r="A1061" s="185">
        <v>916</v>
      </c>
      <c r="B1061" s="186">
        <v>316</v>
      </c>
      <c r="C1061" s="187" t="s">
        <v>564</v>
      </c>
      <c r="D1061" s="188" t="s">
        <v>393</v>
      </c>
    </row>
    <row r="1062" spans="1:4">
      <c r="A1062" s="185">
        <v>917</v>
      </c>
      <c r="B1062" s="186">
        <v>279</v>
      </c>
      <c r="C1062" s="187" t="s">
        <v>564</v>
      </c>
      <c r="D1062" s="188" t="s">
        <v>393</v>
      </c>
    </row>
    <row r="1063" spans="1:4">
      <c r="A1063" s="185">
        <v>917</v>
      </c>
      <c r="B1063" s="186">
        <v>280</v>
      </c>
      <c r="C1063" s="187" t="s">
        <v>564</v>
      </c>
      <c r="D1063" s="188" t="s">
        <v>393</v>
      </c>
    </row>
    <row r="1064" spans="1:4">
      <c r="A1064" s="185">
        <v>918</v>
      </c>
      <c r="B1064" s="186">
        <v>290</v>
      </c>
      <c r="C1064" s="187" t="s">
        <v>496</v>
      </c>
      <c r="D1064" s="188">
        <v>1</v>
      </c>
    </row>
    <row r="1065" spans="1:4">
      <c r="A1065" s="185">
        <v>918</v>
      </c>
      <c r="B1065" s="186">
        <v>291</v>
      </c>
      <c r="C1065" s="187" t="s">
        <v>496</v>
      </c>
      <c r="D1065" s="188">
        <v>1</v>
      </c>
    </row>
    <row r="1066" spans="1:4">
      <c r="A1066" s="185">
        <v>919</v>
      </c>
      <c r="B1066" s="186">
        <v>57</v>
      </c>
      <c r="C1066" s="187" t="s">
        <v>612</v>
      </c>
      <c r="D1066" s="188">
        <v>1</v>
      </c>
    </row>
    <row r="1067" spans="1:4">
      <c r="A1067" s="185">
        <v>919</v>
      </c>
      <c r="B1067" s="186">
        <v>278</v>
      </c>
      <c r="C1067" s="187" t="s">
        <v>612</v>
      </c>
      <c r="D1067" s="188">
        <v>2</v>
      </c>
    </row>
    <row r="1068" spans="1:4">
      <c r="A1068" s="185">
        <v>920</v>
      </c>
      <c r="B1068" s="186">
        <v>57</v>
      </c>
      <c r="C1068" s="187" t="s">
        <v>612</v>
      </c>
      <c r="D1068" s="188">
        <v>1</v>
      </c>
    </row>
    <row r="1069" spans="1:4">
      <c r="A1069" s="185">
        <v>920</v>
      </c>
      <c r="B1069" s="186">
        <v>278</v>
      </c>
      <c r="C1069" s="187" t="s">
        <v>612</v>
      </c>
      <c r="D1069" s="188">
        <v>2</v>
      </c>
    </row>
    <row r="1070" spans="1:4">
      <c r="A1070" s="185">
        <v>922</v>
      </c>
      <c r="B1070" s="186">
        <v>301</v>
      </c>
      <c r="C1070" s="187" t="s">
        <v>522</v>
      </c>
      <c r="D1070" s="188">
        <v>1</v>
      </c>
    </row>
    <row r="1071" spans="1:4">
      <c r="A1071" s="185">
        <v>923</v>
      </c>
      <c r="B1071" s="186">
        <v>302</v>
      </c>
      <c r="C1071" s="187" t="s">
        <v>522</v>
      </c>
      <c r="D1071" s="188">
        <v>1</v>
      </c>
    </row>
    <row r="1072" spans="1:4">
      <c r="A1072" s="185">
        <v>924</v>
      </c>
      <c r="B1072" s="186">
        <v>303</v>
      </c>
      <c r="C1072" s="187" t="s">
        <v>522</v>
      </c>
      <c r="D1072" s="188">
        <v>1</v>
      </c>
    </row>
    <row r="1073" spans="1:4">
      <c r="A1073" s="185">
        <v>925</v>
      </c>
      <c r="B1073" s="186">
        <v>259</v>
      </c>
      <c r="C1073" s="187" t="s">
        <v>613</v>
      </c>
      <c r="D1073" s="188" t="s">
        <v>552</v>
      </c>
    </row>
    <row r="1074" spans="1:4">
      <c r="A1074" s="185">
        <v>925</v>
      </c>
      <c r="B1074" s="186">
        <v>307</v>
      </c>
      <c r="C1074" s="187" t="s">
        <v>613</v>
      </c>
      <c r="D1074" s="188" t="s">
        <v>552</v>
      </c>
    </row>
    <row r="1075" spans="1:4">
      <c r="A1075" s="185">
        <v>926</v>
      </c>
      <c r="B1075" s="186">
        <v>261</v>
      </c>
      <c r="C1075" s="187" t="s">
        <v>553</v>
      </c>
      <c r="D1075" s="188" t="s">
        <v>552</v>
      </c>
    </row>
    <row r="1076" spans="1:4">
      <c r="A1076" s="185">
        <v>926</v>
      </c>
      <c r="B1076" s="186">
        <v>308</v>
      </c>
      <c r="C1076" s="187" t="s">
        <v>553</v>
      </c>
      <c r="D1076" s="188" t="s">
        <v>552</v>
      </c>
    </row>
    <row r="1077" spans="1:4">
      <c r="A1077" s="185">
        <v>927</v>
      </c>
      <c r="B1077" s="186">
        <v>263</v>
      </c>
      <c r="C1077" s="187" t="s">
        <v>554</v>
      </c>
      <c r="D1077" s="188" t="s">
        <v>552</v>
      </c>
    </row>
    <row r="1078" spans="1:4">
      <c r="A1078" s="185">
        <v>927</v>
      </c>
      <c r="B1078" s="186">
        <v>309</v>
      </c>
      <c r="C1078" s="187" t="s">
        <v>554</v>
      </c>
      <c r="D1078" s="188" t="s">
        <v>552</v>
      </c>
    </row>
    <row r="1079" spans="1:4">
      <c r="A1079" s="185">
        <v>928</v>
      </c>
      <c r="B1079" s="186">
        <v>265</v>
      </c>
      <c r="C1079" s="187" t="s">
        <v>555</v>
      </c>
      <c r="D1079" s="188" t="s">
        <v>552</v>
      </c>
    </row>
    <row r="1080" spans="1:4">
      <c r="A1080" s="185">
        <v>928</v>
      </c>
      <c r="B1080" s="186">
        <v>310</v>
      </c>
      <c r="C1080" s="187" t="s">
        <v>555</v>
      </c>
      <c r="D1080" s="188" t="s">
        <v>552</v>
      </c>
    </row>
    <row r="1081" spans="1:4">
      <c r="A1081" s="185">
        <v>929</v>
      </c>
      <c r="B1081" s="186">
        <v>14041</v>
      </c>
      <c r="C1081" s="187" t="s">
        <v>608</v>
      </c>
      <c r="D1081" s="188" t="s">
        <v>393</v>
      </c>
    </row>
    <row r="1082" spans="1:4">
      <c r="A1082" s="185">
        <v>930</v>
      </c>
      <c r="B1082" s="186">
        <v>14053</v>
      </c>
      <c r="C1082" s="187" t="s">
        <v>608</v>
      </c>
      <c r="D1082" s="188" t="s">
        <v>393</v>
      </c>
    </row>
    <row r="1083" spans="1:4">
      <c r="A1083" s="185">
        <v>931</v>
      </c>
      <c r="B1083" s="186">
        <v>14056</v>
      </c>
      <c r="C1083" s="187" t="s">
        <v>608</v>
      </c>
      <c r="D1083" s="188" t="s">
        <v>393</v>
      </c>
    </row>
    <row r="1084" spans="1:4">
      <c r="A1084" s="185">
        <v>932</v>
      </c>
      <c r="B1084" s="186">
        <v>191</v>
      </c>
      <c r="C1084" s="187" t="s">
        <v>614</v>
      </c>
      <c r="D1084" s="188">
        <v>2</v>
      </c>
    </row>
    <row r="1085" spans="1:4">
      <c r="A1085" s="185">
        <v>932</v>
      </c>
      <c r="B1085" s="186">
        <v>353</v>
      </c>
      <c r="C1085" s="187" t="s">
        <v>614</v>
      </c>
      <c r="D1085" s="188">
        <v>1</v>
      </c>
    </row>
    <row r="1086" spans="1:4">
      <c r="A1086" s="185">
        <v>932</v>
      </c>
      <c r="B1086" s="186">
        <v>354</v>
      </c>
      <c r="C1086" s="187" t="s">
        <v>614</v>
      </c>
      <c r="D1086" s="188">
        <v>1</v>
      </c>
    </row>
    <row r="1087" spans="1:4">
      <c r="A1087" s="185">
        <v>932</v>
      </c>
      <c r="B1087" s="186">
        <v>355</v>
      </c>
      <c r="C1087" s="187" t="s">
        <v>614</v>
      </c>
      <c r="D1087" s="188">
        <v>1</v>
      </c>
    </row>
    <row r="1088" spans="1:4">
      <c r="A1088" s="185">
        <v>933</v>
      </c>
      <c r="B1088" s="186">
        <v>14147</v>
      </c>
      <c r="C1088" s="187" t="s">
        <v>606</v>
      </c>
      <c r="D1088" s="188">
        <v>2</v>
      </c>
    </row>
    <row r="1089" spans="1:4">
      <c r="A1089" s="185">
        <v>933</v>
      </c>
      <c r="B1089" s="186">
        <v>14148</v>
      </c>
      <c r="C1089" s="187" t="s">
        <v>606</v>
      </c>
      <c r="D1089" s="188">
        <v>1</v>
      </c>
    </row>
    <row r="1090" spans="1:4">
      <c r="A1090" s="185">
        <v>934</v>
      </c>
      <c r="B1090" s="186">
        <v>14149</v>
      </c>
      <c r="C1090" s="187" t="s">
        <v>607</v>
      </c>
      <c r="D1090" s="188" t="s">
        <v>393</v>
      </c>
    </row>
    <row r="1091" spans="1:4">
      <c r="A1091" s="185">
        <v>935</v>
      </c>
      <c r="B1091" s="186">
        <v>374</v>
      </c>
      <c r="C1091" s="187" t="s">
        <v>615</v>
      </c>
      <c r="D1091" s="188" t="s">
        <v>616</v>
      </c>
    </row>
    <row r="1092" spans="1:4">
      <c r="A1092" s="185">
        <v>935</v>
      </c>
      <c r="B1092" s="186">
        <v>375</v>
      </c>
      <c r="C1092" s="187" t="s">
        <v>615</v>
      </c>
      <c r="D1092" s="188" t="s">
        <v>616</v>
      </c>
    </row>
    <row r="1093" spans="1:4">
      <c r="A1093" s="185">
        <v>936</v>
      </c>
      <c r="B1093" s="186">
        <v>1422</v>
      </c>
      <c r="C1093" s="187" t="s">
        <v>615</v>
      </c>
      <c r="D1093" s="188">
        <v>1</v>
      </c>
    </row>
    <row r="1094" spans="1:4">
      <c r="A1094" s="185">
        <v>936</v>
      </c>
      <c r="B1094" s="186">
        <v>1423</v>
      </c>
      <c r="C1094" s="187" t="s">
        <v>615</v>
      </c>
      <c r="D1094" s="188">
        <v>2</v>
      </c>
    </row>
    <row r="1095" spans="1:4">
      <c r="A1095" s="185">
        <v>937</v>
      </c>
      <c r="B1095" s="186">
        <v>14150</v>
      </c>
      <c r="C1095" s="187" t="s">
        <v>615</v>
      </c>
      <c r="D1095" s="188">
        <v>2</v>
      </c>
    </row>
    <row r="1096" spans="1:4">
      <c r="A1096" s="185">
        <v>937</v>
      </c>
      <c r="B1096" s="186">
        <v>14151</v>
      </c>
      <c r="C1096" s="187" t="s">
        <v>615</v>
      </c>
      <c r="D1096" s="188">
        <v>1</v>
      </c>
    </row>
    <row r="1097" spans="1:4">
      <c r="A1097" s="185">
        <v>938</v>
      </c>
      <c r="B1097" s="186">
        <v>376</v>
      </c>
      <c r="C1097" s="187" t="s">
        <v>615</v>
      </c>
      <c r="D1097" s="188">
        <v>2</v>
      </c>
    </row>
    <row r="1098" spans="1:4">
      <c r="A1098" s="185">
        <v>938</v>
      </c>
      <c r="B1098" s="186">
        <v>377</v>
      </c>
      <c r="C1098" s="187" t="s">
        <v>615</v>
      </c>
      <c r="D1098" s="188">
        <v>1</v>
      </c>
    </row>
    <row r="1099" spans="1:4">
      <c r="A1099" s="185">
        <v>939</v>
      </c>
      <c r="B1099" s="186">
        <v>395</v>
      </c>
      <c r="C1099" s="187" t="s">
        <v>615</v>
      </c>
      <c r="D1099" s="188">
        <v>2</v>
      </c>
    </row>
    <row r="1100" spans="1:4">
      <c r="A1100" s="185">
        <v>939</v>
      </c>
      <c r="B1100" s="186">
        <v>396</v>
      </c>
      <c r="C1100" s="187" t="s">
        <v>615</v>
      </c>
      <c r="D1100" s="188">
        <v>1</v>
      </c>
    </row>
    <row r="1101" spans="1:4">
      <c r="A1101" s="185">
        <v>940</v>
      </c>
      <c r="B1101" s="186">
        <v>397</v>
      </c>
      <c r="C1101" s="187" t="s">
        <v>617</v>
      </c>
      <c r="D1101" s="188" t="s">
        <v>574</v>
      </c>
    </row>
    <row r="1102" spans="1:4">
      <c r="A1102" s="185">
        <v>941</v>
      </c>
      <c r="B1102" s="186">
        <v>398</v>
      </c>
      <c r="C1102" s="187" t="s">
        <v>618</v>
      </c>
      <c r="D1102" s="188" t="s">
        <v>574</v>
      </c>
    </row>
    <row r="1103" spans="1:4">
      <c r="A1103" s="185">
        <v>942</v>
      </c>
      <c r="B1103" s="186">
        <v>400</v>
      </c>
      <c r="C1103" s="187" t="s">
        <v>462</v>
      </c>
      <c r="D1103" s="188">
        <v>2</v>
      </c>
    </row>
    <row r="1104" spans="1:4">
      <c r="A1104" s="185">
        <v>942</v>
      </c>
      <c r="B1104" s="186">
        <v>401</v>
      </c>
      <c r="C1104" s="187" t="s">
        <v>462</v>
      </c>
      <c r="D1104" s="188">
        <v>2</v>
      </c>
    </row>
    <row r="1105" spans="1:4">
      <c r="A1105" s="185">
        <v>943</v>
      </c>
      <c r="B1105" s="186">
        <v>404</v>
      </c>
      <c r="C1105" s="187" t="s">
        <v>461</v>
      </c>
      <c r="D1105" s="188">
        <v>2</v>
      </c>
    </row>
    <row r="1106" spans="1:4">
      <c r="A1106" s="185">
        <v>943</v>
      </c>
      <c r="B1106" s="186">
        <v>405</v>
      </c>
      <c r="C1106" s="187" t="s">
        <v>461</v>
      </c>
      <c r="D1106" s="188">
        <v>2</v>
      </c>
    </row>
    <row r="1107" spans="1:4">
      <c r="A1107" s="185">
        <v>944</v>
      </c>
      <c r="B1107" s="186">
        <v>406</v>
      </c>
      <c r="C1107" s="187" t="s">
        <v>461</v>
      </c>
      <c r="D1107" s="188">
        <v>2</v>
      </c>
    </row>
    <row r="1108" spans="1:4">
      <c r="A1108" s="185">
        <v>944</v>
      </c>
      <c r="B1108" s="186">
        <v>407</v>
      </c>
      <c r="C1108" s="187" t="s">
        <v>461</v>
      </c>
      <c r="D1108" s="188">
        <v>2</v>
      </c>
    </row>
    <row r="1109" spans="1:4">
      <c r="A1109" s="185">
        <v>945</v>
      </c>
      <c r="B1109" s="186">
        <v>408</v>
      </c>
      <c r="C1109" s="187" t="s">
        <v>461</v>
      </c>
      <c r="D1109" s="188">
        <v>2</v>
      </c>
    </row>
    <row r="1110" spans="1:4">
      <c r="A1110" s="185">
        <v>945</v>
      </c>
      <c r="B1110" s="186">
        <v>409</v>
      </c>
      <c r="C1110" s="187" t="s">
        <v>461</v>
      </c>
      <c r="D1110" s="188">
        <v>2</v>
      </c>
    </row>
    <row r="1111" spans="1:4">
      <c r="A1111" s="185">
        <v>946</v>
      </c>
      <c r="B1111" s="186">
        <v>410</v>
      </c>
      <c r="C1111" s="187" t="s">
        <v>461</v>
      </c>
      <c r="D1111" s="188">
        <v>2</v>
      </c>
    </row>
    <row r="1112" spans="1:4">
      <c r="A1112" s="185">
        <v>946</v>
      </c>
      <c r="B1112" s="186">
        <v>411</v>
      </c>
      <c r="C1112" s="187" t="s">
        <v>461</v>
      </c>
      <c r="D1112" s="188">
        <v>2</v>
      </c>
    </row>
    <row r="1113" spans="1:4">
      <c r="A1113" s="185">
        <v>947</v>
      </c>
      <c r="B1113" s="186">
        <v>412</v>
      </c>
      <c r="C1113" s="187" t="s">
        <v>619</v>
      </c>
      <c r="D1113" s="188">
        <v>2</v>
      </c>
    </row>
    <row r="1114" spans="1:4">
      <c r="A1114" s="185">
        <v>947</v>
      </c>
      <c r="B1114" s="186">
        <v>413</v>
      </c>
      <c r="C1114" s="187" t="s">
        <v>619</v>
      </c>
      <c r="D1114" s="188">
        <v>1</v>
      </c>
    </row>
    <row r="1115" spans="1:4">
      <c r="A1115" s="185">
        <v>947</v>
      </c>
      <c r="B1115" s="186">
        <v>414</v>
      </c>
      <c r="C1115" s="187" t="s">
        <v>619</v>
      </c>
      <c r="D1115" s="188">
        <v>1</v>
      </c>
    </row>
    <row r="1116" spans="1:4">
      <c r="A1116" s="185">
        <v>948</v>
      </c>
      <c r="B1116" s="186">
        <v>415</v>
      </c>
      <c r="C1116" s="187" t="s">
        <v>620</v>
      </c>
      <c r="D1116" s="188" t="s">
        <v>616</v>
      </c>
    </row>
    <row r="1117" spans="1:4">
      <c r="A1117" s="185">
        <v>948</v>
      </c>
      <c r="B1117" s="186">
        <v>416</v>
      </c>
      <c r="C1117" s="187" t="s">
        <v>620</v>
      </c>
      <c r="D1117" s="188">
        <v>1</v>
      </c>
    </row>
    <row r="1118" spans="1:4">
      <c r="A1118" s="185">
        <v>949</v>
      </c>
      <c r="B1118" s="186">
        <v>417</v>
      </c>
      <c r="C1118" s="187" t="s">
        <v>621</v>
      </c>
      <c r="D1118" s="188">
        <v>1</v>
      </c>
    </row>
    <row r="1119" spans="1:4">
      <c r="A1119" s="185">
        <v>949</v>
      </c>
      <c r="B1119" s="186">
        <v>418</v>
      </c>
      <c r="C1119" s="187" t="s">
        <v>621</v>
      </c>
      <c r="D1119" s="188">
        <v>2</v>
      </c>
    </row>
    <row r="1120" spans="1:4">
      <c r="A1120" s="185">
        <v>950</v>
      </c>
      <c r="B1120" s="186">
        <v>419</v>
      </c>
      <c r="C1120" s="187" t="s">
        <v>622</v>
      </c>
      <c r="D1120" s="188" t="s">
        <v>393</v>
      </c>
    </row>
    <row r="1121" spans="1:4">
      <c r="A1121" s="185">
        <v>951</v>
      </c>
      <c r="B1121" s="186">
        <v>420</v>
      </c>
      <c r="C1121" s="187" t="s">
        <v>623</v>
      </c>
      <c r="D1121" s="188" t="s">
        <v>393</v>
      </c>
    </row>
    <row r="1122" spans="1:4">
      <c r="A1122" s="185">
        <v>952</v>
      </c>
      <c r="B1122" s="186">
        <v>421</v>
      </c>
      <c r="C1122" s="187" t="s">
        <v>624</v>
      </c>
      <c r="D1122" s="188">
        <v>1</v>
      </c>
    </row>
    <row r="1123" spans="1:4">
      <c r="A1123" s="185">
        <v>952</v>
      </c>
      <c r="B1123" s="186">
        <v>422</v>
      </c>
      <c r="C1123" s="187" t="s">
        <v>624</v>
      </c>
      <c r="D1123" s="188">
        <v>2</v>
      </c>
    </row>
    <row r="1124" spans="1:4">
      <c r="A1124" s="185">
        <v>953</v>
      </c>
      <c r="B1124" s="186">
        <v>423</v>
      </c>
      <c r="C1124" s="187" t="s">
        <v>625</v>
      </c>
      <c r="D1124" s="188">
        <v>1</v>
      </c>
    </row>
    <row r="1125" spans="1:4">
      <c r="A1125" s="185">
        <v>953</v>
      </c>
      <c r="B1125" s="186">
        <v>424</v>
      </c>
      <c r="C1125" s="187" t="s">
        <v>625</v>
      </c>
      <c r="D1125" s="188" t="s">
        <v>616</v>
      </c>
    </row>
    <row r="1126" spans="1:4">
      <c r="A1126" s="185">
        <v>954</v>
      </c>
      <c r="B1126" s="186">
        <v>425</v>
      </c>
      <c r="C1126" s="187" t="s">
        <v>626</v>
      </c>
      <c r="D1126" s="188" t="s">
        <v>616</v>
      </c>
    </row>
    <row r="1127" spans="1:4">
      <c r="A1127" s="185">
        <v>954</v>
      </c>
      <c r="B1127" s="186">
        <v>426</v>
      </c>
      <c r="C1127" s="187" t="s">
        <v>626</v>
      </c>
      <c r="D1127" s="188" t="s">
        <v>616</v>
      </c>
    </row>
    <row r="1128" spans="1:4">
      <c r="A1128" s="185">
        <v>954</v>
      </c>
      <c r="B1128" s="186">
        <v>427</v>
      </c>
      <c r="C1128" s="187" t="s">
        <v>626</v>
      </c>
      <c r="D1128" s="188" t="s">
        <v>499</v>
      </c>
    </row>
    <row r="1129" spans="1:4">
      <c r="A1129" s="185">
        <v>955</v>
      </c>
      <c r="B1129" s="186">
        <v>206</v>
      </c>
      <c r="C1129" s="187" t="s">
        <v>627</v>
      </c>
      <c r="D1129" s="188" t="s">
        <v>393</v>
      </c>
    </row>
    <row r="1130" spans="1:4">
      <c r="A1130" s="185">
        <v>955</v>
      </c>
      <c r="B1130" s="186">
        <v>428</v>
      </c>
      <c r="C1130" s="187" t="s">
        <v>627</v>
      </c>
      <c r="D1130" s="188">
        <v>1</v>
      </c>
    </row>
    <row r="1131" spans="1:4">
      <c r="A1131" s="185">
        <v>955</v>
      </c>
      <c r="B1131" s="186">
        <v>429</v>
      </c>
      <c r="C1131" s="187" t="s">
        <v>627</v>
      </c>
      <c r="D1131" s="188">
        <v>2</v>
      </c>
    </row>
    <row r="1132" spans="1:4">
      <c r="A1132" s="185">
        <v>955</v>
      </c>
      <c r="B1132" s="186">
        <v>430</v>
      </c>
      <c r="C1132" s="187" t="s">
        <v>627</v>
      </c>
      <c r="D1132" s="188">
        <v>2</v>
      </c>
    </row>
    <row r="1133" spans="1:4">
      <c r="A1133" s="185">
        <v>956</v>
      </c>
      <c r="B1133" s="186">
        <v>160</v>
      </c>
      <c r="C1133" s="187" t="s">
        <v>628</v>
      </c>
      <c r="D1133" s="188" t="s">
        <v>393</v>
      </c>
    </row>
    <row r="1134" spans="1:4">
      <c r="A1134" s="185">
        <v>956</v>
      </c>
      <c r="B1134" s="186">
        <v>427</v>
      </c>
      <c r="C1134" s="187" t="s">
        <v>628</v>
      </c>
      <c r="D1134" s="188">
        <v>1</v>
      </c>
    </row>
    <row r="1135" spans="1:4">
      <c r="A1135" s="185">
        <v>956</v>
      </c>
      <c r="B1135" s="186">
        <v>431</v>
      </c>
      <c r="C1135" s="187" t="s">
        <v>628</v>
      </c>
      <c r="D1135" s="188">
        <v>2</v>
      </c>
    </row>
    <row r="1136" spans="1:4">
      <c r="A1136" s="185">
        <v>956</v>
      </c>
      <c r="B1136" s="186">
        <v>432</v>
      </c>
      <c r="C1136" s="187" t="s">
        <v>628</v>
      </c>
      <c r="D1136" s="188">
        <v>1</v>
      </c>
    </row>
    <row r="1137" spans="1:4">
      <c r="A1137" s="185">
        <v>957</v>
      </c>
      <c r="B1137" s="186">
        <v>432</v>
      </c>
      <c r="C1137" s="187" t="s">
        <v>629</v>
      </c>
      <c r="D1137" s="188">
        <v>1</v>
      </c>
    </row>
    <row r="1138" spans="1:4">
      <c r="A1138" s="185">
        <v>957</v>
      </c>
      <c r="B1138" s="186">
        <v>433</v>
      </c>
      <c r="C1138" s="187" t="s">
        <v>629</v>
      </c>
      <c r="D1138" s="188">
        <v>2</v>
      </c>
    </row>
    <row r="1139" spans="1:4">
      <c r="A1139" s="185">
        <v>958</v>
      </c>
      <c r="B1139" s="186">
        <v>434</v>
      </c>
      <c r="C1139" s="187" t="s">
        <v>630</v>
      </c>
      <c r="D1139" s="188">
        <v>2</v>
      </c>
    </row>
    <row r="1140" spans="1:4">
      <c r="A1140" s="185">
        <v>958</v>
      </c>
      <c r="B1140" s="186">
        <v>435</v>
      </c>
      <c r="C1140" s="187" t="s">
        <v>630</v>
      </c>
      <c r="D1140" s="188">
        <v>1</v>
      </c>
    </row>
    <row r="1141" spans="1:4">
      <c r="A1141" s="185">
        <v>959</v>
      </c>
      <c r="B1141" s="186">
        <v>160</v>
      </c>
      <c r="C1141" s="187" t="s">
        <v>631</v>
      </c>
      <c r="D1141" s="188" t="s">
        <v>393</v>
      </c>
    </row>
    <row r="1142" spans="1:4">
      <c r="A1142" s="185">
        <v>959</v>
      </c>
      <c r="B1142" s="186">
        <v>432</v>
      </c>
      <c r="C1142" s="187" t="s">
        <v>631</v>
      </c>
      <c r="D1142" s="188">
        <v>1</v>
      </c>
    </row>
    <row r="1143" spans="1:4">
      <c r="A1143" s="185">
        <v>959</v>
      </c>
      <c r="B1143" s="186">
        <v>436</v>
      </c>
      <c r="C1143" s="187" t="s">
        <v>631</v>
      </c>
      <c r="D1143" s="188">
        <v>2</v>
      </c>
    </row>
    <row r="1144" spans="1:4">
      <c r="A1144" s="185">
        <v>960</v>
      </c>
      <c r="B1144" s="186">
        <v>160</v>
      </c>
      <c r="C1144" s="187" t="s">
        <v>632</v>
      </c>
      <c r="D1144" s="188" t="s">
        <v>393</v>
      </c>
    </row>
    <row r="1145" spans="1:4">
      <c r="A1145" s="185">
        <v>960</v>
      </c>
      <c r="B1145" s="186">
        <v>435</v>
      </c>
      <c r="C1145" s="187" t="s">
        <v>632</v>
      </c>
      <c r="D1145" s="188">
        <v>1</v>
      </c>
    </row>
    <row r="1146" spans="1:4">
      <c r="A1146" s="185">
        <v>960</v>
      </c>
      <c r="B1146" s="186">
        <v>441</v>
      </c>
      <c r="C1146" s="187" t="s">
        <v>632</v>
      </c>
      <c r="D1146" s="188">
        <v>2</v>
      </c>
    </row>
    <row r="1147" spans="1:4">
      <c r="A1147" s="185">
        <v>961</v>
      </c>
      <c r="B1147" s="186">
        <v>427</v>
      </c>
      <c r="C1147" s="187" t="s">
        <v>633</v>
      </c>
      <c r="D1147" s="188">
        <v>1</v>
      </c>
    </row>
    <row r="1148" spans="1:4">
      <c r="A1148" s="185">
        <v>961</v>
      </c>
      <c r="B1148" s="186">
        <v>432</v>
      </c>
      <c r="C1148" s="187" t="s">
        <v>633</v>
      </c>
      <c r="D1148" s="188">
        <v>1</v>
      </c>
    </row>
    <row r="1149" spans="1:4">
      <c r="A1149" s="185">
        <v>961</v>
      </c>
      <c r="B1149" s="186">
        <v>437</v>
      </c>
      <c r="C1149" s="187" t="s">
        <v>633</v>
      </c>
      <c r="D1149" s="188">
        <v>2</v>
      </c>
    </row>
    <row r="1150" spans="1:4">
      <c r="A1150" s="185">
        <v>962</v>
      </c>
      <c r="B1150" s="186">
        <v>427</v>
      </c>
      <c r="C1150" s="187" t="s">
        <v>634</v>
      </c>
      <c r="D1150" s="188">
        <v>1</v>
      </c>
    </row>
    <row r="1151" spans="1:4">
      <c r="A1151" s="185">
        <v>962</v>
      </c>
      <c r="B1151" s="186">
        <v>435</v>
      </c>
      <c r="C1151" s="187" t="s">
        <v>634</v>
      </c>
      <c r="D1151" s="188">
        <v>1</v>
      </c>
    </row>
    <row r="1152" spans="1:4">
      <c r="A1152" s="185">
        <v>962</v>
      </c>
      <c r="B1152" s="186">
        <v>438</v>
      </c>
      <c r="C1152" s="187" t="s">
        <v>634</v>
      </c>
      <c r="D1152" s="188">
        <v>2</v>
      </c>
    </row>
    <row r="1153" spans="1:4">
      <c r="A1153" s="185">
        <v>963</v>
      </c>
      <c r="B1153" s="186">
        <v>160</v>
      </c>
      <c r="C1153" s="187" t="s">
        <v>635</v>
      </c>
      <c r="D1153" s="188" t="s">
        <v>393</v>
      </c>
    </row>
    <row r="1154" spans="1:4">
      <c r="A1154" s="185">
        <v>963</v>
      </c>
      <c r="B1154" s="186">
        <v>427</v>
      </c>
      <c r="C1154" s="187" t="s">
        <v>635</v>
      </c>
      <c r="D1154" s="188">
        <v>1</v>
      </c>
    </row>
    <row r="1155" spans="1:4">
      <c r="A1155" s="185">
        <v>963</v>
      </c>
      <c r="B1155" s="186">
        <v>435</v>
      </c>
      <c r="C1155" s="187" t="s">
        <v>635</v>
      </c>
      <c r="D1155" s="188">
        <v>1</v>
      </c>
    </row>
    <row r="1156" spans="1:4">
      <c r="A1156" s="185">
        <v>963</v>
      </c>
      <c r="B1156" s="186">
        <v>439</v>
      </c>
      <c r="C1156" s="187" t="s">
        <v>635</v>
      </c>
      <c r="D1156" s="188">
        <v>2</v>
      </c>
    </row>
    <row r="1157" spans="1:4">
      <c r="A1157" s="185">
        <v>964</v>
      </c>
      <c r="B1157" s="186">
        <v>160</v>
      </c>
      <c r="C1157" s="187" t="s">
        <v>636</v>
      </c>
      <c r="D1157" s="188" t="s">
        <v>393</v>
      </c>
    </row>
    <row r="1158" spans="1:4">
      <c r="A1158" s="185">
        <v>964</v>
      </c>
      <c r="B1158" s="186">
        <v>431</v>
      </c>
      <c r="C1158" s="187" t="s">
        <v>636</v>
      </c>
      <c r="D1158" s="188">
        <v>2</v>
      </c>
    </row>
    <row r="1159" spans="1:4">
      <c r="A1159" s="185">
        <v>964</v>
      </c>
      <c r="B1159" s="186">
        <v>440</v>
      </c>
      <c r="C1159" s="187" t="s">
        <v>636</v>
      </c>
      <c r="D1159" s="188">
        <v>1</v>
      </c>
    </row>
    <row r="1160" spans="1:4">
      <c r="A1160" s="185">
        <v>965</v>
      </c>
      <c r="B1160" s="186">
        <v>194</v>
      </c>
      <c r="C1160" s="187" t="s">
        <v>637</v>
      </c>
      <c r="D1160" s="188" t="s">
        <v>393</v>
      </c>
    </row>
    <row r="1161" spans="1:4">
      <c r="A1161" s="185">
        <v>965</v>
      </c>
      <c r="B1161" s="186">
        <v>489</v>
      </c>
      <c r="C1161" s="187" t="s">
        <v>637</v>
      </c>
      <c r="D1161" s="188">
        <v>1</v>
      </c>
    </row>
    <row r="1162" spans="1:4">
      <c r="A1162" s="185">
        <v>965</v>
      </c>
      <c r="B1162" s="186">
        <v>500</v>
      </c>
      <c r="C1162" s="187" t="s">
        <v>637</v>
      </c>
      <c r="D1162" s="188">
        <v>2</v>
      </c>
    </row>
    <row r="1163" spans="1:4">
      <c r="A1163" s="185">
        <v>966</v>
      </c>
      <c r="B1163" s="186">
        <v>488</v>
      </c>
      <c r="C1163" s="187" t="s">
        <v>476</v>
      </c>
      <c r="D1163" s="188" t="s">
        <v>393</v>
      </c>
    </row>
    <row r="1164" spans="1:4">
      <c r="A1164" s="185">
        <v>967</v>
      </c>
      <c r="B1164" s="186">
        <v>442</v>
      </c>
      <c r="C1164" s="187" t="s">
        <v>488</v>
      </c>
      <c r="D1164" s="188">
        <v>2</v>
      </c>
    </row>
    <row r="1165" spans="1:4">
      <c r="A1165" s="185">
        <v>967</v>
      </c>
      <c r="B1165" s="186">
        <v>443</v>
      </c>
      <c r="C1165" s="187" t="s">
        <v>488</v>
      </c>
      <c r="D1165" s="188">
        <v>2</v>
      </c>
    </row>
    <row r="1166" spans="1:4">
      <c r="A1166" s="185">
        <v>968</v>
      </c>
      <c r="B1166" s="186">
        <v>444</v>
      </c>
      <c r="C1166" s="187" t="s">
        <v>488</v>
      </c>
      <c r="D1166" s="188">
        <v>1</v>
      </c>
    </row>
    <row r="1167" spans="1:4">
      <c r="A1167" s="185">
        <v>969</v>
      </c>
      <c r="B1167" s="186">
        <v>443</v>
      </c>
      <c r="C1167" s="187" t="s">
        <v>637</v>
      </c>
      <c r="D1167" s="188">
        <v>2</v>
      </c>
    </row>
    <row r="1168" spans="1:4">
      <c r="A1168" s="185">
        <v>969</v>
      </c>
      <c r="B1168" s="186">
        <v>489</v>
      </c>
      <c r="C1168" s="187" t="s">
        <v>637</v>
      </c>
      <c r="D1168" s="188">
        <v>1</v>
      </c>
    </row>
    <row r="1169" spans="1:4">
      <c r="A1169" s="185">
        <v>969</v>
      </c>
      <c r="B1169" s="186">
        <v>501</v>
      </c>
      <c r="C1169" s="187" t="s">
        <v>637</v>
      </c>
      <c r="D1169" s="188">
        <v>2</v>
      </c>
    </row>
    <row r="1170" spans="1:4">
      <c r="A1170" s="185">
        <v>970</v>
      </c>
      <c r="B1170" s="186">
        <v>447</v>
      </c>
      <c r="C1170" s="187" t="s">
        <v>438</v>
      </c>
      <c r="D1170" s="188">
        <v>1</v>
      </c>
    </row>
    <row r="1171" spans="1:4">
      <c r="A1171" s="185">
        <v>970</v>
      </c>
      <c r="B1171" s="186">
        <v>448</v>
      </c>
      <c r="C1171" s="187" t="s">
        <v>438</v>
      </c>
      <c r="D1171" s="188">
        <v>2</v>
      </c>
    </row>
    <row r="1172" spans="1:4">
      <c r="A1172" s="185">
        <v>971</v>
      </c>
      <c r="B1172" s="186">
        <v>492</v>
      </c>
      <c r="C1172" s="187" t="s">
        <v>638</v>
      </c>
      <c r="D1172" s="188">
        <v>2</v>
      </c>
    </row>
    <row r="1173" spans="1:4">
      <c r="A1173" s="185">
        <v>971</v>
      </c>
      <c r="B1173" s="186">
        <v>493</v>
      </c>
      <c r="C1173" s="187" t="s">
        <v>638</v>
      </c>
      <c r="D1173" s="188">
        <v>2</v>
      </c>
    </row>
    <row r="1174" spans="1:4">
      <c r="A1174" s="185">
        <v>971</v>
      </c>
      <c r="B1174" s="186">
        <v>494</v>
      </c>
      <c r="C1174" s="187" t="s">
        <v>638</v>
      </c>
      <c r="D1174" s="188">
        <v>1</v>
      </c>
    </row>
    <row r="1175" spans="1:4">
      <c r="A1175" s="185">
        <v>972</v>
      </c>
      <c r="B1175" s="186">
        <v>502</v>
      </c>
      <c r="C1175" s="187" t="s">
        <v>639</v>
      </c>
      <c r="D1175" s="188">
        <v>1</v>
      </c>
    </row>
    <row r="1176" spans="1:4">
      <c r="A1176" s="185">
        <v>972</v>
      </c>
      <c r="B1176" s="186">
        <v>503</v>
      </c>
      <c r="C1176" s="187" t="s">
        <v>639</v>
      </c>
      <c r="D1176" s="188" t="s">
        <v>616</v>
      </c>
    </row>
    <row r="1177" spans="1:4">
      <c r="A1177" s="185">
        <v>973</v>
      </c>
      <c r="B1177" s="186">
        <v>453</v>
      </c>
      <c r="C1177" s="187" t="s">
        <v>486</v>
      </c>
      <c r="D1177" s="188">
        <v>1</v>
      </c>
    </row>
    <row r="1178" spans="1:4">
      <c r="A1178" s="185">
        <v>973</v>
      </c>
      <c r="B1178" s="186">
        <v>454</v>
      </c>
      <c r="C1178" s="187" t="s">
        <v>486</v>
      </c>
      <c r="D1178" s="188">
        <v>2</v>
      </c>
    </row>
    <row r="1179" spans="1:4">
      <c r="A1179" s="185">
        <v>974</v>
      </c>
      <c r="B1179" s="186">
        <v>455</v>
      </c>
      <c r="C1179" s="187" t="s">
        <v>515</v>
      </c>
      <c r="D1179" s="188">
        <v>2</v>
      </c>
    </row>
    <row r="1180" spans="1:4">
      <c r="A1180" s="185">
        <v>975</v>
      </c>
      <c r="B1180" s="186">
        <v>504</v>
      </c>
      <c r="C1180" s="187" t="s">
        <v>640</v>
      </c>
      <c r="D1180" s="188">
        <v>1</v>
      </c>
    </row>
    <row r="1181" spans="1:4">
      <c r="A1181" s="185">
        <v>975</v>
      </c>
      <c r="B1181" s="186">
        <v>505</v>
      </c>
      <c r="C1181" s="187" t="s">
        <v>640</v>
      </c>
      <c r="D1181" s="188">
        <v>2</v>
      </c>
    </row>
    <row r="1182" spans="1:4">
      <c r="A1182" s="185">
        <v>976</v>
      </c>
      <c r="B1182" s="186">
        <v>506</v>
      </c>
      <c r="C1182" s="187" t="s">
        <v>641</v>
      </c>
      <c r="D1182" s="188">
        <v>1</v>
      </c>
    </row>
    <row r="1183" spans="1:4">
      <c r="A1183" s="185">
        <v>976</v>
      </c>
      <c r="B1183" s="186">
        <v>507</v>
      </c>
      <c r="C1183" s="187" t="s">
        <v>641</v>
      </c>
      <c r="D1183" s="188">
        <v>2</v>
      </c>
    </row>
    <row r="1184" spans="1:4">
      <c r="A1184" s="185">
        <v>978</v>
      </c>
      <c r="B1184" s="186">
        <v>462</v>
      </c>
      <c r="C1184" s="187" t="s">
        <v>469</v>
      </c>
      <c r="D1184" s="188" t="s">
        <v>393</v>
      </c>
    </row>
    <row r="1185" spans="1:4">
      <c r="A1185" s="185">
        <v>979</v>
      </c>
      <c r="B1185" s="186">
        <v>463</v>
      </c>
      <c r="C1185" s="187" t="s">
        <v>512</v>
      </c>
      <c r="D1185" s="188" t="s">
        <v>415</v>
      </c>
    </row>
    <row r="1186" spans="1:4">
      <c r="A1186" s="185">
        <v>980</v>
      </c>
      <c r="B1186" s="186">
        <v>466</v>
      </c>
      <c r="C1186" s="187" t="s">
        <v>642</v>
      </c>
      <c r="D1186" s="188">
        <v>2</v>
      </c>
    </row>
    <row r="1187" spans="1:4">
      <c r="A1187" s="185">
        <v>980</v>
      </c>
      <c r="B1187" s="186">
        <v>467</v>
      </c>
      <c r="C1187" s="187" t="s">
        <v>642</v>
      </c>
      <c r="D1187" s="188">
        <v>1</v>
      </c>
    </row>
    <row r="1188" spans="1:4">
      <c r="A1188" s="185">
        <v>981</v>
      </c>
      <c r="B1188" s="186">
        <v>468</v>
      </c>
      <c r="C1188" s="187" t="s">
        <v>643</v>
      </c>
      <c r="D1188" s="188" t="s">
        <v>393</v>
      </c>
    </row>
    <row r="1189" spans="1:4">
      <c r="A1189" s="185">
        <v>982</v>
      </c>
      <c r="B1189" s="186">
        <v>508</v>
      </c>
      <c r="C1189" s="187" t="s">
        <v>644</v>
      </c>
      <c r="D1189" s="188">
        <v>2</v>
      </c>
    </row>
    <row r="1190" spans="1:4">
      <c r="A1190" s="185">
        <v>982</v>
      </c>
      <c r="B1190" s="186">
        <v>509</v>
      </c>
      <c r="C1190" s="187" t="s">
        <v>644</v>
      </c>
      <c r="D1190" s="188">
        <v>1</v>
      </c>
    </row>
    <row r="1191" spans="1:4">
      <c r="A1191" s="185">
        <v>983</v>
      </c>
      <c r="B1191" s="186">
        <v>510</v>
      </c>
      <c r="C1191" s="187" t="s">
        <v>645</v>
      </c>
      <c r="D1191" s="188">
        <v>2</v>
      </c>
    </row>
    <row r="1192" spans="1:4">
      <c r="A1192" s="185">
        <v>983</v>
      </c>
      <c r="B1192" s="186">
        <v>511</v>
      </c>
      <c r="C1192" s="187" t="s">
        <v>645</v>
      </c>
      <c r="D1192" s="188">
        <v>1</v>
      </c>
    </row>
    <row r="1193" spans="1:4" s="192" customFormat="1">
      <c r="A1193" s="185">
        <v>984</v>
      </c>
      <c r="B1193" s="186">
        <v>512</v>
      </c>
      <c r="C1193" s="187" t="s">
        <v>646</v>
      </c>
      <c r="D1193" s="188" t="s">
        <v>393</v>
      </c>
    </row>
    <row r="1194" spans="1:4" s="192" customFormat="1">
      <c r="A1194" s="185">
        <v>984</v>
      </c>
      <c r="B1194" s="186">
        <v>513</v>
      </c>
      <c r="C1194" s="187" t="s">
        <v>646</v>
      </c>
      <c r="D1194" s="188" t="s">
        <v>393</v>
      </c>
    </row>
    <row r="1195" spans="1:4" s="192" customFormat="1">
      <c r="A1195" s="185">
        <v>985</v>
      </c>
      <c r="B1195" s="186">
        <v>514</v>
      </c>
      <c r="C1195" s="187" t="s">
        <v>647</v>
      </c>
      <c r="D1195" s="188" t="s">
        <v>393</v>
      </c>
    </row>
    <row r="1196" spans="1:4" s="192" customFormat="1">
      <c r="A1196" s="185">
        <v>985</v>
      </c>
      <c r="B1196" s="186">
        <v>515</v>
      </c>
      <c r="C1196" s="187" t="s">
        <v>647</v>
      </c>
      <c r="D1196" s="188" t="s">
        <v>393</v>
      </c>
    </row>
    <row r="1197" spans="1:4">
      <c r="A1197" s="185">
        <v>989</v>
      </c>
      <c r="B1197" s="186">
        <v>475</v>
      </c>
      <c r="C1197" s="187" t="s">
        <v>528</v>
      </c>
      <c r="D1197" s="188">
        <v>2</v>
      </c>
    </row>
    <row r="1198" spans="1:4">
      <c r="A1198" s="185">
        <v>989</v>
      </c>
      <c r="B1198" s="186">
        <v>476</v>
      </c>
      <c r="C1198" s="187" t="s">
        <v>528</v>
      </c>
      <c r="D1198" s="188">
        <v>1</v>
      </c>
    </row>
    <row r="1199" spans="1:4">
      <c r="A1199" s="185">
        <v>990</v>
      </c>
      <c r="B1199" s="186">
        <v>477</v>
      </c>
      <c r="C1199" s="187" t="s">
        <v>529</v>
      </c>
      <c r="D1199" s="188" t="s">
        <v>393</v>
      </c>
    </row>
    <row r="1200" spans="1:4">
      <c r="A1200" s="185">
        <v>991</v>
      </c>
      <c r="B1200" s="186">
        <v>478</v>
      </c>
      <c r="C1200" s="187" t="s">
        <v>476</v>
      </c>
      <c r="D1200" s="188" t="s">
        <v>393</v>
      </c>
    </row>
    <row r="1201" spans="1:4">
      <c r="A1201" s="185">
        <v>996</v>
      </c>
      <c r="B1201" s="186">
        <v>485</v>
      </c>
      <c r="C1201" s="187" t="s">
        <v>559</v>
      </c>
      <c r="D1201" s="188">
        <v>2</v>
      </c>
    </row>
    <row r="1202" spans="1:4">
      <c r="A1202" s="185">
        <v>996</v>
      </c>
      <c r="B1202" s="186">
        <v>486</v>
      </c>
      <c r="C1202" s="187" t="s">
        <v>559</v>
      </c>
      <c r="D1202" s="188">
        <v>1</v>
      </c>
    </row>
    <row r="1203" spans="1:4">
      <c r="A1203" s="185">
        <v>996</v>
      </c>
      <c r="B1203" s="186">
        <v>487</v>
      </c>
      <c r="C1203" s="187" t="s">
        <v>559</v>
      </c>
      <c r="D1203" s="188">
        <v>2</v>
      </c>
    </row>
    <row r="1204" spans="1:4">
      <c r="A1204" s="185">
        <v>997</v>
      </c>
      <c r="B1204" s="186">
        <v>490</v>
      </c>
      <c r="C1204" s="187" t="s">
        <v>648</v>
      </c>
      <c r="D1204" s="188" t="s">
        <v>616</v>
      </c>
    </row>
    <row r="1205" spans="1:4">
      <c r="A1205" s="185">
        <v>997</v>
      </c>
      <c r="B1205" s="186">
        <v>491</v>
      </c>
      <c r="C1205" s="187" t="s">
        <v>648</v>
      </c>
      <c r="D1205" s="188">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dimension ref="A1:EZ24"/>
  <sheetViews>
    <sheetView workbookViewId="0">
      <selection activeCell="B2" sqref="B2:T2"/>
    </sheetView>
  </sheetViews>
  <sheetFormatPr defaultRowHeight="12.75"/>
  <cols>
    <col min="1" max="1" width="2.42578125" style="194" customWidth="1"/>
    <col min="2" max="2" width="33.7109375" style="194" customWidth="1"/>
    <col min="3" max="4" width="14.140625" style="194" customWidth="1"/>
    <col min="5" max="9" width="12.140625" style="194" customWidth="1"/>
    <col min="10" max="10" width="5.5703125" style="194" customWidth="1"/>
    <col min="11" max="11" width="5.28515625" style="194" customWidth="1"/>
    <col min="12" max="12" width="35.28515625" style="194" customWidth="1"/>
    <col min="13" max="20" width="11.7109375" style="194" customWidth="1"/>
    <col min="21" max="16384" width="9.140625" style="194"/>
  </cols>
  <sheetData>
    <row r="1" spans="1:156">
      <c r="B1" s="193" t="s">
        <v>87</v>
      </c>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row>
    <row r="2" spans="1:156" s="196" customFormat="1" ht="15.75">
      <c r="B2" s="312" t="s">
        <v>707</v>
      </c>
      <c r="C2" s="313"/>
      <c r="D2" s="313"/>
      <c r="E2" s="313"/>
      <c r="F2" s="313"/>
      <c r="G2" s="313"/>
      <c r="H2" s="313"/>
      <c r="I2" s="313"/>
      <c r="J2" s="313"/>
      <c r="K2" s="313"/>
      <c r="L2" s="313"/>
      <c r="M2" s="313"/>
      <c r="N2" s="313"/>
      <c r="O2" s="313"/>
      <c r="P2" s="313"/>
      <c r="Q2" s="313"/>
      <c r="R2" s="313"/>
      <c r="S2" s="313"/>
      <c r="T2" s="314"/>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c r="EZ2" s="195"/>
    </row>
    <row r="3" spans="1:156" s="198" customFormat="1" ht="18">
      <c r="A3" s="197"/>
      <c r="B3" s="197"/>
      <c r="C3" s="197"/>
      <c r="D3" s="197"/>
      <c r="E3" s="197"/>
      <c r="F3" s="197"/>
      <c r="G3" s="197"/>
      <c r="H3" s="197"/>
      <c r="I3" s="197"/>
      <c r="J3" s="197"/>
      <c r="K3" s="197"/>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5"/>
      <c r="EB3" s="195"/>
      <c r="EC3" s="195"/>
      <c r="ED3" s="195"/>
      <c r="EE3" s="195"/>
      <c r="EF3" s="195"/>
      <c r="EG3" s="195"/>
      <c r="EH3" s="195"/>
      <c r="EI3" s="195"/>
      <c r="EJ3" s="195"/>
      <c r="EK3" s="195"/>
      <c r="EL3" s="195"/>
      <c r="EM3" s="195"/>
      <c r="EN3" s="195"/>
      <c r="EO3" s="195"/>
      <c r="EP3" s="195"/>
      <c r="EQ3" s="195"/>
      <c r="ER3" s="195"/>
      <c r="ES3" s="195"/>
      <c r="ET3" s="195"/>
      <c r="EU3" s="195"/>
      <c r="EV3" s="195"/>
      <c r="EW3" s="195"/>
      <c r="EX3" s="195"/>
      <c r="EY3" s="195"/>
      <c r="EZ3" s="195"/>
    </row>
    <row r="4" spans="1:156" ht="15.75">
      <c r="B4" s="318" t="s">
        <v>649</v>
      </c>
      <c r="C4" s="319"/>
      <c r="D4" s="319"/>
      <c r="E4" s="319"/>
      <c r="F4" s="319"/>
      <c r="G4" s="319"/>
      <c r="H4" s="319"/>
      <c r="I4" s="320"/>
      <c r="L4" s="318" t="s">
        <v>650</v>
      </c>
      <c r="M4" s="319"/>
      <c r="N4" s="319"/>
      <c r="O4" s="319"/>
      <c r="P4" s="319"/>
      <c r="Q4" s="319"/>
      <c r="R4" s="319"/>
      <c r="S4" s="319"/>
      <c r="T4" s="320"/>
    </row>
    <row r="5" spans="1:156">
      <c r="B5" s="322" t="s">
        <v>651</v>
      </c>
      <c r="C5" s="322"/>
      <c r="D5" s="322"/>
      <c r="E5" s="322"/>
      <c r="F5" s="322"/>
      <c r="G5" s="322"/>
      <c r="H5" s="322"/>
      <c r="I5" s="322"/>
      <c r="L5" s="322" t="s">
        <v>652</v>
      </c>
      <c r="M5" s="322"/>
      <c r="N5" s="322"/>
      <c r="O5" s="322"/>
      <c r="P5" s="322"/>
      <c r="Q5" s="322"/>
      <c r="R5" s="322"/>
      <c r="S5" s="322"/>
      <c r="T5" s="322"/>
    </row>
    <row r="6" spans="1:156" s="199" customFormat="1">
      <c r="B6" s="321" t="s">
        <v>653</v>
      </c>
      <c r="C6" s="321"/>
      <c r="D6" s="321"/>
      <c r="E6" s="321"/>
      <c r="F6" s="321"/>
      <c r="G6" s="321"/>
      <c r="H6" s="321"/>
      <c r="I6" s="321"/>
      <c r="L6" s="321" t="s">
        <v>654</v>
      </c>
      <c r="M6" s="321"/>
      <c r="N6" s="321"/>
      <c r="O6" s="321"/>
      <c r="P6" s="321"/>
      <c r="Q6" s="321"/>
      <c r="R6" s="321"/>
      <c r="S6" s="321"/>
      <c r="T6" s="321"/>
    </row>
    <row r="7" spans="1:156">
      <c r="B7" s="322" t="s">
        <v>655</v>
      </c>
      <c r="C7" s="322"/>
      <c r="D7" s="322"/>
      <c r="E7" s="322"/>
      <c r="F7" s="322"/>
      <c r="G7" s="322"/>
      <c r="H7" s="322"/>
      <c r="I7" s="322"/>
      <c r="L7" s="322" t="s">
        <v>656</v>
      </c>
      <c r="M7" s="322"/>
      <c r="N7" s="322"/>
      <c r="O7" s="322"/>
      <c r="P7" s="322"/>
      <c r="Q7" s="322"/>
      <c r="R7" s="322"/>
      <c r="S7" s="322"/>
      <c r="T7" s="322"/>
    </row>
    <row r="9" spans="1:156" ht="63.75">
      <c r="B9" s="200" t="s">
        <v>657</v>
      </c>
      <c r="C9" s="203" t="s">
        <v>249</v>
      </c>
      <c r="D9" s="203" t="s">
        <v>250</v>
      </c>
      <c r="E9" s="203" t="s">
        <v>251</v>
      </c>
      <c r="F9" s="203" t="s">
        <v>97</v>
      </c>
      <c r="G9" s="203" t="s">
        <v>98</v>
      </c>
      <c r="H9" s="203" t="s">
        <v>224</v>
      </c>
      <c r="I9" s="203" t="s">
        <v>252</v>
      </c>
      <c r="L9" s="200" t="s">
        <v>658</v>
      </c>
      <c r="M9" s="203" t="s">
        <v>659</v>
      </c>
      <c r="N9" s="203" t="s">
        <v>279</v>
      </c>
      <c r="O9" s="203" t="s">
        <v>280</v>
      </c>
      <c r="P9" s="203" t="s">
        <v>281</v>
      </c>
      <c r="Q9" s="204" t="s">
        <v>660</v>
      </c>
      <c r="R9" s="204" t="s">
        <v>282</v>
      </c>
      <c r="S9" s="204" t="s">
        <v>283</v>
      </c>
      <c r="T9" s="204" t="s">
        <v>284</v>
      </c>
    </row>
    <row r="10" spans="1:156" ht="15">
      <c r="B10" s="205"/>
      <c r="C10" s="206"/>
      <c r="D10" s="207" t="str">
        <f>IFERROR(VLOOKUP($B$10,'[1]Annex 1 LV and HV charges'!$A:$K,5,FALSE),"")</f>
        <v/>
      </c>
      <c r="E10" s="207" t="str">
        <f>IFERROR(VLOOKUP($B$10,'[1]Annex 1 LV and HV charges'!$A:$K,6,FALSE),"")</f>
        <v/>
      </c>
      <c r="F10" s="208" t="str">
        <f>IFERROR(VLOOKUP($B$10,'[1]Annex 1 LV and HV charges'!$A:$K,7,FALSE),"")</f>
        <v/>
      </c>
      <c r="G10" s="208" t="str">
        <f>IFERROR(VLOOKUP($B$10,'[1]Annex 1 LV and HV charges'!$A:$K,8,FALSE),"")</f>
        <v/>
      </c>
      <c r="H10" s="208" t="str">
        <f>IFERROR(VLOOKUP($B$10,'[1]Annex 1 LV and HV charges'!$A:$K,9,FALSE),"")</f>
        <v/>
      </c>
      <c r="I10" s="208" t="str">
        <f>IFERROR(VLOOKUP($B$10,'[1]Annex 1 LV and HV charges'!$A:$K,10,FALSE),"")</f>
        <v/>
      </c>
      <c r="L10" s="205"/>
      <c r="M10" s="208" t="str">
        <f>IFERROR(VLOOKUP($L$10,'[1]Annex 2 EHV charges'!$G:$O,2,FALSE),"")</f>
        <v/>
      </c>
      <c r="N10" s="208" t="str">
        <f>IFERROR(VLOOKUP($L$10,'[1]Annex 2 EHV charges'!$G:$O,3,FALSE),"")</f>
        <v/>
      </c>
      <c r="O10" s="208" t="str">
        <f>IFERROR(VLOOKUP($L$10,'[1]Annex 2 EHV charges'!$G:$O,4,FALSE),"")</f>
        <v/>
      </c>
      <c r="P10" s="208" t="str">
        <f>IFERROR(VLOOKUP($L$10,'[1]Annex 2 EHV charges'!$G:$O,5,FALSE),"")</f>
        <v/>
      </c>
      <c r="Q10" s="209" t="str">
        <f>IFERROR(VLOOKUP($L$10,'[1]Annex 2 EHV charges'!$G:$O,6,FALSE),"")</f>
        <v/>
      </c>
      <c r="R10" s="209" t="str">
        <f>IFERROR(VLOOKUP($L$10,'[1]Annex 2 EHV charges'!$G:$O,7,FALSE),"")</f>
        <v/>
      </c>
      <c r="S10" s="209" t="str">
        <f>IFERROR(VLOOKUP($L$10,'[1]Annex 2 EHV charges'!$G:$O,8,FALSE),"")</f>
        <v/>
      </c>
      <c r="T10" s="209" t="str">
        <f>IFERROR(VLOOKUP($L$10,'[1]Annex 2 EHV charges'!$G:$O,9,FALSE),"")</f>
        <v/>
      </c>
    </row>
    <row r="12" spans="1:156" ht="76.5">
      <c r="B12" s="201" t="s">
        <v>661</v>
      </c>
      <c r="C12" s="203" t="s">
        <v>662</v>
      </c>
      <c r="D12" s="203" t="s">
        <v>663</v>
      </c>
      <c r="E12" s="203" t="s">
        <v>664</v>
      </c>
      <c r="F12" s="203" t="s">
        <v>665</v>
      </c>
      <c r="G12" s="203" t="s">
        <v>666</v>
      </c>
      <c r="H12" s="203" t="s">
        <v>667</v>
      </c>
      <c r="I12" s="203" t="s">
        <v>668</v>
      </c>
      <c r="L12" s="201" t="s">
        <v>661</v>
      </c>
      <c r="M12" s="203" t="s">
        <v>669</v>
      </c>
      <c r="N12" s="203" t="s">
        <v>665</v>
      </c>
      <c r="O12" s="203" t="s">
        <v>670</v>
      </c>
      <c r="P12" s="203" t="s">
        <v>668</v>
      </c>
      <c r="Q12" s="204" t="s">
        <v>671</v>
      </c>
      <c r="R12" s="204" t="s">
        <v>665</v>
      </c>
      <c r="S12" s="204" t="s">
        <v>672</v>
      </c>
      <c r="T12" s="204" t="s">
        <v>668</v>
      </c>
    </row>
    <row r="13" spans="1:156" ht="15">
      <c r="B13" s="210" t="s">
        <v>673</v>
      </c>
      <c r="C13" s="211"/>
      <c r="D13" s="211"/>
      <c r="E13" s="211"/>
      <c r="F13" s="211"/>
      <c r="G13" s="211"/>
      <c r="H13" s="211"/>
      <c r="I13" s="211"/>
      <c r="L13" s="210" t="s">
        <v>673</v>
      </c>
      <c r="M13" s="212"/>
      <c r="N13" s="212"/>
      <c r="O13" s="212"/>
      <c r="P13" s="212"/>
      <c r="Q13" s="213"/>
      <c r="R13" s="213">
        <f>N13</f>
        <v>0</v>
      </c>
      <c r="S13" s="213"/>
      <c r="T13" s="213"/>
    </row>
    <row r="14" spans="1:156" ht="25.5">
      <c r="B14" s="214" t="s">
        <v>674</v>
      </c>
      <c r="C14" s="215">
        <f>C13</f>
        <v>0</v>
      </c>
      <c r="D14" s="215">
        <f t="shared" ref="D14:G14" si="0">D13</f>
        <v>0</v>
      </c>
      <c r="E14" s="215">
        <f t="shared" si="0"/>
        <v>0</v>
      </c>
      <c r="F14" s="215">
        <f t="shared" si="0"/>
        <v>0</v>
      </c>
      <c r="G14" s="215">
        <f t="shared" si="0"/>
        <v>0</v>
      </c>
      <c r="H14" s="215">
        <f>H13</f>
        <v>0</v>
      </c>
      <c r="I14" s="215">
        <f>I13</f>
        <v>0</v>
      </c>
      <c r="L14" s="214" t="s">
        <v>674</v>
      </c>
      <c r="M14" s="215">
        <f>M13</f>
        <v>0</v>
      </c>
      <c r="N14" s="215">
        <f t="shared" ref="N14:T14" si="1">N13</f>
        <v>0</v>
      </c>
      <c r="O14" s="215">
        <f t="shared" si="1"/>
        <v>0</v>
      </c>
      <c r="P14" s="215">
        <f t="shared" si="1"/>
        <v>0</v>
      </c>
      <c r="Q14" s="216">
        <f t="shared" si="1"/>
        <v>0</v>
      </c>
      <c r="R14" s="216">
        <f t="shared" si="1"/>
        <v>0</v>
      </c>
      <c r="S14" s="216">
        <f t="shared" si="1"/>
        <v>0</v>
      </c>
      <c r="T14" s="216">
        <f t="shared" si="1"/>
        <v>0</v>
      </c>
    </row>
    <row r="16" spans="1:156" ht="63.75" customHeight="1">
      <c r="B16" s="201" t="s">
        <v>675</v>
      </c>
      <c r="C16" s="203" t="s">
        <v>676</v>
      </c>
      <c r="D16" s="203" t="s">
        <v>677</v>
      </c>
      <c r="E16" s="203" t="s">
        <v>678</v>
      </c>
      <c r="F16" s="203" t="s">
        <v>679</v>
      </c>
      <c r="G16" s="203" t="s">
        <v>680</v>
      </c>
      <c r="H16" s="203" t="s">
        <v>681</v>
      </c>
      <c r="I16" s="203" t="s">
        <v>682</v>
      </c>
      <c r="L16" s="201" t="s">
        <v>675</v>
      </c>
      <c r="M16" s="203" t="s">
        <v>683</v>
      </c>
      <c r="N16" s="203" t="s">
        <v>684</v>
      </c>
      <c r="O16" s="203" t="s">
        <v>685</v>
      </c>
      <c r="P16" s="203" t="s">
        <v>686</v>
      </c>
      <c r="Q16" s="204" t="s">
        <v>687</v>
      </c>
      <c r="R16" s="204" t="s">
        <v>688</v>
      </c>
      <c r="S16" s="204" t="s">
        <v>689</v>
      </c>
      <c r="T16" s="204" t="s">
        <v>690</v>
      </c>
    </row>
    <row r="17" spans="2:20" ht="15">
      <c r="B17" s="210" t="s">
        <v>691</v>
      </c>
      <c r="C17" s="217">
        <f>IFERROR(C10*C13/100,"")</f>
        <v>0</v>
      </c>
      <c r="D17" s="217" t="str">
        <f t="shared" ref="D17:H17" si="2">IFERROR(D10*D13/100,"")</f>
        <v/>
      </c>
      <c r="E17" s="217" t="str">
        <f t="shared" si="2"/>
        <v/>
      </c>
      <c r="F17" s="217" t="str">
        <f t="shared" si="2"/>
        <v/>
      </c>
      <c r="G17" s="217" t="str">
        <f>IFERROR(G10*G13*F13/100,"")</f>
        <v/>
      </c>
      <c r="H17" s="217" t="str">
        <f t="shared" si="2"/>
        <v/>
      </c>
      <c r="I17" s="217" t="str">
        <f>IFERROR(I10*I13*F13/100,"")</f>
        <v/>
      </c>
      <c r="L17" s="218" t="s">
        <v>691</v>
      </c>
      <c r="M17" s="217" t="str">
        <f>IFERROR(M10*M13/100,"")</f>
        <v/>
      </c>
      <c r="N17" s="217" t="str">
        <f>IFERROR(N10*N13/100,"")</f>
        <v/>
      </c>
      <c r="O17" s="217" t="str">
        <f>IFERROR(O10*O13*N13/100,"")</f>
        <v/>
      </c>
      <c r="P17" s="217" t="str">
        <f>IFERROR(P10*P13*N13/100,"")</f>
        <v/>
      </c>
      <c r="Q17" s="219" t="str">
        <f>IFERROR(Q10*Q13/100,"")</f>
        <v/>
      </c>
      <c r="R17" s="219" t="str">
        <f>IFERROR(R10*R13/100,"")</f>
        <v/>
      </c>
      <c r="S17" s="219" t="str">
        <f>IFERROR(S10*S13*R13/100,"")</f>
        <v/>
      </c>
      <c r="T17" s="219" t="str">
        <f>IFERROR(T10*T13*R13/100,"")</f>
        <v/>
      </c>
    </row>
    <row r="18" spans="2:20">
      <c r="B18" s="214" t="s">
        <v>692</v>
      </c>
      <c r="C18" s="220">
        <f>IFERROR(C10*C14/100,"")</f>
        <v>0</v>
      </c>
      <c r="D18" s="220" t="str">
        <f t="shared" ref="D18:H18" si="3">IFERROR(D10*D14/100,"")</f>
        <v/>
      </c>
      <c r="E18" s="220" t="str">
        <f t="shared" si="3"/>
        <v/>
      </c>
      <c r="F18" s="220" t="str">
        <f t="shared" si="3"/>
        <v/>
      </c>
      <c r="G18" s="220" t="str">
        <f>IFERROR(G10*G14*F14/100,"")</f>
        <v/>
      </c>
      <c r="H18" s="220" t="str">
        <f t="shared" si="3"/>
        <v/>
      </c>
      <c r="I18" s="220" t="str">
        <f>IFERROR(I10*I14*F14/100,"")</f>
        <v/>
      </c>
      <c r="L18" s="221" t="s">
        <v>692</v>
      </c>
      <c r="M18" s="220" t="str">
        <f>IFERROR(M10*M14/100,"")</f>
        <v/>
      </c>
      <c r="N18" s="220" t="str">
        <f t="shared" ref="N18" si="4">IFERROR(N10*N14/100,"")</f>
        <v/>
      </c>
      <c r="O18" s="220" t="str">
        <f>IFERROR(O10*O14*N14/100,"")</f>
        <v/>
      </c>
      <c r="P18" s="220" t="str">
        <f>IFERROR(P10*P14*N14/100,"")</f>
        <v/>
      </c>
      <c r="Q18" s="222" t="str">
        <f>IFERROR(Q10*Q14/100,"")</f>
        <v/>
      </c>
      <c r="R18" s="222" t="str">
        <f t="shared" ref="R18" si="5">IFERROR(R10*R14/100,"")</f>
        <v/>
      </c>
      <c r="S18" s="222" t="str">
        <f>IFERROR(S10*S14*R14/100,"")</f>
        <v/>
      </c>
      <c r="T18" s="222" t="str">
        <f>IFERROR(T10*T14*R14/100,"")</f>
        <v/>
      </c>
    </row>
    <row r="20" spans="2:20" ht="38.25">
      <c r="C20" s="202" t="s">
        <v>693</v>
      </c>
      <c r="M20" s="203" t="s">
        <v>694</v>
      </c>
      <c r="N20" s="204" t="s">
        <v>695</v>
      </c>
    </row>
    <row r="21" spans="2:20" ht="15">
      <c r="B21" s="210" t="s">
        <v>691</v>
      </c>
      <c r="C21" s="217">
        <f>SUM(C17:I17)</f>
        <v>0</v>
      </c>
      <c r="L21" s="210" t="s">
        <v>691</v>
      </c>
      <c r="M21" s="217">
        <f>SUM(M17:P17)</f>
        <v>0</v>
      </c>
      <c r="N21" s="219">
        <f>SUM(Q17:T17)</f>
        <v>0</v>
      </c>
    </row>
    <row r="22" spans="2:20">
      <c r="B22" s="214" t="s">
        <v>692</v>
      </c>
      <c r="C22" s="220">
        <f>SUM(C18:I18)</f>
        <v>0</v>
      </c>
      <c r="L22" s="214" t="s">
        <v>692</v>
      </c>
      <c r="M22" s="220">
        <f>SUM(M18:P18)</f>
        <v>0</v>
      </c>
      <c r="N22" s="222">
        <f>SUM(Q18:T18)</f>
        <v>0</v>
      </c>
    </row>
    <row r="24" spans="2:20">
      <c r="B24" s="315" t="s">
        <v>696</v>
      </c>
      <c r="C24" s="316"/>
      <c r="D24" s="317"/>
      <c r="L24" s="315" t="s">
        <v>697</v>
      </c>
      <c r="M24" s="316"/>
      <c r="N24" s="317"/>
    </row>
  </sheetData>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12" priority="9">
      <formula>OR(C10="",C10=0)</formula>
    </cfRule>
  </conditionalFormatting>
  <conditionalFormatting sqref="C16:I16">
    <cfRule type="expression" dxfId="11" priority="8">
      <formula>OR(C10="",C10=0)</formula>
    </cfRule>
  </conditionalFormatting>
  <conditionalFormatting sqref="C9:I9">
    <cfRule type="expression" dxfId="10" priority="7">
      <formula>OR(C10="",C10=0)</formula>
    </cfRule>
  </conditionalFormatting>
  <conditionalFormatting sqref="M9:P9">
    <cfRule type="expression" dxfId="9" priority="6">
      <formula>OR(M10="",M10=0)</formula>
    </cfRule>
  </conditionalFormatting>
  <conditionalFormatting sqref="M16:P16">
    <cfRule type="expression" dxfId="8" priority="5">
      <formula>OR(M10="",M10=0)</formula>
    </cfRule>
  </conditionalFormatting>
  <conditionalFormatting sqref="M12:P12">
    <cfRule type="expression" dxfId="7" priority="4">
      <formula>OR(M10="",M10=0)</formula>
    </cfRule>
  </conditionalFormatting>
  <conditionalFormatting sqref="Q9:T9">
    <cfRule type="expression" dxfId="6" priority="3">
      <formula>OR(Q10="",Q10=0)</formula>
    </cfRule>
  </conditionalFormatting>
  <conditionalFormatting sqref="Q12:T12">
    <cfRule type="expression" dxfId="5" priority="2">
      <formula>OR(Q10="",Q10=0)</formula>
    </cfRule>
  </conditionalFormatting>
  <conditionalFormatting sqref="Q16:T16">
    <cfRule type="expression" dxfId="4"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'[1]Annex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2015-03-13T15:41:09Z</cp:lastPrinted>
  <dcterms:created xsi:type="dcterms:W3CDTF">2009-11-12T11:38:00Z</dcterms:created>
  <dcterms:modified xsi:type="dcterms:W3CDTF">2015-03-27T07:21:20Z</dcterms:modified>
</cp:coreProperties>
</file>