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HEN Ltd\CDCM - Statement of Charges\2015\iDNO\HARL\October\October Finals\"/>
    </mc:Choice>
  </mc:AlternateContent>
  <bookViews>
    <workbookView xWindow="0" yWindow="0" windowWidth="20490" windowHeight="9900" tabRatio="921"/>
  </bookViews>
  <sheets>
    <sheet name="Overview" sheetId="1" r:id="rId1"/>
    <sheet name="Annex 1 LV and HV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Designated EHV Prop" sheetId="8" r:id="rId9"/>
    <sheet name="Nodal prices" sheetId="7" r:id="rId10"/>
    <sheet name="SSC TPR unit rate lookup" sheetId="9" r:id="rId11"/>
    <sheet name="Charge Calculator" sheetId="15" r:id="rId12"/>
  </sheets>
  <externalReferences>
    <externalReference r:id="rId13"/>
  </externalReferences>
  <definedNames>
    <definedName name="_xlnm._FilterDatabase" localSheetId="2" hidden="1">'Annex 2 EHV charges'!$A$9:$M$11</definedName>
    <definedName name="_xlnm._FilterDatabase" localSheetId="7" hidden="1">'Annex 5 LLFs'!$A$23:$I$24</definedName>
    <definedName name="_xlnm._FilterDatabase" localSheetId="10" hidden="1">'SSC TPR unit rate lookup'!$A$31:$D$1120</definedName>
    <definedName name="OLE_LINK1" localSheetId="5">'Annex 3 Preserved charges'!#REF!</definedName>
    <definedName name="_xlnm.Print_Area" localSheetId="1">'Annex 1 LV and HV charges'!$A$2:$K$43</definedName>
    <definedName name="_xlnm.Print_Area" localSheetId="2">'Annex 2 EHV charges'!$A$2:$O$11</definedName>
    <definedName name="_xlnm.Print_Area" localSheetId="3">'Annex 2a Import'!$A$2:$H$10</definedName>
    <definedName name="_xlnm.Print_Area" localSheetId="4">'Annex 2b Export'!$A$2:$H$10</definedName>
    <definedName name="_xlnm.Print_Area" localSheetId="5">'Annex 3 Preserved charges'!$A$2:$J$21</definedName>
    <definedName name="_xlnm.Print_Area" localSheetId="6">'Annex 4 LDNO charges'!$A$2:$J$179</definedName>
    <definedName name="_xlnm.Print_Area" localSheetId="7">'Annex 5 LLFs'!$A$2:$F$29</definedName>
    <definedName name="_xlnm.Print_Area" localSheetId="8">'Annex 6 New Designated EHV Prop'!$A$4:$O$28</definedName>
    <definedName name="_xlnm.Print_Area" localSheetId="9">'Nodal prices'!$A$2:$D$4</definedName>
    <definedName name="_xlnm.Print_Titles" localSheetId="1">'Annex 1 LV and HV charges'!$2:$13</definedName>
    <definedName name="_xlnm.Print_Titles" localSheetId="2">'Annex 2 EHV charges'!$9:$9</definedName>
    <definedName name="_xlnm.Print_Titles" localSheetId="3">'Annex 2a Import'!$2:$9</definedName>
    <definedName name="_xlnm.Print_Titles" localSheetId="4">'Annex 2b Export'!$2:$9</definedName>
    <definedName name="_xlnm.Print_Titles" localSheetId="6">'Annex 4 LDNO charges'!$2:$13</definedName>
    <definedName name="_xlnm.Print_Titles" localSheetId="8">'Annex 6 New Designated EHV Prop'!$4:$5</definedName>
    <definedName name="_xlnm.Print_Titles" localSheetId="9">'Nodal prices'!$2:$3</definedName>
    <definedName name="_xlnm.Print_Titles" localSheetId="10">'SSC TPR unit rate lookup'!$31:$31</definedName>
    <definedName name="Z_5032A364_B81A_48DA_88DA_AB3B86B47EE9_.wvu.PrintArea" localSheetId="1" hidden="1">'Annex 1 LV and HV charges'!$A$2:$K$43</definedName>
    <definedName name="Z_5032A364_B81A_48DA_88DA_AB3B86B47EE9_.wvu.PrintArea" localSheetId="2" hidden="1">'Annex 2 EHV charges'!$A$2:$I$11</definedName>
    <definedName name="Z_5032A364_B81A_48DA_88DA_AB3B86B47EE9_.wvu.PrintArea" localSheetId="5" hidden="1">'Annex 3 Preserved charges'!$A$2:$J$21</definedName>
    <definedName name="Z_5032A364_B81A_48DA_88DA_AB3B86B47EE9_.wvu.PrintArea" localSheetId="6" hidden="1">'Annex 4 LDNO charges'!$A$2:$I$179</definedName>
    <definedName name="Z_5032A364_B81A_48DA_88DA_AB3B86B47EE9_.wvu.PrintArea" localSheetId="7" hidden="1">'Annex 5 LLFs'!$A$2:$F$29</definedName>
    <definedName name="Z_5032A364_B81A_48DA_88DA_AB3B86B47EE9_.wvu.PrintArea" localSheetId="8" hidden="1">'Annex 6 New Designated EHV Prop'!$A$1:$M$28</definedName>
    <definedName name="Z_5032A364_B81A_48DA_88DA_AB3B86B47EE9_.wvu.PrintArea" localSheetId="9" hidden="1">'Nodal prices'!$A$2:$D$4</definedName>
    <definedName name="Z_5032A364_B81A_48DA_88DA_AB3B86B47EE9_.wvu.PrintTitles" localSheetId="1" hidden="1">'Annex 1 LV and HV charges'!$2:$13</definedName>
    <definedName name="Z_5032A364_B81A_48DA_88DA_AB3B86B47EE9_.wvu.PrintTitles" localSheetId="2" hidden="1">'Annex 2 EHV charges'!$2:$9</definedName>
    <definedName name="Z_5032A364_B81A_48DA_88DA_AB3B86B47EE9_.wvu.PrintTitles" localSheetId="6" hidden="1">'Annex 4 LDNO charges'!$2:$13</definedName>
    <definedName name="Z_5032A364_B81A_48DA_88DA_AB3B86B47EE9_.wvu.PrintTitles" localSheetId="8" hidden="1">'Annex 6 New Designated EHV Prop'!$4:$5</definedName>
    <definedName name="Z_5032A364_B81A_48DA_88DA_AB3B86B47EE9_.wvu.PrintTitles" localSheetId="9" hidden="1">'Nodal prices'!$2:$3</definedName>
  </definedNames>
  <calcPr calcId="152511" concurrentCalc="0"/>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J175" i="5" l="1"/>
  <c r="J174" i="5"/>
  <c r="J173" i="5"/>
  <c r="J148" i="5"/>
  <c r="J147" i="5"/>
  <c r="J146" i="5"/>
  <c r="J121" i="5"/>
  <c r="J120" i="5"/>
  <c r="J119" i="5"/>
  <c r="J94" i="5"/>
  <c r="J93" i="5"/>
  <c r="J92" i="5"/>
  <c r="J67" i="5"/>
  <c r="J66" i="5"/>
  <c r="J65" i="5"/>
  <c r="J39" i="5"/>
  <c r="J38" i="5"/>
  <c r="J37" i="5"/>
  <c r="J21" i="5"/>
  <c r="C14" i="15"/>
  <c r="C18" i="15"/>
  <c r="C17" i="15"/>
  <c r="T14" i="15"/>
  <c r="S14" i="15"/>
  <c r="Q14" i="15"/>
  <c r="P14" i="15"/>
  <c r="O14" i="15"/>
  <c r="N14" i="15"/>
  <c r="M14" i="15"/>
  <c r="I14" i="15"/>
  <c r="H14" i="15"/>
  <c r="G14" i="15"/>
  <c r="F14" i="15"/>
  <c r="E14" i="15"/>
  <c r="D14" i="15"/>
  <c r="R13" i="15"/>
  <c r="R14" i="15"/>
  <c r="T10" i="15"/>
  <c r="T17" i="15"/>
  <c r="S10" i="15"/>
  <c r="S17" i="15"/>
  <c r="R10" i="15"/>
  <c r="R18" i="15"/>
  <c r="Q10" i="15"/>
  <c r="Q17" i="15"/>
  <c r="P10" i="15"/>
  <c r="P17" i="15"/>
  <c r="O10" i="15"/>
  <c r="O17" i="15"/>
  <c r="N10" i="15"/>
  <c r="N18" i="15"/>
  <c r="M10" i="15"/>
  <c r="M17" i="15"/>
  <c r="I10" i="15"/>
  <c r="I17" i="15"/>
  <c r="H10" i="15"/>
  <c r="H17" i="15"/>
  <c r="G10" i="15"/>
  <c r="G18" i="15"/>
  <c r="F10" i="15"/>
  <c r="F17" i="15"/>
  <c r="E10" i="15"/>
  <c r="E17" i="15"/>
  <c r="D10" i="15"/>
  <c r="D17" i="15"/>
  <c r="G17" i="15"/>
  <c r="C21" i="15"/>
  <c r="N17" i="15"/>
  <c r="M21" i="15"/>
  <c r="R17" i="15"/>
  <c r="N21" i="15"/>
  <c r="D18" i="15"/>
  <c r="H18" i="15"/>
  <c r="O18" i="15"/>
  <c r="S18" i="15"/>
  <c r="E18" i="15"/>
  <c r="I18" i="15"/>
  <c r="P18" i="15"/>
  <c r="T18" i="15"/>
  <c r="F18" i="15"/>
  <c r="M18" i="15"/>
  <c r="Q18" i="15"/>
  <c r="C22" i="15"/>
  <c r="M22" i="15"/>
  <c r="N22" i="15"/>
  <c r="A2" i="13"/>
  <c r="A4" i="8"/>
  <c r="A17" i="8"/>
  <c r="A2" i="4"/>
  <c r="A2" i="14"/>
  <c r="A2" i="12"/>
  <c r="A2" i="2"/>
  <c r="B13" i="1"/>
  <c r="B9" i="1"/>
  <c r="B11" i="1"/>
  <c r="A2" i="6"/>
  <c r="A2" i="7"/>
</calcChain>
</file>

<file path=xl/sharedStrings.xml><?xml version="1.0" encoding="utf-8"?>
<sst xmlns="http://schemas.openxmlformats.org/spreadsheetml/2006/main" count="2341" uniqueCount="748">
  <si>
    <t>Domestic Unrestricted</t>
  </si>
  <si>
    <t>Domestic Two Rate</t>
  </si>
  <si>
    <t>LV Medium Non-Domestic</t>
  </si>
  <si>
    <t>LV UMS (Pseudo HH Metered)</t>
  </si>
  <si>
    <t>LV Generation NHH</t>
  </si>
  <si>
    <t>LV Generation Intermittent</t>
  </si>
  <si>
    <t>LV Generation Non-Intermittent</t>
  </si>
  <si>
    <t>LV Sub Generation Intermittent</t>
  </si>
  <si>
    <t>LV Sub Generation Non-Intermittent</t>
  </si>
  <si>
    <t>HV Generation Intermittent</t>
  </si>
  <si>
    <t>HV Generation Non-Intermittent</t>
  </si>
  <si>
    <t>HV Sub Generation Non-Intermittent</t>
  </si>
  <si>
    <t>HV Sub Generation Intermittent</t>
  </si>
  <si>
    <t>LV Sub Generation NHH</t>
  </si>
  <si>
    <t>Domestic Off Peak (related MPAN)</t>
  </si>
  <si>
    <t>Small Non Domestic Unrestricted</t>
  </si>
  <si>
    <t>Small Non Domestic Two Rate</t>
  </si>
  <si>
    <t>Small Non Domestic Off Peak (related MPAN)</t>
  </si>
  <si>
    <t>LV Sub Medium Non-Domestic</t>
  </si>
  <si>
    <t>HV Medium Non-Domestic</t>
  </si>
  <si>
    <t>LV HH Metered</t>
  </si>
  <si>
    <t>LV Sub HH Metered</t>
  </si>
  <si>
    <t>HV HH Metered</t>
  </si>
  <si>
    <t>5-8</t>
  </si>
  <si>
    <t>LDNO LV: Domestic Unrestricted</t>
  </si>
  <si>
    <t>LDNO LV: Domestic Two Rate</t>
  </si>
  <si>
    <t>LDNO LV: Small Non Domestic Unrestricted</t>
  </si>
  <si>
    <t>LDNO LV: Small Non Domestic Two Rate</t>
  </si>
  <si>
    <t>LDNO LV: LV Medium Non-Domestic</t>
  </si>
  <si>
    <t>LDNO LV: LV HH Metered</t>
  </si>
  <si>
    <t>LDNO LV: LV UMS (Pseudo HH Metered)</t>
  </si>
  <si>
    <t>LDNO LV: LV Generation Intermittent</t>
  </si>
  <si>
    <t>LDNO LV: LV Generation Non-Intermittent</t>
  </si>
  <si>
    <t>LDNO HV: Domestic Unrestricted</t>
  </si>
  <si>
    <t>LDNO HV: Domestic Two Rate</t>
  </si>
  <si>
    <t>LDNO HV: Small Non Domestic Unrestricted</t>
  </si>
  <si>
    <t>LDNO HV: Small Non Domestic Two Rate</t>
  </si>
  <si>
    <t>LDNO HV: LV Medium Non-Domestic</t>
  </si>
  <si>
    <t>LDNO HV: LV HH Metered</t>
  </si>
  <si>
    <t>LDNO HV: LV Sub HH Metered</t>
  </si>
  <si>
    <t>LDNO HV: HV HH Metered</t>
  </si>
  <si>
    <t>LDNO HV: LV UMS (Pseudo HH Metered)</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</si>
  <si>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</si>
  <si>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</si>
  <si>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</si>
  <si>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</si>
  <si>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</si>
  <si>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</si>
  <si>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</si>
  <si>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</si>
  <si>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Geographical name</t>
  </si>
  <si>
    <t>Notes:</t>
  </si>
  <si>
    <t>Metered voltage, respective periods and associated LLFCs</t>
  </si>
  <si>
    <t>Period 1</t>
  </si>
  <si>
    <t>Period 2</t>
  </si>
  <si>
    <t>Period 3</t>
  </si>
  <si>
    <t>Period 4</t>
  </si>
  <si>
    <t>Associated LLFC</t>
  </si>
  <si>
    <t>Demand</t>
  </si>
  <si>
    <t>Generation</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</si>
  <si>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</si>
  <si>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</si>
  <si>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</si>
  <si>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</si>
  <si>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</si>
  <si>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</si>
  <si>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</si>
  <si>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</si>
  <si>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</si>
  <si>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</si>
  <si>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</si>
  <si>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</si>
  <si>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</si>
  <si>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</si>
  <si>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</si>
  <si>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</si>
  <si>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</si>
  <si>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</si>
  <si>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</si>
  <si>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16:00 – 19:00</t>
  </si>
  <si>
    <t>Notes</t>
  </si>
  <si>
    <t>All the above times are in UK Clock time</t>
  </si>
  <si>
    <t>Year</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</si>
  <si>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</si>
  <si>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</si>
  <si>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</si>
  <si>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</si>
  <si>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</si>
  <si>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</si>
  <si>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Status</t>
  </si>
  <si>
    <t>Effective From</t>
  </si>
  <si>
    <t>Open LLFCs</t>
  </si>
  <si>
    <t>PCs</t>
  </si>
  <si>
    <t>Unit rate 1 p/kWh</t>
  </si>
  <si>
    <t>Unit rate 2 p/kWh</t>
  </si>
  <si>
    <t>Unit rate 3 p/kWh</t>
  </si>
  <si>
    <t>Fixed charge p/MPAN/day</t>
  </si>
  <si>
    <t>Capacity charge p/kVA/day</t>
  </si>
  <si>
    <t>HV Sub HH Metered</t>
  </si>
  <si>
    <t>07:30 – 16:00
19:00 – 20:00</t>
  </si>
  <si>
    <t>Notes to users of this spreadsheet</t>
  </si>
  <si>
    <t>Notes to DNOs populating this spreadsheet</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</si>
  <si>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</si>
  <si>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</si>
  <si>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</si>
  <si>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</si>
  <si>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</si>
  <si>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</si>
  <si>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</si>
  <si>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</si>
  <si>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</si>
  <si>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</si>
  <si>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</si>
  <si>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</si>
  <si>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</si>
  <si>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</si>
  <si>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</si>
  <si>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</si>
  <si>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</si>
  <si>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</si>
  <si>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</si>
  <si>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</si>
  <si>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</si>
  <si>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</si>
  <si>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</si>
  <si>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</si>
  <si>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</si>
  <si>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</si>
  <si>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</si>
  <si>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</si>
  <si>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</si>
  <si>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</si>
  <si>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</si>
  <si>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</si>
  <si>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</si>
  <si>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</si>
  <si>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</si>
  <si>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</si>
  <si>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</si>
  <si>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</si>
  <si>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</si>
  <si>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</si>
  <si>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</si>
  <si>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</si>
  <si>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</si>
  <si>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</si>
  <si>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</si>
  <si>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</si>
  <si>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</si>
  <si>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</si>
  <si>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</si>
  <si>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</si>
  <si>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</si>
  <si>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</si>
  <si>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</si>
  <si>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</si>
  <si>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</si>
  <si>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</si>
  <si>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</si>
  <si>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</si>
  <si>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</si>
  <si>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</si>
  <si>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</si>
  <si>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</si>
  <si>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</si>
  <si>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</si>
  <si>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</si>
  <si>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</si>
  <si>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</si>
  <si>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</si>
  <si>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</si>
  <si>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</si>
  <si>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</si>
  <si>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</si>
  <si>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</si>
  <si>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</si>
  <si>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</si>
  <si>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</si>
  <si>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</si>
  <si>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</si>
  <si>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</si>
  <si>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</si>
  <si>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</si>
  <si>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</si>
  <si>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Annex 5 LLFs</t>
  </si>
  <si>
    <t>Export fixed charge p/day</t>
  </si>
  <si>
    <t>Note: The list of MPANs / MSIDs provided may be incomplete; the DNO reserves the right to apply the listed charges to any other MPANs / MSIDs associated with the site.</t>
  </si>
  <si>
    <t>NHH UMS category A</t>
  </si>
  <si>
    <t>NHH UMS category B</t>
  </si>
  <si>
    <t>NHH UMS category C</t>
  </si>
  <si>
    <t>NHH UMS category D</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</si>
  <si>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</si>
  <si>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</si>
  <si>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</si>
  <si>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</si>
  <si>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</si>
  <si>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</si>
  <si>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</si>
  <si>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</si>
  <si>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</si>
  <si>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</si>
  <si>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</si>
  <si>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</si>
  <si>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</si>
  <si>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</si>
  <si>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</si>
  <si>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</si>
  <si>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</si>
  <si>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</si>
  <si>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</si>
  <si>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</si>
  <si>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</si>
  <si>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</si>
  <si>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</si>
  <si>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</si>
  <si>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</si>
  <si>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</si>
  <si>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</si>
  <si>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</si>
  <si>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</si>
  <si>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SSC TPR to unit rate lookup table</t>
  </si>
  <si>
    <t>The time periods for the non half hourly metered charge rates in Annex 1 are as specified by the SSC. To determine the appropriate charge rate for each SSC/TPR a lookup table is provided.</t>
  </si>
  <si>
    <t>Nodal prices</t>
  </si>
  <si>
    <t>Reactive power charge
p/kVArh</t>
  </si>
  <si>
    <t>NHH preserved charges/additional LLFCs</t>
  </si>
  <si>
    <t>HH preserved charges/additional LLFCs</t>
  </si>
  <si>
    <t>Excess Capacity charge
p/kVA</t>
  </si>
  <si>
    <t>Import fixed charge
p/day</t>
  </si>
  <si>
    <t>Import capacity rate
p/kVA/day</t>
  </si>
  <si>
    <t>Import exceeded capacity rate
p/kVA/day</t>
  </si>
  <si>
    <t>Export capacity rate
p/kVA/day</t>
  </si>
  <si>
    <t>Export exceeded capacity rate p/kVA/day</t>
  </si>
  <si>
    <t>Local charge 1
£/kVA</t>
  </si>
  <si>
    <t>Remote charge 1
£/kVA</t>
  </si>
  <si>
    <t>Import MPANs/MSIDs</t>
  </si>
  <si>
    <t>Export MPANs/MSIDs</t>
  </si>
  <si>
    <t>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t>
  </si>
  <si>
    <t>Annex 5 contains  the LLFs which must be used to adjust the metering system volumes to take account of losses on the distribution network.</t>
  </si>
  <si>
    <t xml:space="preserve">Contains the unscaled [nodal/network group] costs used to calculate the current EDCM charges. </t>
  </si>
  <si>
    <t>Annex 6 new Designated EHV Properties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</si>
  <si>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</si>
  <si>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</si>
  <si>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</si>
  <si>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</si>
  <si>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</si>
  <si>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Unit rate 1
p/kWh
(red/black)</t>
  </si>
  <si>
    <t>Unit rate 2
p/kWh
(amber/yellow)</t>
  </si>
  <si>
    <t>Unit rate 3
p/kWh
(green)</t>
  </si>
  <si>
    <t>Excess capacity charge
p/kVA/day</t>
  </si>
  <si>
    <t>Generic demand and generation LLFs</t>
  </si>
  <si>
    <t>Metered voltage</t>
  </si>
  <si>
    <t>EHV site specific LLFs</t>
  </si>
  <si>
    <t>EHV sites specific LLFs</t>
  </si>
  <si>
    <t>Annex 6 - Addendum to Annex 2 EHV charges</t>
  </si>
  <si>
    <r>
      <t xml:space="preserve">Import 
</t>
    </r>
    <r>
      <rPr>
        <b/>
        <sz val="10"/>
        <color rgb="FFFF0000"/>
        <rFont val="Arial"/>
        <family val="2"/>
      </rPr>
      <t>super-red</t>
    </r>
    <r>
      <rPr>
        <b/>
        <sz val="10"/>
        <color indexed="8"/>
        <rFont val="Arial"/>
        <family val="2"/>
      </rPr>
      <t xml:space="preserve">
unit rate
p/kWh</t>
    </r>
  </si>
  <si>
    <r>
      <t xml:space="preserve">Export 
</t>
    </r>
    <r>
      <rPr>
        <b/>
        <sz val="10"/>
        <color rgb="FFFF0000"/>
        <rFont val="Arial"/>
        <family val="2"/>
      </rPr>
      <t>super-red</t>
    </r>
    <r>
      <rPr>
        <b/>
        <sz val="10"/>
        <color indexed="8"/>
        <rFont val="Arial"/>
        <family val="2"/>
      </rPr>
      <t xml:space="preserve">
unit rate
p/kWh</t>
    </r>
  </si>
  <si>
    <t>Import LLF period 1</t>
  </si>
  <si>
    <t>Import LLF period 2</t>
  </si>
  <si>
    <t>Import LLF period 3</t>
  </si>
  <si>
    <t>Import LLF period 4</t>
  </si>
  <si>
    <t>Export LLF period 1</t>
  </si>
  <si>
    <t>Export LLF period 2</t>
  </si>
  <si>
    <t>Export LLF period 3</t>
  </si>
  <si>
    <t>Export LLF period 4</t>
  </si>
  <si>
    <t>Note: The list of MPANs/MSIDs provided may be incomplete; the DNO reserves the right to apply the listed charges to any other MPANs/MSIDs associated with the site.</t>
  </si>
  <si>
    <t>Node/Zone ID</t>
  </si>
  <si>
    <t>Company and licence name, charging year, effective from, status</t>
  </si>
  <si>
    <t>Company and licence name</t>
  </si>
  <si>
    <t>Export LLFC</t>
  </si>
  <si>
    <t>Import LLFC</t>
  </si>
  <si>
    <t>Import
fixed charge
(p/day)</t>
  </si>
  <si>
    <t>Import
capacity rate
(p/kVA/day)</t>
  </si>
  <si>
    <t>Import
exceeded capacity rate
(p/kVA/day)</t>
  </si>
  <si>
    <t>Export
fixed charge
(p/day)</t>
  </si>
  <si>
    <t>Export
capacity rate
(p/kVA/day)</t>
  </si>
  <si>
    <t>Export
exceeded capacity rate
(p/kVA/day)</t>
  </si>
  <si>
    <t>Export
exceeded
capacity rate
(p/kVA/day)</t>
  </si>
  <si>
    <t>Red Time Band</t>
  </si>
  <si>
    <t>Amber Time Band</t>
  </si>
  <si>
    <t>Green Time Band</t>
  </si>
  <si>
    <t>Monday to Friday 
(Including Bank Holidays)
All Year</t>
  </si>
  <si>
    <t>Monday to Friday 
(Including Bank Holidays)
November to February Inclusive</t>
  </si>
  <si>
    <t>Super Red Time Band</t>
  </si>
  <si>
    <t>Black Time Band</t>
  </si>
  <si>
    <t>Yellow Time Band</t>
  </si>
  <si>
    <t>Time Bands for Half Hourly Unmetered Properties</t>
  </si>
  <si>
    <t>Time Bands for Half Hourly Metered Properties</t>
  </si>
  <si>
    <t>Time Periods for Designated EHV Properties</t>
  </si>
  <si>
    <r>
      <t xml:space="preserve">Import
</t>
    </r>
    <r>
      <rPr>
        <b/>
        <sz val="10"/>
        <color rgb="FFFF0000"/>
        <rFont val="Arial"/>
        <family val="2"/>
      </rPr>
      <t xml:space="preserve">Super Red
</t>
    </r>
    <r>
      <rPr>
        <b/>
        <sz val="10"/>
        <rFont val="Arial"/>
        <family val="2"/>
      </rPr>
      <t>unit rate
(p/kWh)</t>
    </r>
  </si>
  <si>
    <r>
      <t xml:space="preserve">Export
</t>
    </r>
    <r>
      <rPr>
        <b/>
        <sz val="10"/>
        <color rgb="FFFF0000"/>
        <rFont val="Arial"/>
        <family val="2"/>
      </rPr>
      <t xml:space="preserve">Super Red
</t>
    </r>
    <r>
      <rPr>
        <b/>
        <sz val="10"/>
        <color indexed="8"/>
        <rFont val="Arial"/>
        <family val="2"/>
      </rPr>
      <t>unit rate
(p/kWh)</t>
    </r>
  </si>
  <si>
    <t>Copy EDCM table 5401 (LRIC) or 5150 (FCP) range starting B19 and paste into E11.  Extend or reduce print area as required.</t>
  </si>
  <si>
    <t>16:30 - 19:00</t>
  </si>
  <si>
    <t>Monday to Friday 
(Including Bank Holidays)
March to October Inclusive</t>
  </si>
  <si>
    <t>09:00 - 20:30</t>
  </si>
  <si>
    <t>Monday to Friday 
(Including Bank Holidays)
April to March Inclusive</t>
  </si>
  <si>
    <t xml:space="preserve">09:00 - 16:30
19:00 - 20:30
</t>
  </si>
  <si>
    <t>00:00 - 09:00
20:30 - 24:00</t>
  </si>
  <si>
    <t>00:00 - 24:00</t>
  </si>
  <si>
    <t>Saturday to Sunday 
(Including Bank Holidays)
April to March Inclusive</t>
  </si>
  <si>
    <t>09:00 - 16.30
19:00 - 20:30</t>
  </si>
  <si>
    <t>Winter Weekday Peak</t>
  </si>
  <si>
    <t>Winter Weekday</t>
  </si>
  <si>
    <t>Other</t>
  </si>
  <si>
    <t>Night</t>
  </si>
  <si>
    <t>00:30 – 07:30</t>
  </si>
  <si>
    <t>Tariff ID</t>
  </si>
  <si>
    <t>Export MPANs/ MSIDs</t>
  </si>
  <si>
    <t>Import MPANs/ MSIDs</t>
  </si>
  <si>
    <t>33kV Generic</t>
  </si>
  <si>
    <t>132/33kV Generic</t>
  </si>
  <si>
    <t>132kV Generic</t>
  </si>
  <si>
    <t>Monday to Friday 
Nov to Feb</t>
  </si>
  <si>
    <t>Low Voltage Network</t>
  </si>
  <si>
    <t>Low Voltage Substation</t>
  </si>
  <si>
    <t>High Voltage Network</t>
  </si>
  <si>
    <t>High Voltage Substation</t>
  </si>
  <si>
    <t xml:space="preserve">Please use this spreadsheet with reference to the LC14 use of system charging statement.  </t>
  </si>
  <si>
    <t>Annex 2 and Annex 6 - Import/Export unique identifier columns removed.</t>
  </si>
  <si>
    <t>Annex 5 - edited metered voltage groups for generic LLFs.</t>
  </si>
  <si>
    <t>368, 120</t>
  </si>
  <si>
    <t>370, 371</t>
  </si>
  <si>
    <t>372, 373</t>
  </si>
  <si>
    <t>374, 375</t>
  </si>
  <si>
    <t>377</t>
  </si>
  <si>
    <t>380, 130</t>
  </si>
  <si>
    <t>381, 382</t>
  </si>
  <si>
    <t>131, 383</t>
  </si>
  <si>
    <t>628, 629</t>
  </si>
  <si>
    <t>386, 125</t>
  </si>
  <si>
    <t>630, 631</t>
  </si>
  <si>
    <t>634, 635</t>
  </si>
  <si>
    <t>387, 129</t>
  </si>
  <si>
    <t>388, 132</t>
  </si>
  <si>
    <t>650, 651</t>
  </si>
  <si>
    <t>389, 133</t>
  </si>
  <si>
    <t>390, 134</t>
  </si>
  <si>
    <t>391, 392</t>
  </si>
  <si>
    <t>393, 394</t>
  </si>
  <si>
    <t>395, 396</t>
  </si>
  <si>
    <t>397, 398</t>
  </si>
  <si>
    <t xml:space="preserve"> </t>
  </si>
  <si>
    <t>This form is intentionally left blank</t>
  </si>
  <si>
    <t>Tariff not offered</t>
  </si>
  <si>
    <t>121,369</t>
  </si>
  <si>
    <t>Harlaxton Energy Networks Limited -  GSP_H</t>
  </si>
  <si>
    <t>Harlaxton Energy Networks Limited does not currently have any EHV Import customers</t>
  </si>
  <si>
    <t>Harlaxton Energy Networks Limited does not currently have any EHV Export Customers</t>
  </si>
  <si>
    <t>Harlaxton Energy Networks Limited has no Preserved NHH Tariffs/Additional LLFC classes</t>
  </si>
  <si>
    <t>Harlaxton Energy Networks Limited does not currently have any EHV Site Specific customers</t>
  </si>
  <si>
    <t>Harlaxton Energy Networks Limited does not currently have any EHV Import Customers</t>
  </si>
  <si>
    <t>Harlaxton Energy Networks Limited has no Preserved HH Tariffs/Additional LLFC classes</t>
  </si>
  <si>
    <t>2015-16</t>
  </si>
  <si>
    <t>LV Network Domestic</t>
  </si>
  <si>
    <t>LV Network Non-Domestic Non CT</t>
  </si>
  <si>
    <t>Monday to Friday 
(Including Bank Holidays)
March to October</t>
  </si>
  <si>
    <t>09:00 - 16:30
19:00 - 20:30</t>
  </si>
  <si>
    <t>Monday to Friday 
(Including Bank Holidays)
November to February</t>
  </si>
  <si>
    <t>Monday to Friday 
(Including Bank Holidays)
April to March</t>
  </si>
  <si>
    <t>Saturday and Sunday
All Year</t>
  </si>
  <si>
    <t>Saturday and Sunday 
All Year</t>
  </si>
  <si>
    <t>LDNO LV: LV Network Domestic</t>
  </si>
  <si>
    <t>-</t>
  </si>
  <si>
    <t>LDNO LV: LV Network Non-Domestic Non-CT</t>
  </si>
  <si>
    <t>LDNO LV: LV Generation NHH or Aggregate HH</t>
  </si>
  <si>
    <t>8&amp;0</t>
  </si>
  <si>
    <t>LDNO HV: LV Network Domestic</t>
  </si>
  <si>
    <t>LDNO HV: LV Network Non-Domestic Non-CT</t>
  </si>
  <si>
    <t>LDNO HV: LV Generation NHH or Aggregate HH</t>
  </si>
  <si>
    <t>LDNO HVplus: LV Network Domestic</t>
  </si>
  <si>
    <t>LDNO HVplus: LV Network Non-Domestic Non-CT</t>
  </si>
  <si>
    <t>LDNO HVplus: LV Generation NHH or Aggregate HH</t>
  </si>
  <si>
    <t>LDNO EHV: LV Network Domestic</t>
  </si>
  <si>
    <t>LDNO EHV: LV Network Non-Domestic Non-CT</t>
  </si>
  <si>
    <t>LDNO EHV: LV Generation NHH or Aggregate HH</t>
  </si>
  <si>
    <t>LDNO 132kV/EHV: LV Network Domestic</t>
  </si>
  <si>
    <t>LDNO 132kV/EHV: LV Network Non-Domestic Non-CT</t>
  </si>
  <si>
    <t>LDNO 132kV/EHV: LV Generation NHH or Aggregate HH</t>
  </si>
  <si>
    <t>LDNO 132kV: LV Network Domestic</t>
  </si>
  <si>
    <t>LDNO 132kV: LV Network Non-Domestic Non-CT</t>
  </si>
  <si>
    <t>LDNO 132kV: LV Generation NHH or Aggregate HH</t>
  </si>
  <si>
    <t>LDNO 0000: LV Network Domestic</t>
  </si>
  <si>
    <t>LDNO 0000: LV Network Non-Domestic Non-CT</t>
  </si>
  <si>
    <t>LDNO 0000: LV Generation NHH or Aggregate HH</t>
  </si>
  <si>
    <t>20:00 - 00:30</t>
  </si>
  <si>
    <t>Saturday to Sunday 
All Year and        Monday to Friday 
Mar to Oct</t>
  </si>
  <si>
    <t>07:30 - 00:30</t>
  </si>
  <si>
    <t>Standard Settlement Configuration Id</t>
  </si>
  <si>
    <t>Time Pattern Regime Id</t>
  </si>
  <si>
    <t>Standard Settlement Configuration Desc</t>
  </si>
  <si>
    <t>Common Decode</t>
  </si>
  <si>
    <t>Change implemented</t>
  </si>
  <si>
    <t>Date</t>
  </si>
  <si>
    <t>Comments</t>
  </si>
  <si>
    <t>10-hour OP</t>
  </si>
  <si>
    <t>O</t>
  </si>
  <si>
    <t>First published spreadsheet</t>
  </si>
  <si>
    <t>SSC 0330 charge rates corrected</t>
  </si>
  <si>
    <t>Previous Off-peak rate corrected to charge 2</t>
  </si>
  <si>
    <t>10-hour OP + w/e</t>
  </si>
  <si>
    <t>SSC 0250 charge rate corrected</t>
  </si>
  <si>
    <t>Previous rate 1 corrected to Off Peak O</t>
  </si>
  <si>
    <t>10.5-hour OP</t>
  </si>
  <si>
    <t>SSC 0134 charge rate corrected</t>
  </si>
  <si>
    <t>TPR 00101 corrected from Off Peak O to Rate 1</t>
  </si>
  <si>
    <t>New SSCs added</t>
  </si>
  <si>
    <t>New SSCs from 0953 added.</t>
  </si>
  <si>
    <t>SSC 0394 charge rate corrected</t>
  </si>
  <si>
    <t>TPR 01177 corrected to rate 2</t>
  </si>
  <si>
    <t>Table reviewed and updated</t>
  </si>
  <si>
    <t>New SSCs from 0949 to 0952, 0975 &amp; 0976 and 0982 &amp; 0983 added.</t>
  </si>
  <si>
    <t>New SSCs from 0984 and 0985 added.</t>
  </si>
  <si>
    <t>11 Hour OP</t>
  </si>
  <si>
    <t>EMEB or MIDE only</t>
  </si>
  <si>
    <t>11.5-hour OP</t>
  </si>
  <si>
    <t>Unsupported (SWEB)</t>
  </si>
  <si>
    <t>11-hour OP</t>
  </si>
  <si>
    <t>O or Unsupported (SWEB)</t>
  </si>
  <si>
    <t>8.5-hour OP</t>
  </si>
  <si>
    <t>9-hour OP</t>
  </si>
  <si>
    <t>11-hour OP + Summer</t>
  </si>
  <si>
    <t>11-hour OP + w/e</t>
  </si>
  <si>
    <t>11-hour OP + w/e &amp; Summer</t>
  </si>
  <si>
    <t>11-hour OP + weekends</t>
  </si>
  <si>
    <t>12-hour  OP + w/e &amp; Summer</t>
  </si>
  <si>
    <t>12-hour night</t>
  </si>
  <si>
    <t>12-hour OP</t>
  </si>
  <si>
    <t>Domestic Prepayment</t>
  </si>
  <si>
    <t>8-hour OP (see also SSC 427)</t>
  </si>
  <si>
    <t>2 or Unsupported (SWEB)</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</si>
  <si>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</si>
  <si>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</si>
  <si>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</si>
  <si>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</si>
  <si>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</si>
  <si>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</si>
  <si>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</si>
  <si>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</si>
  <si>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</si>
  <si>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</si>
  <si>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</si>
  <si>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</si>
  <si>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</si>
  <si>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</si>
  <si>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</si>
  <si>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</si>
  <si>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</si>
  <si>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</si>
  <si>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</si>
  <si>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</si>
  <si>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</si>
  <si>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</si>
  <si>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 Day</t>
  </si>
  <si>
    <t>7-hour E7 Night</t>
  </si>
  <si>
    <t>3-rate SToD</t>
  </si>
  <si>
    <t>Dom/Non-dom Seasonal (link SSC 0342)</t>
  </si>
  <si>
    <t>3-rate variable</t>
  </si>
  <si>
    <t>4-rate SToD</t>
  </si>
  <si>
    <t>closed - no longer exists - was used SPM only</t>
  </si>
  <si>
    <t>5-rate SToD</t>
  </si>
  <si>
    <t>6-rate SToD</t>
  </si>
  <si>
    <t>7-hour OP (see also SSC 0185)</t>
  </si>
  <si>
    <t>Smart 7, heating</t>
  </si>
  <si>
    <t>7-hour E7</t>
  </si>
  <si>
    <t>7-hour E7 (Cornwall &amp; def reinforcement)</t>
  </si>
  <si>
    <t>Supertariff heating</t>
  </si>
  <si>
    <t>7-hour E7 (differential switching)</t>
  </si>
  <si>
    <t>7-hour night</t>
  </si>
  <si>
    <t>Key Meter pseudo 2-rate</t>
  </si>
  <si>
    <t>1 or Unsupported (SWEB)</t>
  </si>
  <si>
    <t>Economy 7 Day &amp; Night</t>
  </si>
  <si>
    <t>7-hour OP</t>
  </si>
  <si>
    <t>7-hour variable E7 (Menter B)</t>
  </si>
  <si>
    <t>7-hour variable E7 (Menter A)</t>
  </si>
  <si>
    <t>8-hour E7</t>
  </si>
  <si>
    <t>8-hour night</t>
  </si>
  <si>
    <t>10-hour night</t>
  </si>
  <si>
    <t>2 or Unsupported (SWAE)</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</si>
  <si>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</si>
  <si>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</si>
  <si>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</si>
  <si>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</si>
  <si>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</si>
  <si>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</si>
  <si>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</si>
  <si>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</si>
  <si>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</si>
  <si>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</si>
  <si>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</si>
  <si>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</si>
  <si>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</si>
  <si>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</si>
  <si>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</si>
  <si>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</si>
  <si>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</si>
  <si>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</si>
  <si>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</si>
  <si>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</si>
  <si>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</si>
  <si>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 or Unsupported (SWAE)</t>
  </si>
  <si>
    <t>12-hour Evening/Weekend</t>
  </si>
  <si>
    <t>1 or Unsupported (SWAE and SWEB)</t>
  </si>
  <si>
    <t>Unsupported (SWAE)</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</si>
  <si>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</si>
  <si>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</si>
  <si>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</si>
  <si>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</si>
  <si>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</si>
  <si>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</si>
  <si>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</si>
  <si>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</si>
  <si>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</si>
  <si>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</si>
  <si>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</si>
  <si>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</si>
  <si>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</si>
  <si>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</si>
  <si>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</si>
  <si>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</si>
  <si>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</si>
  <si>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</si>
  <si>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</si>
  <si>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</si>
  <si>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</si>
  <si>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</si>
  <si>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</si>
  <si>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</si>
  <si>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</si>
  <si>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</si>
  <si>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</si>
  <si>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</si>
  <si>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</si>
  <si>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</si>
  <si>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</si>
  <si>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</si>
  <si>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</si>
  <si>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</si>
  <si>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</si>
  <si>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</si>
  <si>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</si>
  <si>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</si>
  <si>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</si>
  <si>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</si>
  <si>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</si>
  <si>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</si>
  <si>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</si>
  <si>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</si>
  <si>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</si>
  <si>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</si>
  <si>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</si>
  <si>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</si>
  <si>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</si>
  <si>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</si>
  <si>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</si>
  <si>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</si>
  <si>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</si>
  <si>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</si>
  <si>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</si>
  <si>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</si>
  <si>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</si>
  <si>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</si>
  <si>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</si>
  <si>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</si>
  <si>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</si>
  <si>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</si>
  <si>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</si>
  <si>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</si>
  <si>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</si>
  <si>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</si>
  <si>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</si>
  <si>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</si>
  <si>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</si>
  <si>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</si>
  <si>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</si>
  <si>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</si>
  <si>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</si>
  <si>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</si>
  <si>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</si>
  <si>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</si>
  <si>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</si>
  <si>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</si>
  <si>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</si>
  <si>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</si>
  <si>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</si>
  <si>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</si>
  <si>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</si>
  <si>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</si>
  <si>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</si>
  <si>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</si>
  <si>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</si>
  <si>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</si>
  <si>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</si>
  <si>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</si>
  <si>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</si>
  <si>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</si>
  <si>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</si>
  <si>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</si>
  <si>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</si>
  <si>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</si>
  <si>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</si>
  <si>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</si>
  <si>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</si>
  <si>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</si>
  <si>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</si>
  <si>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</si>
  <si>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</si>
  <si>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</si>
  <si>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</si>
  <si>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</si>
  <si>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</si>
  <si>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</si>
  <si>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</si>
  <si>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</si>
  <si>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</si>
  <si>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</si>
  <si>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</si>
  <si>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</si>
  <si>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</si>
  <si>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2 or Unsupported (SWAE and SWEB)</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</si>
  <si>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</si>
  <si>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</si>
  <si>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</si>
  <si>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</si>
  <si>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</si>
  <si>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</si>
  <si>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</si>
  <si>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</si>
  <si>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</si>
  <si>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</si>
  <si>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</si>
  <si>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</si>
  <si>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</si>
  <si>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</si>
  <si>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</si>
  <si>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</si>
  <si>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</si>
  <si>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</si>
  <si>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</si>
  <si>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</si>
  <si>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</si>
  <si>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</si>
  <si>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</si>
  <si>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</si>
  <si>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</si>
  <si>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</si>
  <si>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</si>
  <si>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</si>
  <si>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</si>
  <si>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</si>
  <si>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</si>
  <si>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</si>
  <si>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LV and HV tariff calculator</t>
  </si>
  <si>
    <t>EHV site calculator</t>
  </si>
  <si>
    <t>Step 1, Choose your tariff using the drop down list in cell B10</t>
  </si>
  <si>
    <t>Step 1, Choose your tariff using the drop down list in cell L10</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</si>
  <si>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</si>
  <si>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</si>
  <si>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</si>
  <si>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</si>
  <si>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</si>
  <si>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</si>
  <si>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Import red
unit rate
(p/kWh)</t>
  </si>
  <si>
    <t>Export
Super Red
unit rate
(p/kWh)</t>
  </si>
  <si>
    <t>Tariff components</t>
  </si>
  <si>
    <t>Unit 1
kWh
(red/black/day)</t>
  </si>
  <si>
    <t>Unit 2
kWh
(amber/yellow
/night)</t>
  </si>
  <si>
    <t>Unit 3
kWh
(green)</t>
  </si>
  <si>
    <t>Number of days in consumption period
i.e. 365 if one year</t>
  </si>
  <si>
    <t>Maximum import or export capacity
kVA</t>
  </si>
  <si>
    <t>Excess reactive units 
kVArh</t>
  </si>
  <si>
    <t>Average daily excess capacity
kVA</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</si>
  <si>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</si>
  <si>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</si>
  <si>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</si>
  <si>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</si>
  <si>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</si>
  <si>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</si>
  <si>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</si>
  <si>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</si>
  <si>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</si>
  <si>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</si>
  <si>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</si>
  <si>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</si>
  <si>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Reactive power charge
£</t>
  </si>
  <si>
    <t>Excess capacity charge
£</t>
  </si>
  <si>
    <t>Import 
super red charge
£</t>
  </si>
  <si>
    <t>Import
fixed charge
£</t>
  </si>
  <si>
    <t>Import
capacity charge
£</t>
  </si>
  <si>
    <t>Import excess capacity charge
£</t>
  </si>
  <si>
    <t>Export super red charge
£</t>
  </si>
  <si>
    <t>Export fixed charge
£</t>
  </si>
  <si>
    <t>Export capacity charge
£</t>
  </si>
  <si>
    <t>Export excess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</si>
  <si>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</si>
  <si>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</si>
  <si>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</si>
  <si>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</si>
  <si>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</si>
  <si>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</si>
  <si>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</si>
  <si>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 xml:space="preserve">120 121 125 129 130 132 133 134 368 369 370 371 372 373 374 375 380 386 387 388 389 390 628 629 630 631 634 635 </t>
  </si>
  <si>
    <t>377 381 382 391 392 393 394 650 651</t>
  </si>
  <si>
    <r>
      <t>131</t>
    </r>
    <r>
      <rPr>
        <sz val="9"/>
        <color theme="3" tint="0.39997558519241921"/>
        <rFont val="Tahoma"/>
        <family val="2"/>
      </rPr>
      <t xml:space="preserve"> </t>
    </r>
    <r>
      <rPr>
        <sz val="9"/>
        <color indexed="8"/>
        <rFont val="Tahoma"/>
        <family val="2"/>
      </rPr>
      <t>383 395 396 397 398</t>
    </r>
  </si>
  <si>
    <t>N/A</t>
  </si>
  <si>
    <t>368</t>
  </si>
  <si>
    <t>369</t>
  </si>
  <si>
    <t>370</t>
  </si>
  <si>
    <t>372</t>
  </si>
  <si>
    <t>374</t>
  </si>
  <si>
    <t>399</t>
  </si>
  <si>
    <t>401</t>
  </si>
  <si>
    <t>380</t>
  </si>
  <si>
    <t>628</t>
  </si>
  <si>
    <t>386</t>
  </si>
  <si>
    <t>630</t>
  </si>
  <si>
    <t>634</t>
  </si>
  <si>
    <t>387</t>
  </si>
  <si>
    <t>388</t>
  </si>
  <si>
    <t>389</t>
  </si>
  <si>
    <t>390</t>
  </si>
  <si>
    <t>120</t>
  </si>
  <si>
    <t>121</t>
  </si>
  <si>
    <t>371</t>
  </si>
  <si>
    <t>373</t>
  </si>
  <si>
    <t>375</t>
  </si>
  <si>
    <t>400</t>
  </si>
  <si>
    <t>402</t>
  </si>
  <si>
    <t>130</t>
  </si>
  <si>
    <t>382</t>
  </si>
  <si>
    <t>131</t>
  </si>
  <si>
    <t>629</t>
  </si>
  <si>
    <t>125</t>
  </si>
  <si>
    <t>631</t>
  </si>
  <si>
    <t>635</t>
  </si>
  <si>
    <t>129</t>
  </si>
  <si>
    <t>132</t>
  </si>
  <si>
    <t>651</t>
  </si>
  <si>
    <t>133</t>
  </si>
  <si>
    <t>134</t>
  </si>
  <si>
    <t>392</t>
  </si>
  <si>
    <t>394</t>
  </si>
  <si>
    <t>395</t>
  </si>
  <si>
    <t>397</t>
  </si>
  <si>
    <t>1st October 2015</t>
  </si>
  <si>
    <t>Final</t>
  </si>
  <si>
    <t>Harlaxton Energy Networks Limited - GSP_H - Effective from 1st October 2015 - Final LDNO Tariffs</t>
  </si>
  <si>
    <t>Harlaxton Energy Networks Ltd - GSP_H - Effective From 1st October 2015 - Final</t>
  </si>
  <si>
    <t>399, 400</t>
  </si>
  <si>
    <t>401, 402</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</si>
</sst>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_-;\-* #,##0.00_-;_-* &quot;-&quot;??_-;_-@_-"/>
    <numFmt numFmtId="164" formatCode="0.00_ ;[Red]\-0.00\ "/>
    <numFmt numFmtId="165" formatCode="0.000"/>
    <numFmt numFmtId="166" formatCode="#,##0.000"/>
    <numFmt numFmtId="167" formatCode="#"/>
    <numFmt numFmtId="168" formatCode="\ _(???,???,??0.000_);[Red]\ \(???,???,??0.000\);"/>
    <numFmt numFmtId="169" formatCode="\ _(???,???,??0.00_);[Red]\ \(???,???,??0.00\);"/>
    <numFmt numFmtId="170" formatCode="0000"/>
    <numFmt numFmtId="171" formatCode="00000"/>
    <numFmt numFmtId="172" formatCode="0.000_ ;[Red]\-0.000\ "/>
    <numFmt numFmtId="173" formatCode="0.000_ ;[White]\-0.000\ "/>
    <numFmt numFmtId="174" formatCode="0.000_ ;\-0.000\ "/>
    <numFmt numFmtId="175" formatCode="0.00;[Red]\-0.00;?;"/>
    <numFmt numFmtId="176" formatCode="#,##0.00_ ;[Red]\-#,##0.00\ "/>
    <numFmt numFmtId="177" formatCode="0.000;[Red]\-0.000;?;"/>
    <numFmt numFmtId="178" formatCode="#,##0;\-#,##0;;"/>
    <numFmt numFmtId="179" formatCode="#,##0;[Red]\-#,##0;;"/>
  </numFmts>
  <fonts count="36" x14ac:knownFonts="1">
    <font>
      <sz val="10"/>
      <name val="Arial"/>
    </font>
    <font>
      <sz val="11"/>
      <color theme="1"/>
      <name val="Calibri"/>
      <family val="2"/>
      <scheme val="minor"/>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0"/>
      <color theme="1"/>
      <name val="Calibri"/>
      <family val="2"/>
      <scheme val="minor"/>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1"/>
      <color indexed="8"/>
      <name val="Arial"/>
      <family val="2"/>
    </font>
    <font>
      <b/>
      <sz val="10"/>
      <color indexed="8"/>
      <name val="Arial"/>
      <family val="2"/>
    </font>
    <font>
      <b/>
      <sz val="10"/>
      <color rgb="FFFF0000"/>
      <name val="Arial"/>
      <family val="2"/>
    </font>
    <font>
      <b/>
      <sz val="10"/>
      <color theme="0"/>
      <name val="Arial"/>
      <family val="2"/>
    </font>
    <font>
      <b/>
      <sz val="12"/>
      <name val="Arial"/>
      <family val="2"/>
    </font>
    <font>
      <b/>
      <sz val="11"/>
      <color theme="1"/>
      <name val="Arial"/>
      <family val="2"/>
    </font>
    <font>
      <b/>
      <sz val="11"/>
      <color indexed="9"/>
      <name val="Arial"/>
      <family val="2"/>
    </font>
    <font>
      <sz val="10"/>
      <name val="Calibri"/>
      <family val="2"/>
      <scheme val="minor"/>
    </font>
    <font>
      <sz val="11"/>
      <color theme="0"/>
      <name val="Calibri"/>
      <family val="2"/>
      <scheme val="minor"/>
    </font>
    <font>
      <sz val="10"/>
      <color theme="1"/>
      <name val="Arial"/>
      <family val="2"/>
    </font>
    <font>
      <b/>
      <sz val="12"/>
      <color theme="3"/>
      <name val="Arial"/>
      <family val="2"/>
    </font>
    <font>
      <sz val="12"/>
      <name val="Arial"/>
      <family val="2"/>
    </font>
    <font>
      <sz val="9"/>
      <color indexed="8"/>
      <name val="Tahoma"/>
      <family val="2"/>
    </font>
    <font>
      <sz val="9"/>
      <color theme="3" tint="0.39997558519241921"/>
      <name val="Tahoma"/>
      <family val="2"/>
    </font>
  </fonts>
  <fills count="47">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FF"/>
        <bgColor indexed="64"/>
      </patternFill>
    </fill>
    <fill>
      <patternFill patternType="solid">
        <fgColor theme="0" tint="-0.34998626667073579"/>
        <bgColor indexed="64"/>
      </patternFill>
    </fill>
    <fill>
      <patternFill patternType="solid">
        <fgColor theme="0" tint="-0.34998626667073579"/>
        <bgColor indexed="55"/>
      </patternFill>
    </fill>
    <fill>
      <patternFill patternType="solid">
        <fgColor indexed="10"/>
        <bgColor indexed="64"/>
      </patternFill>
    </fill>
    <fill>
      <patternFill patternType="solid">
        <fgColor indexed="51"/>
        <bgColor indexed="64"/>
      </patternFill>
    </fill>
    <fill>
      <patternFill patternType="solid">
        <fgColor indexed="17"/>
        <bgColor indexed="64"/>
      </patternFill>
    </fill>
    <fill>
      <patternFill patternType="solid">
        <fgColor indexed="8"/>
        <bgColor indexed="64"/>
      </patternFill>
    </fill>
    <fill>
      <patternFill patternType="solid">
        <fgColor indexed="13"/>
        <bgColor indexed="64"/>
      </patternFill>
    </fill>
    <fill>
      <patternFill patternType="solid">
        <fgColor theme="3" tint="0.79998168889431442"/>
        <bgColor indexed="64"/>
      </patternFill>
    </fill>
    <fill>
      <patternFill patternType="solid">
        <fgColor rgb="FFFFCC99"/>
        <bgColor rgb="FF000000"/>
      </patternFill>
    </fill>
    <fill>
      <patternFill patternType="solid">
        <fgColor rgb="FFC0C0C0"/>
        <bgColor rgb="FF000000"/>
      </patternFill>
    </fill>
    <fill>
      <patternFill patternType="solid">
        <fgColor theme="4"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rgb="FFFFBE82"/>
        <bgColor indexed="64"/>
      </patternFill>
    </fill>
    <fill>
      <patternFill patternType="solid">
        <fgColor rgb="FFCCFFCC"/>
        <bgColor indexed="64"/>
      </patternFill>
    </fill>
    <fill>
      <patternFill patternType="solid">
        <fgColor rgb="FF8CFFCC"/>
        <bgColor indexed="64"/>
      </patternFill>
    </fill>
    <fill>
      <patternFill patternType="solid">
        <fgColor theme="9" tint="0.39997558519241921"/>
        <bgColor indexed="64"/>
      </patternFill>
    </fill>
    <fill>
      <patternFill patternType="solid">
        <fgColor rgb="FFB4FFCC"/>
        <bgColor indexed="64"/>
      </patternFill>
    </fill>
    <fill>
      <patternFill patternType="solid">
        <fgColor rgb="FFB8D2BB"/>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6">
    <xf numFmtId="0" fontId="0" fillId="0" borderId="0"/>
    <xf numFmtId="0" fontId="2" fillId="0" borderId="0"/>
    <xf numFmtId="0" fontId="9" fillId="0" borderId="0" applyNumberFormat="0" applyFill="0" applyBorder="0" applyAlignment="0" applyProtection="0"/>
    <xf numFmtId="0" fontId="10" fillId="5" borderId="8" applyNumberFormat="0" applyAlignment="0" applyProtection="0"/>
    <xf numFmtId="0" fontId="11" fillId="0" borderId="0" applyNumberFormat="0" applyFill="0" applyBorder="0" applyAlignment="0" applyProtection="0">
      <alignment vertical="top"/>
      <protection locked="0"/>
    </xf>
    <xf numFmtId="0" fontId="18" fillId="0" borderId="10" applyNumberFormat="0" applyFill="0" applyAlignment="0" applyProtection="0"/>
    <xf numFmtId="0" fontId="9" fillId="0" borderId="11" applyNumberFormat="0" applyFill="0" applyAlignment="0" applyProtection="0"/>
    <xf numFmtId="0" fontId="4" fillId="0" borderId="0"/>
    <xf numFmtId="43" fontId="4" fillId="0" borderId="0" applyFont="0" applyFill="0" applyBorder="0" applyAlignment="0" applyProtection="0"/>
    <xf numFmtId="0" fontId="4" fillId="0" borderId="0"/>
    <xf numFmtId="0" fontId="30" fillId="36" borderId="0" applyNumberFormat="0" applyBorder="0" applyAlignment="0" applyProtection="0"/>
    <xf numFmtId="0" fontId="1" fillId="6" borderId="0" applyNumberFormat="0" applyBorder="0" applyAlignment="0" applyProtection="0"/>
    <xf numFmtId="0" fontId="30" fillId="37" borderId="0" applyNumberFormat="0" applyBorder="0" applyAlignment="0" applyProtection="0"/>
    <xf numFmtId="0" fontId="30" fillId="38" borderId="0" applyNumberFormat="0" applyBorder="0" applyAlignment="0" applyProtection="0"/>
    <xf numFmtId="0" fontId="1" fillId="39" borderId="0" applyNumberFormat="0" applyBorder="0" applyAlignment="0" applyProtection="0"/>
    <xf numFmtId="0" fontId="30" fillId="40" borderId="0" applyNumberFormat="0" applyBorder="0" applyAlignment="0" applyProtection="0"/>
  </cellStyleXfs>
  <cellXfs count="357">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6" fillId="2" borderId="0" xfId="0" applyFont="1" applyFill="1" applyAlignment="1">
      <alignment vertical="center"/>
    </xf>
    <xf numFmtId="0" fontId="0" fillId="0" borderId="0" xfId="0" applyBorder="1"/>
    <xf numFmtId="0" fontId="11" fillId="2" borderId="0" xfId="4" applyFill="1" applyAlignment="1" applyProtection="1">
      <alignment vertical="center"/>
      <protection hidden="1"/>
    </xf>
    <xf numFmtId="0" fontId="12" fillId="2" borderId="0" xfId="4" applyFont="1" applyFill="1" applyAlignment="1" applyProtection="1">
      <alignment vertical="center"/>
    </xf>
    <xf numFmtId="0" fontId="5" fillId="7" borderId="1" xfId="0" applyFont="1" applyFill="1" applyBorder="1" applyAlignment="1">
      <alignment horizontal="center" vertical="center" wrapText="1"/>
    </xf>
    <xf numFmtId="0" fontId="4" fillId="0" borderId="1" xfId="0" quotePrefix="1" applyFont="1" applyBorder="1" applyAlignment="1">
      <alignment horizontal="left" vertical="top" wrapText="1"/>
    </xf>
    <xf numFmtId="0" fontId="5" fillId="7" borderId="1" xfId="0" applyFont="1" applyFill="1" applyBorder="1" applyAlignment="1" applyProtection="1">
      <alignment vertical="center" wrapText="1"/>
      <protection locked="0"/>
    </xf>
    <xf numFmtId="0" fontId="13" fillId="4" borderId="1"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4" fillId="4" borderId="1"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2" borderId="0" xfId="0" applyFont="1" applyFill="1" applyAlignment="1">
      <alignment vertical="center"/>
    </xf>
    <xf numFmtId="0" fontId="0" fillId="0" borderId="0" xfId="0" applyProtection="1">
      <protection locked="0"/>
    </xf>
    <xf numFmtId="0" fontId="5" fillId="7" borderId="1" xfId="0" applyFont="1" applyFill="1" applyBorder="1" applyAlignment="1" applyProtection="1">
      <alignment vertical="center" wrapText="1"/>
    </xf>
    <xf numFmtId="165" fontId="4" fillId="3" borderId="1" xfId="0" applyNumberFormat="1" applyFont="1" applyFill="1" applyBorder="1" applyAlignment="1" applyProtection="1">
      <alignment horizontal="center" vertical="center"/>
    </xf>
    <xf numFmtId="165" fontId="4" fillId="4" borderId="1" xfId="0" applyNumberFormat="1" applyFont="1" applyFill="1" applyBorder="1" applyAlignment="1" applyProtection="1">
      <alignment horizontal="center" vertical="center"/>
    </xf>
    <xf numFmtId="167" fontId="4" fillId="3" borderId="1" xfId="0" applyNumberFormat="1" applyFont="1" applyFill="1" applyBorder="1" applyAlignment="1" applyProtection="1">
      <alignment horizontal="center" vertical="center"/>
      <protection locked="0"/>
    </xf>
    <xf numFmtId="49" fontId="13" fillId="8" borderId="1" xfId="0" applyNumberFormat="1" applyFont="1" applyFill="1" applyBorder="1" applyAlignment="1" applyProtection="1">
      <alignment horizontal="center" vertical="center" wrapText="1"/>
      <protection locked="0"/>
    </xf>
    <xf numFmtId="0" fontId="5" fillId="7" borderId="1" xfId="0" quotePrefix="1" applyFont="1" applyFill="1" applyBorder="1" applyAlignment="1">
      <alignment horizontal="center" vertical="center" wrapText="1"/>
    </xf>
    <xf numFmtId="49" fontId="14" fillId="5" borderId="8" xfId="3" applyNumberFormat="1" applyFont="1" applyAlignment="1" applyProtection="1">
      <alignment horizontal="center" vertical="center" wrapText="1"/>
      <protection locked="0"/>
    </xf>
    <xf numFmtId="0" fontId="5" fillId="7" borderId="1" xfId="0" quotePrefix="1" applyFont="1" applyFill="1" applyBorder="1" applyAlignment="1" applyProtection="1">
      <alignment horizontal="left" vertical="center" wrapText="1"/>
    </xf>
    <xf numFmtId="168" fontId="17" fillId="12" borderId="1" xfId="0" applyNumberFormat="1" applyFont="1" applyFill="1" applyBorder="1" applyAlignment="1" applyProtection="1">
      <alignment horizontal="center" vertical="center"/>
      <protection locked="0"/>
    </xf>
    <xf numFmtId="169" fontId="17" fillId="12" borderId="1" xfId="0" applyNumberFormat="1" applyFont="1" applyFill="1" applyBorder="1" applyAlignment="1" applyProtection="1">
      <alignment horizontal="center" vertical="center"/>
      <protection locked="0"/>
    </xf>
    <xf numFmtId="168" fontId="17" fillId="14" borderId="1" xfId="0" applyNumberFormat="1" applyFont="1" applyFill="1" applyBorder="1" applyAlignment="1" applyProtection="1">
      <alignment horizontal="center" vertical="center"/>
      <protection locked="0"/>
    </xf>
    <xf numFmtId="169" fontId="17" fillId="14" borderId="1" xfId="0" applyNumberFormat="1" applyFont="1" applyFill="1" applyBorder="1" applyAlignment="1" applyProtection="1">
      <alignment horizontal="center" vertical="center"/>
      <protection locked="0"/>
    </xf>
    <xf numFmtId="0" fontId="5" fillId="13" borderId="1" xfId="0" quotePrefix="1" applyFont="1" applyFill="1" applyBorder="1" applyAlignment="1">
      <alignment horizontal="center" vertical="center" wrapText="1"/>
    </xf>
    <xf numFmtId="169" fontId="17" fillId="15" borderId="1" xfId="0" applyNumberFormat="1" applyFont="1" applyFill="1" applyBorder="1" applyAlignment="1" applyProtection="1">
      <alignment horizontal="center" vertical="center"/>
      <protection locked="0"/>
    </xf>
    <xf numFmtId="0" fontId="5" fillId="16" borderId="1" xfId="0" quotePrefix="1" applyFont="1" applyFill="1" applyBorder="1" applyAlignment="1">
      <alignment horizontal="center" vertical="center" wrapText="1"/>
    </xf>
    <xf numFmtId="49" fontId="4"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68" fontId="17" fillId="9" borderId="1" xfId="0" applyNumberFormat="1" applyFont="1" applyFill="1" applyBorder="1" applyAlignment="1" applyProtection="1">
      <alignment horizontal="center" vertical="center"/>
      <protection locked="0"/>
    </xf>
    <xf numFmtId="169" fontId="17"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16" fillId="11" borderId="1" xfId="0" applyNumberFormat="1" applyFont="1" applyFill="1" applyBorder="1" applyAlignment="1" applyProtection="1">
      <alignment vertical="center" wrapText="1"/>
    </xf>
    <xf numFmtId="0" fontId="5" fillId="7" borderId="1" xfId="0" quotePrefix="1" applyFont="1" applyFill="1" applyBorder="1" applyAlignment="1" applyProtection="1">
      <alignment horizontal="center" vertical="center" wrapText="1"/>
    </xf>
    <xf numFmtId="0" fontId="4" fillId="0" borderId="0" xfId="7" applyAlignment="1">
      <alignment horizontal="center" vertical="top" wrapText="1"/>
    </xf>
    <xf numFmtId="0" fontId="4" fillId="0" borderId="0" xfId="7"/>
    <xf numFmtId="0" fontId="4" fillId="0" borderId="0" xfId="7" applyAlignment="1">
      <alignment horizontal="left"/>
    </xf>
    <xf numFmtId="0" fontId="0" fillId="0" borderId="0" xfId="0" quotePrefix="1" applyAlignment="1">
      <alignment horizontal="left"/>
    </xf>
    <xf numFmtId="14" fontId="0" fillId="0" borderId="0" xfId="0" applyNumberFormat="1"/>
    <xf numFmtId="0" fontId="4" fillId="0" borderId="0" xfId="0" applyFont="1"/>
    <xf numFmtId="0" fontId="4" fillId="0" borderId="0" xfId="0" quotePrefix="1" applyFont="1" applyAlignment="1">
      <alignment horizontal="left"/>
    </xf>
    <xf numFmtId="0" fontId="4" fillId="0" borderId="0" xfId="7" applyAlignment="1">
      <alignment horizontal="center" vertical="center" wrapText="1"/>
    </xf>
    <xf numFmtId="172" fontId="20" fillId="9" borderId="1" xfId="0" applyNumberFormat="1" applyFont="1" applyFill="1" applyBorder="1" applyAlignment="1" applyProtection="1">
      <alignment horizontal="center" vertical="center"/>
      <protection locked="0"/>
    </xf>
    <xf numFmtId="2" fontId="20" fillId="10" borderId="1" xfId="0" applyNumberFormat="1" applyFont="1" applyFill="1" applyBorder="1" applyAlignment="1" applyProtection="1">
      <alignment horizontal="center" vertical="center"/>
      <protection locked="0"/>
    </xf>
    <xf numFmtId="167" fontId="20" fillId="3" borderId="1" xfId="0" applyNumberFormat="1" applyFont="1" applyFill="1" applyBorder="1" applyAlignment="1" applyProtection="1">
      <alignment horizontal="center" vertical="center"/>
      <protection locked="0"/>
    </xf>
    <xf numFmtId="0" fontId="20" fillId="8" borderId="1" xfId="0" applyFont="1" applyFill="1" applyBorder="1" applyAlignment="1" applyProtection="1">
      <alignment horizontal="center" vertical="center" wrapText="1"/>
      <protection locked="0"/>
    </xf>
    <xf numFmtId="165" fontId="20" fillId="9" borderId="1" xfId="0" applyNumberFormat="1" applyFont="1" applyFill="1" applyBorder="1" applyAlignment="1" applyProtection="1">
      <alignment horizontal="center" vertical="center"/>
      <protection locked="0"/>
    </xf>
    <xf numFmtId="0" fontId="22" fillId="0" borderId="1" xfId="1" applyFont="1" applyFill="1" applyBorder="1" applyAlignment="1" applyProtection="1">
      <alignment horizontal="center" vertical="center" wrapText="1"/>
    </xf>
    <xf numFmtId="0" fontId="20" fillId="0" borderId="1" xfId="0" applyFont="1" applyBorder="1" applyAlignment="1" applyProtection="1">
      <alignment horizontal="center" vertical="center" wrapText="1"/>
    </xf>
    <xf numFmtId="172" fontId="20" fillId="3" borderId="1" xfId="0" applyNumberFormat="1" applyFont="1" applyFill="1" applyBorder="1" applyAlignment="1" applyProtection="1">
      <alignment horizontal="center" vertical="center"/>
    </xf>
    <xf numFmtId="165" fontId="20" fillId="3" borderId="1" xfId="0" applyNumberFormat="1" applyFont="1" applyFill="1" applyBorder="1" applyAlignment="1" applyProtection="1">
      <alignment horizontal="center" vertical="center"/>
    </xf>
    <xf numFmtId="165" fontId="20" fillId="4" borderId="1" xfId="0" applyNumberFormat="1" applyFont="1" applyFill="1" applyBorder="1" applyAlignment="1" applyProtection="1">
      <alignment horizontal="center" vertical="center"/>
    </xf>
    <xf numFmtId="49" fontId="4" fillId="9" borderId="1" xfId="0" quotePrefix="1" applyNumberFormat="1" applyFont="1" applyFill="1" applyBorder="1" applyAlignment="1" applyProtection="1">
      <alignment horizontal="left" vertical="center" wrapText="1"/>
      <protection locked="0"/>
    </xf>
    <xf numFmtId="49" fontId="4"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13" fillId="8" borderId="1" xfId="0" applyFont="1" applyFill="1" applyBorder="1" applyAlignment="1" applyProtection="1">
      <alignment horizontal="center" vertical="center" wrapText="1"/>
      <protection locked="0"/>
    </xf>
    <xf numFmtId="0" fontId="5" fillId="7" borderId="1" xfId="0" quotePrefix="1" applyFont="1" applyFill="1" applyBorder="1" applyAlignment="1" applyProtection="1">
      <alignment horizontal="left" vertical="center" wrapText="1"/>
      <protection locked="0"/>
    </xf>
    <xf numFmtId="167" fontId="20" fillId="3" borderId="1" xfId="0" applyNumberFormat="1" applyFont="1" applyFill="1" applyBorder="1" applyAlignment="1" applyProtection="1">
      <alignment horizontal="center" vertical="center"/>
    </xf>
    <xf numFmtId="0" fontId="5" fillId="7" borderId="1" xfId="0" applyFont="1" applyFill="1" applyBorder="1" applyAlignment="1">
      <alignment horizontal="center" vertical="center" wrapText="1"/>
    </xf>
    <xf numFmtId="0" fontId="0" fillId="17" borderId="0" xfId="0" applyFill="1"/>
    <xf numFmtId="0" fontId="11" fillId="2" borderId="0" xfId="4" applyFont="1" applyFill="1" applyAlignment="1" applyProtection="1">
      <alignment vertical="center"/>
    </xf>
    <xf numFmtId="0" fontId="4" fillId="2" borderId="9" xfId="7" quotePrefix="1" applyFont="1" applyFill="1" applyBorder="1" applyAlignment="1">
      <alignment vertical="center" wrapText="1"/>
    </xf>
    <xf numFmtId="0" fontId="4" fillId="2" borderId="0" xfId="7" applyFont="1" applyFill="1" applyAlignment="1">
      <alignment vertical="center"/>
    </xf>
    <xf numFmtId="0" fontId="6" fillId="2" borderId="0" xfId="7" applyFont="1" applyFill="1" applyAlignment="1">
      <alignment vertical="center"/>
    </xf>
    <xf numFmtId="0" fontId="5" fillId="7" borderId="1" xfId="7" quotePrefix="1" applyFont="1" applyFill="1" applyBorder="1" applyAlignment="1">
      <alignment horizontal="center" vertical="center" wrapText="1"/>
    </xf>
    <xf numFmtId="0" fontId="5" fillId="7" borderId="1" xfId="7" applyFont="1" applyFill="1" applyBorder="1" applyAlignment="1">
      <alignment horizontal="center" vertical="center" wrapText="1"/>
    </xf>
    <xf numFmtId="49" fontId="23" fillId="7" borderId="1" xfId="7" applyNumberFormat="1" applyFont="1" applyFill="1" applyBorder="1" applyAlignment="1">
      <alignment horizontal="center" vertical="center" wrapText="1"/>
    </xf>
    <xf numFmtId="49" fontId="5" fillId="7" borderId="1" xfId="7" applyNumberFormat="1" applyFont="1" applyFill="1" applyBorder="1" applyAlignment="1">
      <alignment horizontal="center" vertical="center" wrapText="1"/>
    </xf>
    <xf numFmtId="0" fontId="4" fillId="2" borderId="0" xfId="7" applyFont="1" applyFill="1" applyAlignment="1">
      <alignment horizontal="center" vertical="center"/>
    </xf>
    <xf numFmtId="166" fontId="4" fillId="2" borderId="0" xfId="7" applyNumberFormat="1" applyFont="1" applyFill="1" applyAlignment="1">
      <alignment horizontal="center" vertical="center"/>
    </xf>
    <xf numFmtId="0" fontId="4" fillId="2" borderId="0" xfId="7" applyFont="1" applyFill="1"/>
    <xf numFmtId="0" fontId="20" fillId="17" borderId="1" xfId="0" applyNumberFormat="1" applyFont="1" applyFill="1" applyBorder="1" applyAlignment="1" applyProtection="1">
      <alignment horizontal="center" vertical="center" wrapText="1"/>
      <protection locked="0"/>
    </xf>
    <xf numFmtId="0" fontId="4" fillId="0" borderId="0" xfId="0" applyFont="1" applyProtection="1">
      <protection locked="0"/>
    </xf>
    <xf numFmtId="49" fontId="9" fillId="6" borderId="0" xfId="2" applyNumberFormat="1" applyFont="1" applyFill="1" applyAlignment="1" applyProtection="1">
      <alignment horizontal="center" vertical="center" wrapText="1"/>
      <protection locked="0"/>
    </xf>
    <xf numFmtId="49" fontId="9" fillId="6" borderId="0" xfId="2" quotePrefix="1" applyNumberFormat="1" applyFont="1" applyFill="1" applyAlignment="1" applyProtection="1">
      <alignment horizontal="left" vertical="center" wrapText="1"/>
      <protection locked="0"/>
    </xf>
    <xf numFmtId="49" fontId="9" fillId="6" borderId="0" xfId="2" applyNumberFormat="1" applyFont="1" applyFill="1" applyAlignment="1" applyProtection="1">
      <alignment vertical="center" wrapText="1"/>
      <protection locked="0"/>
    </xf>
    <xf numFmtId="49" fontId="18" fillId="0" borderId="0" xfId="5" applyNumberFormat="1" applyFont="1" applyBorder="1" applyAlignment="1" applyProtection="1">
      <alignment vertical="center"/>
      <protection locked="0"/>
    </xf>
    <xf numFmtId="0" fontId="4" fillId="0" borderId="0" xfId="0" applyFont="1" applyBorder="1" applyProtection="1">
      <protection locked="0"/>
    </xf>
    <xf numFmtId="49" fontId="9" fillId="6" borderId="0" xfId="2" applyNumberFormat="1" applyFont="1" applyFill="1" applyBorder="1" applyAlignment="1" applyProtection="1">
      <alignment vertical="center" wrapText="1"/>
      <protection locked="0"/>
    </xf>
    <xf numFmtId="49" fontId="9" fillId="0" borderId="0" xfId="6" applyNumberFormat="1" applyFont="1" applyBorder="1" applyAlignment="1" applyProtection="1">
      <alignment vertical="center"/>
      <protection locked="0"/>
    </xf>
    <xf numFmtId="49" fontId="9" fillId="0" borderId="0" xfId="6" quotePrefix="1" applyNumberFormat="1" applyFont="1" applyBorder="1" applyAlignment="1" applyProtection="1">
      <alignment horizontal="left" vertical="center"/>
      <protection locked="0"/>
    </xf>
    <xf numFmtId="49" fontId="23" fillId="7" borderId="1" xfId="0"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0" fontId="11" fillId="0" borderId="0" xfId="4" applyAlignment="1" applyProtection="1">
      <alignment horizontal="left" vertical="top"/>
    </xf>
    <xf numFmtId="0" fontId="5" fillId="7" borderId="7" xfId="0" applyFont="1" applyFill="1" applyBorder="1" applyAlignment="1" applyProtection="1">
      <alignment vertical="center" wrapText="1"/>
      <protection locked="0"/>
    </xf>
    <xf numFmtId="0" fontId="0" fillId="17" borderId="0" xfId="0" applyFill="1" applyAlignment="1">
      <alignment vertical="center"/>
    </xf>
    <xf numFmtId="0" fontId="25" fillId="20" borderId="1" xfId="0" applyFont="1" applyFill="1" applyBorder="1" applyAlignment="1" applyProtection="1">
      <alignment horizontal="center" vertical="center" wrapText="1"/>
      <protection locked="0"/>
    </xf>
    <xf numFmtId="0" fontId="4" fillId="17" borderId="1" xfId="0" applyFont="1" applyFill="1" applyBorder="1" applyAlignment="1">
      <alignment horizontal="center" vertical="center" wrapText="1"/>
    </xf>
    <xf numFmtId="0" fontId="5" fillId="0" borderId="7" xfId="0" applyFont="1" applyBorder="1" applyAlignment="1">
      <alignment vertical="center" wrapText="1"/>
    </xf>
    <xf numFmtId="0" fontId="5" fillId="0" borderId="1" xfId="0" applyFont="1" applyBorder="1" applyAlignment="1">
      <alignment vertical="center" wrapText="1"/>
    </xf>
    <xf numFmtId="0" fontId="25" fillId="18" borderId="1" xfId="0" applyFont="1" applyFill="1" applyBorder="1" applyAlignment="1" applyProtection="1">
      <alignment horizontal="center" vertical="center" wrapText="1"/>
      <protection locked="0"/>
    </xf>
    <xf numFmtId="0" fontId="25" fillId="21" borderId="1" xfId="0" applyFont="1" applyFill="1" applyBorder="1" applyAlignment="1" applyProtection="1">
      <alignment horizontal="center" vertical="center" wrapText="1"/>
      <protection locked="0"/>
    </xf>
    <xf numFmtId="0" fontId="5" fillId="22"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15" fillId="17" borderId="0" xfId="2" applyNumberFormat="1" applyFont="1" applyFill="1" applyBorder="1" applyAlignment="1">
      <alignment horizontal="center" vertical="center" wrapText="1"/>
    </xf>
    <xf numFmtId="0" fontId="0" fillId="17" borderId="0" xfId="0" applyFill="1" applyBorder="1"/>
    <xf numFmtId="0" fontId="0" fillId="17" borderId="0" xfId="0" applyFill="1" applyBorder="1" applyAlignment="1">
      <alignment vertical="center"/>
    </xf>
    <xf numFmtId="0" fontId="6" fillId="17" borderId="0" xfId="7" applyFont="1" applyFill="1" applyBorder="1" applyAlignment="1">
      <alignment vertical="center"/>
    </xf>
    <xf numFmtId="0" fontId="15" fillId="17" borderId="0" xfId="2" applyNumberFormat="1" applyFont="1" applyFill="1" applyBorder="1" applyAlignment="1" applyProtection="1">
      <alignment horizontal="center" vertical="center" wrapText="1"/>
    </xf>
    <xf numFmtId="0" fontId="5" fillId="17" borderId="5" xfId="0" applyFont="1" applyFill="1" applyBorder="1" applyAlignment="1">
      <alignment horizontal="left" vertical="center" wrapText="1"/>
    </xf>
    <xf numFmtId="0" fontId="4" fillId="17" borderId="5" xfId="0" applyFont="1" applyFill="1" applyBorder="1" applyAlignment="1">
      <alignment horizontal="center" vertical="center" wrapText="1"/>
    </xf>
    <xf numFmtId="0" fontId="4" fillId="17" borderId="9" xfId="0" applyFont="1" applyFill="1" applyBorder="1" applyAlignment="1">
      <alignment horizontal="center" vertical="center" wrapText="1"/>
    </xf>
    <xf numFmtId="0" fontId="15" fillId="17" borderId="9" xfId="2" applyNumberFormat="1" applyFont="1" applyFill="1" applyBorder="1" applyAlignment="1">
      <alignment horizontal="center" vertical="center" wrapText="1"/>
    </xf>
    <xf numFmtId="0" fontId="4" fillId="17" borderId="0" xfId="0" applyFont="1" applyFill="1" applyBorder="1" applyAlignment="1">
      <alignment horizontal="center" vertical="center" wrapText="1"/>
    </xf>
    <xf numFmtId="0" fontId="5" fillId="17" borderId="9"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4" xfId="0" applyFont="1" applyBorder="1" applyAlignment="1">
      <alignment vertical="center" wrapText="1"/>
    </xf>
    <xf numFmtId="0" fontId="7" fillId="0" borderId="1" xfId="0" applyFont="1" applyBorder="1" applyAlignment="1">
      <alignment vertical="center" wrapText="1"/>
    </xf>
    <xf numFmtId="176" fontId="2" fillId="12" borderId="1" xfId="7" applyNumberFormat="1" applyFont="1" applyFill="1" applyBorder="1" applyAlignment="1" applyProtection="1">
      <alignment horizontal="center" vertical="center"/>
      <protection locked="0"/>
    </xf>
    <xf numFmtId="176" fontId="2" fillId="12" borderId="1" xfId="8" applyNumberFormat="1" applyFont="1" applyFill="1" applyBorder="1" applyAlignment="1" applyProtection="1">
      <alignment horizontal="center" vertical="center"/>
      <protection locked="0"/>
    </xf>
    <xf numFmtId="176" fontId="2" fillId="23" borderId="1" xfId="8" applyNumberFormat="1" applyFont="1" applyFill="1" applyBorder="1" applyAlignment="1" applyProtection="1">
      <alignment horizontal="center" vertical="center"/>
      <protection locked="0"/>
    </xf>
    <xf numFmtId="176" fontId="2" fillId="23" borderId="1" xfId="7" applyNumberFormat="1" applyFont="1" applyFill="1" applyBorder="1" applyAlignment="1" applyProtection="1">
      <alignment horizontal="center" vertical="center"/>
      <protection locked="0"/>
    </xf>
    <xf numFmtId="0" fontId="4" fillId="0" borderId="0" xfId="0" quotePrefix="1" applyFont="1" applyAlignment="1" applyProtection="1">
      <alignment horizontal="left" vertical="top" wrapText="1"/>
      <protection locked="0"/>
    </xf>
    <xf numFmtId="0" fontId="4" fillId="0" borderId="0" xfId="0" applyFont="1" applyAlignment="1" applyProtection="1">
      <alignment horizontal="left" vertical="top" wrapText="1"/>
      <protection locked="0"/>
    </xf>
    <xf numFmtId="172" fontId="20" fillId="25" borderId="1" xfId="0" applyNumberFormat="1" applyFont="1" applyFill="1" applyBorder="1" applyAlignment="1" applyProtection="1">
      <alignment horizontal="center" vertical="center"/>
      <protection locked="0"/>
    </xf>
    <xf numFmtId="167" fontId="20" fillId="26" borderId="1" xfId="0" applyNumberFormat="1" applyFont="1" applyFill="1" applyBorder="1" applyAlignment="1" applyProtection="1">
      <alignment horizontal="center" vertical="center"/>
      <protection locked="0"/>
    </xf>
    <xf numFmtId="2" fontId="20" fillId="25" borderId="1" xfId="0" applyNumberFormat="1" applyFont="1" applyFill="1" applyBorder="1" applyAlignment="1" applyProtection="1">
      <alignment horizontal="center" vertical="center"/>
      <protection locked="0"/>
    </xf>
    <xf numFmtId="165" fontId="20" fillId="25" borderId="1" xfId="0" applyNumberFormat="1" applyFont="1" applyFill="1" applyBorder="1" applyAlignment="1" applyProtection="1">
      <alignment horizontal="center" vertical="center"/>
      <protection locked="0"/>
    </xf>
    <xf numFmtId="173" fontId="21" fillId="25" borderId="1" xfId="0" applyNumberFormat="1" applyFont="1" applyFill="1" applyBorder="1" applyAlignment="1" applyProtection="1">
      <alignment horizontal="center" vertical="center"/>
      <protection locked="0"/>
    </xf>
    <xf numFmtId="165" fontId="21" fillId="25" borderId="1" xfId="0" applyNumberFormat="1" applyFont="1" applyFill="1" applyBorder="1" applyAlignment="1" applyProtection="1">
      <alignment horizontal="center" vertical="center"/>
      <protection locked="0"/>
    </xf>
    <xf numFmtId="175" fontId="20" fillId="25" borderId="1" xfId="0" applyNumberFormat="1" applyFont="1" applyFill="1" applyBorder="1" applyAlignment="1" applyProtection="1">
      <alignment horizontal="center" vertical="center"/>
    </xf>
    <xf numFmtId="3" fontId="13" fillId="8" borderId="1" xfId="0" applyNumberFormat="1" applyFont="1" applyFill="1" applyBorder="1" applyAlignment="1" applyProtection="1">
      <alignment horizontal="center" vertical="center" wrapText="1"/>
      <protection locked="0"/>
    </xf>
    <xf numFmtId="0" fontId="5" fillId="7" borderId="7" xfId="0" applyFont="1" applyFill="1" applyBorder="1" applyAlignment="1" applyProtection="1">
      <alignment horizontal="center" vertical="center" wrapText="1"/>
      <protection locked="0"/>
    </xf>
    <xf numFmtId="49" fontId="4" fillId="9" borderId="1" xfId="0" applyNumberFormat="1" applyFont="1" applyFill="1" applyBorder="1" applyAlignment="1">
      <alignment horizontal="left" vertical="center" wrapText="1"/>
    </xf>
    <xf numFmtId="1" fontId="4" fillId="9" borderId="1" xfId="0" applyNumberFormat="1" applyFont="1" applyFill="1" applyBorder="1" applyAlignment="1" applyProtection="1">
      <alignment horizontal="left" vertical="center" wrapText="1"/>
      <protection locked="0"/>
    </xf>
    <xf numFmtId="0" fontId="4" fillId="9" borderId="1" xfId="0" applyNumberFormat="1" applyFont="1" applyFill="1" applyBorder="1" applyAlignment="1" applyProtection="1">
      <alignment horizontal="left" vertical="center" wrapText="1"/>
      <protection locked="0"/>
    </xf>
    <xf numFmtId="172" fontId="2" fillId="12" borderId="1" xfId="0" applyNumberFormat="1" applyFont="1" applyFill="1" applyBorder="1" applyAlignment="1" applyProtection="1">
      <alignment horizontal="center" vertical="center"/>
      <protection locked="0"/>
    </xf>
    <xf numFmtId="164" fontId="2" fillId="12" borderId="1" xfId="0" applyNumberFormat="1" applyFont="1" applyFill="1" applyBorder="1" applyAlignment="1" applyProtection="1">
      <alignment horizontal="center" vertical="center"/>
      <protection locked="0"/>
    </xf>
    <xf numFmtId="172" fontId="2" fillId="9" borderId="1" xfId="0" applyNumberFormat="1" applyFont="1" applyFill="1" applyBorder="1" applyAlignment="1" applyProtection="1">
      <alignment horizontal="center" vertical="center"/>
      <protection locked="0"/>
    </xf>
    <xf numFmtId="164" fontId="2" fillId="9" borderId="1" xfId="0" applyNumberFormat="1" applyFont="1" applyFill="1" applyBorder="1" applyAlignment="1" applyProtection="1">
      <alignment horizontal="center" vertical="center"/>
      <protection locked="0"/>
    </xf>
    <xf numFmtId="0" fontId="26" fillId="0" borderId="0" xfId="0"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173" fontId="27" fillId="25" borderId="1" xfId="0" applyNumberFormat="1" applyFont="1" applyFill="1" applyBorder="1" applyAlignment="1" applyProtection="1">
      <alignment horizontal="center" vertical="center"/>
      <protection locked="0"/>
    </xf>
    <xf numFmtId="172" fontId="26" fillId="0" borderId="0" xfId="0" applyNumberFormat="1" applyFont="1" applyBorder="1" applyAlignment="1">
      <alignment horizontal="center" vertical="center" wrapText="1"/>
    </xf>
    <xf numFmtId="0" fontId="0" fillId="17" borderId="1" xfId="0" applyFill="1" applyBorder="1"/>
    <xf numFmtId="173" fontId="28" fillId="27" borderId="1" xfId="0" applyNumberFormat="1" applyFont="1" applyFill="1" applyBorder="1" applyAlignment="1" applyProtection="1">
      <alignment horizontal="center" vertical="center"/>
      <protection locked="0"/>
    </xf>
    <xf numFmtId="172" fontId="20" fillId="28" borderId="1" xfId="0" applyNumberFormat="1" applyFont="1" applyFill="1" applyBorder="1" applyAlignment="1" applyProtection="1">
      <alignment horizontal="center" vertical="center"/>
      <protection locked="0"/>
    </xf>
    <xf numFmtId="165" fontId="28" fillId="29" borderId="1" xfId="0" applyNumberFormat="1" applyFont="1" applyFill="1" applyBorder="1" applyAlignment="1" applyProtection="1">
      <alignment horizontal="center" vertical="center"/>
      <protection locked="0"/>
    </xf>
    <xf numFmtId="173" fontId="28" fillId="30" borderId="1" xfId="0" applyNumberFormat="1" applyFont="1" applyFill="1" applyBorder="1" applyAlignment="1" applyProtection="1">
      <alignment horizontal="center" vertical="center"/>
      <protection locked="0"/>
    </xf>
    <xf numFmtId="172" fontId="20" fillId="31" borderId="1" xfId="0" applyNumberFormat="1" applyFont="1" applyFill="1" applyBorder="1" applyAlignment="1" applyProtection="1">
      <alignment horizontal="center" vertical="center"/>
      <protection locked="0"/>
    </xf>
    <xf numFmtId="172" fontId="28" fillId="28" borderId="1" xfId="0" applyNumberFormat="1" applyFont="1" applyFill="1" applyBorder="1" applyAlignment="1" applyProtection="1">
      <alignment horizontal="center" vertical="center"/>
      <protection locked="0"/>
    </xf>
    <xf numFmtId="0" fontId="0" fillId="2" borderId="0" xfId="0" applyFill="1" applyAlignment="1" applyProtection="1">
      <alignment horizontal="center" vertical="center"/>
    </xf>
    <xf numFmtId="0" fontId="0" fillId="2" borderId="0" xfId="0" applyFill="1" applyAlignment="1" applyProtection="1">
      <alignment vertical="center"/>
    </xf>
    <xf numFmtId="166" fontId="0" fillId="2" borderId="0" xfId="0" applyNumberFormat="1" applyFill="1" applyAlignment="1" applyProtection="1">
      <alignment horizontal="center" vertical="center"/>
    </xf>
    <xf numFmtId="0" fontId="0" fillId="2" borderId="0" xfId="0" applyFill="1" applyProtection="1"/>
    <xf numFmtId="0" fontId="15" fillId="17" borderId="0" xfId="2" applyNumberFormat="1" applyFont="1" applyFill="1" applyBorder="1" applyAlignment="1" applyProtection="1">
      <alignment vertical="center" wrapText="1"/>
    </xf>
    <xf numFmtId="0" fontId="5" fillId="7" borderId="7" xfId="0" applyFont="1" applyFill="1" applyBorder="1" applyAlignment="1" applyProtection="1">
      <alignment vertical="center" wrapText="1"/>
    </xf>
    <xf numFmtId="0" fontId="25" fillId="18" borderId="1" xfId="0" applyFont="1" applyFill="1" applyBorder="1" applyAlignment="1" applyProtection="1">
      <alignment horizontal="center" vertical="center" wrapText="1"/>
    </xf>
    <xf numFmtId="172" fontId="20" fillId="19" borderId="4" xfId="0" applyNumberFormat="1" applyFont="1" applyFill="1" applyBorder="1" applyAlignment="1" applyProtection="1">
      <alignment horizontal="center" vertical="center" wrapText="1"/>
    </xf>
    <xf numFmtId="0" fontId="25" fillId="20" borderId="1" xfId="0" applyFont="1" applyFill="1" applyBorder="1" applyAlignment="1" applyProtection="1">
      <alignment horizontal="center" vertical="center" wrapText="1"/>
    </xf>
    <xf numFmtId="0" fontId="25" fillId="21" borderId="1" xfId="0" applyFont="1" applyFill="1" applyBorder="1" applyAlignment="1" applyProtection="1">
      <alignment horizontal="center" vertical="center" wrapText="1"/>
    </xf>
    <xf numFmtId="0" fontId="5" fillId="22" borderId="1" xfId="0" applyFont="1" applyFill="1" applyBorder="1" applyAlignment="1" applyProtection="1">
      <alignment horizontal="center" vertical="center" wrapText="1"/>
    </xf>
    <xf numFmtId="0" fontId="5" fillId="0" borderId="7" xfId="0" applyFont="1" applyBorder="1" applyAlignment="1" applyProtection="1">
      <alignment vertical="center" wrapText="1"/>
    </xf>
    <xf numFmtId="0" fontId="4" fillId="0" borderId="7" xfId="0" applyFont="1" applyBorder="1" applyAlignment="1" applyProtection="1">
      <alignment horizontal="center" vertical="center" wrapText="1"/>
    </xf>
    <xf numFmtId="0" fontId="4" fillId="4" borderId="4" xfId="0" applyFont="1" applyFill="1" applyBorder="1" applyAlignment="1" applyProtection="1">
      <alignment vertical="center" wrapText="1"/>
    </xf>
    <xf numFmtId="0" fontId="4" fillId="4"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17" borderId="1" xfId="0" applyFont="1" applyFill="1" applyBorder="1" applyAlignment="1" applyProtection="1">
      <alignment horizontal="center" vertical="center" wrapText="1"/>
    </xf>
    <xf numFmtId="0" fontId="5" fillId="0" borderId="4" xfId="0" applyFont="1" applyBorder="1" applyAlignment="1" applyProtection="1">
      <alignment vertical="center" wrapText="1"/>
    </xf>
    <xf numFmtId="0" fontId="15" fillId="17" borderId="13" xfId="2" applyNumberFormat="1" applyFont="1" applyFill="1" applyBorder="1" applyAlignment="1" applyProtection="1">
      <alignment horizontal="center" vertical="center" wrapText="1"/>
    </xf>
    <xf numFmtId="0" fontId="0" fillId="17" borderId="0" xfId="0" applyFill="1" applyProtection="1"/>
    <xf numFmtId="0" fontId="0" fillId="17" borderId="0" xfId="0" applyFill="1" applyAlignment="1" applyProtection="1">
      <alignment vertical="center"/>
    </xf>
    <xf numFmtId="0" fontId="5" fillId="0" borderId="1" xfId="0" applyFont="1" applyBorder="1" applyAlignment="1" applyProtection="1">
      <alignment vertical="center" wrapText="1"/>
    </xf>
    <xf numFmtId="0" fontId="4" fillId="0" borderId="13" xfId="0" applyFont="1" applyBorder="1" applyAlignment="1" applyProtection="1">
      <alignment vertical="center" wrapText="1"/>
    </xf>
    <xf numFmtId="0" fontId="0" fillId="17" borderId="0" xfId="0" applyFill="1" applyBorder="1" applyProtection="1"/>
    <xf numFmtId="0" fontId="0" fillId="17" borderId="0" xfId="0" applyFill="1" applyBorder="1" applyAlignment="1" applyProtection="1">
      <alignment vertical="center"/>
    </xf>
    <xf numFmtId="0" fontId="5" fillId="32" borderId="1" xfId="0" quotePrefix="1" applyFont="1" applyFill="1" applyBorder="1" applyAlignment="1" applyProtection="1">
      <alignment horizontal="left" vertical="center" wrapText="1" indent="3"/>
    </xf>
    <xf numFmtId="49" fontId="13" fillId="8" borderId="1" xfId="0" applyNumberFormat="1" applyFont="1" applyFill="1" applyBorder="1" applyAlignment="1" applyProtection="1">
      <alignment horizontal="center" vertical="center" wrapText="1"/>
    </xf>
    <xf numFmtId="172" fontId="20" fillId="9" borderId="1" xfId="0" applyNumberFormat="1" applyFont="1" applyFill="1" applyBorder="1" applyAlignment="1" applyProtection="1">
      <alignment horizontal="center" vertical="center"/>
    </xf>
    <xf numFmtId="164" fontId="20" fillId="10" borderId="1" xfId="0" applyNumberFormat="1" applyFont="1" applyFill="1" applyBorder="1" applyAlignment="1" applyProtection="1">
      <alignment horizontal="center" vertical="center"/>
    </xf>
    <xf numFmtId="173" fontId="21" fillId="18" borderId="1" xfId="0" applyNumberFormat="1" applyFont="1" applyFill="1" applyBorder="1" applyAlignment="1" applyProtection="1">
      <alignment horizontal="center" vertical="center"/>
    </xf>
    <xf numFmtId="172" fontId="20" fillId="19" borderId="1" xfId="0" applyNumberFormat="1" applyFont="1" applyFill="1" applyBorder="1" applyAlignment="1" applyProtection="1">
      <alignment horizontal="center" vertical="center"/>
    </xf>
    <xf numFmtId="172" fontId="21" fillId="20" borderId="1" xfId="0" applyNumberFormat="1" applyFont="1" applyFill="1" applyBorder="1" applyAlignment="1" applyProtection="1">
      <alignment horizontal="center" vertical="center"/>
    </xf>
    <xf numFmtId="175" fontId="20" fillId="10" borderId="1" xfId="0" applyNumberFormat="1" applyFont="1" applyFill="1" applyBorder="1" applyAlignment="1" applyProtection="1">
      <alignment horizontal="center" vertical="center"/>
    </xf>
    <xf numFmtId="49" fontId="16" fillId="11" borderId="1" xfId="0" applyNumberFormat="1" applyFont="1" applyFill="1" applyBorder="1" applyAlignment="1" applyProtection="1">
      <alignment horizontal="left" vertical="center" wrapText="1"/>
    </xf>
    <xf numFmtId="173" fontId="21" fillId="21" borderId="1" xfId="0" applyNumberFormat="1" applyFont="1" applyFill="1" applyBorder="1" applyAlignment="1" applyProtection="1">
      <alignment horizontal="center" vertical="center"/>
    </xf>
    <xf numFmtId="172" fontId="20" fillId="22" borderId="1" xfId="0" applyNumberFormat="1" applyFont="1" applyFill="1" applyBorder="1" applyAlignment="1" applyProtection="1">
      <alignment horizontal="center" vertical="center"/>
    </xf>
    <xf numFmtId="172" fontId="21" fillId="19" borderId="1" xfId="0" applyNumberFormat="1" applyFont="1" applyFill="1" applyBorder="1" applyAlignment="1" applyProtection="1">
      <alignment horizontal="center" vertical="center"/>
    </xf>
    <xf numFmtId="165" fontId="21" fillId="20" borderId="1" xfId="0" applyNumberFormat="1" applyFont="1" applyFill="1" applyBorder="1" applyAlignment="1" applyProtection="1">
      <alignment horizontal="center" vertical="center"/>
    </xf>
    <xf numFmtId="174" fontId="21" fillId="20" borderId="1" xfId="0" applyNumberFormat="1" applyFont="1" applyFill="1" applyBorder="1" applyAlignment="1" applyProtection="1">
      <alignment horizontal="center" vertical="center"/>
    </xf>
    <xf numFmtId="49" fontId="16" fillId="11" borderId="1" xfId="0" quotePrefix="1" applyNumberFormat="1" applyFont="1" applyFill="1" applyBorder="1" applyAlignment="1" applyProtection="1">
      <alignment horizontal="left" vertical="center" wrapText="1"/>
    </xf>
    <xf numFmtId="172" fontId="4" fillId="3" borderId="1" xfId="0" applyNumberFormat="1" applyFont="1" applyFill="1" applyBorder="1" applyAlignment="1" applyProtection="1">
      <alignment horizontal="center" vertical="center"/>
    </xf>
    <xf numFmtId="164" fontId="20" fillId="3" borderId="1" xfId="0" applyNumberFormat="1" applyFont="1" applyFill="1" applyBorder="1" applyAlignment="1" applyProtection="1">
      <alignment horizontal="center" vertical="center"/>
    </xf>
    <xf numFmtId="2" fontId="0" fillId="2" borderId="0" xfId="0" applyNumberFormat="1" applyFill="1" applyAlignment="1" applyProtection="1">
      <alignment horizontal="center" vertical="center"/>
    </xf>
    <xf numFmtId="0" fontId="5" fillId="33" borderId="1" xfId="0" applyFont="1" applyFill="1" applyBorder="1" applyAlignment="1" applyProtection="1">
      <alignment horizontal="center" vertical="center" wrapText="1"/>
    </xf>
    <xf numFmtId="0" fontId="4" fillId="0" borderId="1" xfId="0" quotePrefix="1" applyFont="1" applyBorder="1" applyAlignment="1" applyProtection="1">
      <alignment horizontal="center" vertical="center" wrapText="1"/>
    </xf>
    <xf numFmtId="0" fontId="4" fillId="34" borderId="1" xfId="0" applyFont="1" applyFill="1" applyBorder="1" applyAlignment="1" applyProtection="1">
      <alignment horizontal="center" vertical="center" wrapText="1"/>
    </xf>
    <xf numFmtId="0" fontId="5" fillId="17" borderId="1" xfId="0" applyFont="1" applyFill="1" applyBorder="1" applyAlignment="1" applyProtection="1">
      <alignment horizontal="left" vertical="center" wrapText="1"/>
    </xf>
    <xf numFmtId="0" fontId="5" fillId="17" borderId="0" xfId="0" applyFont="1" applyFill="1" applyBorder="1" applyAlignment="1" applyProtection="1">
      <alignment vertical="top" wrapText="1"/>
    </xf>
    <xf numFmtId="0" fontId="4" fillId="17" borderId="0" xfId="0" applyFont="1" applyFill="1" applyBorder="1" applyAlignment="1" applyProtection="1">
      <alignment wrapText="1"/>
    </xf>
    <xf numFmtId="0" fontId="5" fillId="17" borderId="3" xfId="0" applyFont="1" applyFill="1" applyBorder="1" applyAlignment="1" applyProtection="1">
      <alignment vertical="top" wrapText="1"/>
    </xf>
    <xf numFmtId="0" fontId="4" fillId="0" borderId="1" xfId="0" applyFont="1" applyBorder="1" applyAlignment="1" applyProtection="1">
      <alignment vertical="center" wrapText="1"/>
    </xf>
    <xf numFmtId="165" fontId="0" fillId="17" borderId="1" xfId="0" applyNumberFormat="1" applyFill="1" applyBorder="1" applyAlignment="1" applyProtection="1">
      <alignment horizontal="center" vertical="center"/>
    </xf>
    <xf numFmtId="0" fontId="5" fillId="7" borderId="1" xfId="0" applyFont="1" applyFill="1" applyBorder="1" applyAlignment="1">
      <alignment horizontal="center" vertical="center" wrapText="1"/>
    </xf>
    <xf numFmtId="0" fontId="11" fillId="0" borderId="0" xfId="4" applyFont="1" applyFill="1" applyAlignment="1" applyProtection="1">
      <alignment horizontal="left" vertical="center"/>
    </xf>
    <xf numFmtId="170" fontId="4" fillId="35" borderId="0" xfId="7" applyNumberFormat="1" applyFill="1"/>
    <xf numFmtId="171" fontId="4" fillId="35" borderId="0" xfId="7" applyNumberFormat="1" applyFill="1"/>
    <xf numFmtId="0" fontId="4" fillId="35" borderId="0" xfId="7" applyFill="1"/>
    <xf numFmtId="0" fontId="4" fillId="35" borderId="0" xfId="7" applyFill="1" applyAlignment="1">
      <alignment horizontal="left"/>
    </xf>
    <xf numFmtId="0" fontId="4" fillId="0" borderId="0" xfId="7" quotePrefix="1" applyAlignment="1">
      <alignment horizontal="left"/>
    </xf>
    <xf numFmtId="14" fontId="4" fillId="0" borderId="0" xfId="7" applyNumberFormat="1"/>
    <xf numFmtId="0" fontId="4" fillId="35" borderId="0" xfId="7" applyFont="1" applyFill="1" applyAlignment="1">
      <alignment horizontal="left"/>
    </xf>
    <xf numFmtId="0" fontId="29" fillId="0" borderId="0" xfId="7" applyFont="1"/>
    <xf numFmtId="0" fontId="0" fillId="0" borderId="0" xfId="0" applyProtection="1"/>
    <xf numFmtId="0" fontId="11" fillId="0" borderId="0" xfId="4" applyAlignment="1" applyProtection="1"/>
    <xf numFmtId="0" fontId="0" fillId="0" borderId="0" xfId="0" applyFill="1" applyBorder="1" applyProtection="1"/>
    <xf numFmtId="0" fontId="15" fillId="0" borderId="0" xfId="2" applyNumberFormat="1" applyFont="1" applyFill="1" applyBorder="1" applyAlignment="1" applyProtection="1">
      <alignment horizontal="center" vertical="center" wrapText="1"/>
    </xf>
    <xf numFmtId="0" fontId="0" fillId="0" borderId="0" xfId="0" applyFill="1" applyAlignment="1" applyProtection="1">
      <alignment vertical="center"/>
    </xf>
    <xf numFmtId="0" fontId="0" fillId="0" borderId="0" xfId="0" applyAlignment="1" applyProtection="1">
      <alignment wrapText="1"/>
    </xf>
    <xf numFmtId="0" fontId="5" fillId="7" borderId="7" xfId="0" applyFont="1" applyFill="1" applyBorder="1" applyAlignment="1" applyProtection="1">
      <alignment horizontal="left" vertical="center" wrapText="1"/>
    </xf>
    <xf numFmtId="0" fontId="4" fillId="11" borderId="1" xfId="10" quotePrefix="1" applyFont="1" applyFill="1" applyBorder="1" applyAlignment="1" applyProtection="1">
      <alignment horizontal="center" vertical="center" wrapText="1"/>
    </xf>
    <xf numFmtId="0" fontId="4" fillId="41" borderId="1" xfId="13" quotePrefix="1" applyFont="1" applyFill="1" applyBorder="1" applyAlignment="1" applyProtection="1">
      <alignment horizontal="center" vertical="center" wrapText="1"/>
    </xf>
    <xf numFmtId="0" fontId="4" fillId="11" borderId="1" xfId="15" applyFont="1" applyFill="1" applyBorder="1" applyAlignment="1" applyProtection="1">
      <alignment vertical="center"/>
      <protection locked="0"/>
    </xf>
    <xf numFmtId="177" fontId="1" fillId="42" borderId="6" xfId="11" applyNumberFormat="1" applyFill="1" applyBorder="1" applyAlignment="1" applyProtection="1">
      <alignment vertical="center"/>
    </xf>
    <xf numFmtId="177" fontId="1" fillId="42" borderId="1" xfId="11" applyNumberFormat="1" applyFill="1" applyBorder="1" applyAlignment="1" applyProtection="1">
      <alignment vertical="center"/>
    </xf>
    <xf numFmtId="175" fontId="1" fillId="42" borderId="1" xfId="11" applyNumberFormat="1" applyFill="1" applyBorder="1" applyAlignment="1" applyProtection="1">
      <alignment vertical="center"/>
    </xf>
    <xf numFmtId="175" fontId="1" fillId="43" borderId="1" xfId="14" applyNumberFormat="1" applyFill="1" applyBorder="1" applyAlignment="1" applyProtection="1">
      <alignment vertical="center"/>
    </xf>
    <xf numFmtId="0" fontId="5" fillId="7" borderId="1" xfId="0" applyFont="1" applyFill="1" applyBorder="1" applyAlignment="1" applyProtection="1">
      <alignment horizontal="left" vertical="center" wrapText="1"/>
    </xf>
    <xf numFmtId="0" fontId="4" fillId="11" borderId="1" xfId="15" applyFont="1" applyFill="1" applyBorder="1" applyAlignment="1" applyProtection="1">
      <alignment vertical="center" wrapText="1"/>
    </xf>
    <xf numFmtId="178" fontId="1" fillId="42" borderId="1" xfId="11" applyNumberFormat="1" applyFill="1" applyBorder="1" applyAlignment="1" applyProtection="1">
      <alignment vertical="center"/>
      <protection locked="0"/>
    </xf>
    <xf numFmtId="178" fontId="4" fillId="42" borderId="1" xfId="11" applyNumberFormat="1" applyFont="1" applyFill="1" applyBorder="1" applyAlignment="1" applyProtection="1">
      <alignment vertical="center"/>
      <protection locked="0"/>
    </xf>
    <xf numFmtId="178" fontId="4" fillId="43" borderId="1" xfId="11" applyNumberFormat="1" applyFont="1" applyFill="1" applyBorder="1" applyAlignment="1" applyProtection="1">
      <alignment vertical="center"/>
      <protection locked="0"/>
    </xf>
    <xf numFmtId="0" fontId="4" fillId="44" borderId="1" xfId="15" applyFont="1" applyFill="1" applyBorder="1" applyAlignment="1" applyProtection="1">
      <alignment vertical="center" wrapText="1"/>
    </xf>
    <xf numFmtId="178" fontId="4" fillId="45" borderId="1" xfId="12" applyNumberFormat="1" applyFont="1" applyFill="1" applyBorder="1" applyAlignment="1" applyProtection="1">
      <alignment vertical="center"/>
      <protection locked="0"/>
    </xf>
    <xf numFmtId="178" fontId="4" fillId="46" borderId="1" xfId="12" applyNumberFormat="1" applyFont="1" applyFill="1" applyBorder="1" applyAlignment="1" applyProtection="1">
      <alignment vertical="center"/>
      <protection locked="0"/>
    </xf>
    <xf numFmtId="179" fontId="1" fillId="42" borderId="1" xfId="11" applyNumberFormat="1" applyFill="1" applyBorder="1" applyAlignment="1" applyProtection="1">
      <alignment vertical="center"/>
    </xf>
    <xf numFmtId="0" fontId="31" fillId="11" borderId="1" xfId="15" applyFont="1" applyFill="1" applyBorder="1" applyAlignment="1" applyProtection="1">
      <alignment vertical="center" wrapText="1"/>
    </xf>
    <xf numFmtId="179" fontId="1" fillId="43" borderId="1" xfId="11" applyNumberFormat="1" applyFill="1" applyBorder="1" applyAlignment="1" applyProtection="1">
      <alignment vertical="center"/>
    </xf>
    <xf numFmtId="179" fontId="4" fillId="45" borderId="1" xfId="12" applyNumberFormat="1" applyFont="1" applyFill="1" applyBorder="1" applyAlignment="1" applyProtection="1">
      <alignment vertical="center"/>
    </xf>
    <xf numFmtId="0" fontId="31" fillId="44" borderId="1" xfId="15" applyFont="1" applyFill="1" applyBorder="1" applyAlignment="1" applyProtection="1">
      <alignment vertical="center" wrapText="1"/>
    </xf>
    <xf numFmtId="179" fontId="4" fillId="46" borderId="1" xfId="12" applyNumberFormat="1" applyFont="1" applyFill="1" applyBorder="1" applyAlignment="1" applyProtection="1">
      <alignment vertical="center"/>
    </xf>
    <xf numFmtId="0" fontId="4" fillId="7" borderId="1" xfId="0" applyFont="1" applyFill="1" applyBorder="1" applyAlignment="1" applyProtection="1">
      <alignment horizontal="center" vertical="center" wrapText="1"/>
    </xf>
    <xf numFmtId="0" fontId="34" fillId="0" borderId="1" xfId="0" applyFont="1" applyBorder="1" applyAlignment="1">
      <alignment horizontal="left" wrapText="1"/>
    </xf>
    <xf numFmtId="0" fontId="0" fillId="17" borderId="1" xfId="0" applyFill="1" applyBorder="1" applyAlignment="1" applyProtection="1">
      <alignment horizontal="left" vertical="center" wrapText="1"/>
    </xf>
    <xf numFmtId="0" fontId="5" fillId="7" borderId="1" xfId="0" applyFont="1" applyFill="1" applyBorder="1" applyAlignment="1" applyProtection="1">
      <alignment horizontal="center" vertical="center" wrapText="1"/>
    </xf>
    <xf numFmtId="0" fontId="4" fillId="0" borderId="4" xfId="0" applyFont="1" applyBorder="1" applyAlignment="1" applyProtection="1">
      <alignment horizontal="center" vertical="center" wrapText="1"/>
    </xf>
    <xf numFmtId="0" fontId="5" fillId="17" borderId="0" xfId="0" applyFont="1" applyFill="1" applyBorder="1" applyAlignment="1" applyProtection="1">
      <alignment horizontal="left" vertical="center" wrapText="1"/>
    </xf>
    <xf numFmtId="0" fontId="4" fillId="17" borderId="0" xfId="0" applyFont="1" applyFill="1" applyBorder="1" applyAlignment="1" applyProtection="1">
      <alignment horizontal="left" vertical="center" wrapText="1"/>
    </xf>
    <xf numFmtId="0" fontId="4" fillId="0" borderId="0" xfId="0" quotePrefix="1" applyFont="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13" fillId="0" borderId="0" xfId="0" quotePrefix="1" applyNumberFormat="1" applyFont="1" applyAlignment="1" applyProtection="1">
      <alignment horizontal="left" vertical="top" wrapText="1"/>
    </xf>
    <xf numFmtId="49" fontId="9" fillId="6" borderId="0" xfId="2" applyNumberFormat="1" applyFont="1" applyFill="1" applyAlignment="1" applyProtection="1">
      <alignment horizontal="left" vertical="center" wrapText="1"/>
      <protection locked="0"/>
    </xf>
    <xf numFmtId="0" fontId="4" fillId="0" borderId="0" xfId="0" applyFont="1" applyAlignment="1" applyProtection="1">
      <alignment horizontal="center"/>
      <protection locked="0"/>
    </xf>
    <xf numFmtId="0" fontId="19" fillId="0" borderId="0" xfId="0" quotePrefix="1" applyNumberFormat="1" applyFont="1" applyAlignment="1" applyProtection="1">
      <alignment horizontal="left" vertical="top" wrapText="1"/>
    </xf>
    <xf numFmtId="0" fontId="5" fillId="0" borderId="1" xfId="0" applyFont="1" applyBorder="1" applyAlignment="1">
      <alignment horizontal="left" vertical="center" wrapText="1"/>
    </xf>
    <xf numFmtId="0" fontId="15" fillId="6" borderId="1" xfId="2"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4" fillId="0" borderId="1" xfId="0" applyFont="1" applyBorder="1" applyAlignment="1">
      <alignment horizontal="left" vertical="center" wrapText="1"/>
    </xf>
    <xf numFmtId="172" fontId="20" fillId="19" borderId="4" xfId="0" applyNumberFormat="1" applyFont="1" applyFill="1" applyBorder="1" applyAlignment="1" applyProtection="1">
      <alignment horizontal="center" vertical="center"/>
      <protection locked="0"/>
    </xf>
    <xf numFmtId="172" fontId="20" fillId="19" borderId="6" xfId="0" applyNumberFormat="1" applyFont="1" applyFill="1" applyBorder="1" applyAlignment="1" applyProtection="1">
      <alignment horizontal="center" vertical="center"/>
      <protection locked="0"/>
    </xf>
    <xf numFmtId="0" fontId="4" fillId="0" borderId="4" xfId="0" applyFont="1" applyBorder="1" applyAlignment="1">
      <alignment horizontal="center" wrapText="1"/>
    </xf>
    <xf numFmtId="0" fontId="4" fillId="0" borderId="6" xfId="0" applyFont="1" applyBorder="1" applyAlignment="1">
      <alignment horizontal="center" wrapText="1"/>
    </xf>
    <xf numFmtId="0" fontId="5" fillId="7" borderId="4" xfId="0" applyFont="1" applyFill="1" applyBorder="1" applyAlignment="1" applyProtection="1">
      <alignment horizontal="center" vertical="center" wrapText="1"/>
      <protection locked="0"/>
    </xf>
    <xf numFmtId="0" fontId="5" fillId="7" borderId="6" xfId="0" applyFont="1" applyFill="1" applyBorder="1" applyAlignment="1" applyProtection="1">
      <alignment horizontal="center" vertical="center" wrapText="1"/>
      <protection locked="0"/>
    </xf>
    <xf numFmtId="49" fontId="4" fillId="9" borderId="4" xfId="0" applyNumberFormat="1" applyFont="1" applyFill="1" applyBorder="1" applyAlignment="1">
      <alignment horizontal="center" vertical="center" wrapText="1"/>
    </xf>
    <xf numFmtId="0" fontId="0" fillId="0" borderId="5" xfId="0" applyBorder="1" applyAlignment="1">
      <alignment horizontal="center" vertical="center"/>
    </xf>
    <xf numFmtId="0" fontId="4" fillId="0" borderId="1" xfId="0" applyFont="1" applyBorder="1" applyAlignment="1">
      <alignment horizontal="center" vertical="center" wrapText="1"/>
    </xf>
    <xf numFmtId="0" fontId="5" fillId="7" borderId="12" xfId="0" applyFont="1" applyFill="1" applyBorder="1" applyAlignment="1" applyProtection="1">
      <alignment horizontal="center" vertical="center" wrapText="1"/>
      <protection locked="0"/>
    </xf>
    <xf numFmtId="0" fontId="5" fillId="7" borderId="0" xfId="0" applyFont="1" applyFill="1" applyBorder="1" applyAlignment="1" applyProtection="1">
      <alignment horizontal="center" vertical="center" wrapText="1"/>
      <protection locked="0"/>
    </xf>
    <xf numFmtId="0" fontId="25" fillId="18" borderId="1" xfId="0" applyFont="1" applyFill="1" applyBorder="1" applyAlignment="1" applyProtection="1">
      <alignment horizontal="center" vertical="center" wrapText="1"/>
      <protection locked="0"/>
    </xf>
    <xf numFmtId="0" fontId="4" fillId="2" borderId="9" xfId="7" quotePrefix="1" applyFont="1" applyFill="1" applyBorder="1" applyAlignment="1">
      <alignment horizontal="left" vertical="center" wrapText="1"/>
    </xf>
    <xf numFmtId="0" fontId="4" fillId="2" borderId="9" xfId="0" quotePrefix="1" applyFont="1" applyFill="1" applyBorder="1" applyAlignment="1">
      <alignment horizontal="left" vertical="center" wrapText="1"/>
    </xf>
    <xf numFmtId="0" fontId="4" fillId="9" borderId="4" xfId="7" applyNumberFormat="1" applyFont="1" applyFill="1" applyBorder="1" applyAlignment="1">
      <alignment horizontal="center" vertical="center" wrapText="1"/>
    </xf>
    <xf numFmtId="0" fontId="4" fillId="9" borderId="5" xfId="7" applyNumberFormat="1" applyFont="1" applyFill="1" applyBorder="1" applyAlignment="1">
      <alignment horizontal="center" vertical="center" wrapText="1"/>
    </xf>
    <xf numFmtId="0" fontId="4" fillId="9" borderId="6" xfId="7" applyNumberFormat="1" applyFont="1" applyFill="1" applyBorder="1" applyAlignment="1">
      <alignment horizontal="center" vertical="center" wrapText="1"/>
    </xf>
    <xf numFmtId="0" fontId="15" fillId="6" borderId="4" xfId="2" applyNumberFormat="1" applyFont="1" applyFill="1" applyBorder="1" applyAlignment="1">
      <alignment horizontal="center" vertical="center" wrapText="1"/>
    </xf>
    <xf numFmtId="0" fontId="15" fillId="6" borderId="5" xfId="2" applyNumberFormat="1" applyFont="1" applyFill="1" applyBorder="1" applyAlignment="1">
      <alignment horizontal="center" vertical="center" wrapText="1"/>
    </xf>
    <xf numFmtId="0" fontId="15" fillId="6" borderId="6" xfId="2"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7" borderId="1" xfId="0" applyFont="1" applyFill="1" applyBorder="1" applyAlignment="1" applyProtection="1">
      <alignment horizontal="center" vertical="center" wrapText="1"/>
      <protection locked="0"/>
    </xf>
    <xf numFmtId="0" fontId="25" fillId="18" borderId="5" xfId="0" applyFont="1" applyFill="1" applyBorder="1" applyAlignment="1" applyProtection="1">
      <alignment horizontal="center" vertical="center" wrapText="1"/>
      <protection locked="0"/>
    </xf>
    <xf numFmtId="0" fontId="25" fillId="18" borderId="6" xfId="0" applyFont="1" applyFill="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9" borderId="4" xfId="7" applyNumberFormat="1" applyFont="1" applyFill="1" applyBorder="1" applyAlignment="1" applyProtection="1">
      <alignment horizontal="center" vertical="center" wrapText="1"/>
      <protection locked="0"/>
    </xf>
    <xf numFmtId="0" fontId="4" fillId="9" borderId="5" xfId="7" applyNumberFormat="1" applyFont="1" applyFill="1" applyBorder="1" applyAlignment="1" applyProtection="1">
      <alignment horizontal="center" vertical="center" wrapText="1"/>
      <protection locked="0"/>
    </xf>
    <xf numFmtId="0" fontId="4" fillId="9" borderId="6" xfId="7" applyNumberFormat="1" applyFont="1" applyFill="1" applyBorder="1" applyAlignment="1" applyProtection="1">
      <alignment horizontal="center" vertical="center" wrapText="1"/>
      <protection locked="0"/>
    </xf>
    <xf numFmtId="0" fontId="3" fillId="0" borderId="1" xfId="0" applyFont="1" applyBorder="1" applyAlignment="1">
      <alignment vertical="center" wrapText="1"/>
    </xf>
    <xf numFmtId="0" fontId="0" fillId="0" borderId="1" xfId="0"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0" fillId="0" borderId="5" xfId="0" applyBorder="1" applyAlignment="1">
      <alignment vertical="center"/>
    </xf>
    <xf numFmtId="0" fontId="0" fillId="0" borderId="6" xfId="0" applyBorder="1" applyAlignment="1">
      <alignment vertical="center"/>
    </xf>
    <xf numFmtId="0" fontId="5" fillId="7"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applyAlignment="1">
      <alignment vertical="top" wrapText="1"/>
    </xf>
    <xf numFmtId="0" fontId="26" fillId="0" borderId="1" xfId="0" applyFont="1" applyBorder="1" applyAlignment="1">
      <alignment horizontal="center" vertical="center" wrapText="1"/>
    </xf>
    <xf numFmtId="172" fontId="26" fillId="0" borderId="1" xfId="0" applyNumberFormat="1" applyFont="1" applyBorder="1" applyAlignment="1">
      <alignment horizontal="center"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172" fontId="26" fillId="0" borderId="16" xfId="0" applyNumberFormat="1" applyFont="1" applyBorder="1" applyAlignment="1">
      <alignment horizontal="center" vertical="center" wrapText="1"/>
    </xf>
    <xf numFmtId="0" fontId="26" fillId="0" borderId="12" xfId="0" applyFont="1" applyBorder="1" applyAlignment="1">
      <alignment horizontal="center" vertical="center" wrapText="1"/>
    </xf>
    <xf numFmtId="0" fontId="26" fillId="0" borderId="0" xfId="0" applyFont="1" applyBorder="1" applyAlignment="1">
      <alignment horizontal="center" vertical="center" wrapText="1"/>
    </xf>
    <xf numFmtId="172" fontId="26" fillId="0" borderId="13" xfId="0" applyNumberFormat="1" applyFont="1" applyBorder="1" applyAlignment="1">
      <alignment horizontal="center" vertical="center" wrapText="1"/>
    </xf>
    <xf numFmtId="0" fontId="26" fillId="0" borderId="17" xfId="0" applyFont="1" applyBorder="1" applyAlignment="1">
      <alignment horizontal="center" vertical="center" wrapText="1"/>
    </xf>
    <xf numFmtId="0" fontId="26" fillId="0" borderId="9" xfId="0" applyFont="1" applyBorder="1" applyAlignment="1">
      <alignment horizontal="center" vertical="center" wrapText="1"/>
    </xf>
    <xf numFmtId="172" fontId="26" fillId="0" borderId="18" xfId="0" applyNumberFormat="1" applyFont="1" applyBorder="1" applyAlignment="1">
      <alignment horizontal="center" vertical="center" wrapText="1"/>
    </xf>
    <xf numFmtId="0" fontId="5" fillId="17" borderId="0" xfId="0" applyFont="1" applyFill="1" applyBorder="1" applyAlignment="1" applyProtection="1">
      <alignment horizontal="left" vertical="center" wrapText="1"/>
    </xf>
    <xf numFmtId="0" fontId="4" fillId="17" borderId="0" xfId="0" applyFont="1" applyFill="1" applyBorder="1" applyAlignment="1" applyProtection="1">
      <alignment horizontal="left" vertical="center" wrapText="1"/>
    </xf>
    <xf numFmtId="49" fontId="15" fillId="32" borderId="4" xfId="2" quotePrefix="1" applyNumberFormat="1" applyFont="1" applyFill="1" applyBorder="1" applyAlignment="1" applyProtection="1">
      <alignment horizontal="left" vertical="center" wrapText="1"/>
      <protection hidden="1"/>
    </xf>
    <xf numFmtId="49" fontId="15" fillId="32" borderId="5" xfId="2" quotePrefix="1" applyNumberFormat="1" applyFont="1" applyFill="1" applyBorder="1" applyAlignment="1" applyProtection="1">
      <alignment horizontal="left" vertical="center" wrapText="1"/>
      <protection hidden="1"/>
    </xf>
    <xf numFmtId="0" fontId="4" fillId="0" borderId="1" xfId="0" applyFont="1" applyBorder="1" applyAlignment="1" applyProtection="1">
      <alignment horizontal="left" vertical="center" wrapText="1"/>
    </xf>
    <xf numFmtId="0" fontId="15" fillId="6" borderId="1" xfId="2" applyNumberFormat="1" applyFont="1" applyFill="1" applyBorder="1" applyAlignment="1" applyProtection="1">
      <alignment horizontal="center" vertical="center" wrapText="1"/>
    </xf>
    <xf numFmtId="0" fontId="5" fillId="7" borderId="1" xfId="0" applyFont="1" applyFill="1" applyBorder="1" applyAlignment="1" applyProtection="1">
      <alignment horizontal="center" vertical="center" wrapText="1"/>
    </xf>
    <xf numFmtId="0" fontId="5" fillId="0" borderId="1" xfId="0" applyFont="1" applyBorder="1" applyAlignment="1" applyProtection="1">
      <alignment horizontal="left"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4" fillId="0" borderId="4" xfId="0" applyFont="1" applyBorder="1" applyAlignment="1">
      <alignment horizontal="center" vertical="center" wrapText="1"/>
    </xf>
    <xf numFmtId="0" fontId="0" fillId="0" borderId="6" xfId="0" applyBorder="1" applyAlignment="1">
      <alignment horizontal="center" vertical="center"/>
    </xf>
    <xf numFmtId="0" fontId="4" fillId="17" borderId="4" xfId="0" applyFont="1" applyFill="1" applyBorder="1" applyAlignment="1" applyProtection="1">
      <alignment horizontal="left" vertical="center" wrapText="1"/>
    </xf>
    <xf numFmtId="0" fontId="4" fillId="17" borderId="5" xfId="0" applyFont="1" applyFill="1" applyBorder="1" applyAlignment="1" applyProtection="1">
      <alignment horizontal="left" vertical="center" wrapText="1"/>
    </xf>
    <xf numFmtId="0" fontId="4" fillId="17" borderId="6" xfId="0" applyFont="1" applyFill="1" applyBorder="1" applyAlignment="1" applyProtection="1">
      <alignment horizontal="left" vertical="center" wrapText="1"/>
    </xf>
    <xf numFmtId="0" fontId="5" fillId="33" borderId="7" xfId="0" applyFont="1" applyFill="1" applyBorder="1" applyAlignment="1" applyProtection="1">
      <alignment horizontal="center" vertical="center" wrapText="1"/>
    </xf>
    <xf numFmtId="0" fontId="5" fillId="33" borderId="2" xfId="0" applyFont="1" applyFill="1" applyBorder="1" applyAlignment="1" applyProtection="1">
      <alignment horizontal="center" vertical="center" wrapText="1"/>
    </xf>
    <xf numFmtId="0" fontId="5" fillId="7" borderId="5" xfId="0" applyFont="1" applyFill="1" applyBorder="1" applyAlignment="1" applyProtection="1">
      <alignment horizontal="center" vertical="center" wrapText="1"/>
      <protection locked="0"/>
    </xf>
    <xf numFmtId="0" fontId="5" fillId="33" borderId="4" xfId="0" applyFont="1" applyFill="1" applyBorder="1" applyAlignment="1" applyProtection="1">
      <alignment horizontal="center" vertical="center" wrapText="1"/>
    </xf>
    <xf numFmtId="0" fontId="5" fillId="33" borderId="5" xfId="0" applyFont="1" applyFill="1" applyBorder="1" applyAlignment="1" applyProtection="1">
      <alignment horizontal="center" vertical="center" wrapText="1"/>
    </xf>
    <xf numFmtId="0" fontId="5" fillId="33" borderId="6" xfId="0" applyFont="1" applyFill="1" applyBorder="1" applyAlignment="1" applyProtection="1">
      <alignment horizontal="center" vertical="center" wrapText="1"/>
    </xf>
    <xf numFmtId="49" fontId="4" fillId="24" borderId="1" xfId="0" applyNumberFormat="1" applyFont="1" applyFill="1" applyBorder="1" applyAlignment="1" applyProtection="1">
      <alignment horizontal="center" vertical="center" wrapText="1"/>
      <protection locked="0"/>
    </xf>
    <xf numFmtId="0" fontId="0" fillId="2" borderId="9" xfId="0" quotePrefix="1" applyFill="1" applyBorder="1" applyAlignment="1">
      <alignment horizontal="center" vertical="center" wrapText="1"/>
    </xf>
    <xf numFmtId="0" fontId="15" fillId="6" borderId="4" xfId="2" quotePrefix="1" applyNumberFormat="1" applyFont="1" applyFill="1" applyBorder="1" applyAlignment="1">
      <alignment horizontal="left" vertical="center" wrapText="1"/>
    </xf>
    <xf numFmtId="0" fontId="15" fillId="6" borderId="5" xfId="2" quotePrefix="1" applyNumberFormat="1" applyFont="1" applyFill="1" applyBorder="1" applyAlignment="1">
      <alignment horizontal="left" vertical="center" wrapText="1"/>
    </xf>
    <xf numFmtId="0" fontId="15" fillId="6" borderId="5" xfId="2" applyNumberFormat="1" applyFont="1" applyFill="1" applyBorder="1" applyAlignment="1">
      <alignment horizontal="left" vertical="center" wrapText="1"/>
    </xf>
    <xf numFmtId="0" fontId="15" fillId="6" borderId="6" xfId="2" applyNumberFormat="1" applyFont="1" applyFill="1" applyBorder="1" applyAlignment="1">
      <alignment horizontal="left" vertical="center" wrapText="1"/>
    </xf>
    <xf numFmtId="49" fontId="15" fillId="6" borderId="1" xfId="2" applyNumberFormat="1" applyFont="1" applyFill="1" applyBorder="1" applyAlignment="1">
      <alignment horizontal="center" vertical="center" wrapText="1"/>
    </xf>
    <xf numFmtId="0" fontId="11" fillId="0" borderId="0" xfId="4" applyFont="1" applyFill="1" applyAlignment="1" applyProtection="1">
      <alignment horizontal="left" vertical="center"/>
    </xf>
    <xf numFmtId="0" fontId="4" fillId="0" borderId="0" xfId="0" quotePrefix="1" applyFont="1" applyAlignment="1" applyProtection="1">
      <alignment horizontal="left"/>
    </xf>
    <xf numFmtId="0" fontId="5" fillId="7" borderId="4" xfId="0" applyFont="1" applyFill="1" applyBorder="1" applyAlignment="1" applyProtection="1">
      <alignment horizontal="left" vertical="center" wrapText="1"/>
    </xf>
    <xf numFmtId="0" fontId="5" fillId="7" borderId="5" xfId="0" applyFont="1" applyFill="1" applyBorder="1" applyAlignment="1" applyProtection="1">
      <alignment horizontal="left" vertical="center" wrapText="1"/>
    </xf>
    <xf numFmtId="0" fontId="5" fillId="7" borderId="6" xfId="0" applyFont="1" applyFill="1" applyBorder="1" applyAlignment="1" applyProtection="1">
      <alignment horizontal="left" vertical="center" wrapText="1"/>
    </xf>
    <xf numFmtId="0" fontId="32" fillId="6" borderId="4" xfId="2" applyNumberFormat="1" applyFont="1" applyFill="1" applyBorder="1" applyAlignment="1" applyProtection="1">
      <alignment horizontal="center" vertical="center" wrapText="1"/>
    </xf>
    <xf numFmtId="0" fontId="32" fillId="6" borderId="5" xfId="2" applyNumberFormat="1" applyFont="1" applyFill="1" applyBorder="1" applyAlignment="1" applyProtection="1">
      <alignment horizontal="center" vertical="center" wrapText="1"/>
    </xf>
    <xf numFmtId="0" fontId="32" fillId="6" borderId="6" xfId="2" applyNumberFormat="1" applyFont="1" applyFill="1" applyBorder="1" applyAlignment="1" applyProtection="1">
      <alignment horizontal="center" vertical="center" wrapText="1"/>
    </xf>
    <xf numFmtId="0" fontId="32" fillId="6" borderId="4" xfId="2" applyNumberFormat="1" applyFont="1" applyFill="1" applyBorder="1" applyAlignment="1" applyProtection="1">
      <alignment horizontal="left" vertical="center" wrapText="1"/>
    </xf>
    <xf numFmtId="0" fontId="32" fillId="6" borderId="5" xfId="2" applyNumberFormat="1" applyFont="1" applyFill="1" applyBorder="1" applyAlignment="1" applyProtection="1">
      <alignment horizontal="left" vertical="center" wrapText="1"/>
    </xf>
    <xf numFmtId="0" fontId="32" fillId="6" borderId="6" xfId="2" applyNumberFormat="1" applyFont="1" applyFill="1" applyBorder="1" applyAlignment="1" applyProtection="1">
      <alignment horizontal="left" vertical="center" wrapText="1"/>
    </xf>
    <xf numFmtId="0" fontId="4" fillId="0" borderId="0" xfId="0" quotePrefix="1" applyFont="1" applyAlignment="1" applyProtection="1">
      <alignment horizontal="left" vertical="top" wrapText="1"/>
    </xf>
  </cellXfs>
  <cellStyles count="16">
    <cellStyle name="40% - Accent1" xfId="11" builtinId="31"/>
    <cellStyle name="40% - Accent4" xfId="14" builtinId="43"/>
    <cellStyle name="60% - Accent2" xfId="12" builtinId="36"/>
    <cellStyle name="Accent1" xfId="10" builtinId="29"/>
    <cellStyle name="Accent4" xfId="13" builtinId="41"/>
    <cellStyle name="Accent6" xfId="15" builtinId="49"/>
    <cellStyle name="Comma 2" xfId="8"/>
    <cellStyle name="Heading 2" xfId="5" builtinId="17"/>
    <cellStyle name="Heading 3" xfId="6" builtinId="18"/>
    <cellStyle name="Heading 4" xfId="2" builtinId="19"/>
    <cellStyle name="Hyperlink" xfId="4" builtinId="8"/>
    <cellStyle name="Input" xfId="3" builtinId="20"/>
    <cellStyle name="Normal" xfId="0" builtinId="0"/>
    <cellStyle name="Normal 2" xfId="7"/>
    <cellStyle name="Normal 3" xfId="9"/>
    <cellStyle name="Normal_Sheet1" xfId="1"/>
  </cellStyles>
  <dxfs count="10">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ill>
        <patternFill>
          <bgColor theme="3" tint="0.5999633777886288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6</xdr:col>
      <xdr:colOff>9525</xdr:colOff>
      <xdr:row>26</xdr:row>
      <xdr:rowOff>66674</xdr:rowOff>
    </xdr:to>
    <xdr:sp macro="" textlink="">
      <xdr:nvSpPr>
        <xdr:cNvPr id="2" name="Rectangle 1"/>
        <xdr:cNvSpPr/>
      </xdr:nvSpPr>
      <xdr:spPr>
        <a:xfrm>
          <a:off x="0" y="342899"/>
          <a:ext cx="7534275"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to WPD areas:</a:t>
          </a:r>
        </a:p>
        <a:p>
          <a:pPr lvl="1"/>
          <a:r>
            <a:rPr lang="en-GB" sz="900">
              <a:solidFill>
                <a:sysClr val="windowText" lastClr="000000"/>
              </a:solidFill>
              <a:effectLst/>
              <a:latin typeface="+mn-lt"/>
              <a:ea typeface="+mn-ea"/>
              <a:cs typeface="+mn-cs"/>
            </a:rPr>
            <a:t>WPD East Midlands (EMEB) and WPD West Midlands (MIDE) tariffs are all delinked and set time bands are applied in place of the TPR’s timebands.</a:t>
          </a:r>
        </a:p>
        <a:p>
          <a:pPr lvl="1"/>
          <a:r>
            <a:rPr lang="en-GB" sz="900">
              <a:solidFill>
                <a:sysClr val="windowText" lastClr="000000"/>
              </a:solidFill>
              <a:effectLst/>
              <a:latin typeface="+mn-lt"/>
              <a:ea typeface="+mn-ea"/>
              <a:cs typeface="+mn-cs"/>
            </a:rPr>
            <a:t>WPD South West (SWEB) and South Wales (SWAE) do not support all SSC combinations and where indicated with ‘Unsupported’ then set time bands are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Otherwise the following rules apply to the remaining DNO areas.</a:t>
          </a:r>
        </a:p>
        <a:p>
          <a:pPr lvl="1"/>
          <a:r>
            <a:rPr lang="en-GB" sz="900">
              <a:solidFill>
                <a:sysClr val="windowText" lastClr="000000"/>
              </a:solidFill>
              <a:effectLst/>
              <a:latin typeface="+mn-lt"/>
              <a:ea typeface="+mn-ea"/>
              <a:cs typeface="+mn-cs"/>
            </a:rPr>
            <a:t>1, G and U should be applied straight to the appropriate SSC/TPRs, to identify generation and UMS tariffs.</a:t>
          </a:r>
        </a:p>
        <a:p>
          <a:pPr lvl="1"/>
          <a:r>
            <a:rPr lang="en-GB" sz="900">
              <a:solidFill>
                <a:sysClr val="windowText" lastClr="000000"/>
              </a:solidFill>
              <a:effectLst/>
              <a:latin typeface="+mn-lt"/>
              <a:ea typeface="+mn-ea"/>
              <a:cs typeface="+mn-cs"/>
            </a:rPr>
            <a:t>Then considering the SSC/TPRs alongside the PC.</a:t>
          </a:r>
        </a:p>
        <a:p>
          <a:pPr lvl="1"/>
          <a:r>
            <a:rPr lang="en-GB" sz="900">
              <a:solidFill>
                <a:sysClr val="windowText" lastClr="000000"/>
              </a:solidFill>
              <a:effectLst/>
              <a:latin typeface="+mn-lt"/>
              <a:ea typeface="+mn-ea"/>
              <a:cs typeface="+mn-cs"/>
            </a:rPr>
            <a:t>2, PC1s should be labelled Domestic Unrestricted.</a:t>
          </a:r>
        </a:p>
        <a:p>
          <a:pPr lvl="1"/>
          <a:r>
            <a:rPr lang="en-GB" sz="900">
              <a:solidFill>
                <a:sysClr val="windowText" lastClr="000000"/>
              </a:solidFill>
              <a:effectLst/>
              <a:latin typeface="+mn-lt"/>
              <a:ea typeface="+mn-ea"/>
              <a:cs typeface="+mn-cs"/>
            </a:rPr>
            <a:t>3, PC2s with a SSCs with O should be labelled Domestic Off Peak.</a:t>
          </a:r>
        </a:p>
        <a:p>
          <a:pPr lvl="1"/>
          <a:r>
            <a:rPr lang="en-GB" sz="900">
              <a:solidFill>
                <a:sysClr val="windowText" lastClr="000000"/>
              </a:solidFill>
              <a:effectLst/>
              <a:latin typeface="+mn-lt"/>
              <a:ea typeface="+mn-ea"/>
              <a:cs typeface="+mn-cs"/>
            </a:rPr>
            <a:t>4, Remaining PC2s should be labelled Domestic Two Rate with the unit as 1 or 2 as detailed.</a:t>
          </a:r>
        </a:p>
        <a:p>
          <a:pPr lvl="1"/>
          <a:r>
            <a:rPr lang="en-GB" sz="900">
              <a:solidFill>
                <a:sysClr val="windowText" lastClr="000000"/>
              </a:solidFill>
              <a:effectLst/>
              <a:latin typeface="+mn-lt"/>
              <a:ea typeface="+mn-ea"/>
              <a:cs typeface="+mn-cs"/>
            </a:rPr>
            <a:t>5, PC3s should be labelled Small Non Domestic Unrestricted.</a:t>
          </a:r>
        </a:p>
        <a:p>
          <a:pPr lvl="1"/>
          <a:r>
            <a:rPr lang="en-GB" sz="900">
              <a:solidFill>
                <a:sysClr val="windowText" lastClr="000000"/>
              </a:solidFill>
              <a:effectLst/>
              <a:latin typeface="+mn-lt"/>
              <a:ea typeface="+mn-ea"/>
              <a:cs typeface="+mn-cs"/>
            </a:rPr>
            <a:t>6, PC4s with a SSCs with O should be labelled Small Non Domestic Off Peak.</a:t>
          </a:r>
        </a:p>
        <a:p>
          <a:pPr lvl="1"/>
          <a:r>
            <a:rPr lang="en-GB" sz="900">
              <a:solidFill>
                <a:sysClr val="windowText" lastClr="000000"/>
              </a:solidFill>
              <a:effectLst/>
              <a:latin typeface="+mn-lt"/>
              <a:ea typeface="+mn-ea"/>
              <a:cs typeface="+mn-cs"/>
            </a:rPr>
            <a:t>7, Remaining PC4s should be labelled Small Non Domestic Two Rate with the unit as 1 or 2 as detailed.</a:t>
          </a:r>
        </a:p>
        <a:p>
          <a:pPr lvl="1"/>
          <a:r>
            <a:rPr lang="en-GB" sz="900">
              <a:solidFill>
                <a:sysClr val="windowText" lastClr="000000"/>
              </a:solidFill>
              <a:effectLst/>
              <a:latin typeface="+mn-lt"/>
              <a:ea typeface="+mn-ea"/>
              <a:cs typeface="+mn-cs"/>
            </a:rPr>
            <a:t>8, PC5 – 8s, depending on the voltage of connection, they should be labelled; LV Medium Non Domestic, LV Sub Medium Non Domestic or HV Medium Non Domestic with the unit as 1 or 2 as detailed.</a:t>
          </a:r>
        </a:p>
        <a:p>
          <a:r>
            <a:rPr lang="en-GB" sz="900">
              <a:solidFill>
                <a:sysClr val="windowText" lastClr="000000"/>
              </a:solidFill>
              <a:effectLst/>
              <a:latin typeface="+mn-lt"/>
              <a:ea typeface="+mn-ea"/>
              <a:cs typeface="+mn-cs"/>
            </a:rPr>
            <a:t> </a:t>
          </a: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1: Unit 1 (Day)</a:t>
          </a:r>
        </a:p>
        <a:p>
          <a:pPr lvl="1"/>
          <a:r>
            <a:rPr lang="en-GB" sz="900">
              <a:solidFill>
                <a:sysClr val="windowText" lastClr="000000"/>
              </a:solidFill>
              <a:effectLst/>
              <a:latin typeface="+mn-lt"/>
              <a:ea typeface="+mn-ea"/>
              <a:cs typeface="+mn-cs"/>
            </a:rPr>
            <a:t>2: Unit 2 (Night)</a:t>
          </a:r>
        </a:p>
        <a:p>
          <a:pPr lvl="1"/>
          <a:r>
            <a:rPr lang="en-GB" sz="900">
              <a:solidFill>
                <a:sysClr val="windowText" lastClr="000000"/>
              </a:solidFill>
              <a:effectLst/>
              <a:latin typeface="+mn-lt"/>
              <a:ea typeface="+mn-ea"/>
              <a:cs typeface="+mn-cs"/>
            </a:rPr>
            <a:t>O: Off Peak</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UMS</a:t>
          </a:r>
        </a:p>
        <a:p>
          <a:pPr lvl="1"/>
          <a:r>
            <a:rPr lang="en-GB" sz="900">
              <a:solidFill>
                <a:sysClr val="windowText" lastClr="000000"/>
              </a:solidFill>
              <a:effectLst/>
              <a:latin typeface="+mn-lt"/>
              <a:ea typeface="+mn-ea"/>
              <a:cs typeface="+mn-cs"/>
            </a:rPr>
            <a:t>Unsupported: WPD South West (SWEB) or South Wales (SWAE) default TPRs applied</a:t>
          </a:r>
        </a:p>
        <a:p>
          <a:pPr lvl="1"/>
          <a:r>
            <a:rPr lang="en-GB" sz="900">
              <a:solidFill>
                <a:sysClr val="windowText" lastClr="000000"/>
              </a:solidFill>
              <a:effectLst/>
              <a:latin typeface="+mn-lt"/>
              <a:ea typeface="+mn-ea"/>
              <a:cs typeface="+mn-cs"/>
            </a:rPr>
            <a:t>EMEB or MIDE only: only exists in those areas (either or both) as delinked.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25</xdr:row>
      <xdr:rowOff>38101</xdr:rowOff>
    </xdr:from>
    <xdr:to>
      <xdr:col>9</xdr:col>
      <xdr:colOff>76201</xdr:colOff>
      <xdr:row>31</xdr:row>
      <xdr:rowOff>152401</xdr:rowOff>
    </xdr:to>
    <xdr:sp macro="" textlink="">
      <xdr:nvSpPr>
        <xdr:cNvPr id="2" name="TextBox 1"/>
        <xdr:cNvSpPr txBox="1"/>
      </xdr:nvSpPr>
      <xdr:spPr>
        <a:xfrm>
          <a:off x="171451" y="6800851"/>
          <a:ext cx="8248650" cy="108585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excess capacity charge, the input in this calculator uses the average daily excess capacity as this reduces the calculators complexity, however as per the Use of System Charging Statement, the exceeded portion of the capacity will be charged at the  excess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sputilities.com/media/32882/ESP%202015%20Indicative%20Schedule%20GSP_A%20-%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nnex 1 LV and HV charges"/>
      <sheetName val="Annex 2 EHV charges"/>
      <sheetName val="Annex 2a Import"/>
      <sheetName val="Annex 2b Export"/>
      <sheetName val="Annex 3 Preserved charges"/>
      <sheetName val="Annex 4 LDNO charges"/>
      <sheetName val="Annex 5 LLFs"/>
      <sheetName val="Annex 6 New Designated EHV Prop"/>
      <sheetName val="Nodal prices"/>
      <sheetName val="SSC TPR unit rate lookup"/>
      <sheetName val="Charge Calculator"/>
      <sheetName val="Sheet1"/>
    </sheetNames>
    <sheetDataSet>
      <sheetData sheetId="0"/>
      <sheetData sheetId="1">
        <row r="1">
          <cell r="A1" t="str">
            <v>Back to Overview</v>
          </cell>
        </row>
        <row r="2">
          <cell r="A2" t="str">
            <v>ESP Electricity Limited - GSP_A - Effective from 1st April 2015 - Indicative LV and HV charges</v>
          </cell>
          <cell r="B2">
            <v>0</v>
          </cell>
          <cell r="C2">
            <v>0</v>
          </cell>
          <cell r="D2">
            <v>0</v>
          </cell>
          <cell r="E2">
            <v>0</v>
          </cell>
          <cell r="F2">
            <v>0</v>
          </cell>
          <cell r="G2">
            <v>0</v>
          </cell>
          <cell r="H2">
            <v>0</v>
          </cell>
          <cell r="I2">
            <v>0</v>
          </cell>
          <cell r="J2">
            <v>0</v>
          </cell>
          <cell r="K2">
            <v>0</v>
          </cell>
        </row>
        <row r="3">
          <cell r="A3">
            <v>0</v>
          </cell>
          <cell r="B3">
            <v>0</v>
          </cell>
          <cell r="C3">
            <v>0</v>
          </cell>
          <cell r="D3">
            <v>0</v>
          </cell>
          <cell r="E3">
            <v>0</v>
          </cell>
          <cell r="F3">
            <v>0</v>
          </cell>
          <cell r="G3">
            <v>0</v>
          </cell>
          <cell r="H3">
            <v>0</v>
          </cell>
          <cell r="I3">
            <v>0</v>
          </cell>
          <cell r="J3">
            <v>0</v>
          </cell>
          <cell r="K3">
            <v>0</v>
          </cell>
        </row>
        <row r="4">
          <cell r="A4" t="str">
            <v>Time Bands for Half Hourly Metered Properties</v>
          </cell>
          <cell r="B4">
            <v>0</v>
          </cell>
          <cell r="C4">
            <v>0</v>
          </cell>
          <cell r="D4">
            <v>0</v>
          </cell>
          <cell r="E4">
            <v>0</v>
          </cell>
          <cell r="F4">
            <v>0</v>
          </cell>
          <cell r="G4" t="str">
            <v>Time Bands for Half Hourly Unmetered Properties</v>
          </cell>
          <cell r="H4">
            <v>0</v>
          </cell>
          <cell r="I4">
            <v>0</v>
          </cell>
          <cell r="J4">
            <v>0</v>
          </cell>
          <cell r="K4">
            <v>0</v>
          </cell>
        </row>
        <row r="5">
          <cell r="A5" t="str">
            <v>Time periods</v>
          </cell>
          <cell r="B5" t="str">
            <v>Red Time Band</v>
          </cell>
          <cell r="C5" t="str">
            <v>Amber Time Band</v>
          </cell>
          <cell r="D5">
            <v>0</v>
          </cell>
          <cell r="E5" t="str">
            <v>Green Time Band</v>
          </cell>
          <cell r="F5">
            <v>0</v>
          </cell>
          <cell r="G5">
            <v>0</v>
          </cell>
          <cell r="H5">
            <v>0</v>
          </cell>
          <cell r="I5" t="str">
            <v>Black Time Band</v>
          </cell>
          <cell r="J5" t="str">
            <v>Yellow Time Band</v>
          </cell>
          <cell r="K5" t="str">
            <v>Green Time Band</v>
          </cell>
        </row>
        <row r="6">
          <cell r="A6" t="str">
            <v>Monday to Friday 
(Including Bank Holidays)
All Year</v>
          </cell>
          <cell r="B6" t="str">
            <v>16.00 - 19.00</v>
          </cell>
          <cell r="C6">
            <v>0</v>
          </cell>
          <cell r="D6">
            <v>0</v>
          </cell>
          <cell r="E6">
            <v>0</v>
          </cell>
          <cell r="F6">
            <v>0</v>
          </cell>
          <cell r="G6" t="str">
            <v>Monday to Friday 
(Including Bank Holidays)
November to February Inclusive</v>
          </cell>
          <cell r="H6">
            <v>0</v>
          </cell>
          <cell r="I6" t="str">
            <v>16.00 - 19.00</v>
          </cell>
          <cell r="J6" t="str">
            <v>07:00 - 16.00
19.00 - 23.00</v>
          </cell>
          <cell r="K6">
            <v>0</v>
          </cell>
        </row>
        <row r="7">
          <cell r="A7" t="str">
            <v>Monday to Friday 
(Including Bank Holidays)
All Year</v>
          </cell>
          <cell r="B7">
            <v>0</v>
          </cell>
          <cell r="C7" t="str">
            <v>07.00 - 16.00
19.00 - 23.00</v>
          </cell>
          <cell r="D7">
            <v>0</v>
          </cell>
          <cell r="E7">
            <v>0</v>
          </cell>
          <cell r="F7">
            <v>0</v>
          </cell>
          <cell r="G7" t="str">
            <v>Monday to Friday 
(Including Bank Holidays)
March to October Inclusive</v>
          </cell>
          <cell r="H7">
            <v>0</v>
          </cell>
          <cell r="I7">
            <v>0</v>
          </cell>
          <cell r="J7" t="str">
            <v>07.00 - 23.00</v>
          </cell>
          <cell r="K7">
            <v>0</v>
          </cell>
        </row>
        <row r="8">
          <cell r="A8" t="str">
            <v>Monday to Friday 
(Including Bank Holidays)
All Year</v>
          </cell>
          <cell r="B8">
            <v>0</v>
          </cell>
          <cell r="C8">
            <v>0</v>
          </cell>
          <cell r="D8">
            <v>0</v>
          </cell>
          <cell r="E8" t="str">
            <v>00.00 - 07.00
23.00 - 24.00</v>
          </cell>
          <cell r="F8">
            <v>0</v>
          </cell>
          <cell r="G8" t="str">
            <v>Monday to Friday 
(Including Bank Holidays)
All Year</v>
          </cell>
          <cell r="H8">
            <v>0</v>
          </cell>
          <cell r="I8">
            <v>0</v>
          </cell>
          <cell r="J8">
            <v>0</v>
          </cell>
          <cell r="K8" t="str">
            <v>00.00 - 07.00
23.00 - 24.00</v>
          </cell>
        </row>
        <row r="9">
          <cell r="A9" t="str">
            <v>Saturday and Sunday
All Year</v>
          </cell>
          <cell r="B9">
            <v>0</v>
          </cell>
          <cell r="C9">
            <v>0</v>
          </cell>
          <cell r="D9">
            <v>0</v>
          </cell>
          <cell r="E9" t="str">
            <v>00.00 - 24.00</v>
          </cell>
          <cell r="F9">
            <v>0</v>
          </cell>
          <cell r="G9" t="str">
            <v>Saturday and Sunday
All Year</v>
          </cell>
          <cell r="H9">
            <v>0</v>
          </cell>
          <cell r="I9">
            <v>0</v>
          </cell>
          <cell r="J9">
            <v>0</v>
          </cell>
          <cell r="K9" t="str">
            <v>00.00 - 24.00</v>
          </cell>
        </row>
        <row r="10">
          <cell r="A10" t="str">
            <v>Notes</v>
          </cell>
          <cell r="B10" t="str">
            <v>All times are in UK Clock time</v>
          </cell>
          <cell r="C10">
            <v>0</v>
          </cell>
          <cell r="D10">
            <v>0</v>
          </cell>
          <cell r="E10">
            <v>0</v>
          </cell>
          <cell r="F10">
            <v>0</v>
          </cell>
          <cell r="G10" t="str">
            <v>Notes</v>
          </cell>
          <cell r="H10">
            <v>0</v>
          </cell>
          <cell r="I10" t="str">
            <v>All times are in UK Clock time</v>
          </cell>
          <cell r="J10">
            <v>0</v>
          </cell>
          <cell r="K10">
            <v>0</v>
          </cell>
        </row>
        <row r="11">
          <cell r="A11">
            <v>0</v>
          </cell>
          <cell r="B11">
            <v>0</v>
          </cell>
          <cell r="C11">
            <v>0</v>
          </cell>
          <cell r="D11">
            <v>0</v>
          </cell>
          <cell r="E11">
            <v>0</v>
          </cell>
          <cell r="F11">
            <v>0</v>
          </cell>
          <cell r="G11">
            <v>0</v>
          </cell>
          <cell r="H11">
            <v>0</v>
          </cell>
          <cell r="I11">
            <v>0</v>
          </cell>
          <cell r="J11">
            <v>0</v>
          </cell>
          <cell r="K11">
            <v>0</v>
          </cell>
        </row>
        <row r="12">
          <cell r="A12" t="str">
            <v>Tariff Name</v>
          </cell>
          <cell r="B12" t="str">
            <v>Open LLFCs</v>
          </cell>
          <cell r="C12" t="str">
            <v>PCs</v>
          </cell>
          <cell r="D12" t="str">
            <v>Unit rate 1
p/kWh
(red/black)</v>
          </cell>
          <cell r="E12" t="str">
            <v>Unit rate 2
p/kWh
(amber/yellow)</v>
          </cell>
          <cell r="F12" t="str">
            <v>Unit rate 3
p/kWh
(green)</v>
          </cell>
          <cell r="G12" t="str">
            <v>Fixed charge p/MPAN/day</v>
          </cell>
          <cell r="H12" t="str">
            <v>Capacity charge p/kVA/day</v>
          </cell>
          <cell r="I12" t="str">
            <v>Reactive power charge
p/kVArh</v>
          </cell>
          <cell r="J12" t="str">
            <v>Excess capacity charge
p/kVA/day</v>
          </cell>
          <cell r="K12" t="str">
            <v>Closed LLFCs</v>
          </cell>
        </row>
        <row r="13">
          <cell r="A13" t="str">
            <v>Domestic Unrestricted</v>
          </cell>
          <cell r="B13" t="str">
            <v>69,50</v>
          </cell>
          <cell r="C13">
            <v>1</v>
          </cell>
          <cell r="D13">
            <v>1.905</v>
          </cell>
          <cell r="E13">
            <v>0</v>
          </cell>
          <cell r="F13">
            <v>0</v>
          </cell>
          <cell r="G13">
            <v>4.6900000000000004</v>
          </cell>
          <cell r="H13">
            <v>0</v>
          </cell>
          <cell r="I13">
            <v>0</v>
          </cell>
          <cell r="J13">
            <v>0</v>
          </cell>
          <cell r="K13">
            <v>0</v>
          </cell>
        </row>
        <row r="14">
          <cell r="A14" t="str">
            <v>Domestic Two Rate</v>
          </cell>
          <cell r="B14" t="str">
            <v>57,51</v>
          </cell>
          <cell r="C14">
            <v>2</v>
          </cell>
          <cell r="D14">
            <v>2.2589999999999999</v>
          </cell>
          <cell r="E14">
            <v>5.8999999999999997E-2</v>
          </cell>
          <cell r="F14">
            <v>0</v>
          </cell>
          <cell r="G14">
            <v>4.6900000000000004</v>
          </cell>
          <cell r="H14">
            <v>0</v>
          </cell>
          <cell r="I14">
            <v>0</v>
          </cell>
          <cell r="J14">
            <v>0</v>
          </cell>
          <cell r="K14">
            <v>0</v>
          </cell>
        </row>
        <row r="15">
          <cell r="A15" t="str">
            <v>Small Non Domestic Unrestricted</v>
          </cell>
          <cell r="B15" t="str">
            <v>70,52</v>
          </cell>
          <cell r="C15">
            <v>3</v>
          </cell>
          <cell r="D15">
            <v>1.34</v>
          </cell>
          <cell r="E15">
            <v>0</v>
          </cell>
          <cell r="F15">
            <v>0</v>
          </cell>
          <cell r="G15">
            <v>5.03</v>
          </cell>
          <cell r="H15">
            <v>0</v>
          </cell>
          <cell r="I15">
            <v>0</v>
          </cell>
          <cell r="J15">
            <v>0</v>
          </cell>
          <cell r="K15">
            <v>0</v>
          </cell>
        </row>
        <row r="16">
          <cell r="A16" t="str">
            <v>Small Non Domestic Two Rate</v>
          </cell>
          <cell r="B16" t="str">
            <v>58,53</v>
          </cell>
          <cell r="C16">
            <v>4</v>
          </cell>
          <cell r="D16">
            <v>1.675</v>
          </cell>
          <cell r="E16">
            <v>4.9000000000000002E-2</v>
          </cell>
          <cell r="F16">
            <v>0</v>
          </cell>
          <cell r="G16">
            <v>5.03</v>
          </cell>
          <cell r="H16">
            <v>0</v>
          </cell>
          <cell r="I16">
            <v>0</v>
          </cell>
          <cell r="J16">
            <v>0</v>
          </cell>
          <cell r="K16">
            <v>0</v>
          </cell>
        </row>
        <row r="17">
          <cell r="A17" t="str">
            <v>LV Medium Non-Domestic</v>
          </cell>
          <cell r="B17" t="str">
            <v>71,55</v>
          </cell>
          <cell r="C17" t="str">
            <v>5-8</v>
          </cell>
          <cell r="D17">
            <v>1.5509999999999999</v>
          </cell>
          <cell r="E17">
            <v>4.9000000000000002E-2</v>
          </cell>
          <cell r="F17">
            <v>0</v>
          </cell>
          <cell r="G17">
            <v>35.31</v>
          </cell>
          <cell r="H17">
            <v>0</v>
          </cell>
          <cell r="I17">
            <v>0</v>
          </cell>
          <cell r="J17">
            <v>0</v>
          </cell>
          <cell r="K17">
            <v>0</v>
          </cell>
        </row>
        <row r="18">
          <cell r="A18" t="str">
            <v>LV Network Domestic</v>
          </cell>
          <cell r="B18">
            <v>294296</v>
          </cell>
          <cell r="C18">
            <v>0</v>
          </cell>
          <cell r="D18">
            <v>14.416</v>
          </cell>
          <cell r="E18">
            <v>0.13600000000000001</v>
          </cell>
          <cell r="F18">
            <v>5.1999999999999998E-2</v>
          </cell>
          <cell r="G18">
            <v>4.6900000000000004</v>
          </cell>
          <cell r="H18">
            <v>0</v>
          </cell>
          <cell r="I18">
            <v>0</v>
          </cell>
          <cell r="J18">
            <v>0</v>
          </cell>
          <cell r="K18">
            <v>0</v>
          </cell>
        </row>
        <row r="19">
          <cell r="A19" t="str">
            <v>LV Network Non-Domestic Non-CT</v>
          </cell>
          <cell r="B19">
            <v>378379</v>
          </cell>
          <cell r="C19">
            <v>0</v>
          </cell>
          <cell r="D19">
            <v>11.943</v>
          </cell>
          <cell r="E19">
            <v>0.112</v>
          </cell>
          <cell r="F19">
            <v>4.2999999999999997E-2</v>
          </cell>
          <cell r="G19">
            <v>5.33</v>
          </cell>
          <cell r="H19">
            <v>0</v>
          </cell>
          <cell r="I19">
            <v>0</v>
          </cell>
          <cell r="J19">
            <v>0</v>
          </cell>
          <cell r="K19">
            <v>0</v>
          </cell>
        </row>
        <row r="20">
          <cell r="A20" t="str">
            <v>LV HH Metered</v>
          </cell>
          <cell r="B20" t="str">
            <v>20,61</v>
          </cell>
          <cell r="C20">
            <v>0</v>
          </cell>
          <cell r="D20">
            <v>9.93</v>
          </cell>
          <cell r="E20">
            <v>7.8E-2</v>
          </cell>
          <cell r="F20">
            <v>3.1E-2</v>
          </cell>
          <cell r="G20">
            <v>14.3</v>
          </cell>
          <cell r="H20">
            <v>3.39</v>
          </cell>
          <cell r="I20">
            <v>0.30099999999999999</v>
          </cell>
          <cell r="J20">
            <v>3.39</v>
          </cell>
          <cell r="K20">
            <v>0</v>
          </cell>
        </row>
        <row r="21">
          <cell r="A21" t="str">
            <v>LV Sub HH Metered</v>
          </cell>
          <cell r="B21" t="str">
            <v>11,21</v>
          </cell>
          <cell r="C21">
            <v>0</v>
          </cell>
          <cell r="D21">
            <v>7.4809999999999999</v>
          </cell>
          <cell r="E21">
            <v>3.5999999999999997E-2</v>
          </cell>
          <cell r="F21">
            <v>1.4999999999999999E-2</v>
          </cell>
          <cell r="G21">
            <v>9.8000000000000007</v>
          </cell>
          <cell r="H21">
            <v>5.25</v>
          </cell>
          <cell r="I21">
            <v>0.20699999999999999</v>
          </cell>
          <cell r="J21">
            <v>5.25</v>
          </cell>
          <cell r="K21">
            <v>0</v>
          </cell>
        </row>
        <row r="22">
          <cell r="A22" t="str">
            <v>HV HH Metered</v>
          </cell>
          <cell r="B22">
            <v>62</v>
          </cell>
          <cell r="C22">
            <v>0</v>
          </cell>
          <cell r="D22">
            <v>5.5469999999999997</v>
          </cell>
          <cell r="E22">
            <v>2.1000000000000001E-2</v>
          </cell>
          <cell r="F22">
            <v>8.0000000000000002E-3</v>
          </cell>
          <cell r="G22">
            <v>98.56</v>
          </cell>
          <cell r="H22">
            <v>4.37</v>
          </cell>
          <cell r="I22">
            <v>0.153</v>
          </cell>
          <cell r="J22">
            <v>4.37</v>
          </cell>
          <cell r="K22">
            <v>0</v>
          </cell>
        </row>
        <row r="23">
          <cell r="A23" t="str">
            <v>NHH UMS category A</v>
          </cell>
          <cell r="B23" t="str">
            <v>59,65</v>
          </cell>
          <cell r="C23">
            <v>8</v>
          </cell>
          <cell r="D23">
            <v>1.415</v>
          </cell>
          <cell r="E23">
            <v>0</v>
          </cell>
          <cell r="F23">
            <v>0</v>
          </cell>
          <cell r="G23">
            <v>0</v>
          </cell>
          <cell r="H23">
            <v>0</v>
          </cell>
          <cell r="I23">
            <v>0</v>
          </cell>
          <cell r="J23">
            <v>0</v>
          </cell>
          <cell r="K23">
            <v>0</v>
          </cell>
        </row>
        <row r="24">
          <cell r="A24" t="str">
            <v>NHH UMS category B</v>
          </cell>
          <cell r="B24" t="str">
            <v>122,56</v>
          </cell>
          <cell r="C24">
            <v>1</v>
          </cell>
          <cell r="D24">
            <v>2.0419999999999998</v>
          </cell>
          <cell r="E24">
            <v>0</v>
          </cell>
          <cell r="F24">
            <v>0</v>
          </cell>
          <cell r="G24">
            <v>0</v>
          </cell>
          <cell r="H24">
            <v>0</v>
          </cell>
          <cell r="I24">
            <v>0</v>
          </cell>
          <cell r="J24">
            <v>0</v>
          </cell>
          <cell r="K24">
            <v>0</v>
          </cell>
        </row>
        <row r="25">
          <cell r="A25" t="str">
            <v>NHH UMS category C</v>
          </cell>
          <cell r="B25" t="str">
            <v>66,67</v>
          </cell>
          <cell r="C25">
            <v>1</v>
          </cell>
          <cell r="D25">
            <v>3.3719999999999999</v>
          </cell>
          <cell r="E25">
            <v>0</v>
          </cell>
          <cell r="F25">
            <v>0</v>
          </cell>
          <cell r="G25">
            <v>0</v>
          </cell>
          <cell r="H25">
            <v>0</v>
          </cell>
          <cell r="I25">
            <v>0</v>
          </cell>
          <cell r="J25">
            <v>0</v>
          </cell>
          <cell r="K25">
            <v>0</v>
          </cell>
        </row>
        <row r="26">
          <cell r="A26" t="str">
            <v>NHH UMS category D</v>
          </cell>
          <cell r="B26" t="str">
            <v>68,72</v>
          </cell>
          <cell r="C26">
            <v>1</v>
          </cell>
          <cell r="D26">
            <v>0.998</v>
          </cell>
          <cell r="E26">
            <v>0</v>
          </cell>
          <cell r="F26">
            <v>0</v>
          </cell>
          <cell r="G26">
            <v>0</v>
          </cell>
          <cell r="H26">
            <v>0</v>
          </cell>
          <cell r="I26">
            <v>0</v>
          </cell>
          <cell r="J26">
            <v>0</v>
          </cell>
          <cell r="K26">
            <v>0</v>
          </cell>
        </row>
        <row r="27">
          <cell r="A27" t="str">
            <v>LV UMS (Pseudo HH Metered)</v>
          </cell>
          <cell r="B27" t="str">
            <v>123,60</v>
          </cell>
          <cell r="C27">
            <v>0</v>
          </cell>
          <cell r="D27">
            <v>29.079000000000001</v>
          </cell>
          <cell r="E27">
            <v>0.60699999999999998</v>
          </cell>
          <cell r="F27">
            <v>0.54900000000000004</v>
          </cell>
          <cell r="G27">
            <v>0</v>
          </cell>
          <cell r="H27">
            <v>0</v>
          </cell>
          <cell r="I27">
            <v>0</v>
          </cell>
          <cell r="J27">
            <v>0</v>
          </cell>
          <cell r="K27">
            <v>0</v>
          </cell>
        </row>
        <row r="28">
          <cell r="A28" t="str">
            <v>LV Generation NHH or Aggregate HH</v>
          </cell>
          <cell r="B28" t="str">
            <v>126,63</v>
          </cell>
          <cell r="C28" t="str">
            <v>8 or 0</v>
          </cell>
          <cell r="D28">
            <v>-0.97599999999999998</v>
          </cell>
          <cell r="E28">
            <v>0</v>
          </cell>
          <cell r="F28">
            <v>0</v>
          </cell>
          <cell r="G28">
            <v>0</v>
          </cell>
          <cell r="H28">
            <v>0</v>
          </cell>
          <cell r="I28">
            <v>0</v>
          </cell>
          <cell r="J28">
            <v>0</v>
          </cell>
          <cell r="K28">
            <v>0</v>
          </cell>
        </row>
        <row r="29">
          <cell r="A29" t="str">
            <v>LV Generation Intermittent</v>
          </cell>
          <cell r="B29" t="str">
            <v>127,73</v>
          </cell>
          <cell r="C29">
            <v>0</v>
          </cell>
          <cell r="D29">
            <v>-0.97599999999999998</v>
          </cell>
          <cell r="E29">
            <v>0</v>
          </cell>
          <cell r="F29">
            <v>0</v>
          </cell>
          <cell r="G29">
            <v>0</v>
          </cell>
          <cell r="H29">
            <v>0</v>
          </cell>
          <cell r="I29">
            <v>0.30599999999999999</v>
          </cell>
          <cell r="J29">
            <v>0</v>
          </cell>
          <cell r="K29">
            <v>0</v>
          </cell>
        </row>
        <row r="30">
          <cell r="A30" t="str">
            <v>LV Generation Non-Intermittent</v>
          </cell>
          <cell r="B30">
            <v>128172</v>
          </cell>
          <cell r="C30">
            <v>0</v>
          </cell>
          <cell r="D30">
            <v>-10.305999999999999</v>
          </cell>
          <cell r="E30">
            <v>-9.1999999999999998E-2</v>
          </cell>
          <cell r="F30">
            <v>-3.5000000000000003E-2</v>
          </cell>
          <cell r="G30">
            <v>0</v>
          </cell>
          <cell r="H30">
            <v>0</v>
          </cell>
          <cell r="I30">
            <v>0.30599999999999999</v>
          </cell>
          <cell r="J30">
            <v>0</v>
          </cell>
          <cell r="K30">
            <v>0</v>
          </cell>
        </row>
        <row r="31">
          <cell r="A31" t="str">
            <v>LV Sub Generation Intermittent</v>
          </cell>
          <cell r="B31">
            <v>173174</v>
          </cell>
          <cell r="C31">
            <v>0</v>
          </cell>
          <cell r="D31">
            <v>-0.879</v>
          </cell>
          <cell r="E31">
            <v>0</v>
          </cell>
          <cell r="F31">
            <v>0</v>
          </cell>
          <cell r="G31">
            <v>0</v>
          </cell>
          <cell r="H31">
            <v>0</v>
          </cell>
          <cell r="I31">
            <v>0.28000000000000003</v>
          </cell>
          <cell r="J31">
            <v>0</v>
          </cell>
          <cell r="K31">
            <v>0</v>
          </cell>
        </row>
        <row r="32">
          <cell r="A32" t="str">
            <v>LV Sub Generation Non-Intermittent</v>
          </cell>
          <cell r="B32">
            <v>175176</v>
          </cell>
          <cell r="C32">
            <v>0</v>
          </cell>
          <cell r="D32">
            <v>-9.3320000000000007</v>
          </cell>
          <cell r="E32">
            <v>-7.4999999999999997E-2</v>
          </cell>
          <cell r="F32">
            <v>-2.9000000000000001E-2</v>
          </cell>
          <cell r="G32">
            <v>0</v>
          </cell>
          <cell r="H32">
            <v>0</v>
          </cell>
          <cell r="I32">
            <v>0.28000000000000003</v>
          </cell>
          <cell r="J32">
            <v>0</v>
          </cell>
          <cell r="K32">
            <v>0</v>
          </cell>
        </row>
        <row r="33">
          <cell r="A33" t="str">
            <v>HV Generation Intermittent</v>
          </cell>
          <cell r="B33">
            <v>64</v>
          </cell>
          <cell r="C33">
            <v>0</v>
          </cell>
          <cell r="D33">
            <v>-0.63200000000000001</v>
          </cell>
          <cell r="E33">
            <v>0</v>
          </cell>
          <cell r="F33">
            <v>0</v>
          </cell>
          <cell r="G33">
            <v>47.06</v>
          </cell>
          <cell r="H33">
            <v>0</v>
          </cell>
          <cell r="I33">
            <v>0.22800000000000001</v>
          </cell>
          <cell r="J33">
            <v>0</v>
          </cell>
          <cell r="K33">
            <v>0</v>
          </cell>
        </row>
        <row r="34">
          <cell r="A34" t="str">
            <v>HV Generation Non-Intermittent</v>
          </cell>
          <cell r="B34">
            <v>178</v>
          </cell>
          <cell r="C34">
            <v>0</v>
          </cell>
          <cell r="D34">
            <v>-6.8570000000000002</v>
          </cell>
          <cell r="E34">
            <v>-0.03</v>
          </cell>
          <cell r="F34">
            <v>-1.2E-2</v>
          </cell>
          <cell r="G34">
            <v>47.06</v>
          </cell>
          <cell r="H34">
            <v>0</v>
          </cell>
          <cell r="I34">
            <v>0.22800000000000001</v>
          </cell>
          <cell r="J34">
            <v>0</v>
          </cell>
          <cell r="K34">
            <v>0</v>
          </cell>
        </row>
      </sheetData>
      <sheetData sheetId="2">
        <row r="1">
          <cell r="G1">
            <v>0</v>
          </cell>
          <cell r="H1">
            <v>0</v>
          </cell>
          <cell r="I1">
            <v>0</v>
          </cell>
          <cell r="J1">
            <v>0</v>
          </cell>
          <cell r="K1">
            <v>0</v>
          </cell>
          <cell r="L1">
            <v>0</v>
          </cell>
          <cell r="M1">
            <v>0</v>
          </cell>
          <cell r="N1">
            <v>0</v>
          </cell>
          <cell r="O1">
            <v>0</v>
          </cell>
        </row>
        <row r="2">
          <cell r="G2">
            <v>0</v>
          </cell>
          <cell r="H2">
            <v>0</v>
          </cell>
          <cell r="I2">
            <v>0</v>
          </cell>
          <cell r="J2">
            <v>0</v>
          </cell>
          <cell r="K2">
            <v>0</v>
          </cell>
          <cell r="L2">
            <v>0</v>
          </cell>
          <cell r="M2">
            <v>0</v>
          </cell>
          <cell r="N2">
            <v>0</v>
          </cell>
          <cell r="O2">
            <v>0</v>
          </cell>
        </row>
        <row r="3">
          <cell r="G3">
            <v>0</v>
          </cell>
          <cell r="H3">
            <v>0</v>
          </cell>
          <cell r="I3">
            <v>0</v>
          </cell>
          <cell r="J3">
            <v>0</v>
          </cell>
          <cell r="K3">
            <v>0</v>
          </cell>
          <cell r="L3">
            <v>0</v>
          </cell>
          <cell r="M3">
            <v>0</v>
          </cell>
          <cell r="N3">
            <v>0</v>
          </cell>
          <cell r="O3">
            <v>0</v>
          </cell>
        </row>
        <row r="4">
          <cell r="G4">
            <v>0</v>
          </cell>
          <cell r="H4">
            <v>0</v>
          </cell>
          <cell r="I4">
            <v>0</v>
          </cell>
          <cell r="J4">
            <v>0</v>
          </cell>
          <cell r="K4">
            <v>0</v>
          </cell>
          <cell r="L4">
            <v>0</v>
          </cell>
          <cell r="M4">
            <v>0</v>
          </cell>
          <cell r="N4">
            <v>0</v>
          </cell>
          <cell r="O4">
            <v>0</v>
          </cell>
        </row>
        <row r="5">
          <cell r="G5">
            <v>0</v>
          </cell>
          <cell r="H5">
            <v>0</v>
          </cell>
          <cell r="I5">
            <v>0</v>
          </cell>
          <cell r="J5">
            <v>0</v>
          </cell>
          <cell r="K5">
            <v>0</v>
          </cell>
          <cell r="L5">
            <v>0</v>
          </cell>
          <cell r="M5">
            <v>0</v>
          </cell>
          <cell r="N5">
            <v>0</v>
          </cell>
          <cell r="O5">
            <v>0</v>
          </cell>
        </row>
        <row r="6">
          <cell r="G6">
            <v>0</v>
          </cell>
          <cell r="H6">
            <v>0</v>
          </cell>
          <cell r="I6">
            <v>0</v>
          </cell>
          <cell r="J6">
            <v>0</v>
          </cell>
          <cell r="K6">
            <v>0</v>
          </cell>
          <cell r="L6">
            <v>0</v>
          </cell>
          <cell r="M6">
            <v>0</v>
          </cell>
          <cell r="N6">
            <v>0</v>
          </cell>
          <cell r="O6">
            <v>0</v>
          </cell>
        </row>
        <row r="7">
          <cell r="G7">
            <v>0</v>
          </cell>
          <cell r="H7">
            <v>0</v>
          </cell>
          <cell r="I7">
            <v>0</v>
          </cell>
          <cell r="J7">
            <v>0</v>
          </cell>
          <cell r="K7">
            <v>0</v>
          </cell>
          <cell r="L7">
            <v>0</v>
          </cell>
          <cell r="M7">
            <v>0</v>
          </cell>
          <cell r="N7">
            <v>0</v>
          </cell>
          <cell r="O7">
            <v>0</v>
          </cell>
        </row>
        <row r="8">
          <cell r="G8">
            <v>0</v>
          </cell>
          <cell r="H8">
            <v>0</v>
          </cell>
          <cell r="I8">
            <v>0</v>
          </cell>
          <cell r="J8">
            <v>0</v>
          </cell>
          <cell r="K8">
            <v>0</v>
          </cell>
          <cell r="L8">
            <v>0</v>
          </cell>
          <cell r="M8">
            <v>0</v>
          </cell>
          <cell r="N8">
            <v>0</v>
          </cell>
          <cell r="O8">
            <v>0</v>
          </cell>
        </row>
        <row r="9">
          <cell r="G9" t="str">
            <v>Name</v>
          </cell>
          <cell r="H9" t="str">
            <v>Import
Super Red
unit rate
(p/kWh)</v>
          </cell>
          <cell r="I9" t="str">
            <v>Import
fixed charge
(p/day)</v>
          </cell>
          <cell r="J9" t="str">
            <v>Import
capacity rate
(p/kVA/day)</v>
          </cell>
          <cell r="K9" t="str">
            <v>Import
exceeded capacity rate
(p/kVA/day)</v>
          </cell>
          <cell r="L9" t="str">
            <v>Export
Super Red
unit rate
(p/kWh)</v>
          </cell>
          <cell r="M9" t="str">
            <v>Export
fixed charge
(p/day)</v>
          </cell>
          <cell r="N9" t="str">
            <v>Export
capacity rate
(p/kVA/day)</v>
          </cell>
          <cell r="O9" t="str">
            <v>Export
exceeded capacity rate
(p/kVA/day)</v>
          </cell>
        </row>
        <row r="10">
          <cell r="G10">
            <v>0</v>
          </cell>
          <cell r="H10">
            <v>0</v>
          </cell>
          <cell r="I10">
            <v>0</v>
          </cell>
          <cell r="J10">
            <v>0</v>
          </cell>
          <cell r="K10">
            <v>0</v>
          </cell>
          <cell r="L10">
            <v>0</v>
          </cell>
          <cell r="M10">
            <v>0</v>
          </cell>
          <cell r="N10">
            <v>0</v>
          </cell>
          <cell r="O10">
            <v>0</v>
          </cell>
        </row>
        <row r="11">
          <cell r="G11">
            <v>0</v>
          </cell>
          <cell r="H11">
            <v>0</v>
          </cell>
          <cell r="I11">
            <v>0</v>
          </cell>
          <cell r="J11">
            <v>0</v>
          </cell>
          <cell r="K11">
            <v>0</v>
          </cell>
          <cell r="L11">
            <v>0</v>
          </cell>
          <cell r="M11">
            <v>0</v>
          </cell>
          <cell r="N11">
            <v>0</v>
          </cell>
          <cell r="O11">
            <v>0</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showGridLines="0" tabSelected="1" zoomScaleSheetLayoutView="100" workbookViewId="0">
      <selection activeCell="E4" sqref="E4"/>
    </sheetView>
  </sheetViews>
  <sheetFormatPr defaultRowHeight="12.75" x14ac:dyDescent="0.2"/>
  <cols>
    <col min="1" max="1" width="54.7109375" customWidth="1"/>
    <col min="2" max="2" width="42.140625" customWidth="1"/>
    <col min="3" max="3" width="28" customWidth="1"/>
    <col min="4" max="4" width="18.140625" customWidth="1"/>
    <col min="5" max="5" width="21.5703125" customWidth="1"/>
  </cols>
  <sheetData>
    <row r="1" spans="1:9" x14ac:dyDescent="0.2">
      <c r="A1" s="20"/>
      <c r="B1" s="20"/>
      <c r="C1" s="20"/>
      <c r="D1" s="20"/>
      <c r="E1" s="20"/>
    </row>
    <row r="2" spans="1:9" ht="16.5" x14ac:dyDescent="0.2">
      <c r="A2" s="85"/>
      <c r="B2" s="81"/>
      <c r="C2" s="81"/>
      <c r="D2" s="81"/>
      <c r="E2" s="81"/>
    </row>
    <row r="3" spans="1:9" ht="15" x14ac:dyDescent="0.2">
      <c r="A3" s="86"/>
      <c r="B3" s="82" t="s">
        <v>267</v>
      </c>
      <c r="C3" s="82" t="s">
        <v>82</v>
      </c>
      <c r="D3" s="82" t="s">
        <v>90</v>
      </c>
      <c r="E3" s="82" t="s">
        <v>89</v>
      </c>
    </row>
    <row r="4" spans="1:9" ht="30" x14ac:dyDescent="0.2">
      <c r="A4" s="83" t="s">
        <v>266</v>
      </c>
      <c r="B4" s="27" t="s">
        <v>344</v>
      </c>
      <c r="C4" s="27" t="s">
        <v>351</v>
      </c>
      <c r="D4" s="27" t="s">
        <v>742</v>
      </c>
      <c r="E4" s="27" t="s">
        <v>743</v>
      </c>
    </row>
    <row r="5" spans="1:9" x14ac:dyDescent="0.2">
      <c r="A5" s="81"/>
      <c r="B5" s="81" t="s">
        <v>340</v>
      </c>
      <c r="C5" s="81"/>
      <c r="D5" s="81"/>
      <c r="E5" s="81"/>
    </row>
    <row r="6" spans="1:9" ht="16.5" x14ac:dyDescent="0.2">
      <c r="A6" s="85" t="s">
        <v>83</v>
      </c>
      <c r="B6" s="81"/>
      <c r="C6" s="81"/>
      <c r="D6" s="81"/>
      <c r="E6" s="81"/>
    </row>
    <row r="7" spans="1:9" ht="15" x14ac:dyDescent="0.2">
      <c r="A7" s="87" t="s">
        <v>84</v>
      </c>
      <c r="B7" s="253" t="s">
        <v>85</v>
      </c>
      <c r="C7" s="253"/>
      <c r="D7" s="253"/>
      <c r="E7" s="253"/>
    </row>
    <row r="8" spans="1:9" ht="30" customHeight="1" x14ac:dyDescent="0.2">
      <c r="A8" s="92" t="s">
        <v>240</v>
      </c>
      <c r="B8" s="252" t="s">
        <v>87</v>
      </c>
      <c r="C8" s="252"/>
      <c r="D8" s="252"/>
      <c r="E8" s="252"/>
    </row>
    <row r="9" spans="1:9" ht="30" customHeight="1" x14ac:dyDescent="0.2">
      <c r="A9" s="92" t="s">
        <v>241</v>
      </c>
      <c r="B9" s="252" t="str">
        <f>"Annex 2 contains the charges to Designated EHV Properties and charges applied to LDNOs with Designated EHV Properties/end-users embedded in networks within " &amp;B4 &amp;"' area."</f>
        <v>Annex 2 contains the charges to Designated EHV Properties and charges applied to LDNOs with Designated EHV Properties/end-users embedded in networks within Harlaxton Energy Networks Limited -  GSP_H' area.</v>
      </c>
      <c r="C9" s="252"/>
      <c r="D9" s="252"/>
      <c r="E9" s="252"/>
    </row>
    <row r="10" spans="1:9" ht="30" customHeight="1" x14ac:dyDescent="0.2">
      <c r="A10" s="92" t="s">
        <v>242</v>
      </c>
      <c r="B10" s="252" t="s">
        <v>88</v>
      </c>
      <c r="C10" s="252"/>
      <c r="D10" s="252"/>
      <c r="E10" s="252"/>
    </row>
    <row r="11" spans="1:9" ht="61.5" customHeight="1" x14ac:dyDescent="0.2">
      <c r="A11" s="92" t="s">
        <v>243</v>
      </c>
      <c r="B11" s="252" t="str">
        <f>"Annex 4 contains charges that are levied on the owner of an embedded network within "&amp;B4&amp;" area. "&amp;F11</f>
        <v>Annex 4 contains charges that are levied on the owner of an embedded network within Harlaxton Energy Networks Limited -  GSP_H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52"/>
      <c r="D11" s="252"/>
      <c r="E11" s="252"/>
      <c r="F11" s="255" t="s">
        <v>236</v>
      </c>
      <c r="G11" s="255"/>
      <c r="H11" s="255"/>
      <c r="I11" s="255"/>
    </row>
    <row r="12" spans="1:9" ht="35.25" customHeight="1" x14ac:dyDescent="0.2">
      <c r="A12" s="92" t="s">
        <v>184</v>
      </c>
      <c r="B12" s="252" t="s">
        <v>237</v>
      </c>
      <c r="C12" s="252"/>
      <c r="D12" s="252"/>
      <c r="E12" s="252"/>
    </row>
    <row r="13" spans="1:9" ht="33.75" customHeight="1" x14ac:dyDescent="0.2">
      <c r="A13" s="92" t="s">
        <v>239</v>
      </c>
      <c r="B13" s="252" t="str">
        <f>"Annex 6 contains the charges to new Designated EHV Properties and charges applied to LDNOs with new Designated EHV Properties/end-users embedded in networks within " &amp;B4 &amp;" area."</f>
        <v>Annex 6 contains the charges to new Designated EHV Properties and charges applied to LDNOs with new Designated EHV Properties/end-users embedded in networks within Harlaxton Energy Networks Limited -  GSP_H area.</v>
      </c>
      <c r="C13" s="252"/>
      <c r="D13" s="252"/>
      <c r="E13" s="252"/>
    </row>
    <row r="14" spans="1:9" ht="29.25" customHeight="1" x14ac:dyDescent="0.2">
      <c r="A14" s="92" t="s">
        <v>222</v>
      </c>
      <c r="B14" s="252" t="s">
        <v>238</v>
      </c>
      <c r="C14" s="252"/>
      <c r="D14" s="252"/>
      <c r="E14" s="252"/>
    </row>
    <row r="15" spans="1:9" ht="30" customHeight="1" x14ac:dyDescent="0.2">
      <c r="A15" s="92" t="s">
        <v>220</v>
      </c>
      <c r="B15" s="252" t="s">
        <v>221</v>
      </c>
      <c r="C15" s="252"/>
      <c r="D15" s="252"/>
      <c r="E15" s="252"/>
    </row>
    <row r="16" spans="1:9" x14ac:dyDescent="0.2">
      <c r="A16" s="81"/>
      <c r="B16" s="81"/>
      <c r="C16" s="81"/>
      <c r="D16" s="81"/>
      <c r="E16" s="81"/>
    </row>
    <row r="17" spans="1:5" ht="15" x14ac:dyDescent="0.2">
      <c r="A17" s="88" t="s">
        <v>100</v>
      </c>
      <c r="B17" s="81"/>
      <c r="C17" s="81"/>
      <c r="D17" s="81"/>
      <c r="E17" s="81"/>
    </row>
    <row r="18" spans="1:5" ht="15" x14ac:dyDescent="0.2">
      <c r="A18" s="87"/>
      <c r="B18" s="253"/>
      <c r="C18" s="253"/>
      <c r="D18" s="253"/>
      <c r="E18" s="253"/>
    </row>
    <row r="19" spans="1:5" x14ac:dyDescent="0.2">
      <c r="A19" s="250" t="s">
        <v>316</v>
      </c>
      <c r="B19" s="251"/>
      <c r="C19" s="251"/>
      <c r="D19" s="251"/>
      <c r="E19" s="251"/>
    </row>
    <row r="20" spans="1:5" x14ac:dyDescent="0.2">
      <c r="A20" s="251" t="s">
        <v>317</v>
      </c>
      <c r="B20" s="250"/>
      <c r="C20" s="250"/>
      <c r="D20" s="250"/>
      <c r="E20" s="250"/>
    </row>
    <row r="21" spans="1:5" x14ac:dyDescent="0.2">
      <c r="A21" s="123" t="s">
        <v>318</v>
      </c>
      <c r="B21" s="122"/>
      <c r="C21" s="122"/>
      <c r="D21" s="122"/>
      <c r="E21" s="122"/>
    </row>
    <row r="22" spans="1:5" x14ac:dyDescent="0.2">
      <c r="A22" s="254"/>
      <c r="B22" s="254"/>
      <c r="C22" s="254"/>
      <c r="D22" s="254"/>
      <c r="E22" s="254"/>
    </row>
    <row r="23" spans="1:5" ht="15" x14ac:dyDescent="0.2">
      <c r="A23" s="89" t="s">
        <v>101</v>
      </c>
      <c r="B23" s="81"/>
      <c r="C23" s="81"/>
      <c r="D23" s="81"/>
      <c r="E23" s="81"/>
    </row>
    <row r="24" spans="1:5" ht="15" x14ac:dyDescent="0.2">
      <c r="A24" s="84"/>
      <c r="B24" s="253"/>
      <c r="C24" s="253"/>
      <c r="D24" s="253"/>
      <c r="E24" s="253"/>
    </row>
    <row r="25" spans="1:5" ht="49.5" customHeight="1" x14ac:dyDescent="0.2">
      <c r="A25" s="250" t="s">
        <v>244</v>
      </c>
      <c r="B25" s="251"/>
      <c r="C25" s="251"/>
      <c r="D25" s="251"/>
      <c r="E25" s="251"/>
    </row>
  </sheetData>
  <customSheetViews>
    <customSheetView guid="{5032A364-B81A-48DA-88DA-AB3B86B47EE9}">
      <selection activeCell="A12" sqref="A12"/>
      <pageMargins left="0.7" right="0.7" top="0.75" bottom="0.75" header="0.3" footer="0.3"/>
    </customSheetView>
  </customSheetViews>
  <mergeCells count="16">
    <mergeCell ref="F11:I11"/>
    <mergeCell ref="B15:E15"/>
    <mergeCell ref="B18:E18"/>
    <mergeCell ref="A19:E19"/>
    <mergeCell ref="B24:E24"/>
    <mergeCell ref="A25:E25"/>
    <mergeCell ref="B12:E12"/>
    <mergeCell ref="B14:E14"/>
    <mergeCell ref="B13:E13"/>
    <mergeCell ref="B7:E7"/>
    <mergeCell ref="B8:E8"/>
    <mergeCell ref="B9:E9"/>
    <mergeCell ref="B10:E10"/>
    <mergeCell ref="B11:E11"/>
    <mergeCell ref="A22:E22"/>
    <mergeCell ref="A20:E20"/>
  </mergeCells>
  <hyperlinks>
    <hyperlink ref="A8" location="'Annex 1 LV and HV charges'!A1" display="Annex 1 LV and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4" location="'Nodal prices'!A1" display="Nodal prices"/>
    <hyperlink ref="A13" location="'Annex 6 New Designated EHV Prop'!A1" display="Annex 6 new Designated EHV Properties"/>
    <hyperlink ref="A15" location="'SSC TPR unit rate lookup'!A1" display="SSC TPR to unit rate lookup table"/>
  </hyperlinks>
  <pageMargins left="0.70866141732283472" right="0.70866141732283472" top="0.74803149606299213" bottom="0.74803149606299213" header="0.31496062992125984" footer="0.31496062992125984"/>
  <pageSetup paperSize="9" scale="6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
  <sheetViews>
    <sheetView zoomScale="70" zoomScaleNormal="70" zoomScaleSheetLayoutView="100" workbookViewId="0">
      <selection activeCell="A4" sqref="A4:D4"/>
    </sheetView>
  </sheetViews>
  <sheetFormatPr defaultRowHeight="27.75" customHeight="1" x14ac:dyDescent="0.2"/>
  <cols>
    <col min="1" max="1" width="32" style="1" customWidth="1"/>
    <col min="2" max="2" width="44.5703125" style="1" customWidth="1"/>
    <col min="3" max="4" width="18.5703125" style="2" customWidth="1"/>
    <col min="5" max="5" width="15.5703125" style="1" customWidth="1"/>
    <col min="6" max="16384" width="9.140625" style="1"/>
  </cols>
  <sheetData>
    <row r="1" spans="1:7" ht="27.75" customHeight="1" x14ac:dyDescent="0.2">
      <c r="A1" s="11" t="s">
        <v>86</v>
      </c>
      <c r="B1" s="2"/>
      <c r="C1" s="1"/>
      <c r="E1" s="7"/>
      <c r="F1" s="3"/>
      <c r="G1" s="3"/>
    </row>
    <row r="2" spans="1:7" s="8" customFormat="1" ht="38.25" customHeight="1" x14ac:dyDescent="0.2">
      <c r="A2" s="344" t="str">
        <f>Overview!B4&amp; " - Effective from "&amp;Overview!D4&amp;" - "&amp;Overview!E4&amp;" Nodal/Zonal charges"</f>
        <v>Harlaxton Energy Networks Limited -  GSP_H - Effective from 1st October 2015 - Final Nodal/Zonal charges</v>
      </c>
      <c r="B2" s="344"/>
      <c r="C2" s="344"/>
      <c r="D2" s="344"/>
    </row>
    <row r="3" spans="1:7" ht="60.75" customHeight="1" x14ac:dyDescent="0.2">
      <c r="A3" s="16" t="s">
        <v>265</v>
      </c>
      <c r="B3" s="16" t="s">
        <v>50</v>
      </c>
      <c r="C3" s="16" t="s">
        <v>232</v>
      </c>
      <c r="D3" s="16" t="s">
        <v>233</v>
      </c>
    </row>
    <row r="4" spans="1:7" ht="21.75" customHeight="1" x14ac:dyDescent="0.2">
      <c r="A4" s="338" t="s">
        <v>341</v>
      </c>
      <c r="B4" s="295"/>
      <c r="C4" s="295"/>
      <c r="D4" s="295"/>
      <c r="E4" s="19"/>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2">
    <mergeCell ref="A2:D2"/>
    <mergeCell ref="A4:D4"/>
  </mergeCells>
  <phoneticPr fontId="3" type="noConversion"/>
  <conditionalFormatting sqref="A4">
    <cfRule type="expression" dxfId="9" priority="1">
      <formula>AND(OR(#REF!=2,#REF!=3),#REF!&lt;&gt;#REF!)</formula>
    </cfRule>
  </conditionalFormatting>
  <hyperlinks>
    <hyperlink ref="A1" location="Overview!A1" display="Back to Overview"/>
  </hyperlinks>
  <pageMargins left="0.39370078740157483" right="0.35433070866141736" top="0.82677165354330717" bottom="0.74803149606299213" header="0.51181102362204722" footer="0.51181102362204722"/>
  <pageSetup paperSize="9" scale="86" fitToHeight="0" orientation="portrait" r:id="rId2"/>
  <headerFooter differentFirst="1" scaleWithDoc="0">
    <oddFooter>&amp;C&amp;P of &amp;N</oddFooter>
    <firstHeader>&amp;LUn-scaled [nodal /network group] costs</firstHeader>
    <firstFooter>&amp;C&amp;P of &amp;N</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05"/>
  <sheetViews>
    <sheetView zoomScaleSheetLayoutView="100" workbookViewId="0">
      <selection sqref="A1:XFD1048576"/>
    </sheetView>
  </sheetViews>
  <sheetFormatPr defaultColWidth="11.5703125" defaultRowHeight="12.75" x14ac:dyDescent="0.2"/>
  <cols>
    <col min="1" max="1" width="13.85546875" style="44" customWidth="1"/>
    <col min="2" max="2" width="11.5703125" style="44" customWidth="1"/>
    <col min="3" max="3" width="37.42578125" style="44" bestFit="1" customWidth="1"/>
    <col min="4" max="4" width="40.5703125" style="45" bestFit="1" customWidth="1"/>
    <col min="5" max="6" width="4.7109375" style="44" customWidth="1"/>
    <col min="7" max="7" width="29.140625" style="44" bestFit="1" customWidth="1"/>
    <col min="8" max="8" width="11.5703125" style="44"/>
    <col min="9" max="9" width="60.28515625" style="44" customWidth="1"/>
    <col min="10" max="16384" width="11.5703125" style="44"/>
  </cols>
  <sheetData>
    <row r="1" spans="1:2" ht="26.25" customHeight="1" x14ac:dyDescent="0.2">
      <c r="A1" s="345" t="s">
        <v>86</v>
      </c>
      <c r="B1" s="345"/>
    </row>
    <row r="2" spans="1:2" ht="12.75" customHeight="1" x14ac:dyDescent="0.2">
      <c r="A2" s="206"/>
      <c r="B2" s="206"/>
    </row>
    <row r="3" spans="1:2" ht="12.75" customHeight="1" x14ac:dyDescent="0.2">
      <c r="A3" s="206"/>
      <c r="B3" s="206"/>
    </row>
    <row r="4" spans="1:2" ht="12.75" customHeight="1" x14ac:dyDescent="0.2">
      <c r="A4" s="206"/>
      <c r="B4" s="206"/>
    </row>
    <row r="5" spans="1:2" ht="12.75" customHeight="1" x14ac:dyDescent="0.2">
      <c r="A5" s="206"/>
      <c r="B5" s="206"/>
    </row>
    <row r="6" spans="1:2" ht="12.75" customHeight="1" x14ac:dyDescent="0.2">
      <c r="A6" s="206"/>
      <c r="B6" s="206"/>
    </row>
    <row r="7" spans="1:2" ht="12.75" customHeight="1" x14ac:dyDescent="0.2">
      <c r="A7" s="206"/>
      <c r="B7" s="206"/>
    </row>
    <row r="8" spans="1:2" ht="12.75" customHeight="1" x14ac:dyDescent="0.2">
      <c r="A8" s="206"/>
      <c r="B8" s="206"/>
    </row>
    <row r="9" spans="1:2" ht="12.75" customHeight="1" x14ac:dyDescent="0.2">
      <c r="A9" s="206"/>
      <c r="B9" s="206"/>
    </row>
    <row r="10" spans="1:2" ht="12.75" customHeight="1" x14ac:dyDescent="0.2">
      <c r="A10" s="206"/>
      <c r="B10" s="206"/>
    </row>
    <row r="11" spans="1:2" ht="12.75" customHeight="1" x14ac:dyDescent="0.2">
      <c r="A11" s="206"/>
      <c r="B11" s="206"/>
    </row>
    <row r="12" spans="1:2" ht="12.75" customHeight="1" x14ac:dyDescent="0.2">
      <c r="A12" s="206"/>
      <c r="B12" s="206"/>
    </row>
    <row r="13" spans="1:2" ht="12.75" customHeight="1" x14ac:dyDescent="0.2">
      <c r="A13" s="206"/>
      <c r="B13" s="206"/>
    </row>
    <row r="14" spans="1:2" ht="12.75" customHeight="1" x14ac:dyDescent="0.2">
      <c r="A14" s="206"/>
      <c r="B14" s="206"/>
    </row>
    <row r="15" spans="1:2" ht="12.75" customHeight="1" x14ac:dyDescent="0.2">
      <c r="A15" s="206"/>
      <c r="B15" s="206"/>
    </row>
    <row r="16" spans="1:2" ht="12.75" customHeight="1" x14ac:dyDescent="0.2">
      <c r="A16" s="206"/>
      <c r="B16" s="206"/>
    </row>
    <row r="17" spans="1:9" ht="12.75" customHeight="1" x14ac:dyDescent="0.2">
      <c r="A17" s="206"/>
      <c r="B17" s="206"/>
    </row>
    <row r="18" spans="1:9" ht="12.75" customHeight="1" x14ac:dyDescent="0.2">
      <c r="A18" s="206"/>
      <c r="B18" s="206"/>
    </row>
    <row r="19" spans="1:9" ht="12.75" customHeight="1" x14ac:dyDescent="0.2">
      <c r="A19" s="206"/>
      <c r="B19" s="206"/>
    </row>
    <row r="20" spans="1:9" ht="12.75" customHeight="1" x14ac:dyDescent="0.2">
      <c r="A20" s="206"/>
      <c r="B20" s="206"/>
    </row>
    <row r="21" spans="1:9" ht="12.75" customHeight="1" x14ac:dyDescent="0.2">
      <c r="A21" s="206"/>
      <c r="B21" s="206"/>
    </row>
    <row r="22" spans="1:9" ht="12.75" customHeight="1" x14ac:dyDescent="0.2">
      <c r="A22" s="206"/>
      <c r="B22" s="206"/>
    </row>
    <row r="23" spans="1:9" ht="12.75" customHeight="1" x14ac:dyDescent="0.2">
      <c r="A23" s="206"/>
      <c r="B23" s="206"/>
    </row>
    <row r="24" spans="1:9" ht="12.75" customHeight="1" x14ac:dyDescent="0.2">
      <c r="A24" s="206"/>
      <c r="B24" s="206"/>
    </row>
    <row r="25" spans="1:9" ht="12.75" customHeight="1" x14ac:dyDescent="0.2">
      <c r="A25" s="206"/>
      <c r="B25" s="206"/>
    </row>
    <row r="26" spans="1:9" ht="12.75" customHeight="1" x14ac:dyDescent="0.2">
      <c r="A26" s="206"/>
      <c r="B26" s="206"/>
    </row>
    <row r="27" spans="1:9" ht="12.75" customHeight="1" x14ac:dyDescent="0.2">
      <c r="A27" s="206"/>
      <c r="B27" s="206"/>
    </row>
    <row r="28" spans="1:9" s="43" customFormat="1" ht="51" x14ac:dyDescent="0.2">
      <c r="A28" s="205" t="s">
        <v>386</v>
      </c>
      <c r="B28" s="205" t="s">
        <v>387</v>
      </c>
      <c r="C28" s="205" t="s">
        <v>388</v>
      </c>
      <c r="D28" s="205" t="s">
        <v>389</v>
      </c>
      <c r="E28" s="50"/>
      <c r="F28" s="50"/>
      <c r="G28" s="205" t="s">
        <v>390</v>
      </c>
      <c r="H28" s="205" t="s">
        <v>391</v>
      </c>
      <c r="I28" s="205" t="s">
        <v>392</v>
      </c>
    </row>
    <row r="29" spans="1:9" x14ac:dyDescent="0.2">
      <c r="A29" s="207">
        <v>3</v>
      </c>
      <c r="B29" s="208">
        <v>166</v>
      </c>
      <c r="C29" s="209" t="s">
        <v>393</v>
      </c>
      <c r="D29" s="210" t="s">
        <v>394</v>
      </c>
      <c r="G29"/>
      <c r="H29" s="47">
        <v>40057</v>
      </c>
      <c r="I29" s="46" t="s">
        <v>395</v>
      </c>
    </row>
    <row r="30" spans="1:9" x14ac:dyDescent="0.2">
      <c r="A30" s="207">
        <v>4</v>
      </c>
      <c r="B30" s="208">
        <v>168</v>
      </c>
      <c r="C30" s="209" t="s">
        <v>393</v>
      </c>
      <c r="D30" s="210" t="s">
        <v>394</v>
      </c>
      <c r="G30" s="46" t="s">
        <v>396</v>
      </c>
      <c r="H30" s="47">
        <v>40275</v>
      </c>
      <c r="I30" s="49" t="s">
        <v>397</v>
      </c>
    </row>
    <row r="31" spans="1:9" x14ac:dyDescent="0.2">
      <c r="A31" s="207">
        <v>5</v>
      </c>
      <c r="B31" s="208">
        <v>100</v>
      </c>
      <c r="C31" s="209" t="s">
        <v>398</v>
      </c>
      <c r="D31" s="210" t="s">
        <v>394</v>
      </c>
      <c r="G31" s="48" t="s">
        <v>399</v>
      </c>
      <c r="H31" s="47">
        <v>40347</v>
      </c>
      <c r="I31" t="s">
        <v>400</v>
      </c>
    </row>
    <row r="32" spans="1:9" x14ac:dyDescent="0.2">
      <c r="A32" s="207">
        <v>6</v>
      </c>
      <c r="B32" s="208">
        <v>257</v>
      </c>
      <c r="C32" s="209" t="s">
        <v>401</v>
      </c>
      <c r="D32" s="210" t="s">
        <v>394</v>
      </c>
      <c r="G32" s="49" t="s">
        <v>402</v>
      </c>
      <c r="H32" s="47">
        <v>41166</v>
      </c>
      <c r="I32" s="49" t="s">
        <v>403</v>
      </c>
    </row>
    <row r="33" spans="1:9" x14ac:dyDescent="0.2">
      <c r="A33" s="207">
        <v>7</v>
      </c>
      <c r="B33" s="208">
        <v>158</v>
      </c>
      <c r="C33" s="209" t="s">
        <v>401</v>
      </c>
      <c r="D33" s="210" t="s">
        <v>394</v>
      </c>
      <c r="G33" s="48" t="s">
        <v>404</v>
      </c>
      <c r="H33" s="47">
        <v>41178</v>
      </c>
      <c r="I33" s="49" t="s">
        <v>405</v>
      </c>
    </row>
    <row r="34" spans="1:9" x14ac:dyDescent="0.2">
      <c r="A34" s="207">
        <v>8</v>
      </c>
      <c r="B34" s="208">
        <v>159</v>
      </c>
      <c r="C34" s="209" t="s">
        <v>401</v>
      </c>
      <c r="D34" s="210" t="s">
        <v>394</v>
      </c>
      <c r="G34" s="211" t="s">
        <v>406</v>
      </c>
      <c r="H34" s="47">
        <v>41758</v>
      </c>
      <c r="I34" s="44" t="s">
        <v>407</v>
      </c>
    </row>
    <row r="35" spans="1:9" x14ac:dyDescent="0.2">
      <c r="A35" s="207">
        <v>9</v>
      </c>
      <c r="B35" s="208">
        <v>1111</v>
      </c>
      <c r="C35" s="209" t="s">
        <v>401</v>
      </c>
      <c r="D35" s="210" t="s">
        <v>394</v>
      </c>
      <c r="G35" s="44" t="s">
        <v>408</v>
      </c>
      <c r="H35" s="212">
        <v>41758</v>
      </c>
      <c r="I35" s="211" t="s">
        <v>409</v>
      </c>
    </row>
    <row r="36" spans="1:9" x14ac:dyDescent="0.2">
      <c r="A36" s="207">
        <v>10</v>
      </c>
      <c r="B36" s="208">
        <v>1104</v>
      </c>
      <c r="C36" s="209" t="s">
        <v>401</v>
      </c>
      <c r="D36" s="210" t="s">
        <v>394</v>
      </c>
      <c r="G36" s="44" t="s">
        <v>408</v>
      </c>
      <c r="H36" s="212">
        <v>41944</v>
      </c>
      <c r="I36" s="211" t="s">
        <v>410</v>
      </c>
    </row>
    <row r="37" spans="1:9" x14ac:dyDescent="0.2">
      <c r="A37" s="207">
        <v>11</v>
      </c>
      <c r="B37" s="208">
        <v>1112</v>
      </c>
      <c r="C37" s="209" t="s">
        <v>401</v>
      </c>
      <c r="D37" s="210" t="s">
        <v>394</v>
      </c>
    </row>
    <row r="38" spans="1:9" x14ac:dyDescent="0.2">
      <c r="A38" s="207">
        <v>12</v>
      </c>
      <c r="B38" s="208">
        <v>1116</v>
      </c>
      <c r="C38" s="209" t="s">
        <v>401</v>
      </c>
      <c r="D38" s="210" t="s">
        <v>394</v>
      </c>
    </row>
    <row r="39" spans="1:9" x14ac:dyDescent="0.2">
      <c r="A39" s="207">
        <v>13</v>
      </c>
      <c r="B39" s="208">
        <v>139</v>
      </c>
      <c r="C39" s="209" t="s">
        <v>411</v>
      </c>
      <c r="D39" s="210" t="s">
        <v>412</v>
      </c>
    </row>
    <row r="40" spans="1:9" x14ac:dyDescent="0.2">
      <c r="A40" s="207">
        <v>15</v>
      </c>
      <c r="B40" s="208">
        <v>152</v>
      </c>
      <c r="C40" s="209" t="s">
        <v>411</v>
      </c>
      <c r="D40" s="210" t="s">
        <v>412</v>
      </c>
    </row>
    <row r="41" spans="1:9" x14ac:dyDescent="0.2">
      <c r="A41" s="207">
        <v>16</v>
      </c>
      <c r="B41" s="208">
        <v>113</v>
      </c>
      <c r="C41" s="209" t="s">
        <v>413</v>
      </c>
      <c r="D41" s="210" t="s">
        <v>414</v>
      </c>
    </row>
    <row r="42" spans="1:9" x14ac:dyDescent="0.2">
      <c r="A42" s="207">
        <v>17</v>
      </c>
      <c r="B42" s="208">
        <v>125</v>
      </c>
      <c r="C42" s="209" t="s">
        <v>413</v>
      </c>
      <c r="D42" s="210" t="s">
        <v>414</v>
      </c>
    </row>
    <row r="43" spans="1:9" x14ac:dyDescent="0.2">
      <c r="A43" s="207">
        <v>18</v>
      </c>
      <c r="B43" s="208">
        <v>126</v>
      </c>
      <c r="C43" s="209" t="s">
        <v>413</v>
      </c>
      <c r="D43" s="210" t="s">
        <v>414</v>
      </c>
    </row>
    <row r="44" spans="1:9" x14ac:dyDescent="0.2">
      <c r="A44" s="207">
        <v>19</v>
      </c>
      <c r="B44" s="208">
        <v>127</v>
      </c>
      <c r="C44" s="209" t="s">
        <v>413</v>
      </c>
      <c r="D44" s="210" t="s">
        <v>414</v>
      </c>
    </row>
    <row r="45" spans="1:9" x14ac:dyDescent="0.2">
      <c r="A45" s="207">
        <v>20</v>
      </c>
      <c r="B45" s="208">
        <v>129</v>
      </c>
      <c r="C45" s="209" t="s">
        <v>413</v>
      </c>
      <c r="D45" s="210" t="s">
        <v>414</v>
      </c>
    </row>
    <row r="46" spans="1:9" x14ac:dyDescent="0.2">
      <c r="A46" s="207">
        <v>21</v>
      </c>
      <c r="B46" s="208">
        <v>130</v>
      </c>
      <c r="C46" s="209" t="s">
        <v>413</v>
      </c>
      <c r="D46" s="210" t="s">
        <v>414</v>
      </c>
    </row>
    <row r="47" spans="1:9" x14ac:dyDescent="0.2">
      <c r="A47" s="207">
        <v>22</v>
      </c>
      <c r="B47" s="208">
        <v>131</v>
      </c>
      <c r="C47" s="209" t="s">
        <v>413</v>
      </c>
      <c r="D47" s="210" t="s">
        <v>414</v>
      </c>
    </row>
    <row r="48" spans="1:9" x14ac:dyDescent="0.2">
      <c r="A48" s="207">
        <v>23</v>
      </c>
      <c r="B48" s="208">
        <v>136</v>
      </c>
      <c r="C48" s="209" t="s">
        <v>415</v>
      </c>
      <c r="D48" s="210" t="s">
        <v>416</v>
      </c>
    </row>
    <row r="49" spans="1:4" x14ac:dyDescent="0.2">
      <c r="A49" s="207">
        <v>24</v>
      </c>
      <c r="B49" s="208">
        <v>137</v>
      </c>
      <c r="C49" s="209" t="s">
        <v>415</v>
      </c>
      <c r="D49" s="210" t="s">
        <v>414</v>
      </c>
    </row>
    <row r="50" spans="1:4" x14ac:dyDescent="0.2">
      <c r="A50" s="207">
        <v>25</v>
      </c>
      <c r="B50" s="208">
        <v>138</v>
      </c>
      <c r="C50" s="209" t="s">
        <v>415</v>
      </c>
      <c r="D50" s="210" t="s">
        <v>414</v>
      </c>
    </row>
    <row r="51" spans="1:4" x14ac:dyDescent="0.2">
      <c r="A51" s="207">
        <v>26</v>
      </c>
      <c r="B51" s="208">
        <v>141</v>
      </c>
      <c r="C51" s="209" t="s">
        <v>415</v>
      </c>
      <c r="D51" s="210" t="s">
        <v>394</v>
      </c>
    </row>
    <row r="52" spans="1:4" x14ac:dyDescent="0.2">
      <c r="A52" s="207">
        <v>28</v>
      </c>
      <c r="B52" s="208">
        <v>143</v>
      </c>
      <c r="C52" s="209" t="s">
        <v>415</v>
      </c>
      <c r="D52" s="210" t="s">
        <v>394</v>
      </c>
    </row>
    <row r="53" spans="1:4" x14ac:dyDescent="0.2">
      <c r="A53" s="207">
        <v>29</v>
      </c>
      <c r="B53" s="208">
        <v>144</v>
      </c>
      <c r="C53" s="209" t="s">
        <v>415</v>
      </c>
      <c r="D53" s="210" t="s">
        <v>412</v>
      </c>
    </row>
    <row r="54" spans="1:4" x14ac:dyDescent="0.2">
      <c r="A54" s="207">
        <v>30</v>
      </c>
      <c r="B54" s="208">
        <v>145</v>
      </c>
      <c r="C54" s="209" t="s">
        <v>415</v>
      </c>
      <c r="D54" s="210" t="s">
        <v>394</v>
      </c>
    </row>
    <row r="55" spans="1:4" x14ac:dyDescent="0.2">
      <c r="A55" s="207">
        <v>31</v>
      </c>
      <c r="B55" s="208">
        <v>146</v>
      </c>
      <c r="C55" s="209" t="s">
        <v>415</v>
      </c>
      <c r="D55" s="210" t="s">
        <v>394</v>
      </c>
    </row>
    <row r="56" spans="1:4" x14ac:dyDescent="0.2">
      <c r="A56" s="207">
        <v>32</v>
      </c>
      <c r="B56" s="208">
        <v>147</v>
      </c>
      <c r="C56" s="209" t="s">
        <v>415</v>
      </c>
      <c r="D56" s="210" t="s">
        <v>394</v>
      </c>
    </row>
    <row r="57" spans="1:4" x14ac:dyDescent="0.2">
      <c r="A57" s="207">
        <v>33</v>
      </c>
      <c r="B57" s="208">
        <v>228</v>
      </c>
      <c r="C57" s="209" t="s">
        <v>415</v>
      </c>
      <c r="D57" s="210" t="s">
        <v>416</v>
      </c>
    </row>
    <row r="58" spans="1:4" x14ac:dyDescent="0.2">
      <c r="A58" s="207">
        <v>34</v>
      </c>
      <c r="B58" s="208">
        <v>149</v>
      </c>
      <c r="C58" s="209" t="s">
        <v>415</v>
      </c>
      <c r="D58" s="210" t="s">
        <v>416</v>
      </c>
    </row>
    <row r="59" spans="1:4" x14ac:dyDescent="0.2">
      <c r="A59" s="207">
        <v>35</v>
      </c>
      <c r="B59" s="208">
        <v>150</v>
      </c>
      <c r="C59" s="209" t="s">
        <v>415</v>
      </c>
      <c r="D59" s="210" t="s">
        <v>394</v>
      </c>
    </row>
    <row r="60" spans="1:4" x14ac:dyDescent="0.2">
      <c r="A60" s="207">
        <v>36</v>
      </c>
      <c r="B60" s="208">
        <v>151</v>
      </c>
      <c r="C60" s="209" t="s">
        <v>415</v>
      </c>
      <c r="D60" s="210" t="s">
        <v>414</v>
      </c>
    </row>
    <row r="61" spans="1:4" x14ac:dyDescent="0.2">
      <c r="A61" s="207">
        <v>37</v>
      </c>
      <c r="B61" s="208">
        <v>153</v>
      </c>
      <c r="C61" s="209" t="s">
        <v>415</v>
      </c>
      <c r="D61" s="210" t="s">
        <v>414</v>
      </c>
    </row>
    <row r="62" spans="1:4" x14ac:dyDescent="0.2">
      <c r="A62" s="207">
        <v>38</v>
      </c>
      <c r="B62" s="208">
        <v>154</v>
      </c>
      <c r="C62" s="209" t="s">
        <v>415</v>
      </c>
      <c r="D62" s="210" t="s">
        <v>394</v>
      </c>
    </row>
    <row r="63" spans="1:4" x14ac:dyDescent="0.2">
      <c r="A63" s="207">
        <v>39</v>
      </c>
      <c r="B63" s="208">
        <v>155</v>
      </c>
      <c r="C63" s="209" t="s">
        <v>415</v>
      </c>
      <c r="D63" s="210" t="s">
        <v>394</v>
      </c>
    </row>
    <row r="64" spans="1:4" x14ac:dyDescent="0.2">
      <c r="A64" s="207">
        <v>40</v>
      </c>
      <c r="B64" s="208">
        <v>157</v>
      </c>
      <c r="C64" s="209" t="s">
        <v>413</v>
      </c>
      <c r="D64" s="210" t="s">
        <v>414</v>
      </c>
    </row>
    <row r="65" spans="1:4" x14ac:dyDescent="0.2">
      <c r="A65" s="207">
        <v>41</v>
      </c>
      <c r="B65" s="208">
        <v>171</v>
      </c>
      <c r="C65" s="209" t="s">
        <v>417</v>
      </c>
      <c r="D65" s="210" t="s">
        <v>414</v>
      </c>
    </row>
    <row r="66" spans="1:4" x14ac:dyDescent="0.2">
      <c r="A66" s="207">
        <v>42</v>
      </c>
      <c r="B66" s="208">
        <v>173</v>
      </c>
      <c r="C66" s="209" t="s">
        <v>418</v>
      </c>
      <c r="D66" s="210" t="s">
        <v>414</v>
      </c>
    </row>
    <row r="67" spans="1:4" x14ac:dyDescent="0.2">
      <c r="A67" s="207">
        <v>43</v>
      </c>
      <c r="B67" s="208">
        <v>174</v>
      </c>
      <c r="C67" s="209" t="s">
        <v>418</v>
      </c>
      <c r="D67" s="210" t="s">
        <v>414</v>
      </c>
    </row>
    <row r="68" spans="1:4" x14ac:dyDescent="0.2">
      <c r="A68" s="207">
        <v>44</v>
      </c>
      <c r="B68" s="208">
        <v>185</v>
      </c>
      <c r="C68" s="209" t="s">
        <v>417</v>
      </c>
      <c r="D68" s="210" t="s">
        <v>414</v>
      </c>
    </row>
    <row r="69" spans="1:4" x14ac:dyDescent="0.2">
      <c r="A69" s="207">
        <v>45</v>
      </c>
      <c r="B69" s="208">
        <v>19</v>
      </c>
      <c r="C69" s="209" t="s">
        <v>419</v>
      </c>
      <c r="D69" s="210" t="s">
        <v>394</v>
      </c>
    </row>
    <row r="70" spans="1:4" x14ac:dyDescent="0.2">
      <c r="A70" s="207">
        <v>46</v>
      </c>
      <c r="B70" s="208">
        <v>78</v>
      </c>
      <c r="C70" s="209" t="s">
        <v>420</v>
      </c>
      <c r="D70" s="210" t="s">
        <v>394</v>
      </c>
    </row>
    <row r="71" spans="1:4" x14ac:dyDescent="0.2">
      <c r="A71" s="207">
        <v>47</v>
      </c>
      <c r="B71" s="208">
        <v>15</v>
      </c>
      <c r="C71" s="209" t="s">
        <v>421</v>
      </c>
      <c r="D71" s="210" t="s">
        <v>394</v>
      </c>
    </row>
    <row r="72" spans="1:4" x14ac:dyDescent="0.2">
      <c r="A72" s="207">
        <v>48</v>
      </c>
      <c r="B72" s="208">
        <v>79</v>
      </c>
      <c r="C72" s="209" t="s">
        <v>422</v>
      </c>
      <c r="D72" s="210" t="s">
        <v>412</v>
      </c>
    </row>
    <row r="73" spans="1:4" x14ac:dyDescent="0.2">
      <c r="A73" s="207">
        <v>49</v>
      </c>
      <c r="B73" s="208">
        <v>128</v>
      </c>
      <c r="C73" s="209" t="s">
        <v>413</v>
      </c>
      <c r="D73" s="210" t="s">
        <v>394</v>
      </c>
    </row>
    <row r="74" spans="1:4" x14ac:dyDescent="0.2">
      <c r="A74" s="207">
        <v>50</v>
      </c>
      <c r="B74" s="208">
        <v>14</v>
      </c>
      <c r="C74" s="209" t="s">
        <v>423</v>
      </c>
      <c r="D74" s="210" t="s">
        <v>394</v>
      </c>
    </row>
    <row r="75" spans="1:4" x14ac:dyDescent="0.2">
      <c r="A75" s="207">
        <v>51</v>
      </c>
      <c r="B75" s="208">
        <v>112</v>
      </c>
      <c r="C75" s="209" t="s">
        <v>424</v>
      </c>
      <c r="D75" s="210">
        <v>1</v>
      </c>
    </row>
    <row r="76" spans="1:4" x14ac:dyDescent="0.2">
      <c r="A76" s="207">
        <v>51</v>
      </c>
      <c r="B76" s="208">
        <v>120</v>
      </c>
      <c r="C76" s="209" t="s">
        <v>424</v>
      </c>
      <c r="D76" s="210">
        <v>2</v>
      </c>
    </row>
    <row r="77" spans="1:4" x14ac:dyDescent="0.2">
      <c r="A77" s="207">
        <v>52</v>
      </c>
      <c r="B77" s="208">
        <v>114</v>
      </c>
      <c r="C77" s="209" t="s">
        <v>425</v>
      </c>
      <c r="D77" s="210" t="s">
        <v>412</v>
      </c>
    </row>
    <row r="78" spans="1:4" x14ac:dyDescent="0.2">
      <c r="A78" s="207">
        <v>53</v>
      </c>
      <c r="B78" s="208">
        <v>115</v>
      </c>
      <c r="C78" s="209" t="s">
        <v>425</v>
      </c>
      <c r="D78" s="210" t="s">
        <v>412</v>
      </c>
    </row>
    <row r="79" spans="1:4" x14ac:dyDescent="0.2">
      <c r="A79" s="207">
        <v>55</v>
      </c>
      <c r="B79" s="208">
        <v>117</v>
      </c>
      <c r="C79" s="209" t="s">
        <v>425</v>
      </c>
      <c r="D79" s="210" t="s">
        <v>412</v>
      </c>
    </row>
    <row r="80" spans="1:4" x14ac:dyDescent="0.2">
      <c r="A80" s="207">
        <v>56</v>
      </c>
      <c r="B80" s="208">
        <v>118</v>
      </c>
      <c r="C80" s="209" t="s">
        <v>425</v>
      </c>
      <c r="D80" s="210" t="s">
        <v>412</v>
      </c>
    </row>
    <row r="81" spans="1:4" x14ac:dyDescent="0.2">
      <c r="A81" s="207">
        <v>57</v>
      </c>
      <c r="B81" s="208">
        <v>119</v>
      </c>
      <c r="C81" s="209" t="s">
        <v>425</v>
      </c>
      <c r="D81" s="210" t="s">
        <v>394</v>
      </c>
    </row>
    <row r="82" spans="1:4" x14ac:dyDescent="0.2">
      <c r="A82" s="207">
        <v>58</v>
      </c>
      <c r="B82" s="208">
        <v>21</v>
      </c>
      <c r="C82" s="209" t="s">
        <v>426</v>
      </c>
      <c r="D82" s="210">
        <v>1</v>
      </c>
    </row>
    <row r="83" spans="1:4" x14ac:dyDescent="0.2">
      <c r="A83" s="207">
        <v>58</v>
      </c>
      <c r="B83" s="208">
        <v>175</v>
      </c>
      <c r="C83" s="209" t="s">
        <v>426</v>
      </c>
      <c r="D83" s="210">
        <v>1</v>
      </c>
    </row>
    <row r="84" spans="1:4" x14ac:dyDescent="0.2">
      <c r="A84" s="207">
        <v>59</v>
      </c>
      <c r="B84" s="208">
        <v>121</v>
      </c>
      <c r="C84" s="209" t="s">
        <v>425</v>
      </c>
      <c r="D84" s="210" t="s">
        <v>412</v>
      </c>
    </row>
    <row r="85" spans="1:4" x14ac:dyDescent="0.2">
      <c r="A85" s="207">
        <v>60</v>
      </c>
      <c r="B85" s="208">
        <v>122</v>
      </c>
      <c r="C85" s="209" t="s">
        <v>425</v>
      </c>
      <c r="D85" s="210" t="s">
        <v>394</v>
      </c>
    </row>
    <row r="86" spans="1:4" x14ac:dyDescent="0.2">
      <c r="A86" s="207">
        <v>62</v>
      </c>
      <c r="B86" s="208">
        <v>1119</v>
      </c>
      <c r="C86" s="209" t="s">
        <v>427</v>
      </c>
      <c r="D86" s="210" t="s">
        <v>428</v>
      </c>
    </row>
    <row r="87" spans="1:4" x14ac:dyDescent="0.2">
      <c r="A87" s="207">
        <v>63</v>
      </c>
      <c r="B87" s="208">
        <v>172</v>
      </c>
      <c r="C87" s="209" t="s">
        <v>418</v>
      </c>
      <c r="D87" s="210" t="s">
        <v>412</v>
      </c>
    </row>
    <row r="88" spans="1:4" x14ac:dyDescent="0.2">
      <c r="A88" s="207">
        <v>64</v>
      </c>
      <c r="B88" s="208">
        <v>1105</v>
      </c>
      <c r="C88" s="209" t="s">
        <v>425</v>
      </c>
      <c r="D88" s="210" t="s">
        <v>394</v>
      </c>
    </row>
    <row r="89" spans="1:4" x14ac:dyDescent="0.2">
      <c r="A89" s="207">
        <v>65</v>
      </c>
      <c r="B89" s="208">
        <v>10</v>
      </c>
      <c r="C89" s="209" t="s">
        <v>429</v>
      </c>
      <c r="D89" s="210" t="s">
        <v>394</v>
      </c>
    </row>
    <row r="90" spans="1:4" x14ac:dyDescent="0.2">
      <c r="A90" s="207">
        <v>66</v>
      </c>
      <c r="B90" s="208">
        <v>1106</v>
      </c>
      <c r="C90" s="209" t="s">
        <v>429</v>
      </c>
      <c r="D90" s="210" t="s">
        <v>394</v>
      </c>
    </row>
    <row r="91" spans="1:4" x14ac:dyDescent="0.2">
      <c r="A91" s="207">
        <v>67</v>
      </c>
      <c r="B91" s="208">
        <v>102</v>
      </c>
      <c r="C91" s="209" t="s">
        <v>430</v>
      </c>
      <c r="D91" s="210" t="s">
        <v>414</v>
      </c>
    </row>
    <row r="92" spans="1:4" x14ac:dyDescent="0.2">
      <c r="A92" s="207">
        <v>71</v>
      </c>
      <c r="B92" s="208">
        <v>109</v>
      </c>
      <c r="C92" s="209" t="s">
        <v>430</v>
      </c>
      <c r="D92" s="210" t="s">
        <v>394</v>
      </c>
    </row>
    <row r="93" spans="1:4" x14ac:dyDescent="0.2">
      <c r="A93" s="207">
        <v>72</v>
      </c>
      <c r="B93" s="208">
        <v>111</v>
      </c>
      <c r="C93" s="209" t="s">
        <v>430</v>
      </c>
      <c r="D93" s="210" t="s">
        <v>394</v>
      </c>
    </row>
    <row r="94" spans="1:4" x14ac:dyDescent="0.2">
      <c r="A94" s="207">
        <v>73</v>
      </c>
      <c r="B94" s="208">
        <v>156</v>
      </c>
      <c r="C94" s="209" t="s">
        <v>430</v>
      </c>
      <c r="D94" s="210" t="s">
        <v>414</v>
      </c>
    </row>
    <row r="95" spans="1:4" x14ac:dyDescent="0.2">
      <c r="A95" s="207">
        <v>74</v>
      </c>
      <c r="B95" s="208">
        <v>17</v>
      </c>
      <c r="C95" s="209" t="s">
        <v>431</v>
      </c>
      <c r="D95" s="210" t="s">
        <v>394</v>
      </c>
    </row>
    <row r="96" spans="1:4" x14ac:dyDescent="0.2">
      <c r="A96" s="207">
        <v>75</v>
      </c>
      <c r="B96" s="208">
        <v>62</v>
      </c>
      <c r="C96" s="209" t="s">
        <v>432</v>
      </c>
      <c r="D96" s="210" t="s">
        <v>394</v>
      </c>
    </row>
    <row r="97" spans="1:4" x14ac:dyDescent="0.2">
      <c r="A97" s="207">
        <v>76</v>
      </c>
      <c r="B97" s="208">
        <v>63</v>
      </c>
      <c r="C97" s="209" t="s">
        <v>432</v>
      </c>
      <c r="D97" s="210" t="s">
        <v>394</v>
      </c>
    </row>
    <row r="98" spans="1:4" x14ac:dyDescent="0.2">
      <c r="A98" s="207">
        <v>77</v>
      </c>
      <c r="B98" s="208">
        <v>134</v>
      </c>
      <c r="C98" s="209" t="s">
        <v>432</v>
      </c>
      <c r="D98" s="210" t="s">
        <v>394</v>
      </c>
    </row>
    <row r="99" spans="1:4" x14ac:dyDescent="0.2">
      <c r="A99" s="207">
        <v>78</v>
      </c>
      <c r="B99" s="208">
        <v>13</v>
      </c>
      <c r="C99" s="209" t="s">
        <v>433</v>
      </c>
      <c r="D99" s="210" t="s">
        <v>394</v>
      </c>
    </row>
    <row r="100" spans="1:4" x14ac:dyDescent="0.2">
      <c r="A100" s="207">
        <v>79</v>
      </c>
      <c r="B100" s="208">
        <v>97</v>
      </c>
      <c r="C100" s="209" t="s">
        <v>434</v>
      </c>
      <c r="D100" s="210">
        <v>2</v>
      </c>
    </row>
    <row r="101" spans="1:4" x14ac:dyDescent="0.2">
      <c r="A101" s="207">
        <v>79</v>
      </c>
      <c r="B101" s="208">
        <v>164</v>
      </c>
      <c r="C101" s="209" t="s">
        <v>434</v>
      </c>
      <c r="D101" s="210">
        <v>1</v>
      </c>
    </row>
    <row r="102" spans="1:4" x14ac:dyDescent="0.2">
      <c r="A102" s="207">
        <v>80</v>
      </c>
      <c r="B102" s="208">
        <v>96</v>
      </c>
      <c r="C102" s="209" t="s">
        <v>435</v>
      </c>
      <c r="D102" s="210" t="s">
        <v>394</v>
      </c>
    </row>
    <row r="103" spans="1:4" x14ac:dyDescent="0.2">
      <c r="A103" s="207">
        <v>81</v>
      </c>
      <c r="B103" s="208">
        <v>60</v>
      </c>
      <c r="C103" s="209" t="s">
        <v>436</v>
      </c>
      <c r="D103" s="210" t="s">
        <v>394</v>
      </c>
    </row>
    <row r="104" spans="1:4" x14ac:dyDescent="0.2">
      <c r="A104" s="207">
        <v>82</v>
      </c>
      <c r="B104" s="208">
        <v>83</v>
      </c>
      <c r="C104" s="209" t="s">
        <v>437</v>
      </c>
      <c r="D104" s="210" t="s">
        <v>394</v>
      </c>
    </row>
    <row r="105" spans="1:4" x14ac:dyDescent="0.2">
      <c r="A105" s="207">
        <v>83</v>
      </c>
      <c r="B105" s="208">
        <v>84</v>
      </c>
      <c r="C105" s="209" t="s">
        <v>437</v>
      </c>
      <c r="D105" s="210" t="s">
        <v>394</v>
      </c>
    </row>
    <row r="106" spans="1:4" x14ac:dyDescent="0.2">
      <c r="A106" s="207">
        <v>84</v>
      </c>
      <c r="B106" s="208">
        <v>85</v>
      </c>
      <c r="C106" s="209" t="s">
        <v>437</v>
      </c>
      <c r="D106" s="210" t="s">
        <v>394</v>
      </c>
    </row>
    <row r="107" spans="1:4" x14ac:dyDescent="0.2">
      <c r="A107" s="207">
        <v>85</v>
      </c>
      <c r="B107" s="208">
        <v>86</v>
      </c>
      <c r="C107" s="209" t="s">
        <v>437</v>
      </c>
      <c r="D107" s="210" t="s">
        <v>394</v>
      </c>
    </row>
    <row r="108" spans="1:4" x14ac:dyDescent="0.2">
      <c r="A108" s="207">
        <v>86</v>
      </c>
      <c r="B108" s="208">
        <v>1107</v>
      </c>
      <c r="C108" s="209" t="s">
        <v>437</v>
      </c>
      <c r="D108" s="210" t="s">
        <v>394</v>
      </c>
    </row>
    <row r="109" spans="1:4" x14ac:dyDescent="0.2">
      <c r="A109" s="207">
        <v>87</v>
      </c>
      <c r="B109" s="208">
        <v>1109</v>
      </c>
      <c r="C109" s="209" t="s">
        <v>437</v>
      </c>
      <c r="D109" s="210" t="s">
        <v>394</v>
      </c>
    </row>
    <row r="110" spans="1:4" x14ac:dyDescent="0.2">
      <c r="A110" s="207">
        <v>88</v>
      </c>
      <c r="B110" s="208">
        <v>1113</v>
      </c>
      <c r="C110" s="209" t="s">
        <v>437</v>
      </c>
      <c r="D110" s="210" t="s">
        <v>394</v>
      </c>
    </row>
    <row r="111" spans="1:4" x14ac:dyDescent="0.2">
      <c r="A111" s="207">
        <v>91</v>
      </c>
      <c r="B111" s="208">
        <v>3</v>
      </c>
      <c r="C111" s="209" t="s">
        <v>438</v>
      </c>
      <c r="D111" s="210" t="s">
        <v>394</v>
      </c>
    </row>
    <row r="112" spans="1:4" x14ac:dyDescent="0.2">
      <c r="A112" s="207">
        <v>92</v>
      </c>
      <c r="B112" s="208">
        <v>4</v>
      </c>
      <c r="C112" s="209" t="s">
        <v>438</v>
      </c>
      <c r="D112" s="210" t="s">
        <v>394</v>
      </c>
    </row>
    <row r="113" spans="1:4" x14ac:dyDescent="0.2">
      <c r="A113" s="207">
        <v>93</v>
      </c>
      <c r="B113" s="208">
        <v>30</v>
      </c>
      <c r="C113" s="209" t="s">
        <v>439</v>
      </c>
      <c r="D113" s="210">
        <v>1</v>
      </c>
    </row>
    <row r="114" spans="1:4" x14ac:dyDescent="0.2">
      <c r="A114" s="207">
        <v>93</v>
      </c>
      <c r="B114" s="208">
        <v>214</v>
      </c>
      <c r="C114" s="209" t="s">
        <v>439</v>
      </c>
      <c r="D114" s="210">
        <v>2</v>
      </c>
    </row>
    <row r="115" spans="1:4" x14ac:dyDescent="0.2">
      <c r="A115" s="207">
        <v>94</v>
      </c>
      <c r="B115" s="208">
        <v>1108</v>
      </c>
      <c r="C115" s="209" t="s">
        <v>438</v>
      </c>
      <c r="D115" s="210" t="s">
        <v>394</v>
      </c>
    </row>
    <row r="116" spans="1:4" x14ac:dyDescent="0.2">
      <c r="A116" s="207">
        <v>95</v>
      </c>
      <c r="B116" s="208">
        <v>1110</v>
      </c>
      <c r="C116" s="209" t="s">
        <v>438</v>
      </c>
      <c r="D116" s="210" t="s">
        <v>394</v>
      </c>
    </row>
    <row r="117" spans="1:4" x14ac:dyDescent="0.2">
      <c r="A117" s="207">
        <v>96</v>
      </c>
      <c r="B117" s="208">
        <v>1114</v>
      </c>
      <c r="C117" s="209" t="s">
        <v>438</v>
      </c>
      <c r="D117" s="210" t="s">
        <v>394</v>
      </c>
    </row>
    <row r="118" spans="1:4" x14ac:dyDescent="0.2">
      <c r="A118" s="207">
        <v>97</v>
      </c>
      <c r="B118" s="208">
        <v>54</v>
      </c>
      <c r="C118" s="209" t="s">
        <v>440</v>
      </c>
      <c r="D118" s="210" t="s">
        <v>394</v>
      </c>
    </row>
    <row r="119" spans="1:4" x14ac:dyDescent="0.2">
      <c r="A119" s="207">
        <v>98</v>
      </c>
      <c r="B119" s="208">
        <v>12</v>
      </c>
      <c r="C119" s="209" t="s">
        <v>441</v>
      </c>
      <c r="D119" s="210" t="s">
        <v>394</v>
      </c>
    </row>
    <row r="120" spans="1:4" x14ac:dyDescent="0.2">
      <c r="A120" s="207">
        <v>99</v>
      </c>
      <c r="B120" s="208">
        <v>75</v>
      </c>
      <c r="C120" s="209" t="s">
        <v>442</v>
      </c>
      <c r="D120" s="210" t="s">
        <v>412</v>
      </c>
    </row>
    <row r="121" spans="1:4" x14ac:dyDescent="0.2">
      <c r="A121" s="207">
        <v>100</v>
      </c>
      <c r="B121" s="208">
        <v>76</v>
      </c>
      <c r="C121" s="209" t="s">
        <v>442</v>
      </c>
      <c r="D121" s="210" t="s">
        <v>412</v>
      </c>
    </row>
    <row r="122" spans="1:4" x14ac:dyDescent="0.2">
      <c r="A122" s="207">
        <v>101</v>
      </c>
      <c r="B122" s="208">
        <v>7</v>
      </c>
      <c r="C122" s="209" t="s">
        <v>443</v>
      </c>
      <c r="D122" s="210" t="s">
        <v>394</v>
      </c>
    </row>
    <row r="123" spans="1:4" x14ac:dyDescent="0.2">
      <c r="A123" s="207">
        <v>102</v>
      </c>
      <c r="B123" s="208">
        <v>8</v>
      </c>
      <c r="C123" s="209" t="s">
        <v>443</v>
      </c>
      <c r="D123" s="210" t="s">
        <v>394</v>
      </c>
    </row>
    <row r="124" spans="1:4" x14ac:dyDescent="0.2">
      <c r="A124" s="207">
        <v>103</v>
      </c>
      <c r="B124" s="208">
        <v>9</v>
      </c>
      <c r="C124" s="209" t="s">
        <v>443</v>
      </c>
      <c r="D124" s="210" t="s">
        <v>394</v>
      </c>
    </row>
    <row r="125" spans="1:4" x14ac:dyDescent="0.2">
      <c r="A125" s="207">
        <v>104</v>
      </c>
      <c r="B125" s="208">
        <v>61</v>
      </c>
      <c r="C125" s="209" t="s">
        <v>444</v>
      </c>
      <c r="D125" s="210" t="s">
        <v>414</v>
      </c>
    </row>
    <row r="126" spans="1:4" x14ac:dyDescent="0.2">
      <c r="A126" s="207">
        <v>105</v>
      </c>
      <c r="B126" s="208">
        <v>65</v>
      </c>
      <c r="C126" s="209" t="s">
        <v>444</v>
      </c>
      <c r="D126" s="210" t="s">
        <v>394</v>
      </c>
    </row>
    <row r="127" spans="1:4" x14ac:dyDescent="0.2">
      <c r="A127" s="207">
        <v>106</v>
      </c>
      <c r="B127" s="208">
        <v>66</v>
      </c>
      <c r="C127" s="209" t="s">
        <v>444</v>
      </c>
      <c r="D127" s="210" t="s">
        <v>414</v>
      </c>
    </row>
    <row r="128" spans="1:4" x14ac:dyDescent="0.2">
      <c r="A128" s="207">
        <v>107</v>
      </c>
      <c r="B128" s="208">
        <v>67</v>
      </c>
      <c r="C128" s="209" t="s">
        <v>444</v>
      </c>
      <c r="D128" s="210" t="s">
        <v>414</v>
      </c>
    </row>
    <row r="129" spans="1:4" x14ac:dyDescent="0.2">
      <c r="A129" s="207">
        <v>108</v>
      </c>
      <c r="B129" s="208">
        <v>68</v>
      </c>
      <c r="C129" s="209" t="s">
        <v>444</v>
      </c>
      <c r="D129" s="210" t="s">
        <v>414</v>
      </c>
    </row>
    <row r="130" spans="1:4" x14ac:dyDescent="0.2">
      <c r="A130" s="207">
        <v>109</v>
      </c>
      <c r="B130" s="208">
        <v>69</v>
      </c>
      <c r="C130" s="209" t="s">
        <v>444</v>
      </c>
      <c r="D130" s="210" t="s">
        <v>394</v>
      </c>
    </row>
    <row r="131" spans="1:4" x14ac:dyDescent="0.2">
      <c r="A131" s="207">
        <v>110</v>
      </c>
      <c r="B131" s="208">
        <v>1348</v>
      </c>
      <c r="C131" s="209" t="s">
        <v>444</v>
      </c>
      <c r="D131" s="210" t="s">
        <v>394</v>
      </c>
    </row>
    <row r="132" spans="1:4" x14ac:dyDescent="0.2">
      <c r="A132" s="207">
        <v>111</v>
      </c>
      <c r="B132" s="208">
        <v>91</v>
      </c>
      <c r="C132" s="209" t="s">
        <v>445</v>
      </c>
      <c r="D132" s="210" t="s">
        <v>394</v>
      </c>
    </row>
    <row r="133" spans="1:4" x14ac:dyDescent="0.2">
      <c r="A133" s="207">
        <v>112</v>
      </c>
      <c r="B133" s="208">
        <v>22</v>
      </c>
      <c r="C133" s="209" t="s">
        <v>446</v>
      </c>
      <c r="D133" s="210" t="s">
        <v>412</v>
      </c>
    </row>
    <row r="134" spans="1:4" x14ac:dyDescent="0.2">
      <c r="A134" s="207">
        <v>113</v>
      </c>
      <c r="B134" s="208">
        <v>23</v>
      </c>
      <c r="C134" s="209" t="s">
        <v>446</v>
      </c>
      <c r="D134" s="210" t="s">
        <v>412</v>
      </c>
    </row>
    <row r="135" spans="1:4" x14ac:dyDescent="0.2">
      <c r="A135" s="207">
        <v>115</v>
      </c>
      <c r="B135" s="208">
        <v>25</v>
      </c>
      <c r="C135" s="209" t="s">
        <v>446</v>
      </c>
      <c r="D135" s="210" t="s">
        <v>394</v>
      </c>
    </row>
    <row r="136" spans="1:4" x14ac:dyDescent="0.2">
      <c r="A136" s="207">
        <v>116</v>
      </c>
      <c r="B136" s="208">
        <v>26</v>
      </c>
      <c r="C136" s="209" t="s">
        <v>446</v>
      </c>
      <c r="D136" s="210" t="s">
        <v>394</v>
      </c>
    </row>
    <row r="137" spans="1:4" x14ac:dyDescent="0.2">
      <c r="A137" s="207">
        <v>117</v>
      </c>
      <c r="B137" s="208">
        <v>1349</v>
      </c>
      <c r="C137" s="209" t="s">
        <v>446</v>
      </c>
      <c r="D137" s="210" t="s">
        <v>394</v>
      </c>
    </row>
    <row r="138" spans="1:4" x14ac:dyDescent="0.2">
      <c r="A138" s="207">
        <v>118</v>
      </c>
      <c r="B138" s="208">
        <v>6</v>
      </c>
      <c r="C138" s="209" t="s">
        <v>447</v>
      </c>
      <c r="D138" s="210" t="s">
        <v>394</v>
      </c>
    </row>
    <row r="139" spans="1:4" x14ac:dyDescent="0.2">
      <c r="A139" s="207">
        <v>119</v>
      </c>
      <c r="B139" s="208">
        <v>1350</v>
      </c>
      <c r="C139" s="209" t="s">
        <v>447</v>
      </c>
      <c r="D139" s="210" t="s">
        <v>394</v>
      </c>
    </row>
    <row r="140" spans="1:4" x14ac:dyDescent="0.2">
      <c r="A140" s="207">
        <v>120</v>
      </c>
      <c r="B140" s="208">
        <v>11</v>
      </c>
      <c r="C140" s="209" t="s">
        <v>418</v>
      </c>
      <c r="D140" s="210" t="s">
        <v>394</v>
      </c>
    </row>
    <row r="141" spans="1:4" x14ac:dyDescent="0.2">
      <c r="A141" s="207">
        <v>121</v>
      </c>
      <c r="B141" s="208">
        <v>26</v>
      </c>
      <c r="C141" s="209" t="s">
        <v>448</v>
      </c>
      <c r="D141" s="210">
        <v>2</v>
      </c>
    </row>
    <row r="142" spans="1:4" x14ac:dyDescent="0.2">
      <c r="A142" s="207">
        <v>121</v>
      </c>
      <c r="B142" s="208">
        <v>224</v>
      </c>
      <c r="C142" s="209" t="s">
        <v>448</v>
      </c>
      <c r="D142" s="210">
        <v>1</v>
      </c>
    </row>
    <row r="143" spans="1:4" x14ac:dyDescent="0.2">
      <c r="A143" s="207">
        <v>122</v>
      </c>
      <c r="B143" s="208">
        <v>201</v>
      </c>
      <c r="C143" s="209" t="s">
        <v>449</v>
      </c>
      <c r="D143" s="210">
        <v>1</v>
      </c>
    </row>
    <row r="144" spans="1:4" x14ac:dyDescent="0.2">
      <c r="A144" s="207">
        <v>122</v>
      </c>
      <c r="B144" s="208">
        <v>245</v>
      </c>
      <c r="C144" s="209" t="s">
        <v>449</v>
      </c>
      <c r="D144" s="210">
        <v>2</v>
      </c>
    </row>
    <row r="145" spans="1:4" x14ac:dyDescent="0.2">
      <c r="A145" s="207">
        <v>123</v>
      </c>
      <c r="B145" s="208">
        <v>1307</v>
      </c>
      <c r="C145" s="209" t="s">
        <v>450</v>
      </c>
      <c r="D145" s="210">
        <v>1</v>
      </c>
    </row>
    <row r="146" spans="1:4" x14ac:dyDescent="0.2">
      <c r="A146" s="207">
        <v>124</v>
      </c>
      <c r="B146" s="208">
        <v>1319</v>
      </c>
      <c r="C146" s="209" t="s">
        <v>450</v>
      </c>
      <c r="D146" s="210">
        <v>1</v>
      </c>
    </row>
    <row r="147" spans="1:4" x14ac:dyDescent="0.2">
      <c r="A147" s="207">
        <v>125</v>
      </c>
      <c r="B147" s="208">
        <v>1315</v>
      </c>
      <c r="C147" s="209" t="s">
        <v>450</v>
      </c>
      <c r="D147" s="210">
        <v>1</v>
      </c>
    </row>
    <row r="148" spans="1:4" x14ac:dyDescent="0.2">
      <c r="A148" s="207">
        <v>126</v>
      </c>
      <c r="B148" s="208">
        <v>1193</v>
      </c>
      <c r="C148" s="209" t="s">
        <v>451</v>
      </c>
      <c r="D148" s="210">
        <v>1</v>
      </c>
    </row>
    <row r="149" spans="1:4" x14ac:dyDescent="0.2">
      <c r="A149" s="207">
        <v>126</v>
      </c>
      <c r="B149" s="208">
        <v>1194</v>
      </c>
      <c r="C149" s="209" t="s">
        <v>452</v>
      </c>
      <c r="D149" s="210">
        <v>2</v>
      </c>
    </row>
    <row r="150" spans="1:4" x14ac:dyDescent="0.2">
      <c r="A150" s="207">
        <v>127</v>
      </c>
      <c r="B150" s="208">
        <v>80</v>
      </c>
      <c r="C150" s="209" t="s">
        <v>453</v>
      </c>
      <c r="D150" s="210" t="s">
        <v>414</v>
      </c>
    </row>
    <row r="151" spans="1:4" x14ac:dyDescent="0.2">
      <c r="A151" s="207">
        <v>127</v>
      </c>
      <c r="B151" s="208">
        <v>148</v>
      </c>
      <c r="C151" s="209" t="s">
        <v>453</v>
      </c>
      <c r="D151" s="210">
        <v>1</v>
      </c>
    </row>
    <row r="152" spans="1:4" x14ac:dyDescent="0.2">
      <c r="A152" s="207">
        <v>127</v>
      </c>
      <c r="B152" s="208">
        <v>221</v>
      </c>
      <c r="C152" s="209" t="s">
        <v>453</v>
      </c>
      <c r="D152" s="213" t="s">
        <v>428</v>
      </c>
    </row>
    <row r="153" spans="1:4" x14ac:dyDescent="0.2">
      <c r="A153" s="207">
        <v>128</v>
      </c>
      <c r="B153" s="208">
        <v>1120</v>
      </c>
      <c r="C153" s="209" t="s">
        <v>454</v>
      </c>
      <c r="D153" s="210">
        <v>1</v>
      </c>
    </row>
    <row r="154" spans="1:4" x14ac:dyDescent="0.2">
      <c r="A154" s="207">
        <v>128</v>
      </c>
      <c r="B154" s="208">
        <v>1121</v>
      </c>
      <c r="C154" s="209" t="s">
        <v>454</v>
      </c>
      <c r="D154" s="210">
        <v>1</v>
      </c>
    </row>
    <row r="155" spans="1:4" x14ac:dyDescent="0.2">
      <c r="A155" s="207">
        <v>128</v>
      </c>
      <c r="B155" s="208">
        <v>1122</v>
      </c>
      <c r="C155" s="209" t="s">
        <v>454</v>
      </c>
      <c r="D155" s="210">
        <v>2</v>
      </c>
    </row>
    <row r="156" spans="1:4" x14ac:dyDescent="0.2">
      <c r="A156" s="207">
        <v>129</v>
      </c>
      <c r="B156" s="208">
        <v>169</v>
      </c>
      <c r="C156" s="209" t="s">
        <v>453</v>
      </c>
      <c r="D156" s="210">
        <v>1</v>
      </c>
    </row>
    <row r="157" spans="1:4" x14ac:dyDescent="0.2">
      <c r="A157" s="207">
        <v>129</v>
      </c>
      <c r="B157" s="208">
        <v>202</v>
      </c>
      <c r="C157" s="209" t="s">
        <v>453</v>
      </c>
      <c r="D157" s="210">
        <v>1</v>
      </c>
    </row>
    <row r="158" spans="1:4" x14ac:dyDescent="0.2">
      <c r="A158" s="207">
        <v>129</v>
      </c>
      <c r="B158" s="208">
        <v>222</v>
      </c>
      <c r="C158" s="209" t="s">
        <v>453</v>
      </c>
      <c r="D158" s="210">
        <v>2</v>
      </c>
    </row>
    <row r="159" spans="1:4" x14ac:dyDescent="0.2">
      <c r="A159" s="207">
        <v>130</v>
      </c>
      <c r="B159" s="208">
        <v>1308</v>
      </c>
      <c r="C159" s="209" t="s">
        <v>455</v>
      </c>
      <c r="D159" s="210">
        <v>1</v>
      </c>
    </row>
    <row r="160" spans="1:4" x14ac:dyDescent="0.2">
      <c r="A160" s="207">
        <v>130</v>
      </c>
      <c r="B160" s="208">
        <v>1309</v>
      </c>
      <c r="C160" s="209" t="s">
        <v>455</v>
      </c>
      <c r="D160" s="210">
        <v>1</v>
      </c>
    </row>
    <row r="161" spans="1:4" x14ac:dyDescent="0.2">
      <c r="A161" s="207">
        <v>130</v>
      </c>
      <c r="B161" s="208">
        <v>1310</v>
      </c>
      <c r="C161" s="209" t="s">
        <v>455</v>
      </c>
      <c r="D161" s="210">
        <v>2</v>
      </c>
    </row>
    <row r="162" spans="1:4" x14ac:dyDescent="0.2">
      <c r="A162" s="207">
        <v>131</v>
      </c>
      <c r="B162" s="208">
        <v>1311</v>
      </c>
      <c r="C162" s="209" t="s">
        <v>455</v>
      </c>
      <c r="D162" s="210">
        <v>1</v>
      </c>
    </row>
    <row r="163" spans="1:4" x14ac:dyDescent="0.2">
      <c r="A163" s="207">
        <v>131</v>
      </c>
      <c r="B163" s="208">
        <v>1312</v>
      </c>
      <c r="C163" s="209" t="s">
        <v>455</v>
      </c>
      <c r="D163" s="210">
        <v>1</v>
      </c>
    </row>
    <row r="164" spans="1:4" x14ac:dyDescent="0.2">
      <c r="A164" s="207">
        <v>131</v>
      </c>
      <c r="B164" s="208">
        <v>1313</v>
      </c>
      <c r="C164" s="209" t="s">
        <v>455</v>
      </c>
      <c r="D164" s="210">
        <v>2</v>
      </c>
    </row>
    <row r="165" spans="1:4" x14ac:dyDescent="0.2">
      <c r="A165" s="207">
        <v>132</v>
      </c>
      <c r="B165" s="208">
        <v>92</v>
      </c>
      <c r="C165" s="209" t="s">
        <v>456</v>
      </c>
      <c r="D165" s="210" t="s">
        <v>412</v>
      </c>
    </row>
    <row r="166" spans="1:4" x14ac:dyDescent="0.2">
      <c r="A166" s="207">
        <v>132</v>
      </c>
      <c r="B166" s="208">
        <v>210</v>
      </c>
      <c r="C166" s="209" t="s">
        <v>456</v>
      </c>
      <c r="D166" s="210">
        <v>2</v>
      </c>
    </row>
    <row r="167" spans="1:4" x14ac:dyDescent="0.2">
      <c r="A167" s="207">
        <v>132</v>
      </c>
      <c r="B167" s="208">
        <v>234</v>
      </c>
      <c r="C167" s="209" t="s">
        <v>456</v>
      </c>
      <c r="D167" s="210" t="s">
        <v>412</v>
      </c>
    </row>
    <row r="168" spans="1:4" x14ac:dyDescent="0.2">
      <c r="A168" s="207">
        <v>132</v>
      </c>
      <c r="B168" s="208">
        <v>236</v>
      </c>
      <c r="C168" s="209" t="s">
        <v>456</v>
      </c>
      <c r="D168" s="210" t="s">
        <v>412</v>
      </c>
    </row>
    <row r="169" spans="1:4" x14ac:dyDescent="0.2">
      <c r="A169" s="207">
        <v>133</v>
      </c>
      <c r="B169" s="208">
        <v>92</v>
      </c>
      <c r="C169" s="209" t="s">
        <v>456</v>
      </c>
      <c r="D169" s="210">
        <v>1</v>
      </c>
    </row>
    <row r="170" spans="1:4" x14ac:dyDescent="0.2">
      <c r="A170" s="207">
        <v>133</v>
      </c>
      <c r="B170" s="208">
        <v>210</v>
      </c>
      <c r="C170" s="209" t="s">
        <v>456</v>
      </c>
      <c r="D170" s="210">
        <v>2</v>
      </c>
    </row>
    <row r="171" spans="1:4" x14ac:dyDescent="0.2">
      <c r="A171" s="207">
        <v>133</v>
      </c>
      <c r="B171" s="208">
        <v>233</v>
      </c>
      <c r="C171" s="209" t="s">
        <v>456</v>
      </c>
      <c r="D171" s="210">
        <v>1</v>
      </c>
    </row>
    <row r="172" spans="1:4" x14ac:dyDescent="0.2">
      <c r="A172" s="207">
        <v>133</v>
      </c>
      <c r="B172" s="208">
        <v>246</v>
      </c>
      <c r="C172" s="209" t="s">
        <v>456</v>
      </c>
      <c r="D172" s="210">
        <v>1</v>
      </c>
    </row>
    <row r="173" spans="1:4" x14ac:dyDescent="0.2">
      <c r="A173" s="207">
        <v>134</v>
      </c>
      <c r="B173" s="208">
        <v>101</v>
      </c>
      <c r="C173" s="209" t="s">
        <v>456</v>
      </c>
      <c r="D173" s="210">
        <v>1</v>
      </c>
    </row>
    <row r="174" spans="1:4" x14ac:dyDescent="0.2">
      <c r="A174" s="207">
        <v>134</v>
      </c>
      <c r="B174" s="208">
        <v>210</v>
      </c>
      <c r="C174" s="209" t="s">
        <v>456</v>
      </c>
      <c r="D174" s="210">
        <v>2</v>
      </c>
    </row>
    <row r="175" spans="1:4" x14ac:dyDescent="0.2">
      <c r="A175" s="207">
        <v>134</v>
      </c>
      <c r="B175" s="208">
        <v>232</v>
      </c>
      <c r="C175" s="209" t="s">
        <v>456</v>
      </c>
      <c r="D175" s="210">
        <v>1</v>
      </c>
    </row>
    <row r="176" spans="1:4" x14ac:dyDescent="0.2">
      <c r="A176" s="207">
        <v>134</v>
      </c>
      <c r="B176" s="208">
        <v>250</v>
      </c>
      <c r="C176" s="209" t="s">
        <v>456</v>
      </c>
      <c r="D176" s="210">
        <v>1</v>
      </c>
    </row>
    <row r="177" spans="1:4" x14ac:dyDescent="0.2">
      <c r="A177" s="207">
        <v>135</v>
      </c>
      <c r="B177" s="208">
        <v>38</v>
      </c>
      <c r="C177" s="209" t="s">
        <v>456</v>
      </c>
      <c r="D177" s="210">
        <v>1</v>
      </c>
    </row>
    <row r="178" spans="1:4" x14ac:dyDescent="0.2">
      <c r="A178" s="207">
        <v>135</v>
      </c>
      <c r="B178" s="208">
        <v>80</v>
      </c>
      <c r="C178" s="209" t="s">
        <v>456</v>
      </c>
      <c r="D178" s="210">
        <v>1</v>
      </c>
    </row>
    <row r="179" spans="1:4" x14ac:dyDescent="0.2">
      <c r="A179" s="207">
        <v>135</v>
      </c>
      <c r="B179" s="208">
        <v>221</v>
      </c>
      <c r="C179" s="209" t="s">
        <v>456</v>
      </c>
      <c r="D179" s="213" t="s">
        <v>428</v>
      </c>
    </row>
    <row r="180" spans="1:4" x14ac:dyDescent="0.2">
      <c r="A180" s="207">
        <v>135</v>
      </c>
      <c r="B180" s="208">
        <v>247</v>
      </c>
      <c r="C180" s="209" t="s">
        <v>456</v>
      </c>
      <c r="D180" s="210">
        <v>1</v>
      </c>
    </row>
    <row r="181" spans="1:4" x14ac:dyDescent="0.2">
      <c r="A181" s="207">
        <v>136</v>
      </c>
      <c r="B181" s="208">
        <v>124</v>
      </c>
      <c r="C181" s="209" t="s">
        <v>456</v>
      </c>
      <c r="D181" s="210">
        <v>1</v>
      </c>
    </row>
    <row r="182" spans="1:4" x14ac:dyDescent="0.2">
      <c r="A182" s="207">
        <v>136</v>
      </c>
      <c r="B182" s="208">
        <v>202</v>
      </c>
      <c r="C182" s="209" t="s">
        <v>456</v>
      </c>
      <c r="D182" s="210">
        <v>1</v>
      </c>
    </row>
    <row r="183" spans="1:4" x14ac:dyDescent="0.2">
      <c r="A183" s="207">
        <v>136</v>
      </c>
      <c r="B183" s="208">
        <v>222</v>
      </c>
      <c r="C183" s="209" t="s">
        <v>456</v>
      </c>
      <c r="D183" s="210">
        <v>2</v>
      </c>
    </row>
    <row r="184" spans="1:4" x14ac:dyDescent="0.2">
      <c r="A184" s="207">
        <v>136</v>
      </c>
      <c r="B184" s="208">
        <v>246</v>
      </c>
      <c r="C184" s="209" t="s">
        <v>456</v>
      </c>
      <c r="D184" s="210">
        <v>1</v>
      </c>
    </row>
    <row r="185" spans="1:4" x14ac:dyDescent="0.2">
      <c r="A185" s="207">
        <v>137</v>
      </c>
      <c r="B185" s="208">
        <v>203</v>
      </c>
      <c r="C185" s="209" t="s">
        <v>456</v>
      </c>
      <c r="D185" s="210" t="s">
        <v>457</v>
      </c>
    </row>
    <row r="186" spans="1:4" x14ac:dyDescent="0.2">
      <c r="A186" s="207">
        <v>137</v>
      </c>
      <c r="B186" s="208">
        <v>222</v>
      </c>
      <c r="C186" s="209" t="s">
        <v>456</v>
      </c>
      <c r="D186" s="210" t="s">
        <v>457</v>
      </c>
    </row>
    <row r="187" spans="1:4" x14ac:dyDescent="0.2">
      <c r="A187" s="207">
        <v>137</v>
      </c>
      <c r="B187" s="208">
        <v>223</v>
      </c>
      <c r="C187" s="209" t="s">
        <v>456</v>
      </c>
      <c r="D187" s="210" t="s">
        <v>457</v>
      </c>
    </row>
    <row r="188" spans="1:4" x14ac:dyDescent="0.2">
      <c r="A188" s="207">
        <v>137</v>
      </c>
      <c r="B188" s="208">
        <v>229</v>
      </c>
      <c r="C188" s="209" t="s">
        <v>456</v>
      </c>
      <c r="D188" s="210" t="s">
        <v>457</v>
      </c>
    </row>
    <row r="189" spans="1:4" x14ac:dyDescent="0.2">
      <c r="A189" s="207">
        <v>138</v>
      </c>
      <c r="B189" s="208">
        <v>5</v>
      </c>
      <c r="C189" s="209" t="s">
        <v>456</v>
      </c>
      <c r="D189" s="210" t="s">
        <v>412</v>
      </c>
    </row>
    <row r="190" spans="1:4" x14ac:dyDescent="0.2">
      <c r="A190" s="207">
        <v>138</v>
      </c>
      <c r="B190" s="208">
        <v>88</v>
      </c>
      <c r="C190" s="209" t="s">
        <v>456</v>
      </c>
      <c r="D190" s="210" t="s">
        <v>412</v>
      </c>
    </row>
    <row r="191" spans="1:4" x14ac:dyDescent="0.2">
      <c r="A191" s="207">
        <v>138</v>
      </c>
      <c r="B191" s="208">
        <v>208</v>
      </c>
      <c r="C191" s="209" t="s">
        <v>456</v>
      </c>
      <c r="D191" s="210">
        <v>2</v>
      </c>
    </row>
    <row r="192" spans="1:4" x14ac:dyDescent="0.2">
      <c r="A192" s="207">
        <v>138</v>
      </c>
      <c r="B192" s="208">
        <v>235</v>
      </c>
      <c r="C192" s="209" t="s">
        <v>456</v>
      </c>
      <c r="D192" s="210" t="s">
        <v>412</v>
      </c>
    </row>
    <row r="193" spans="1:4" x14ac:dyDescent="0.2">
      <c r="A193" s="207">
        <v>140</v>
      </c>
      <c r="B193" s="208">
        <v>1395</v>
      </c>
      <c r="C193" s="209" t="s">
        <v>439</v>
      </c>
      <c r="D193" s="210">
        <v>2</v>
      </c>
    </row>
    <row r="194" spans="1:4" x14ac:dyDescent="0.2">
      <c r="A194" s="207">
        <v>140</v>
      </c>
      <c r="B194" s="208">
        <v>1396</v>
      </c>
      <c r="C194" s="209" t="s">
        <v>439</v>
      </c>
      <c r="D194" s="210">
        <v>1</v>
      </c>
    </row>
    <row r="195" spans="1:4" x14ac:dyDescent="0.2">
      <c r="A195" s="207">
        <v>141</v>
      </c>
      <c r="B195" s="208">
        <v>189</v>
      </c>
      <c r="C195" s="209" t="s">
        <v>458</v>
      </c>
      <c r="D195" s="210">
        <v>1</v>
      </c>
    </row>
    <row r="196" spans="1:4" x14ac:dyDescent="0.2">
      <c r="A196" s="207">
        <v>141</v>
      </c>
      <c r="B196" s="208">
        <v>210</v>
      </c>
      <c r="C196" s="209" t="s">
        <v>458</v>
      </c>
      <c r="D196" s="210">
        <v>2</v>
      </c>
    </row>
    <row r="197" spans="1:4" x14ac:dyDescent="0.2">
      <c r="A197" s="207">
        <v>141</v>
      </c>
      <c r="B197" s="208">
        <v>233</v>
      </c>
      <c r="C197" s="209" t="s">
        <v>458</v>
      </c>
      <c r="D197" s="210">
        <v>1</v>
      </c>
    </row>
    <row r="198" spans="1:4" x14ac:dyDescent="0.2">
      <c r="A198" s="207">
        <v>141</v>
      </c>
      <c r="B198" s="208">
        <v>249</v>
      </c>
      <c r="C198" s="209" t="s">
        <v>458</v>
      </c>
      <c r="D198" s="210">
        <v>1</v>
      </c>
    </row>
    <row r="199" spans="1:4" x14ac:dyDescent="0.2">
      <c r="A199" s="207">
        <v>141</v>
      </c>
      <c r="B199" s="208">
        <v>252</v>
      </c>
      <c r="C199" s="209" t="s">
        <v>458</v>
      </c>
      <c r="D199" s="210">
        <v>1</v>
      </c>
    </row>
    <row r="200" spans="1:4" x14ac:dyDescent="0.2">
      <c r="A200" s="207">
        <v>142</v>
      </c>
      <c r="B200" s="208">
        <v>132</v>
      </c>
      <c r="C200" s="209" t="s">
        <v>458</v>
      </c>
      <c r="D200" s="210">
        <v>1</v>
      </c>
    </row>
    <row r="201" spans="1:4" x14ac:dyDescent="0.2">
      <c r="A201" s="207">
        <v>142</v>
      </c>
      <c r="B201" s="208">
        <v>206</v>
      </c>
      <c r="C201" s="209" t="s">
        <v>458</v>
      </c>
      <c r="D201" s="210">
        <v>2</v>
      </c>
    </row>
    <row r="202" spans="1:4" x14ac:dyDescent="0.2">
      <c r="A202" s="207">
        <v>142</v>
      </c>
      <c r="B202" s="208">
        <v>230</v>
      </c>
      <c r="C202" s="209" t="s">
        <v>458</v>
      </c>
      <c r="D202" s="210">
        <v>1</v>
      </c>
    </row>
    <row r="203" spans="1:4" x14ac:dyDescent="0.2">
      <c r="A203" s="207">
        <v>142</v>
      </c>
      <c r="B203" s="208">
        <v>249</v>
      </c>
      <c r="C203" s="209" t="s">
        <v>458</v>
      </c>
      <c r="D203" s="210">
        <v>1</v>
      </c>
    </row>
    <row r="204" spans="1:4" x14ac:dyDescent="0.2">
      <c r="A204" s="207">
        <v>142</v>
      </c>
      <c r="B204" s="208">
        <v>252</v>
      </c>
      <c r="C204" s="209" t="s">
        <v>458</v>
      </c>
      <c r="D204" s="210">
        <v>1</v>
      </c>
    </row>
    <row r="205" spans="1:4" x14ac:dyDescent="0.2">
      <c r="A205" s="207">
        <v>143</v>
      </c>
      <c r="B205" s="208">
        <v>47</v>
      </c>
      <c r="C205" s="209" t="s">
        <v>442</v>
      </c>
      <c r="D205" s="210" t="s">
        <v>394</v>
      </c>
    </row>
    <row r="206" spans="1:4" x14ac:dyDescent="0.2">
      <c r="A206" s="207">
        <v>144</v>
      </c>
      <c r="B206" s="208">
        <v>93</v>
      </c>
      <c r="C206" s="209" t="s">
        <v>459</v>
      </c>
      <c r="D206" s="210">
        <v>1</v>
      </c>
    </row>
    <row r="207" spans="1:4" x14ac:dyDescent="0.2">
      <c r="A207" s="207">
        <v>144</v>
      </c>
      <c r="B207" s="208">
        <v>208</v>
      </c>
      <c r="C207" s="209" t="s">
        <v>459</v>
      </c>
      <c r="D207" s="210">
        <v>2</v>
      </c>
    </row>
    <row r="208" spans="1:4" x14ac:dyDescent="0.2">
      <c r="A208" s="207">
        <v>144</v>
      </c>
      <c r="B208" s="208">
        <v>239</v>
      </c>
      <c r="C208" s="209" t="s">
        <v>459</v>
      </c>
      <c r="D208" s="210">
        <v>1</v>
      </c>
    </row>
    <row r="209" spans="1:4" x14ac:dyDescent="0.2">
      <c r="A209" s="207">
        <v>144</v>
      </c>
      <c r="B209" s="208">
        <v>243</v>
      </c>
      <c r="C209" s="209" t="s">
        <v>459</v>
      </c>
      <c r="D209" s="210">
        <v>1</v>
      </c>
    </row>
    <row r="210" spans="1:4" x14ac:dyDescent="0.2">
      <c r="A210" s="207">
        <v>144</v>
      </c>
      <c r="B210" s="208">
        <v>248</v>
      </c>
      <c r="C210" s="209" t="s">
        <v>459</v>
      </c>
      <c r="D210" s="210">
        <v>1</v>
      </c>
    </row>
    <row r="211" spans="1:4" x14ac:dyDescent="0.2">
      <c r="A211" s="207">
        <v>144</v>
      </c>
      <c r="B211" s="208">
        <v>251</v>
      </c>
      <c r="C211" s="209" t="s">
        <v>459</v>
      </c>
      <c r="D211" s="210">
        <v>1</v>
      </c>
    </row>
    <row r="212" spans="1:4" x14ac:dyDescent="0.2">
      <c r="A212" s="207">
        <v>145</v>
      </c>
      <c r="B212" s="208">
        <v>210</v>
      </c>
      <c r="C212" s="209" t="s">
        <v>459</v>
      </c>
      <c r="D212" s="210">
        <v>2</v>
      </c>
    </row>
    <row r="213" spans="1:4" x14ac:dyDescent="0.2">
      <c r="A213" s="207">
        <v>145</v>
      </c>
      <c r="B213" s="208">
        <v>249</v>
      </c>
      <c r="C213" s="209" t="s">
        <v>459</v>
      </c>
      <c r="D213" s="210">
        <v>1</v>
      </c>
    </row>
    <row r="214" spans="1:4" x14ac:dyDescent="0.2">
      <c r="A214" s="207">
        <v>145</v>
      </c>
      <c r="B214" s="208">
        <v>92</v>
      </c>
      <c r="C214" s="209" t="s">
        <v>459</v>
      </c>
      <c r="D214" s="210" t="s">
        <v>412</v>
      </c>
    </row>
    <row r="215" spans="1:4" x14ac:dyDescent="0.2">
      <c r="A215" s="207">
        <v>145</v>
      </c>
      <c r="B215" s="208">
        <v>240</v>
      </c>
      <c r="C215" s="209" t="s">
        <v>459</v>
      </c>
      <c r="D215" s="210" t="s">
        <v>412</v>
      </c>
    </row>
    <row r="216" spans="1:4" x14ac:dyDescent="0.2">
      <c r="A216" s="207">
        <v>145</v>
      </c>
      <c r="B216" s="208">
        <v>244</v>
      </c>
      <c r="C216" s="209" t="s">
        <v>459</v>
      </c>
      <c r="D216" s="210" t="s">
        <v>412</v>
      </c>
    </row>
    <row r="217" spans="1:4" x14ac:dyDescent="0.2">
      <c r="A217" s="207">
        <v>145</v>
      </c>
      <c r="B217" s="208">
        <v>252</v>
      </c>
      <c r="C217" s="209" t="s">
        <v>459</v>
      </c>
      <c r="D217" s="210">
        <v>1</v>
      </c>
    </row>
    <row r="218" spans="1:4" x14ac:dyDescent="0.2">
      <c r="A218" s="207">
        <v>146</v>
      </c>
      <c r="B218" s="208">
        <v>73</v>
      </c>
      <c r="C218" s="209" t="s">
        <v>459</v>
      </c>
      <c r="D218" s="210">
        <v>1</v>
      </c>
    </row>
    <row r="219" spans="1:4" x14ac:dyDescent="0.2">
      <c r="A219" s="207">
        <v>146</v>
      </c>
      <c r="B219" s="208">
        <v>93</v>
      </c>
      <c r="C219" s="209" t="s">
        <v>459</v>
      </c>
      <c r="D219" s="210">
        <v>1</v>
      </c>
    </row>
    <row r="220" spans="1:4" x14ac:dyDescent="0.2">
      <c r="A220" s="207">
        <v>146</v>
      </c>
      <c r="B220" s="208">
        <v>208</v>
      </c>
      <c r="C220" s="209" t="s">
        <v>459</v>
      </c>
      <c r="D220" s="210">
        <v>2</v>
      </c>
    </row>
    <row r="221" spans="1:4" x14ac:dyDescent="0.2">
      <c r="A221" s="207">
        <v>146</v>
      </c>
      <c r="B221" s="208">
        <v>239</v>
      </c>
      <c r="C221" s="209" t="s">
        <v>459</v>
      </c>
      <c r="D221" s="210">
        <v>1</v>
      </c>
    </row>
    <row r="222" spans="1:4" x14ac:dyDescent="0.2">
      <c r="A222" s="207">
        <v>146</v>
      </c>
      <c r="B222" s="208">
        <v>248</v>
      </c>
      <c r="C222" s="209" t="s">
        <v>459</v>
      </c>
      <c r="D222" s="210">
        <v>1</v>
      </c>
    </row>
    <row r="223" spans="1:4" x14ac:dyDescent="0.2">
      <c r="A223" s="207">
        <v>146</v>
      </c>
      <c r="B223" s="208">
        <v>251</v>
      </c>
      <c r="C223" s="209" t="s">
        <v>459</v>
      </c>
      <c r="D223" s="210">
        <v>1</v>
      </c>
    </row>
    <row r="224" spans="1:4" x14ac:dyDescent="0.2">
      <c r="A224" s="207">
        <v>147</v>
      </c>
      <c r="B224" s="208">
        <v>99</v>
      </c>
      <c r="C224" s="209" t="s">
        <v>459</v>
      </c>
      <c r="D224" s="210">
        <v>1</v>
      </c>
    </row>
    <row r="225" spans="1:4" x14ac:dyDescent="0.2">
      <c r="A225" s="207">
        <v>147</v>
      </c>
      <c r="B225" s="208">
        <v>206</v>
      </c>
      <c r="C225" s="209" t="s">
        <v>459</v>
      </c>
      <c r="D225" s="210">
        <v>2</v>
      </c>
    </row>
    <row r="226" spans="1:4" x14ac:dyDescent="0.2">
      <c r="A226" s="207">
        <v>147</v>
      </c>
      <c r="B226" s="208">
        <v>238</v>
      </c>
      <c r="C226" s="209" t="s">
        <v>459</v>
      </c>
      <c r="D226" s="210">
        <v>1</v>
      </c>
    </row>
    <row r="227" spans="1:4" x14ac:dyDescent="0.2">
      <c r="A227" s="207">
        <v>147</v>
      </c>
      <c r="B227" s="208">
        <v>242</v>
      </c>
      <c r="C227" s="209" t="s">
        <v>459</v>
      </c>
      <c r="D227" s="210">
        <v>1</v>
      </c>
    </row>
    <row r="228" spans="1:4" x14ac:dyDescent="0.2">
      <c r="A228" s="207">
        <v>147</v>
      </c>
      <c r="B228" s="208">
        <v>249</v>
      </c>
      <c r="C228" s="209" t="s">
        <v>459</v>
      </c>
      <c r="D228" s="210">
        <v>1</v>
      </c>
    </row>
    <row r="229" spans="1:4" x14ac:dyDescent="0.2">
      <c r="A229" s="207">
        <v>147</v>
      </c>
      <c r="B229" s="208">
        <v>252</v>
      </c>
      <c r="C229" s="209" t="s">
        <v>459</v>
      </c>
      <c r="D229" s="210">
        <v>1</v>
      </c>
    </row>
    <row r="230" spans="1:4" x14ac:dyDescent="0.2">
      <c r="A230" s="207">
        <v>148</v>
      </c>
      <c r="B230" s="208">
        <v>1152</v>
      </c>
      <c r="C230" s="209" t="s">
        <v>460</v>
      </c>
      <c r="D230" s="210" t="s">
        <v>428</v>
      </c>
    </row>
    <row r="231" spans="1:4" x14ac:dyDescent="0.2">
      <c r="A231" s="207">
        <v>149</v>
      </c>
      <c r="B231" s="208">
        <v>1394</v>
      </c>
      <c r="C231" s="209" t="s">
        <v>461</v>
      </c>
      <c r="D231" s="210">
        <v>2</v>
      </c>
    </row>
    <row r="232" spans="1:4" x14ac:dyDescent="0.2">
      <c r="A232" s="207">
        <v>150</v>
      </c>
      <c r="B232" s="208">
        <v>42</v>
      </c>
      <c r="C232" s="209" t="s">
        <v>462</v>
      </c>
      <c r="D232" s="210">
        <v>1</v>
      </c>
    </row>
    <row r="233" spans="1:4" x14ac:dyDescent="0.2">
      <c r="A233" s="207">
        <v>150</v>
      </c>
      <c r="B233" s="208">
        <v>207</v>
      </c>
      <c r="C233" s="209" t="s">
        <v>462</v>
      </c>
      <c r="D233" s="210">
        <v>2</v>
      </c>
    </row>
    <row r="234" spans="1:4" x14ac:dyDescent="0.2">
      <c r="A234" s="207">
        <v>151</v>
      </c>
      <c r="B234" s="208">
        <v>43</v>
      </c>
      <c r="C234" s="209" t="s">
        <v>462</v>
      </c>
      <c r="D234" s="210">
        <v>1</v>
      </c>
    </row>
    <row r="235" spans="1:4" x14ac:dyDescent="0.2">
      <c r="A235" s="207">
        <v>151</v>
      </c>
      <c r="B235" s="208">
        <v>210</v>
      </c>
      <c r="C235" s="209" t="s">
        <v>462</v>
      </c>
      <c r="D235" s="210" t="s">
        <v>428</v>
      </c>
    </row>
    <row r="236" spans="1:4" x14ac:dyDescent="0.2">
      <c r="A236" s="207">
        <v>152</v>
      </c>
      <c r="B236" s="208">
        <v>45</v>
      </c>
      <c r="C236" s="209" t="s">
        <v>462</v>
      </c>
      <c r="D236" s="210">
        <v>1</v>
      </c>
    </row>
    <row r="237" spans="1:4" x14ac:dyDescent="0.2">
      <c r="A237" s="207">
        <v>152</v>
      </c>
      <c r="B237" s="208">
        <v>211</v>
      </c>
      <c r="C237" s="209" t="s">
        <v>462</v>
      </c>
      <c r="D237" s="210">
        <v>2</v>
      </c>
    </row>
    <row r="238" spans="1:4" x14ac:dyDescent="0.2">
      <c r="A238" s="207">
        <v>153</v>
      </c>
      <c r="B238" s="208">
        <v>46</v>
      </c>
      <c r="C238" s="209" t="s">
        <v>462</v>
      </c>
      <c r="D238" s="210">
        <v>1</v>
      </c>
    </row>
    <row r="239" spans="1:4" x14ac:dyDescent="0.2">
      <c r="A239" s="207">
        <v>153</v>
      </c>
      <c r="B239" s="208">
        <v>212</v>
      </c>
      <c r="C239" s="209" t="s">
        <v>462</v>
      </c>
      <c r="D239" s="210">
        <v>2</v>
      </c>
    </row>
    <row r="240" spans="1:4" x14ac:dyDescent="0.2">
      <c r="A240" s="207">
        <v>154</v>
      </c>
      <c r="B240" s="208">
        <v>39</v>
      </c>
      <c r="C240" s="209" t="s">
        <v>462</v>
      </c>
      <c r="D240" s="210">
        <v>1</v>
      </c>
    </row>
    <row r="241" spans="1:4" x14ac:dyDescent="0.2">
      <c r="A241" s="207">
        <v>154</v>
      </c>
      <c r="B241" s="208">
        <v>221</v>
      </c>
      <c r="C241" s="209" t="s">
        <v>462</v>
      </c>
      <c r="D241" s="210">
        <v>2</v>
      </c>
    </row>
    <row r="242" spans="1:4" x14ac:dyDescent="0.2">
      <c r="A242" s="207">
        <v>155</v>
      </c>
      <c r="B242" s="208">
        <v>51</v>
      </c>
      <c r="C242" s="209" t="s">
        <v>439</v>
      </c>
      <c r="D242" s="210" t="s">
        <v>412</v>
      </c>
    </row>
    <row r="243" spans="1:4" x14ac:dyDescent="0.2">
      <c r="A243" s="207">
        <v>155</v>
      </c>
      <c r="B243" s="208">
        <v>200</v>
      </c>
      <c r="C243" s="209" t="s">
        <v>439</v>
      </c>
      <c r="D243" s="210" t="s">
        <v>412</v>
      </c>
    </row>
    <row r="244" spans="1:4" x14ac:dyDescent="0.2">
      <c r="A244" s="207">
        <v>156</v>
      </c>
      <c r="B244" s="208">
        <v>1000</v>
      </c>
      <c r="C244" s="209" t="s">
        <v>462</v>
      </c>
      <c r="D244" s="210">
        <v>2</v>
      </c>
    </row>
    <row r="245" spans="1:4" x14ac:dyDescent="0.2">
      <c r="A245" s="207">
        <v>156</v>
      </c>
      <c r="B245" s="208">
        <v>1001</v>
      </c>
      <c r="C245" s="209" t="s">
        <v>462</v>
      </c>
      <c r="D245" s="210">
        <v>1</v>
      </c>
    </row>
    <row r="246" spans="1:4" x14ac:dyDescent="0.2">
      <c r="A246" s="207">
        <v>157</v>
      </c>
      <c r="B246" s="208">
        <v>1002</v>
      </c>
      <c r="C246" s="209" t="s">
        <v>462</v>
      </c>
      <c r="D246" s="210">
        <v>2</v>
      </c>
    </row>
    <row r="247" spans="1:4" x14ac:dyDescent="0.2">
      <c r="A247" s="207">
        <v>157</v>
      </c>
      <c r="B247" s="208">
        <v>1003</v>
      </c>
      <c r="C247" s="209" t="s">
        <v>462</v>
      </c>
      <c r="D247" s="210">
        <v>1</v>
      </c>
    </row>
    <row r="248" spans="1:4" x14ac:dyDescent="0.2">
      <c r="A248" s="207">
        <v>158</v>
      </c>
      <c r="B248" s="208">
        <v>1008</v>
      </c>
      <c r="C248" s="209" t="s">
        <v>462</v>
      </c>
      <c r="D248" s="210">
        <v>2</v>
      </c>
    </row>
    <row r="249" spans="1:4" x14ac:dyDescent="0.2">
      <c r="A249" s="207">
        <v>158</v>
      </c>
      <c r="B249" s="208">
        <v>1009</v>
      </c>
      <c r="C249" s="209" t="s">
        <v>462</v>
      </c>
      <c r="D249" s="210">
        <v>1</v>
      </c>
    </row>
    <row r="250" spans="1:4" x14ac:dyDescent="0.2">
      <c r="A250" s="207">
        <v>159</v>
      </c>
      <c r="B250" s="208">
        <v>28</v>
      </c>
      <c r="C250" s="209" t="s">
        <v>425</v>
      </c>
      <c r="D250" s="210" t="s">
        <v>416</v>
      </c>
    </row>
    <row r="251" spans="1:4" x14ac:dyDescent="0.2">
      <c r="A251" s="207">
        <v>160</v>
      </c>
      <c r="B251" s="208">
        <v>1014</v>
      </c>
      <c r="C251" s="209" t="s">
        <v>462</v>
      </c>
      <c r="D251" s="210">
        <v>2</v>
      </c>
    </row>
    <row r="252" spans="1:4" x14ac:dyDescent="0.2">
      <c r="A252" s="207">
        <v>160</v>
      </c>
      <c r="B252" s="208">
        <v>1015</v>
      </c>
      <c r="C252" s="209" t="s">
        <v>462</v>
      </c>
      <c r="D252" s="210">
        <v>1</v>
      </c>
    </row>
    <row r="253" spans="1:4" x14ac:dyDescent="0.2">
      <c r="A253" s="207">
        <v>161</v>
      </c>
      <c r="B253" s="208">
        <v>1018</v>
      </c>
      <c r="C253" s="209" t="s">
        <v>462</v>
      </c>
      <c r="D253" s="210">
        <v>2</v>
      </c>
    </row>
    <row r="254" spans="1:4" x14ac:dyDescent="0.2">
      <c r="A254" s="207">
        <v>161</v>
      </c>
      <c r="B254" s="208">
        <v>1019</v>
      </c>
      <c r="C254" s="209" t="s">
        <v>462</v>
      </c>
      <c r="D254" s="210">
        <v>1</v>
      </c>
    </row>
    <row r="255" spans="1:4" x14ac:dyDescent="0.2">
      <c r="A255" s="207">
        <v>162</v>
      </c>
      <c r="B255" s="208">
        <v>1020</v>
      </c>
      <c r="C255" s="209" t="s">
        <v>462</v>
      </c>
      <c r="D255" s="210">
        <v>2</v>
      </c>
    </row>
    <row r="256" spans="1:4" x14ac:dyDescent="0.2">
      <c r="A256" s="207">
        <v>162</v>
      </c>
      <c r="B256" s="208">
        <v>1021</v>
      </c>
      <c r="C256" s="209" t="s">
        <v>462</v>
      </c>
      <c r="D256" s="210">
        <v>1</v>
      </c>
    </row>
    <row r="257" spans="1:4" x14ac:dyDescent="0.2">
      <c r="A257" s="207">
        <v>163</v>
      </c>
      <c r="B257" s="208">
        <v>1034</v>
      </c>
      <c r="C257" s="209" t="s">
        <v>462</v>
      </c>
      <c r="D257" s="210">
        <v>2</v>
      </c>
    </row>
    <row r="258" spans="1:4" x14ac:dyDescent="0.2">
      <c r="A258" s="207">
        <v>163</v>
      </c>
      <c r="B258" s="208">
        <v>1035</v>
      </c>
      <c r="C258" s="209" t="s">
        <v>462</v>
      </c>
      <c r="D258" s="210">
        <v>1</v>
      </c>
    </row>
    <row r="259" spans="1:4" x14ac:dyDescent="0.2">
      <c r="A259" s="207">
        <v>164</v>
      </c>
      <c r="B259" s="208">
        <v>1037</v>
      </c>
      <c r="C259" s="209" t="s">
        <v>462</v>
      </c>
      <c r="D259" s="210">
        <v>2</v>
      </c>
    </row>
    <row r="260" spans="1:4" x14ac:dyDescent="0.2">
      <c r="A260" s="207">
        <v>164</v>
      </c>
      <c r="B260" s="208">
        <v>1038</v>
      </c>
      <c r="C260" s="209" t="s">
        <v>462</v>
      </c>
      <c r="D260" s="210">
        <v>1</v>
      </c>
    </row>
    <row r="261" spans="1:4" x14ac:dyDescent="0.2">
      <c r="A261" s="207">
        <v>165</v>
      </c>
      <c r="B261" s="208">
        <v>1039</v>
      </c>
      <c r="C261" s="209" t="s">
        <v>462</v>
      </c>
      <c r="D261" s="210">
        <v>2</v>
      </c>
    </row>
    <row r="262" spans="1:4" x14ac:dyDescent="0.2">
      <c r="A262" s="207">
        <v>165</v>
      </c>
      <c r="B262" s="208">
        <v>1040</v>
      </c>
      <c r="C262" s="209" t="s">
        <v>462</v>
      </c>
      <c r="D262" s="210">
        <v>1</v>
      </c>
    </row>
    <row r="263" spans="1:4" x14ac:dyDescent="0.2">
      <c r="A263" s="207">
        <v>166</v>
      </c>
      <c r="B263" s="208">
        <v>1048</v>
      </c>
      <c r="C263" s="209" t="s">
        <v>462</v>
      </c>
      <c r="D263" s="210">
        <v>2</v>
      </c>
    </row>
    <row r="264" spans="1:4" x14ac:dyDescent="0.2">
      <c r="A264" s="207">
        <v>166</v>
      </c>
      <c r="B264" s="208">
        <v>1049</v>
      </c>
      <c r="C264" s="209" t="s">
        <v>462</v>
      </c>
      <c r="D264" s="210">
        <v>1</v>
      </c>
    </row>
    <row r="265" spans="1:4" x14ac:dyDescent="0.2">
      <c r="A265" s="207">
        <v>167</v>
      </c>
      <c r="B265" s="208">
        <v>1055</v>
      </c>
      <c r="C265" s="209" t="s">
        <v>462</v>
      </c>
      <c r="D265" s="210">
        <v>1</v>
      </c>
    </row>
    <row r="266" spans="1:4" x14ac:dyDescent="0.2">
      <c r="A266" s="207">
        <v>167</v>
      </c>
      <c r="B266" s="208">
        <v>1056</v>
      </c>
      <c r="C266" s="209" t="s">
        <v>462</v>
      </c>
      <c r="D266" s="210">
        <v>2</v>
      </c>
    </row>
    <row r="267" spans="1:4" x14ac:dyDescent="0.2">
      <c r="A267" s="207">
        <v>168</v>
      </c>
      <c r="B267" s="208">
        <v>1057</v>
      </c>
      <c r="C267" s="209" t="s">
        <v>462</v>
      </c>
      <c r="D267" s="210">
        <v>1</v>
      </c>
    </row>
    <row r="268" spans="1:4" x14ac:dyDescent="0.2">
      <c r="A268" s="207">
        <v>168</v>
      </c>
      <c r="B268" s="208">
        <v>1058</v>
      </c>
      <c r="C268" s="209" t="s">
        <v>462</v>
      </c>
      <c r="D268" s="210">
        <v>2</v>
      </c>
    </row>
    <row r="269" spans="1:4" x14ac:dyDescent="0.2">
      <c r="A269" s="207">
        <v>169</v>
      </c>
      <c r="B269" s="208">
        <v>1059</v>
      </c>
      <c r="C269" s="209" t="s">
        <v>462</v>
      </c>
      <c r="D269" s="210">
        <v>1</v>
      </c>
    </row>
    <row r="270" spans="1:4" x14ac:dyDescent="0.2">
      <c r="A270" s="207">
        <v>169</v>
      </c>
      <c r="B270" s="208">
        <v>1060</v>
      </c>
      <c r="C270" s="209" t="s">
        <v>462</v>
      </c>
      <c r="D270" s="210">
        <v>2</v>
      </c>
    </row>
    <row r="271" spans="1:4" x14ac:dyDescent="0.2">
      <c r="A271" s="207">
        <v>170</v>
      </c>
      <c r="B271" s="208">
        <v>1061</v>
      </c>
      <c r="C271" s="209" t="s">
        <v>462</v>
      </c>
      <c r="D271" s="210">
        <v>1</v>
      </c>
    </row>
    <row r="272" spans="1:4" x14ac:dyDescent="0.2">
      <c r="A272" s="207">
        <v>170</v>
      </c>
      <c r="B272" s="208">
        <v>1062</v>
      </c>
      <c r="C272" s="209" t="s">
        <v>462</v>
      </c>
      <c r="D272" s="210">
        <v>2</v>
      </c>
    </row>
    <row r="273" spans="1:4" x14ac:dyDescent="0.2">
      <c r="A273" s="207">
        <v>171</v>
      </c>
      <c r="B273" s="208">
        <v>1063</v>
      </c>
      <c r="C273" s="209" t="s">
        <v>462</v>
      </c>
      <c r="D273" s="210">
        <v>1</v>
      </c>
    </row>
    <row r="274" spans="1:4" x14ac:dyDescent="0.2">
      <c r="A274" s="207">
        <v>171</v>
      </c>
      <c r="B274" s="208">
        <v>1064</v>
      </c>
      <c r="C274" s="209" t="s">
        <v>462</v>
      </c>
      <c r="D274" s="210">
        <v>2</v>
      </c>
    </row>
    <row r="275" spans="1:4" x14ac:dyDescent="0.2">
      <c r="A275" s="207">
        <v>172</v>
      </c>
      <c r="B275" s="208">
        <v>1065</v>
      </c>
      <c r="C275" s="209" t="s">
        <v>462</v>
      </c>
      <c r="D275" s="210">
        <v>1</v>
      </c>
    </row>
    <row r="276" spans="1:4" x14ac:dyDescent="0.2">
      <c r="A276" s="207">
        <v>172</v>
      </c>
      <c r="B276" s="208">
        <v>1066</v>
      </c>
      <c r="C276" s="209" t="s">
        <v>462</v>
      </c>
      <c r="D276" s="210">
        <v>2</v>
      </c>
    </row>
    <row r="277" spans="1:4" x14ac:dyDescent="0.2">
      <c r="A277" s="207">
        <v>173</v>
      </c>
      <c r="B277" s="208">
        <v>1067</v>
      </c>
      <c r="C277" s="209" t="s">
        <v>462</v>
      </c>
      <c r="D277" s="210">
        <v>1</v>
      </c>
    </row>
    <row r="278" spans="1:4" x14ac:dyDescent="0.2">
      <c r="A278" s="207">
        <v>173</v>
      </c>
      <c r="B278" s="208">
        <v>1068</v>
      </c>
      <c r="C278" s="209" t="s">
        <v>462</v>
      </c>
      <c r="D278" s="210">
        <v>2</v>
      </c>
    </row>
    <row r="279" spans="1:4" x14ac:dyDescent="0.2">
      <c r="A279" s="207">
        <v>174</v>
      </c>
      <c r="B279" s="208">
        <v>1071</v>
      </c>
      <c r="C279" s="209" t="s">
        <v>462</v>
      </c>
      <c r="D279" s="210">
        <v>1</v>
      </c>
    </row>
    <row r="280" spans="1:4" x14ac:dyDescent="0.2">
      <c r="A280" s="207">
        <v>174</v>
      </c>
      <c r="B280" s="208">
        <v>1072</v>
      </c>
      <c r="C280" s="209" t="s">
        <v>462</v>
      </c>
      <c r="D280" s="210">
        <v>2</v>
      </c>
    </row>
    <row r="281" spans="1:4" x14ac:dyDescent="0.2">
      <c r="A281" s="207">
        <v>175</v>
      </c>
      <c r="B281" s="208">
        <v>1078</v>
      </c>
      <c r="C281" s="209" t="s">
        <v>462</v>
      </c>
      <c r="D281" s="210">
        <v>1</v>
      </c>
    </row>
    <row r="282" spans="1:4" x14ac:dyDescent="0.2">
      <c r="A282" s="207">
        <v>175</v>
      </c>
      <c r="B282" s="208">
        <v>1079</v>
      </c>
      <c r="C282" s="209" t="s">
        <v>462</v>
      </c>
      <c r="D282" s="210">
        <v>2</v>
      </c>
    </row>
    <row r="283" spans="1:4" x14ac:dyDescent="0.2">
      <c r="A283" s="207">
        <v>176</v>
      </c>
      <c r="B283" s="208">
        <v>1124</v>
      </c>
      <c r="C283" s="209" t="s">
        <v>462</v>
      </c>
      <c r="D283" s="210">
        <v>1</v>
      </c>
    </row>
    <row r="284" spans="1:4" x14ac:dyDescent="0.2">
      <c r="A284" s="207">
        <v>176</v>
      </c>
      <c r="B284" s="208">
        <v>1125</v>
      </c>
      <c r="C284" s="209" t="s">
        <v>462</v>
      </c>
      <c r="D284" s="210">
        <v>2</v>
      </c>
    </row>
    <row r="285" spans="1:4" x14ac:dyDescent="0.2">
      <c r="A285" s="207">
        <v>177</v>
      </c>
      <c r="B285" s="208">
        <v>1126</v>
      </c>
      <c r="C285" s="209" t="s">
        <v>462</v>
      </c>
      <c r="D285" s="210">
        <v>1</v>
      </c>
    </row>
    <row r="286" spans="1:4" x14ac:dyDescent="0.2">
      <c r="A286" s="207">
        <v>177</v>
      </c>
      <c r="B286" s="208">
        <v>1127</v>
      </c>
      <c r="C286" s="209" t="s">
        <v>462</v>
      </c>
      <c r="D286" s="210">
        <v>2</v>
      </c>
    </row>
    <row r="287" spans="1:4" x14ac:dyDescent="0.2">
      <c r="A287" s="207">
        <v>178</v>
      </c>
      <c r="B287" s="208">
        <v>1128</v>
      </c>
      <c r="C287" s="209" t="s">
        <v>463</v>
      </c>
      <c r="D287" s="210">
        <v>1</v>
      </c>
    </row>
    <row r="288" spans="1:4" x14ac:dyDescent="0.2">
      <c r="A288" s="207">
        <v>178</v>
      </c>
      <c r="B288" s="208">
        <v>1129</v>
      </c>
      <c r="C288" s="209" t="s">
        <v>463</v>
      </c>
      <c r="D288" s="210">
        <v>2</v>
      </c>
    </row>
    <row r="289" spans="1:4" x14ac:dyDescent="0.2">
      <c r="A289" s="207">
        <v>179</v>
      </c>
      <c r="B289" s="208">
        <v>1139</v>
      </c>
      <c r="C289" s="209" t="s">
        <v>462</v>
      </c>
      <c r="D289" s="210">
        <v>1</v>
      </c>
    </row>
    <row r="290" spans="1:4" x14ac:dyDescent="0.2">
      <c r="A290" s="207">
        <v>179</v>
      </c>
      <c r="B290" s="208">
        <v>1140</v>
      </c>
      <c r="C290" s="209" t="s">
        <v>462</v>
      </c>
      <c r="D290" s="210">
        <v>2</v>
      </c>
    </row>
    <row r="291" spans="1:4" x14ac:dyDescent="0.2">
      <c r="A291" s="207">
        <v>180</v>
      </c>
      <c r="B291" s="208">
        <v>1141</v>
      </c>
      <c r="C291" s="209" t="s">
        <v>462</v>
      </c>
      <c r="D291" s="210">
        <v>1</v>
      </c>
    </row>
    <row r="292" spans="1:4" x14ac:dyDescent="0.2">
      <c r="A292" s="207">
        <v>180</v>
      </c>
      <c r="B292" s="208">
        <v>1142</v>
      </c>
      <c r="C292" s="209" t="s">
        <v>462</v>
      </c>
      <c r="D292" s="210">
        <v>2</v>
      </c>
    </row>
    <row r="293" spans="1:4" x14ac:dyDescent="0.2">
      <c r="A293" s="207">
        <v>181</v>
      </c>
      <c r="B293" s="208">
        <v>1143</v>
      </c>
      <c r="C293" s="209" t="s">
        <v>462</v>
      </c>
      <c r="D293" s="210">
        <v>1</v>
      </c>
    </row>
    <row r="294" spans="1:4" x14ac:dyDescent="0.2">
      <c r="A294" s="207">
        <v>181</v>
      </c>
      <c r="B294" s="208">
        <v>1144</v>
      </c>
      <c r="C294" s="209" t="s">
        <v>462</v>
      </c>
      <c r="D294" s="210">
        <v>2</v>
      </c>
    </row>
    <row r="295" spans="1:4" x14ac:dyDescent="0.2">
      <c r="A295" s="207">
        <v>182</v>
      </c>
      <c r="B295" s="208">
        <v>1145</v>
      </c>
      <c r="C295" s="209" t="s">
        <v>462</v>
      </c>
      <c r="D295" s="210">
        <v>1</v>
      </c>
    </row>
    <row r="296" spans="1:4" x14ac:dyDescent="0.2">
      <c r="A296" s="207">
        <v>182</v>
      </c>
      <c r="B296" s="208">
        <v>1146</v>
      </c>
      <c r="C296" s="209" t="s">
        <v>462</v>
      </c>
      <c r="D296" s="210">
        <v>2</v>
      </c>
    </row>
    <row r="297" spans="1:4" x14ac:dyDescent="0.2">
      <c r="A297" s="207">
        <v>183</v>
      </c>
      <c r="B297" s="208">
        <v>1147</v>
      </c>
      <c r="C297" s="209" t="s">
        <v>462</v>
      </c>
      <c r="D297" s="210">
        <v>1</v>
      </c>
    </row>
    <row r="298" spans="1:4" x14ac:dyDescent="0.2">
      <c r="A298" s="207">
        <v>183</v>
      </c>
      <c r="B298" s="208">
        <v>1148</v>
      </c>
      <c r="C298" s="209" t="s">
        <v>462</v>
      </c>
      <c r="D298" s="210">
        <v>2</v>
      </c>
    </row>
    <row r="299" spans="1:4" x14ac:dyDescent="0.2">
      <c r="A299" s="207">
        <v>184</v>
      </c>
      <c r="B299" s="208">
        <v>1149</v>
      </c>
      <c r="C299" s="209" t="s">
        <v>462</v>
      </c>
      <c r="D299" s="210">
        <v>1</v>
      </c>
    </row>
    <row r="300" spans="1:4" x14ac:dyDescent="0.2">
      <c r="A300" s="207">
        <v>184</v>
      </c>
      <c r="B300" s="208">
        <v>1150</v>
      </c>
      <c r="C300" s="209" t="s">
        <v>462</v>
      </c>
      <c r="D300" s="210">
        <v>2</v>
      </c>
    </row>
    <row r="301" spans="1:4" x14ac:dyDescent="0.2">
      <c r="A301" s="207">
        <v>185</v>
      </c>
      <c r="B301" s="208">
        <v>1151</v>
      </c>
      <c r="C301" s="209" t="s">
        <v>462</v>
      </c>
      <c r="D301" s="210">
        <v>1</v>
      </c>
    </row>
    <row r="302" spans="1:4" x14ac:dyDescent="0.2">
      <c r="A302" s="207">
        <v>185</v>
      </c>
      <c r="B302" s="208">
        <v>1152</v>
      </c>
      <c r="C302" s="209" t="s">
        <v>462</v>
      </c>
      <c r="D302" s="210">
        <v>2</v>
      </c>
    </row>
    <row r="303" spans="1:4" x14ac:dyDescent="0.2">
      <c r="A303" s="207">
        <v>186</v>
      </c>
      <c r="B303" s="208">
        <v>1153</v>
      </c>
      <c r="C303" s="209" t="s">
        <v>462</v>
      </c>
      <c r="D303" s="210">
        <v>1</v>
      </c>
    </row>
    <row r="304" spans="1:4" x14ac:dyDescent="0.2">
      <c r="A304" s="207">
        <v>186</v>
      </c>
      <c r="B304" s="208">
        <v>1154</v>
      </c>
      <c r="C304" s="209" t="s">
        <v>462</v>
      </c>
      <c r="D304" s="210">
        <v>2</v>
      </c>
    </row>
    <row r="305" spans="1:4" x14ac:dyDescent="0.2">
      <c r="A305" s="207">
        <v>187</v>
      </c>
      <c r="B305" s="208">
        <v>1324</v>
      </c>
      <c r="C305" s="209" t="s">
        <v>462</v>
      </c>
      <c r="D305" s="210">
        <v>2</v>
      </c>
    </row>
    <row r="306" spans="1:4" x14ac:dyDescent="0.2">
      <c r="A306" s="207">
        <v>187</v>
      </c>
      <c r="B306" s="208">
        <v>1325</v>
      </c>
      <c r="C306" s="209" t="s">
        <v>462</v>
      </c>
      <c r="D306" s="210">
        <v>1</v>
      </c>
    </row>
    <row r="307" spans="1:4" x14ac:dyDescent="0.2">
      <c r="A307" s="207">
        <v>188</v>
      </c>
      <c r="B307" s="208">
        <v>1191</v>
      </c>
      <c r="C307" s="209" t="s">
        <v>462</v>
      </c>
      <c r="D307" s="210">
        <v>2</v>
      </c>
    </row>
    <row r="308" spans="1:4" x14ac:dyDescent="0.2">
      <c r="A308" s="207">
        <v>188</v>
      </c>
      <c r="B308" s="208">
        <v>1192</v>
      </c>
      <c r="C308" s="209" t="s">
        <v>462</v>
      </c>
      <c r="D308" s="210">
        <v>1</v>
      </c>
    </row>
    <row r="309" spans="1:4" x14ac:dyDescent="0.2">
      <c r="A309" s="207">
        <v>189</v>
      </c>
      <c r="B309" s="208">
        <v>1233</v>
      </c>
      <c r="C309" s="209" t="s">
        <v>462</v>
      </c>
      <c r="D309" s="210" t="s">
        <v>412</v>
      </c>
    </row>
    <row r="310" spans="1:4" x14ac:dyDescent="0.2">
      <c r="A310" s="207">
        <v>189</v>
      </c>
      <c r="B310" s="208">
        <v>1234</v>
      </c>
      <c r="C310" s="209" t="s">
        <v>462</v>
      </c>
      <c r="D310" s="210" t="s">
        <v>412</v>
      </c>
    </row>
    <row r="311" spans="1:4" x14ac:dyDescent="0.2">
      <c r="A311" s="207">
        <v>190</v>
      </c>
      <c r="B311" s="208">
        <v>1238</v>
      </c>
      <c r="C311" s="209" t="s">
        <v>462</v>
      </c>
      <c r="D311" s="210" t="s">
        <v>412</v>
      </c>
    </row>
    <row r="312" spans="1:4" x14ac:dyDescent="0.2">
      <c r="A312" s="207">
        <v>190</v>
      </c>
      <c r="B312" s="208">
        <v>1239</v>
      </c>
      <c r="C312" s="209" t="s">
        <v>462</v>
      </c>
      <c r="D312" s="210" t="s">
        <v>412</v>
      </c>
    </row>
    <row r="313" spans="1:4" x14ac:dyDescent="0.2">
      <c r="A313" s="207">
        <v>191</v>
      </c>
      <c r="B313" s="208">
        <v>1240</v>
      </c>
      <c r="C313" s="209" t="s">
        <v>462</v>
      </c>
      <c r="D313" s="210" t="s">
        <v>412</v>
      </c>
    </row>
    <row r="314" spans="1:4" x14ac:dyDescent="0.2">
      <c r="A314" s="207">
        <v>191</v>
      </c>
      <c r="B314" s="208">
        <v>1241</v>
      </c>
      <c r="C314" s="209" t="s">
        <v>462</v>
      </c>
      <c r="D314" s="210" t="s">
        <v>412</v>
      </c>
    </row>
    <row r="315" spans="1:4" x14ac:dyDescent="0.2">
      <c r="A315" s="207">
        <v>192</v>
      </c>
      <c r="B315" s="208">
        <v>1242</v>
      </c>
      <c r="C315" s="209" t="s">
        <v>462</v>
      </c>
      <c r="D315" s="210" t="s">
        <v>412</v>
      </c>
    </row>
    <row r="316" spans="1:4" x14ac:dyDescent="0.2">
      <c r="A316" s="207">
        <v>192</v>
      </c>
      <c r="B316" s="208">
        <v>1243</v>
      </c>
      <c r="C316" s="209" t="s">
        <v>462</v>
      </c>
      <c r="D316" s="210" t="s">
        <v>412</v>
      </c>
    </row>
    <row r="317" spans="1:4" x14ac:dyDescent="0.2">
      <c r="A317" s="207">
        <v>193</v>
      </c>
      <c r="B317" s="208">
        <v>1244</v>
      </c>
      <c r="C317" s="209" t="s">
        <v>462</v>
      </c>
      <c r="D317" s="210" t="s">
        <v>412</v>
      </c>
    </row>
    <row r="318" spans="1:4" x14ac:dyDescent="0.2">
      <c r="A318" s="207">
        <v>193</v>
      </c>
      <c r="B318" s="208">
        <v>1245</v>
      </c>
      <c r="C318" s="209" t="s">
        <v>462</v>
      </c>
      <c r="D318" s="210" t="s">
        <v>412</v>
      </c>
    </row>
    <row r="319" spans="1:4" x14ac:dyDescent="0.2">
      <c r="A319" s="207">
        <v>194</v>
      </c>
      <c r="B319" s="208">
        <v>1246</v>
      </c>
      <c r="C319" s="209" t="s">
        <v>462</v>
      </c>
      <c r="D319" s="210" t="s">
        <v>412</v>
      </c>
    </row>
    <row r="320" spans="1:4" x14ac:dyDescent="0.2">
      <c r="A320" s="207">
        <v>194</v>
      </c>
      <c r="B320" s="208">
        <v>1247</v>
      </c>
      <c r="C320" s="209" t="s">
        <v>462</v>
      </c>
      <c r="D320" s="210" t="s">
        <v>412</v>
      </c>
    </row>
    <row r="321" spans="1:4" x14ac:dyDescent="0.2">
      <c r="A321" s="207">
        <v>195</v>
      </c>
      <c r="B321" s="208">
        <v>1248</v>
      </c>
      <c r="C321" s="209" t="s">
        <v>462</v>
      </c>
      <c r="D321" s="210" t="s">
        <v>412</v>
      </c>
    </row>
    <row r="322" spans="1:4" x14ac:dyDescent="0.2">
      <c r="A322" s="207">
        <v>195</v>
      </c>
      <c r="B322" s="208">
        <v>1249</v>
      </c>
      <c r="C322" s="209" t="s">
        <v>462</v>
      </c>
      <c r="D322" s="210" t="s">
        <v>412</v>
      </c>
    </row>
    <row r="323" spans="1:4" x14ac:dyDescent="0.2">
      <c r="A323" s="207">
        <v>196</v>
      </c>
      <c r="B323" s="208">
        <v>1250</v>
      </c>
      <c r="C323" s="209" t="s">
        <v>462</v>
      </c>
      <c r="D323" s="210" t="s">
        <v>412</v>
      </c>
    </row>
    <row r="324" spans="1:4" x14ac:dyDescent="0.2">
      <c r="A324" s="207">
        <v>196</v>
      </c>
      <c r="B324" s="208">
        <v>1251</v>
      </c>
      <c r="C324" s="209" t="s">
        <v>462</v>
      </c>
      <c r="D324" s="210" t="s">
        <v>412</v>
      </c>
    </row>
    <row r="325" spans="1:4" x14ac:dyDescent="0.2">
      <c r="A325" s="207">
        <v>197</v>
      </c>
      <c r="B325" s="208">
        <v>1252</v>
      </c>
      <c r="C325" s="209" t="s">
        <v>462</v>
      </c>
      <c r="D325" s="210" t="s">
        <v>412</v>
      </c>
    </row>
    <row r="326" spans="1:4" x14ac:dyDescent="0.2">
      <c r="A326" s="207">
        <v>197</v>
      </c>
      <c r="B326" s="208">
        <v>1253</v>
      </c>
      <c r="C326" s="209" t="s">
        <v>462</v>
      </c>
      <c r="D326" s="210" t="s">
        <v>412</v>
      </c>
    </row>
    <row r="327" spans="1:4" x14ac:dyDescent="0.2">
      <c r="A327" s="207">
        <v>198</v>
      </c>
      <c r="B327" s="208">
        <v>1254</v>
      </c>
      <c r="C327" s="209" t="s">
        <v>462</v>
      </c>
      <c r="D327" s="210" t="s">
        <v>412</v>
      </c>
    </row>
    <row r="328" spans="1:4" x14ac:dyDescent="0.2">
      <c r="A328" s="207">
        <v>198</v>
      </c>
      <c r="B328" s="208">
        <v>1255</v>
      </c>
      <c r="C328" s="209" t="s">
        <v>462</v>
      </c>
      <c r="D328" s="210" t="s">
        <v>412</v>
      </c>
    </row>
    <row r="329" spans="1:4" x14ac:dyDescent="0.2">
      <c r="A329" s="207">
        <v>199</v>
      </c>
      <c r="B329" s="208">
        <v>1256</v>
      </c>
      <c r="C329" s="209" t="s">
        <v>462</v>
      </c>
      <c r="D329" s="210" t="s">
        <v>412</v>
      </c>
    </row>
    <row r="330" spans="1:4" x14ac:dyDescent="0.2">
      <c r="A330" s="207">
        <v>199</v>
      </c>
      <c r="B330" s="208">
        <v>1257</v>
      </c>
      <c r="C330" s="209" t="s">
        <v>462</v>
      </c>
      <c r="D330" s="210" t="s">
        <v>412</v>
      </c>
    </row>
    <row r="331" spans="1:4" x14ac:dyDescent="0.2">
      <c r="A331" s="207">
        <v>201</v>
      </c>
      <c r="B331" s="208">
        <v>1265</v>
      </c>
      <c r="C331" s="209" t="s">
        <v>462</v>
      </c>
      <c r="D331" s="210" t="s">
        <v>412</v>
      </c>
    </row>
    <row r="332" spans="1:4" x14ac:dyDescent="0.2">
      <c r="A332" s="207">
        <v>201</v>
      </c>
      <c r="B332" s="208">
        <v>1266</v>
      </c>
      <c r="C332" s="209" t="s">
        <v>462</v>
      </c>
      <c r="D332" s="210" t="s">
        <v>412</v>
      </c>
    </row>
    <row r="333" spans="1:4" x14ac:dyDescent="0.2">
      <c r="A333" s="207">
        <v>202</v>
      </c>
      <c r="B333" s="208">
        <v>1267</v>
      </c>
      <c r="C333" s="209" t="s">
        <v>462</v>
      </c>
      <c r="D333" s="210" t="s">
        <v>412</v>
      </c>
    </row>
    <row r="334" spans="1:4" x14ac:dyDescent="0.2">
      <c r="A334" s="207">
        <v>202</v>
      </c>
      <c r="B334" s="208">
        <v>1268</v>
      </c>
      <c r="C334" s="209" t="s">
        <v>462</v>
      </c>
      <c r="D334" s="210" t="s">
        <v>412</v>
      </c>
    </row>
    <row r="335" spans="1:4" x14ac:dyDescent="0.2">
      <c r="A335" s="207">
        <v>203</v>
      </c>
      <c r="B335" s="208">
        <v>1269</v>
      </c>
      <c r="C335" s="209" t="s">
        <v>462</v>
      </c>
      <c r="D335" s="210" t="s">
        <v>412</v>
      </c>
    </row>
    <row r="336" spans="1:4" x14ac:dyDescent="0.2">
      <c r="A336" s="207">
        <v>203</v>
      </c>
      <c r="B336" s="208">
        <v>1270</v>
      </c>
      <c r="C336" s="209" t="s">
        <v>462</v>
      </c>
      <c r="D336" s="210" t="s">
        <v>412</v>
      </c>
    </row>
    <row r="337" spans="1:4" x14ac:dyDescent="0.2">
      <c r="A337" s="207">
        <v>204</v>
      </c>
      <c r="B337" s="208">
        <v>1271</v>
      </c>
      <c r="C337" s="209" t="s">
        <v>462</v>
      </c>
      <c r="D337" s="210" t="s">
        <v>412</v>
      </c>
    </row>
    <row r="338" spans="1:4" x14ac:dyDescent="0.2">
      <c r="A338" s="207">
        <v>204</v>
      </c>
      <c r="B338" s="208">
        <v>1272</v>
      </c>
      <c r="C338" s="209" t="s">
        <v>462</v>
      </c>
      <c r="D338" s="210" t="s">
        <v>412</v>
      </c>
    </row>
    <row r="339" spans="1:4" x14ac:dyDescent="0.2">
      <c r="A339" s="207">
        <v>205</v>
      </c>
      <c r="B339" s="208">
        <v>1273</v>
      </c>
      <c r="C339" s="209" t="s">
        <v>462</v>
      </c>
      <c r="D339" s="210" t="s">
        <v>412</v>
      </c>
    </row>
    <row r="340" spans="1:4" x14ac:dyDescent="0.2">
      <c r="A340" s="207">
        <v>205</v>
      </c>
      <c r="B340" s="208">
        <v>1274</v>
      </c>
      <c r="C340" s="209" t="s">
        <v>462</v>
      </c>
      <c r="D340" s="210" t="s">
        <v>412</v>
      </c>
    </row>
    <row r="341" spans="1:4" x14ac:dyDescent="0.2">
      <c r="A341" s="207">
        <v>206</v>
      </c>
      <c r="B341" s="208">
        <v>1275</v>
      </c>
      <c r="C341" s="209" t="s">
        <v>462</v>
      </c>
      <c r="D341" s="210" t="s">
        <v>412</v>
      </c>
    </row>
    <row r="342" spans="1:4" x14ac:dyDescent="0.2">
      <c r="A342" s="207">
        <v>206</v>
      </c>
      <c r="B342" s="208">
        <v>1276</v>
      </c>
      <c r="C342" s="209" t="s">
        <v>462</v>
      </c>
      <c r="D342" s="210" t="s">
        <v>412</v>
      </c>
    </row>
    <row r="343" spans="1:4" x14ac:dyDescent="0.2">
      <c r="A343" s="207">
        <v>207</v>
      </c>
      <c r="B343" s="208">
        <v>1277</v>
      </c>
      <c r="C343" s="209" t="s">
        <v>462</v>
      </c>
      <c r="D343" s="210" t="s">
        <v>412</v>
      </c>
    </row>
    <row r="344" spans="1:4" x14ac:dyDescent="0.2">
      <c r="A344" s="207">
        <v>207</v>
      </c>
      <c r="B344" s="208">
        <v>1278</v>
      </c>
      <c r="C344" s="209" t="s">
        <v>462</v>
      </c>
      <c r="D344" s="210" t="s">
        <v>412</v>
      </c>
    </row>
    <row r="345" spans="1:4" x14ac:dyDescent="0.2">
      <c r="A345" s="207">
        <v>208</v>
      </c>
      <c r="B345" s="208">
        <v>1279</v>
      </c>
      <c r="C345" s="209" t="s">
        <v>462</v>
      </c>
      <c r="D345" s="210" t="s">
        <v>412</v>
      </c>
    </row>
    <row r="346" spans="1:4" x14ac:dyDescent="0.2">
      <c r="A346" s="207">
        <v>208</v>
      </c>
      <c r="B346" s="208">
        <v>1280</v>
      </c>
      <c r="C346" s="209" t="s">
        <v>462</v>
      </c>
      <c r="D346" s="210" t="s">
        <v>412</v>
      </c>
    </row>
    <row r="347" spans="1:4" x14ac:dyDescent="0.2">
      <c r="A347" s="207">
        <v>209</v>
      </c>
      <c r="B347" s="208">
        <v>1286</v>
      </c>
      <c r="C347" s="209" t="s">
        <v>462</v>
      </c>
      <c r="D347" s="210">
        <v>2</v>
      </c>
    </row>
    <row r="348" spans="1:4" x14ac:dyDescent="0.2">
      <c r="A348" s="207">
        <v>209</v>
      </c>
      <c r="B348" s="208">
        <v>1287</v>
      </c>
      <c r="C348" s="209" t="s">
        <v>462</v>
      </c>
      <c r="D348" s="210">
        <v>1</v>
      </c>
    </row>
    <row r="349" spans="1:4" x14ac:dyDescent="0.2">
      <c r="A349" s="207">
        <v>210</v>
      </c>
      <c r="B349" s="208">
        <v>1293</v>
      </c>
      <c r="C349" s="209" t="s">
        <v>462</v>
      </c>
      <c r="D349" s="210">
        <v>2</v>
      </c>
    </row>
    <row r="350" spans="1:4" x14ac:dyDescent="0.2">
      <c r="A350" s="207">
        <v>210</v>
      </c>
      <c r="B350" s="208">
        <v>1294</v>
      </c>
      <c r="C350" s="209" t="s">
        <v>462</v>
      </c>
      <c r="D350" s="210">
        <v>1</v>
      </c>
    </row>
    <row r="351" spans="1:4" x14ac:dyDescent="0.2">
      <c r="A351" s="207">
        <v>211</v>
      </c>
      <c r="B351" s="208">
        <v>1295</v>
      </c>
      <c r="C351" s="209" t="s">
        <v>462</v>
      </c>
      <c r="D351" s="210">
        <v>2</v>
      </c>
    </row>
    <row r="352" spans="1:4" x14ac:dyDescent="0.2">
      <c r="A352" s="207">
        <v>211</v>
      </c>
      <c r="B352" s="208">
        <v>1296</v>
      </c>
      <c r="C352" s="209" t="s">
        <v>462</v>
      </c>
      <c r="D352" s="210">
        <v>1</v>
      </c>
    </row>
    <row r="353" spans="1:4" x14ac:dyDescent="0.2">
      <c r="A353" s="207">
        <v>212</v>
      </c>
      <c r="B353" s="208">
        <v>1297</v>
      </c>
      <c r="C353" s="209" t="s">
        <v>462</v>
      </c>
      <c r="D353" s="210">
        <v>2</v>
      </c>
    </row>
    <row r="354" spans="1:4" x14ac:dyDescent="0.2">
      <c r="A354" s="207">
        <v>212</v>
      </c>
      <c r="B354" s="208">
        <v>1298</v>
      </c>
      <c r="C354" s="209" t="s">
        <v>462</v>
      </c>
      <c r="D354" s="210">
        <v>1</v>
      </c>
    </row>
    <row r="355" spans="1:4" x14ac:dyDescent="0.2">
      <c r="A355" s="207">
        <v>213</v>
      </c>
      <c r="B355" s="208">
        <v>1299</v>
      </c>
      <c r="C355" s="209" t="s">
        <v>462</v>
      </c>
      <c r="D355" s="210">
        <v>2</v>
      </c>
    </row>
    <row r="356" spans="1:4" x14ac:dyDescent="0.2">
      <c r="A356" s="207">
        <v>213</v>
      </c>
      <c r="B356" s="208">
        <v>1300</v>
      </c>
      <c r="C356" s="209" t="s">
        <v>462</v>
      </c>
      <c r="D356" s="210">
        <v>1</v>
      </c>
    </row>
    <row r="357" spans="1:4" x14ac:dyDescent="0.2">
      <c r="A357" s="207">
        <v>214</v>
      </c>
      <c r="B357" s="208">
        <v>1326</v>
      </c>
      <c r="C357" s="209" t="s">
        <v>462</v>
      </c>
      <c r="D357" s="210">
        <v>2</v>
      </c>
    </row>
    <row r="358" spans="1:4" x14ac:dyDescent="0.2">
      <c r="A358" s="207">
        <v>214</v>
      </c>
      <c r="B358" s="208">
        <v>1327</v>
      </c>
      <c r="C358" s="209" t="s">
        <v>462</v>
      </c>
      <c r="D358" s="210">
        <v>1</v>
      </c>
    </row>
    <row r="359" spans="1:4" x14ac:dyDescent="0.2">
      <c r="A359" s="207">
        <v>215</v>
      </c>
      <c r="B359" s="208">
        <v>1328</v>
      </c>
      <c r="C359" s="209" t="s">
        <v>462</v>
      </c>
      <c r="D359" s="210">
        <v>2</v>
      </c>
    </row>
    <row r="360" spans="1:4" x14ac:dyDescent="0.2">
      <c r="A360" s="207">
        <v>215</v>
      </c>
      <c r="B360" s="208">
        <v>1329</v>
      </c>
      <c r="C360" s="209" t="s">
        <v>462</v>
      </c>
      <c r="D360" s="210">
        <v>1</v>
      </c>
    </row>
    <row r="361" spans="1:4" x14ac:dyDescent="0.2">
      <c r="A361" s="207">
        <v>216</v>
      </c>
      <c r="B361" s="208">
        <v>1330</v>
      </c>
      <c r="C361" s="209" t="s">
        <v>462</v>
      </c>
      <c r="D361" s="210">
        <v>2</v>
      </c>
    </row>
    <row r="362" spans="1:4" x14ac:dyDescent="0.2">
      <c r="A362" s="207">
        <v>216</v>
      </c>
      <c r="B362" s="208">
        <v>1331</v>
      </c>
      <c r="C362" s="209" t="s">
        <v>462</v>
      </c>
      <c r="D362" s="210">
        <v>1</v>
      </c>
    </row>
    <row r="363" spans="1:4" x14ac:dyDescent="0.2">
      <c r="A363" s="207">
        <v>217</v>
      </c>
      <c r="B363" s="208">
        <v>1332</v>
      </c>
      <c r="C363" s="209" t="s">
        <v>462</v>
      </c>
      <c r="D363" s="210">
        <v>2</v>
      </c>
    </row>
    <row r="364" spans="1:4" x14ac:dyDescent="0.2">
      <c r="A364" s="207">
        <v>217</v>
      </c>
      <c r="B364" s="208">
        <v>1333</v>
      </c>
      <c r="C364" s="209" t="s">
        <v>462</v>
      </c>
      <c r="D364" s="210">
        <v>1</v>
      </c>
    </row>
    <row r="365" spans="1:4" x14ac:dyDescent="0.2">
      <c r="A365" s="207">
        <v>218</v>
      </c>
      <c r="B365" s="208">
        <v>1334</v>
      </c>
      <c r="C365" s="209" t="s">
        <v>462</v>
      </c>
      <c r="D365" s="210">
        <v>2</v>
      </c>
    </row>
    <row r="366" spans="1:4" x14ac:dyDescent="0.2">
      <c r="A366" s="207">
        <v>218</v>
      </c>
      <c r="B366" s="208">
        <v>1335</v>
      </c>
      <c r="C366" s="209" t="s">
        <v>462</v>
      </c>
      <c r="D366" s="210">
        <v>1</v>
      </c>
    </row>
    <row r="367" spans="1:4" x14ac:dyDescent="0.2">
      <c r="A367" s="207">
        <v>219</v>
      </c>
      <c r="B367" s="208">
        <v>1336</v>
      </c>
      <c r="C367" s="209" t="s">
        <v>462</v>
      </c>
      <c r="D367" s="210">
        <v>2</v>
      </c>
    </row>
    <row r="368" spans="1:4" x14ac:dyDescent="0.2">
      <c r="A368" s="207">
        <v>219</v>
      </c>
      <c r="B368" s="208">
        <v>1337</v>
      </c>
      <c r="C368" s="209" t="s">
        <v>462</v>
      </c>
      <c r="D368" s="210">
        <v>1</v>
      </c>
    </row>
    <row r="369" spans="1:4" x14ac:dyDescent="0.2">
      <c r="A369" s="207">
        <v>220</v>
      </c>
      <c r="B369" s="208">
        <v>1338</v>
      </c>
      <c r="C369" s="209" t="s">
        <v>462</v>
      </c>
      <c r="D369" s="210">
        <v>2</v>
      </c>
    </row>
    <row r="370" spans="1:4" x14ac:dyDescent="0.2">
      <c r="A370" s="207">
        <v>220</v>
      </c>
      <c r="B370" s="208">
        <v>1339</v>
      </c>
      <c r="C370" s="209" t="s">
        <v>462</v>
      </c>
      <c r="D370" s="210">
        <v>1</v>
      </c>
    </row>
    <row r="371" spans="1:4" x14ac:dyDescent="0.2">
      <c r="A371" s="207">
        <v>221</v>
      </c>
      <c r="B371" s="208">
        <v>1340</v>
      </c>
      <c r="C371" s="209" t="s">
        <v>462</v>
      </c>
      <c r="D371" s="210">
        <v>2</v>
      </c>
    </row>
    <row r="372" spans="1:4" x14ac:dyDescent="0.2">
      <c r="A372" s="207">
        <v>221</v>
      </c>
      <c r="B372" s="208">
        <v>1341</v>
      </c>
      <c r="C372" s="209" t="s">
        <v>462</v>
      </c>
      <c r="D372" s="210">
        <v>1</v>
      </c>
    </row>
    <row r="373" spans="1:4" x14ac:dyDescent="0.2">
      <c r="A373" s="207">
        <v>222</v>
      </c>
      <c r="B373" s="208">
        <v>1342</v>
      </c>
      <c r="C373" s="209" t="s">
        <v>462</v>
      </c>
      <c r="D373" s="210">
        <v>2</v>
      </c>
    </row>
    <row r="374" spans="1:4" x14ac:dyDescent="0.2">
      <c r="A374" s="207">
        <v>222</v>
      </c>
      <c r="B374" s="208">
        <v>1343</v>
      </c>
      <c r="C374" s="209" t="s">
        <v>462</v>
      </c>
      <c r="D374" s="210">
        <v>1</v>
      </c>
    </row>
    <row r="375" spans="1:4" x14ac:dyDescent="0.2">
      <c r="A375" s="207">
        <v>223</v>
      </c>
      <c r="B375" s="208">
        <v>1344</v>
      </c>
      <c r="C375" s="209" t="s">
        <v>462</v>
      </c>
      <c r="D375" s="210">
        <v>2</v>
      </c>
    </row>
    <row r="376" spans="1:4" x14ac:dyDescent="0.2">
      <c r="A376" s="207">
        <v>223</v>
      </c>
      <c r="B376" s="208">
        <v>1345</v>
      </c>
      <c r="C376" s="209" t="s">
        <v>462</v>
      </c>
      <c r="D376" s="210">
        <v>1</v>
      </c>
    </row>
    <row r="377" spans="1:4" x14ac:dyDescent="0.2">
      <c r="A377" s="207">
        <v>224</v>
      </c>
      <c r="B377" s="208">
        <v>1353</v>
      </c>
      <c r="C377" s="209" t="s">
        <v>462</v>
      </c>
      <c r="D377" s="210">
        <v>2</v>
      </c>
    </row>
    <row r="378" spans="1:4" x14ac:dyDescent="0.2">
      <c r="A378" s="207">
        <v>224</v>
      </c>
      <c r="B378" s="208">
        <v>1354</v>
      </c>
      <c r="C378" s="209" t="s">
        <v>462</v>
      </c>
      <c r="D378" s="210">
        <v>1</v>
      </c>
    </row>
    <row r="379" spans="1:4" x14ac:dyDescent="0.2">
      <c r="A379" s="207">
        <v>225</v>
      </c>
      <c r="B379" s="208">
        <v>1355</v>
      </c>
      <c r="C379" s="209" t="s">
        <v>462</v>
      </c>
      <c r="D379" s="210">
        <v>2</v>
      </c>
    </row>
    <row r="380" spans="1:4" x14ac:dyDescent="0.2">
      <c r="A380" s="207">
        <v>225</v>
      </c>
      <c r="B380" s="208">
        <v>1356</v>
      </c>
      <c r="C380" s="209" t="s">
        <v>462</v>
      </c>
      <c r="D380" s="210">
        <v>1</v>
      </c>
    </row>
    <row r="381" spans="1:4" x14ac:dyDescent="0.2">
      <c r="A381" s="207">
        <v>226</v>
      </c>
      <c r="B381" s="208">
        <v>1357</v>
      </c>
      <c r="C381" s="209" t="s">
        <v>462</v>
      </c>
      <c r="D381" s="210">
        <v>2</v>
      </c>
    </row>
    <row r="382" spans="1:4" x14ac:dyDescent="0.2">
      <c r="A382" s="207">
        <v>226</v>
      </c>
      <c r="B382" s="208">
        <v>1358</v>
      </c>
      <c r="C382" s="209" t="s">
        <v>462</v>
      </c>
      <c r="D382" s="210">
        <v>1</v>
      </c>
    </row>
    <row r="383" spans="1:4" x14ac:dyDescent="0.2">
      <c r="A383" s="207">
        <v>227</v>
      </c>
      <c r="B383" s="208">
        <v>1359</v>
      </c>
      <c r="C383" s="209" t="s">
        <v>462</v>
      </c>
      <c r="D383" s="210">
        <v>2</v>
      </c>
    </row>
    <row r="384" spans="1:4" x14ac:dyDescent="0.2">
      <c r="A384" s="207">
        <v>227</v>
      </c>
      <c r="B384" s="208">
        <v>1360</v>
      </c>
      <c r="C384" s="209" t="s">
        <v>462</v>
      </c>
      <c r="D384" s="210">
        <v>1</v>
      </c>
    </row>
    <row r="385" spans="1:4" x14ac:dyDescent="0.2">
      <c r="A385" s="207">
        <v>228</v>
      </c>
      <c r="B385" s="208">
        <v>1361</v>
      </c>
      <c r="C385" s="209" t="s">
        <v>464</v>
      </c>
      <c r="D385" s="210" t="s">
        <v>394</v>
      </c>
    </row>
    <row r="386" spans="1:4" x14ac:dyDescent="0.2">
      <c r="A386" s="207">
        <v>228</v>
      </c>
      <c r="B386" s="208">
        <v>1399</v>
      </c>
      <c r="C386" s="209" t="s">
        <v>464</v>
      </c>
      <c r="D386" s="210" t="s">
        <v>394</v>
      </c>
    </row>
    <row r="387" spans="1:4" x14ac:dyDescent="0.2">
      <c r="A387" s="207">
        <v>229</v>
      </c>
      <c r="B387" s="208">
        <v>1362</v>
      </c>
      <c r="C387" s="209" t="s">
        <v>464</v>
      </c>
      <c r="D387" s="210" t="s">
        <v>394</v>
      </c>
    </row>
    <row r="388" spans="1:4" x14ac:dyDescent="0.2">
      <c r="A388" s="207">
        <v>229</v>
      </c>
      <c r="B388" s="208">
        <v>1400</v>
      </c>
      <c r="C388" s="209" t="s">
        <v>464</v>
      </c>
      <c r="D388" s="210" t="s">
        <v>394</v>
      </c>
    </row>
    <row r="389" spans="1:4" x14ac:dyDescent="0.2">
      <c r="A389" s="207">
        <v>230</v>
      </c>
      <c r="B389" s="208">
        <v>1363</v>
      </c>
      <c r="C389" s="209" t="s">
        <v>462</v>
      </c>
      <c r="D389" s="210" t="s">
        <v>394</v>
      </c>
    </row>
    <row r="390" spans="1:4" x14ac:dyDescent="0.2">
      <c r="A390" s="207">
        <v>230</v>
      </c>
      <c r="B390" s="208">
        <v>1401</v>
      </c>
      <c r="C390" s="209" t="s">
        <v>462</v>
      </c>
      <c r="D390" s="210" t="s">
        <v>394</v>
      </c>
    </row>
    <row r="391" spans="1:4" x14ac:dyDescent="0.2">
      <c r="A391" s="207">
        <v>231</v>
      </c>
      <c r="B391" s="208">
        <v>1371</v>
      </c>
      <c r="C391" s="209" t="s">
        <v>439</v>
      </c>
      <c r="D391" s="210">
        <v>2</v>
      </c>
    </row>
    <row r="392" spans="1:4" x14ac:dyDescent="0.2">
      <c r="A392" s="207">
        <v>231</v>
      </c>
      <c r="B392" s="208">
        <v>1372</v>
      </c>
      <c r="C392" s="209" t="s">
        <v>439</v>
      </c>
      <c r="D392" s="210">
        <v>1</v>
      </c>
    </row>
    <row r="393" spans="1:4" x14ac:dyDescent="0.2">
      <c r="A393" s="207">
        <v>233</v>
      </c>
      <c r="B393" s="208">
        <v>1375</v>
      </c>
      <c r="C393" s="209" t="s">
        <v>439</v>
      </c>
      <c r="D393" s="210">
        <v>2</v>
      </c>
    </row>
    <row r="394" spans="1:4" x14ac:dyDescent="0.2">
      <c r="A394" s="207">
        <v>233</v>
      </c>
      <c r="B394" s="208">
        <v>1376</v>
      </c>
      <c r="C394" s="209" t="s">
        <v>439</v>
      </c>
      <c r="D394" s="210">
        <v>1</v>
      </c>
    </row>
    <row r="395" spans="1:4" x14ac:dyDescent="0.2">
      <c r="A395" s="207">
        <v>234</v>
      </c>
      <c r="B395" s="208">
        <v>1377</v>
      </c>
      <c r="C395" s="209" t="s">
        <v>439</v>
      </c>
      <c r="D395" s="210">
        <v>2</v>
      </c>
    </row>
    <row r="396" spans="1:4" x14ac:dyDescent="0.2">
      <c r="A396" s="207">
        <v>234</v>
      </c>
      <c r="B396" s="208">
        <v>1378</v>
      </c>
      <c r="C396" s="209" t="s">
        <v>439</v>
      </c>
      <c r="D396" s="210">
        <v>1</v>
      </c>
    </row>
    <row r="397" spans="1:4" x14ac:dyDescent="0.2">
      <c r="A397" s="207">
        <v>235</v>
      </c>
      <c r="B397" s="208">
        <v>1379</v>
      </c>
      <c r="C397" s="209" t="s">
        <v>439</v>
      </c>
      <c r="D397" s="210">
        <v>2</v>
      </c>
    </row>
    <row r="398" spans="1:4" x14ac:dyDescent="0.2">
      <c r="A398" s="207">
        <v>235</v>
      </c>
      <c r="B398" s="208">
        <v>1380</v>
      </c>
      <c r="C398" s="209" t="s">
        <v>439</v>
      </c>
      <c r="D398" s="210">
        <v>1</v>
      </c>
    </row>
    <row r="399" spans="1:4" x14ac:dyDescent="0.2">
      <c r="A399" s="207">
        <v>236</v>
      </c>
      <c r="B399" s="208">
        <v>1381</v>
      </c>
      <c r="C399" s="209" t="s">
        <v>439</v>
      </c>
      <c r="D399" s="210">
        <v>2</v>
      </c>
    </row>
    <row r="400" spans="1:4" x14ac:dyDescent="0.2">
      <c r="A400" s="207">
        <v>236</v>
      </c>
      <c r="B400" s="208">
        <v>1382</v>
      </c>
      <c r="C400" s="209" t="s">
        <v>439</v>
      </c>
      <c r="D400" s="210">
        <v>1</v>
      </c>
    </row>
    <row r="401" spans="1:4" x14ac:dyDescent="0.2">
      <c r="A401" s="207">
        <v>237</v>
      </c>
      <c r="B401" s="208">
        <v>1383</v>
      </c>
      <c r="C401" s="209" t="s">
        <v>439</v>
      </c>
      <c r="D401" s="210">
        <v>2</v>
      </c>
    </row>
    <row r="402" spans="1:4" x14ac:dyDescent="0.2">
      <c r="A402" s="207">
        <v>237</v>
      </c>
      <c r="B402" s="208">
        <v>1384</v>
      </c>
      <c r="C402" s="209" t="s">
        <v>439</v>
      </c>
      <c r="D402" s="210">
        <v>1</v>
      </c>
    </row>
    <row r="403" spans="1:4" x14ac:dyDescent="0.2">
      <c r="A403" s="207">
        <v>238</v>
      </c>
      <c r="B403" s="208">
        <v>1385</v>
      </c>
      <c r="C403" s="209" t="s">
        <v>462</v>
      </c>
      <c r="D403" s="210">
        <v>2</v>
      </c>
    </row>
    <row r="404" spans="1:4" x14ac:dyDescent="0.2">
      <c r="A404" s="207">
        <v>238</v>
      </c>
      <c r="B404" s="208">
        <v>1386</v>
      </c>
      <c r="C404" s="209" t="s">
        <v>462</v>
      </c>
      <c r="D404" s="210">
        <v>1</v>
      </c>
    </row>
    <row r="405" spans="1:4" x14ac:dyDescent="0.2">
      <c r="A405" s="207">
        <v>241</v>
      </c>
      <c r="B405" s="208">
        <v>1042</v>
      </c>
      <c r="C405" s="209" t="s">
        <v>465</v>
      </c>
      <c r="D405" s="210">
        <v>2</v>
      </c>
    </row>
    <row r="406" spans="1:4" x14ac:dyDescent="0.2">
      <c r="A406" s="207">
        <v>241</v>
      </c>
      <c r="B406" s="208">
        <v>1043</v>
      </c>
      <c r="C406" s="209" t="s">
        <v>465</v>
      </c>
      <c r="D406" s="210">
        <v>1</v>
      </c>
    </row>
    <row r="407" spans="1:4" x14ac:dyDescent="0.2">
      <c r="A407" s="207">
        <v>242</v>
      </c>
      <c r="B407" s="208">
        <v>44</v>
      </c>
      <c r="C407" s="209" t="s">
        <v>466</v>
      </c>
      <c r="D407" s="210">
        <v>1</v>
      </c>
    </row>
    <row r="408" spans="1:4" x14ac:dyDescent="0.2">
      <c r="A408" s="207">
        <v>242</v>
      </c>
      <c r="B408" s="208">
        <v>208</v>
      </c>
      <c r="C408" s="209" t="s">
        <v>466</v>
      </c>
      <c r="D408" s="210">
        <v>2</v>
      </c>
    </row>
    <row r="409" spans="1:4" x14ac:dyDescent="0.2">
      <c r="A409" s="207">
        <v>243</v>
      </c>
      <c r="B409" s="208">
        <v>21</v>
      </c>
      <c r="C409" s="209" t="s">
        <v>467</v>
      </c>
      <c r="D409" s="210">
        <v>1</v>
      </c>
    </row>
    <row r="410" spans="1:4" x14ac:dyDescent="0.2">
      <c r="A410" s="207">
        <v>243</v>
      </c>
      <c r="B410" s="208">
        <v>231</v>
      </c>
      <c r="C410" s="209" t="s">
        <v>467</v>
      </c>
      <c r="D410" s="210" t="s">
        <v>468</v>
      </c>
    </row>
    <row r="411" spans="1:4" x14ac:dyDescent="0.2">
      <c r="A411" s="207">
        <v>244</v>
      </c>
      <c r="B411" s="208">
        <v>40</v>
      </c>
      <c r="C411" s="209" t="s">
        <v>462</v>
      </c>
      <c r="D411" s="210">
        <v>1</v>
      </c>
    </row>
    <row r="412" spans="1:4" x14ac:dyDescent="0.2">
      <c r="A412" s="207">
        <v>244</v>
      </c>
      <c r="B412" s="208">
        <v>206</v>
      </c>
      <c r="C412" s="209" t="s">
        <v>462</v>
      </c>
      <c r="D412" s="210">
        <v>2</v>
      </c>
    </row>
    <row r="413" spans="1:4" x14ac:dyDescent="0.2">
      <c r="A413" s="207">
        <v>245</v>
      </c>
      <c r="B413" s="208">
        <v>1012</v>
      </c>
      <c r="C413" s="209" t="s">
        <v>466</v>
      </c>
      <c r="D413" s="210">
        <v>2</v>
      </c>
    </row>
    <row r="414" spans="1:4" x14ac:dyDescent="0.2">
      <c r="A414" s="207">
        <v>245</v>
      </c>
      <c r="B414" s="208">
        <v>1013</v>
      </c>
      <c r="C414" s="209" t="s">
        <v>466</v>
      </c>
      <c r="D414" s="210">
        <v>1</v>
      </c>
    </row>
    <row r="415" spans="1:4" x14ac:dyDescent="0.2">
      <c r="A415" s="207">
        <v>246</v>
      </c>
      <c r="B415" s="208">
        <v>160</v>
      </c>
      <c r="C415" s="209" t="s">
        <v>469</v>
      </c>
      <c r="D415" s="210">
        <v>2</v>
      </c>
    </row>
    <row r="416" spans="1:4" x14ac:dyDescent="0.2">
      <c r="A416" s="207">
        <v>246</v>
      </c>
      <c r="B416" s="208">
        <v>276</v>
      </c>
      <c r="C416" s="209" t="s">
        <v>469</v>
      </c>
      <c r="D416" s="210">
        <v>1</v>
      </c>
    </row>
    <row r="417" spans="1:4" x14ac:dyDescent="0.2">
      <c r="A417" s="207">
        <v>246</v>
      </c>
      <c r="B417" s="208">
        <v>277</v>
      </c>
      <c r="C417" s="209" t="s">
        <v>469</v>
      </c>
      <c r="D417" s="210">
        <v>1</v>
      </c>
    </row>
    <row r="418" spans="1:4" x14ac:dyDescent="0.2">
      <c r="A418" s="207">
        <v>247</v>
      </c>
      <c r="B418" s="208">
        <v>1288</v>
      </c>
      <c r="C418" s="209" t="s">
        <v>466</v>
      </c>
      <c r="D418" s="210">
        <v>1</v>
      </c>
    </row>
    <row r="419" spans="1:4" x14ac:dyDescent="0.2">
      <c r="A419" s="207">
        <v>247</v>
      </c>
      <c r="B419" s="208">
        <v>1289</v>
      </c>
      <c r="C419" s="209" t="s">
        <v>466</v>
      </c>
      <c r="D419" s="210">
        <v>2</v>
      </c>
    </row>
    <row r="420" spans="1:4" x14ac:dyDescent="0.2">
      <c r="A420" s="207">
        <v>248</v>
      </c>
      <c r="B420" s="208">
        <v>1174</v>
      </c>
      <c r="C420" s="209" t="s">
        <v>462</v>
      </c>
      <c r="D420" s="210">
        <v>1</v>
      </c>
    </row>
    <row r="421" spans="1:4" x14ac:dyDescent="0.2">
      <c r="A421" s="207">
        <v>248</v>
      </c>
      <c r="B421" s="208">
        <v>1175</v>
      </c>
      <c r="C421" s="209" t="s">
        <v>462</v>
      </c>
      <c r="D421" s="210">
        <v>2</v>
      </c>
    </row>
    <row r="422" spans="1:4" x14ac:dyDescent="0.2">
      <c r="A422" s="207">
        <v>249</v>
      </c>
      <c r="B422" s="208">
        <v>1351</v>
      </c>
      <c r="C422" s="209" t="s">
        <v>466</v>
      </c>
      <c r="D422" s="210">
        <v>2</v>
      </c>
    </row>
    <row r="423" spans="1:4" x14ac:dyDescent="0.2">
      <c r="A423" s="207">
        <v>249</v>
      </c>
      <c r="B423" s="208">
        <v>1352</v>
      </c>
      <c r="C423" s="209" t="s">
        <v>466</v>
      </c>
      <c r="D423" s="210">
        <v>1</v>
      </c>
    </row>
    <row r="424" spans="1:4" x14ac:dyDescent="0.2">
      <c r="A424" s="207">
        <v>250</v>
      </c>
      <c r="B424" s="208">
        <v>206</v>
      </c>
      <c r="C424" s="209" t="s">
        <v>470</v>
      </c>
      <c r="D424" s="210" t="s">
        <v>394</v>
      </c>
    </row>
    <row r="425" spans="1:4" x14ac:dyDescent="0.2">
      <c r="A425" s="207">
        <v>251</v>
      </c>
      <c r="B425" s="208">
        <v>210</v>
      </c>
      <c r="C425" s="209" t="s">
        <v>470</v>
      </c>
      <c r="D425" s="210" t="s">
        <v>394</v>
      </c>
    </row>
    <row r="426" spans="1:4" x14ac:dyDescent="0.2">
      <c r="A426" s="207">
        <v>252</v>
      </c>
      <c r="B426" s="208">
        <v>212</v>
      </c>
      <c r="C426" s="209" t="s">
        <v>470</v>
      </c>
      <c r="D426" s="210">
        <v>2</v>
      </c>
    </row>
    <row r="427" spans="1:4" x14ac:dyDescent="0.2">
      <c r="A427" s="207">
        <v>253</v>
      </c>
      <c r="B427" s="208">
        <v>1290</v>
      </c>
      <c r="C427" s="209" t="s">
        <v>470</v>
      </c>
      <c r="D427" s="210">
        <v>2</v>
      </c>
    </row>
    <row r="428" spans="1:4" x14ac:dyDescent="0.2">
      <c r="A428" s="207">
        <v>254</v>
      </c>
      <c r="B428" s="208">
        <v>1316</v>
      </c>
      <c r="C428" s="209" t="s">
        <v>471</v>
      </c>
      <c r="D428" s="210">
        <v>2</v>
      </c>
    </row>
    <row r="429" spans="1:4" x14ac:dyDescent="0.2">
      <c r="A429" s="207">
        <v>254</v>
      </c>
      <c r="B429" s="208">
        <v>1317</v>
      </c>
      <c r="C429" s="209" t="s">
        <v>471</v>
      </c>
      <c r="D429" s="210">
        <v>1</v>
      </c>
    </row>
    <row r="430" spans="1:4" x14ac:dyDescent="0.2">
      <c r="A430" s="207">
        <v>255</v>
      </c>
      <c r="B430" s="208">
        <v>1320</v>
      </c>
      <c r="C430" s="209" t="s">
        <v>472</v>
      </c>
      <c r="D430" s="210">
        <v>2</v>
      </c>
    </row>
    <row r="431" spans="1:4" x14ac:dyDescent="0.2">
      <c r="A431" s="207">
        <v>255</v>
      </c>
      <c r="B431" s="208">
        <v>1321</v>
      </c>
      <c r="C431" s="209" t="s">
        <v>472</v>
      </c>
      <c r="D431" s="210">
        <v>1</v>
      </c>
    </row>
    <row r="432" spans="1:4" x14ac:dyDescent="0.2">
      <c r="A432" s="207">
        <v>257</v>
      </c>
      <c r="B432" s="208">
        <v>57</v>
      </c>
      <c r="C432" s="209" t="s">
        <v>473</v>
      </c>
      <c r="D432" s="210">
        <v>1</v>
      </c>
    </row>
    <row r="433" spans="1:4" x14ac:dyDescent="0.2">
      <c r="A433" s="207">
        <v>257</v>
      </c>
      <c r="B433" s="208">
        <v>196</v>
      </c>
      <c r="C433" s="209" t="s">
        <v>473</v>
      </c>
      <c r="D433" s="210">
        <v>2</v>
      </c>
    </row>
    <row r="434" spans="1:4" x14ac:dyDescent="0.2">
      <c r="A434" s="207">
        <v>258</v>
      </c>
      <c r="B434" s="208">
        <v>56</v>
      </c>
      <c r="C434" s="209" t="s">
        <v>474</v>
      </c>
      <c r="D434" s="210">
        <v>1</v>
      </c>
    </row>
    <row r="435" spans="1:4" x14ac:dyDescent="0.2">
      <c r="A435" s="207">
        <v>258</v>
      </c>
      <c r="B435" s="208">
        <v>195</v>
      </c>
      <c r="C435" s="209" t="s">
        <v>474</v>
      </c>
      <c r="D435" s="210">
        <v>2</v>
      </c>
    </row>
    <row r="436" spans="1:4" x14ac:dyDescent="0.2">
      <c r="A436" s="207">
        <v>259</v>
      </c>
      <c r="B436" s="208">
        <v>94</v>
      </c>
      <c r="C436" s="209" t="s">
        <v>475</v>
      </c>
      <c r="D436" s="210">
        <v>1</v>
      </c>
    </row>
    <row r="437" spans="1:4" x14ac:dyDescent="0.2">
      <c r="A437" s="207">
        <v>259</v>
      </c>
      <c r="B437" s="208">
        <v>167</v>
      </c>
      <c r="C437" s="209" t="s">
        <v>475</v>
      </c>
      <c r="D437" s="210">
        <v>2</v>
      </c>
    </row>
    <row r="438" spans="1:4" x14ac:dyDescent="0.2">
      <c r="A438" s="207">
        <v>260</v>
      </c>
      <c r="B438" s="208">
        <v>59</v>
      </c>
      <c r="C438" s="209" t="s">
        <v>474</v>
      </c>
      <c r="D438" s="210" t="s">
        <v>412</v>
      </c>
    </row>
    <row r="439" spans="1:4" x14ac:dyDescent="0.2">
      <c r="A439" s="207">
        <v>260</v>
      </c>
      <c r="B439" s="208">
        <v>191</v>
      </c>
      <c r="C439" s="209" t="s">
        <v>474</v>
      </c>
      <c r="D439" s="210" t="s">
        <v>412</v>
      </c>
    </row>
    <row r="440" spans="1:4" x14ac:dyDescent="0.2">
      <c r="A440" s="207">
        <v>261</v>
      </c>
      <c r="B440" s="208">
        <v>55</v>
      </c>
      <c r="C440" s="209" t="s">
        <v>474</v>
      </c>
      <c r="D440" s="210">
        <v>1</v>
      </c>
    </row>
    <row r="441" spans="1:4" x14ac:dyDescent="0.2">
      <c r="A441" s="207">
        <v>261</v>
      </c>
      <c r="B441" s="208">
        <v>194</v>
      </c>
      <c r="C441" s="209" t="s">
        <v>474</v>
      </c>
      <c r="D441" s="210" t="s">
        <v>428</v>
      </c>
    </row>
    <row r="442" spans="1:4" x14ac:dyDescent="0.2">
      <c r="A442" s="207">
        <v>262</v>
      </c>
      <c r="B442" s="208">
        <v>57</v>
      </c>
      <c r="C442" s="209" t="s">
        <v>474</v>
      </c>
      <c r="D442" s="210">
        <v>1</v>
      </c>
    </row>
    <row r="443" spans="1:4" x14ac:dyDescent="0.2">
      <c r="A443" s="207">
        <v>262</v>
      </c>
      <c r="B443" s="208">
        <v>196</v>
      </c>
      <c r="C443" s="209" t="s">
        <v>474</v>
      </c>
      <c r="D443" s="210" t="s">
        <v>476</v>
      </c>
    </row>
    <row r="444" spans="1:4" x14ac:dyDescent="0.2">
      <c r="A444" s="207">
        <v>263</v>
      </c>
      <c r="B444" s="208">
        <v>1010</v>
      </c>
      <c r="C444" s="209" t="s">
        <v>474</v>
      </c>
      <c r="D444" s="210">
        <v>2</v>
      </c>
    </row>
    <row r="445" spans="1:4" x14ac:dyDescent="0.2">
      <c r="A445" s="207">
        <v>263</v>
      </c>
      <c r="B445" s="208">
        <v>1011</v>
      </c>
      <c r="C445" s="209" t="s">
        <v>474</v>
      </c>
      <c r="D445" s="210">
        <v>1</v>
      </c>
    </row>
    <row r="446" spans="1:4" x14ac:dyDescent="0.2">
      <c r="A446" s="207">
        <v>264</v>
      </c>
      <c r="B446" s="208">
        <v>1069</v>
      </c>
      <c r="C446" s="209" t="s">
        <v>474</v>
      </c>
      <c r="D446" s="210">
        <v>1</v>
      </c>
    </row>
    <row r="447" spans="1:4" x14ac:dyDescent="0.2">
      <c r="A447" s="207">
        <v>264</v>
      </c>
      <c r="B447" s="208">
        <v>1070</v>
      </c>
      <c r="C447" s="209" t="s">
        <v>474</v>
      </c>
      <c r="D447" s="210">
        <v>2</v>
      </c>
    </row>
    <row r="448" spans="1:4" x14ac:dyDescent="0.2">
      <c r="A448" s="207">
        <v>265</v>
      </c>
      <c r="B448" s="208">
        <v>190</v>
      </c>
      <c r="C448" s="209" t="s">
        <v>477</v>
      </c>
      <c r="D448" s="210" t="s">
        <v>416</v>
      </c>
    </row>
    <row r="449" spans="1:4" x14ac:dyDescent="0.2">
      <c r="A449" s="207">
        <v>266</v>
      </c>
      <c r="B449" s="208">
        <v>191</v>
      </c>
      <c r="C449" s="209" t="s">
        <v>477</v>
      </c>
      <c r="D449" s="210" t="s">
        <v>394</v>
      </c>
    </row>
    <row r="450" spans="1:4" x14ac:dyDescent="0.2">
      <c r="A450" s="207">
        <v>267</v>
      </c>
      <c r="B450" s="208">
        <v>192</v>
      </c>
      <c r="C450" s="209" t="s">
        <v>477</v>
      </c>
      <c r="D450" s="210" t="s">
        <v>394</v>
      </c>
    </row>
    <row r="451" spans="1:4" x14ac:dyDescent="0.2">
      <c r="A451" s="207">
        <v>268</v>
      </c>
      <c r="B451" s="208">
        <v>193</v>
      </c>
      <c r="C451" s="209" t="s">
        <v>477</v>
      </c>
      <c r="D451" s="210" t="s">
        <v>428</v>
      </c>
    </row>
    <row r="452" spans="1:4" x14ac:dyDescent="0.2">
      <c r="A452" s="207">
        <v>269</v>
      </c>
      <c r="B452" s="208">
        <v>194</v>
      </c>
      <c r="C452" s="209" t="s">
        <v>477</v>
      </c>
      <c r="D452" s="210" t="s">
        <v>394</v>
      </c>
    </row>
    <row r="453" spans="1:4" x14ac:dyDescent="0.2">
      <c r="A453" s="207">
        <v>270</v>
      </c>
      <c r="B453" s="208">
        <v>196</v>
      </c>
      <c r="C453" s="209" t="s">
        <v>477</v>
      </c>
      <c r="D453" s="210" t="s">
        <v>416</v>
      </c>
    </row>
    <row r="454" spans="1:4" x14ac:dyDescent="0.2">
      <c r="A454" s="207">
        <v>271</v>
      </c>
      <c r="B454" s="208">
        <v>1088</v>
      </c>
      <c r="C454" s="209" t="s">
        <v>477</v>
      </c>
      <c r="D454" s="210" t="s">
        <v>394</v>
      </c>
    </row>
    <row r="455" spans="1:4" x14ac:dyDescent="0.2">
      <c r="A455" s="207">
        <v>272</v>
      </c>
      <c r="B455" s="208">
        <v>1089</v>
      </c>
      <c r="C455" s="209" t="s">
        <v>477</v>
      </c>
      <c r="D455" s="210" t="s">
        <v>394</v>
      </c>
    </row>
    <row r="456" spans="1:4" x14ac:dyDescent="0.2">
      <c r="A456" s="207">
        <v>273</v>
      </c>
      <c r="B456" s="208">
        <v>1090</v>
      </c>
      <c r="C456" s="209" t="s">
        <v>477</v>
      </c>
      <c r="D456" s="210" t="s">
        <v>394</v>
      </c>
    </row>
    <row r="457" spans="1:4" x14ac:dyDescent="0.2">
      <c r="A457" s="207">
        <v>274</v>
      </c>
      <c r="B457" s="208">
        <v>1115</v>
      </c>
      <c r="C457" s="209" t="s">
        <v>477</v>
      </c>
      <c r="D457" s="210" t="s">
        <v>394</v>
      </c>
    </row>
    <row r="458" spans="1:4" x14ac:dyDescent="0.2">
      <c r="A458" s="207">
        <v>276</v>
      </c>
      <c r="B458" s="208">
        <v>1347</v>
      </c>
      <c r="C458" s="209" t="s">
        <v>477</v>
      </c>
      <c r="D458" s="210" t="s">
        <v>394</v>
      </c>
    </row>
    <row r="459" spans="1:4" x14ac:dyDescent="0.2">
      <c r="A459" s="207">
        <v>277</v>
      </c>
      <c r="B459" s="208">
        <v>52</v>
      </c>
      <c r="C459" s="209" t="s">
        <v>478</v>
      </c>
      <c r="D459" s="210" t="s">
        <v>394</v>
      </c>
    </row>
    <row r="460" spans="1:4" x14ac:dyDescent="0.2">
      <c r="A460" s="207">
        <v>278</v>
      </c>
      <c r="B460" s="208">
        <v>105</v>
      </c>
      <c r="C460" s="209" t="s">
        <v>479</v>
      </c>
      <c r="D460" s="210" t="s">
        <v>394</v>
      </c>
    </row>
    <row r="461" spans="1:4" x14ac:dyDescent="0.2">
      <c r="A461" s="207">
        <v>279</v>
      </c>
      <c r="B461" s="208">
        <v>16</v>
      </c>
      <c r="C461" s="209" t="s">
        <v>480</v>
      </c>
      <c r="D461" s="210" t="s">
        <v>394</v>
      </c>
    </row>
    <row r="462" spans="1:4" x14ac:dyDescent="0.2">
      <c r="A462" s="207">
        <v>280</v>
      </c>
      <c r="B462" s="208">
        <v>170</v>
      </c>
      <c r="C462" s="209" t="s">
        <v>481</v>
      </c>
      <c r="D462" s="210" t="s">
        <v>412</v>
      </c>
    </row>
    <row r="463" spans="1:4" x14ac:dyDescent="0.2">
      <c r="A463" s="207">
        <v>281</v>
      </c>
      <c r="B463" s="208">
        <v>11</v>
      </c>
      <c r="C463" s="209" t="s">
        <v>482</v>
      </c>
      <c r="D463" s="210">
        <v>2</v>
      </c>
    </row>
    <row r="464" spans="1:4" x14ac:dyDescent="0.2">
      <c r="A464" s="207">
        <v>281</v>
      </c>
      <c r="B464" s="208">
        <v>95</v>
      </c>
      <c r="C464" s="209" t="s">
        <v>482</v>
      </c>
      <c r="D464" s="210">
        <v>1</v>
      </c>
    </row>
    <row r="465" spans="1:4" x14ac:dyDescent="0.2">
      <c r="A465" s="207">
        <v>283</v>
      </c>
      <c r="B465" s="208">
        <v>1016</v>
      </c>
      <c r="C465" s="209" t="s">
        <v>483</v>
      </c>
      <c r="D465" s="210">
        <v>1</v>
      </c>
    </row>
    <row r="466" spans="1:4" x14ac:dyDescent="0.2">
      <c r="A466" s="207">
        <v>283</v>
      </c>
      <c r="B466" s="208">
        <v>1017</v>
      </c>
      <c r="C466" s="209" t="s">
        <v>483</v>
      </c>
      <c r="D466" s="210">
        <v>2</v>
      </c>
    </row>
    <row r="467" spans="1:4" x14ac:dyDescent="0.2">
      <c r="A467" s="207">
        <v>284</v>
      </c>
      <c r="B467" s="208">
        <v>177</v>
      </c>
      <c r="C467" s="209" t="s">
        <v>418</v>
      </c>
      <c r="D467" s="210" t="s">
        <v>394</v>
      </c>
    </row>
    <row r="468" spans="1:4" x14ac:dyDescent="0.2">
      <c r="A468" s="207">
        <v>285</v>
      </c>
      <c r="B468" s="208">
        <v>178</v>
      </c>
      <c r="C468" s="209" t="s">
        <v>418</v>
      </c>
      <c r="D468" s="210" t="s">
        <v>412</v>
      </c>
    </row>
    <row r="469" spans="1:4" x14ac:dyDescent="0.2">
      <c r="A469" s="207">
        <v>286</v>
      </c>
      <c r="B469" s="208">
        <v>103</v>
      </c>
      <c r="C469" s="209" t="s">
        <v>484</v>
      </c>
      <c r="D469" s="210" t="s">
        <v>394</v>
      </c>
    </row>
    <row r="470" spans="1:4" x14ac:dyDescent="0.2">
      <c r="A470" s="207">
        <v>287</v>
      </c>
      <c r="B470" s="208">
        <v>1364</v>
      </c>
      <c r="C470" s="209" t="s">
        <v>485</v>
      </c>
      <c r="D470" s="210" t="s">
        <v>394</v>
      </c>
    </row>
    <row r="471" spans="1:4" x14ac:dyDescent="0.2">
      <c r="A471" s="207">
        <v>287</v>
      </c>
      <c r="B471" s="208">
        <v>1402</v>
      </c>
      <c r="C471" s="209" t="s">
        <v>485</v>
      </c>
      <c r="D471" s="210" t="s">
        <v>394</v>
      </c>
    </row>
    <row r="472" spans="1:4" x14ac:dyDescent="0.2">
      <c r="A472" s="207">
        <v>288</v>
      </c>
      <c r="B472" s="208">
        <v>1036</v>
      </c>
      <c r="C472" s="209" t="s">
        <v>486</v>
      </c>
      <c r="D472" s="210" t="s">
        <v>394</v>
      </c>
    </row>
    <row r="473" spans="1:4" x14ac:dyDescent="0.2">
      <c r="A473" s="207">
        <v>289</v>
      </c>
      <c r="B473" s="208">
        <v>1041</v>
      </c>
      <c r="C473" s="209" t="s">
        <v>486</v>
      </c>
      <c r="D473" s="210" t="s">
        <v>394</v>
      </c>
    </row>
    <row r="474" spans="1:4" x14ac:dyDescent="0.2">
      <c r="A474" s="207">
        <v>290</v>
      </c>
      <c r="B474" s="208">
        <v>1050</v>
      </c>
      <c r="C474" s="209" t="s">
        <v>486</v>
      </c>
      <c r="D474" s="210" t="s">
        <v>394</v>
      </c>
    </row>
    <row r="475" spans="1:4" x14ac:dyDescent="0.2">
      <c r="A475" s="207">
        <v>291</v>
      </c>
      <c r="B475" s="208">
        <v>1051</v>
      </c>
      <c r="C475" s="209" t="s">
        <v>486</v>
      </c>
      <c r="D475" s="210" t="s">
        <v>394</v>
      </c>
    </row>
    <row r="476" spans="1:4" x14ac:dyDescent="0.2">
      <c r="A476" s="207">
        <v>292</v>
      </c>
      <c r="B476" s="208">
        <v>1052</v>
      </c>
      <c r="C476" s="209" t="s">
        <v>486</v>
      </c>
      <c r="D476" s="210" t="s">
        <v>394</v>
      </c>
    </row>
    <row r="477" spans="1:4" x14ac:dyDescent="0.2">
      <c r="A477" s="207">
        <v>297</v>
      </c>
      <c r="B477" s="208">
        <v>1367</v>
      </c>
      <c r="C477" s="209" t="s">
        <v>486</v>
      </c>
      <c r="D477" s="210" t="s">
        <v>394</v>
      </c>
    </row>
    <row r="478" spans="1:4" x14ac:dyDescent="0.2">
      <c r="A478" s="207">
        <v>298</v>
      </c>
      <c r="B478" s="208">
        <v>1368</v>
      </c>
      <c r="C478" s="209" t="s">
        <v>486</v>
      </c>
      <c r="D478" s="210" t="s">
        <v>394</v>
      </c>
    </row>
    <row r="479" spans="1:4" x14ac:dyDescent="0.2">
      <c r="A479" s="207">
        <v>299</v>
      </c>
      <c r="B479" s="208">
        <v>1053</v>
      </c>
      <c r="C479" s="209" t="s">
        <v>486</v>
      </c>
      <c r="D479" s="210" t="s">
        <v>394</v>
      </c>
    </row>
    <row r="480" spans="1:4" x14ac:dyDescent="0.2">
      <c r="A480" s="207">
        <v>300</v>
      </c>
      <c r="B480" s="208">
        <v>1080</v>
      </c>
      <c r="C480" s="209" t="s">
        <v>487</v>
      </c>
      <c r="D480" s="210">
        <v>1</v>
      </c>
    </row>
    <row r="481" spans="1:4" x14ac:dyDescent="0.2">
      <c r="A481" s="207">
        <v>300</v>
      </c>
      <c r="B481" s="208">
        <v>1081</v>
      </c>
      <c r="C481" s="209" t="s">
        <v>487</v>
      </c>
      <c r="D481" s="210">
        <v>1</v>
      </c>
    </row>
    <row r="482" spans="1:4" x14ac:dyDescent="0.2">
      <c r="A482" s="207">
        <v>301</v>
      </c>
      <c r="B482" s="208">
        <v>1095</v>
      </c>
      <c r="C482" s="209" t="s">
        <v>488</v>
      </c>
      <c r="D482" s="210">
        <v>1</v>
      </c>
    </row>
    <row r="483" spans="1:4" x14ac:dyDescent="0.2">
      <c r="A483" s="207">
        <v>301</v>
      </c>
      <c r="B483" s="208">
        <v>1096</v>
      </c>
      <c r="C483" s="209" t="s">
        <v>488</v>
      </c>
      <c r="D483" s="210">
        <v>1</v>
      </c>
    </row>
    <row r="484" spans="1:4" x14ac:dyDescent="0.2">
      <c r="A484" s="207">
        <v>302</v>
      </c>
      <c r="B484" s="208">
        <v>1101</v>
      </c>
      <c r="C484" s="209" t="s">
        <v>489</v>
      </c>
      <c r="D484" s="210">
        <v>1</v>
      </c>
    </row>
    <row r="485" spans="1:4" x14ac:dyDescent="0.2">
      <c r="A485" s="207">
        <v>302</v>
      </c>
      <c r="B485" s="208">
        <v>1102</v>
      </c>
      <c r="C485" s="209" t="s">
        <v>489</v>
      </c>
      <c r="D485" s="210">
        <v>1</v>
      </c>
    </row>
    <row r="486" spans="1:4" x14ac:dyDescent="0.2">
      <c r="A486" s="207">
        <v>303</v>
      </c>
      <c r="B486" s="208">
        <v>1054</v>
      </c>
      <c r="C486" s="209" t="s">
        <v>486</v>
      </c>
      <c r="D486" s="210" t="s">
        <v>394</v>
      </c>
    </row>
    <row r="487" spans="1:4" x14ac:dyDescent="0.2">
      <c r="A487" s="207">
        <v>304</v>
      </c>
      <c r="B487" s="208">
        <v>1083</v>
      </c>
      <c r="C487" s="209" t="s">
        <v>486</v>
      </c>
      <c r="D487" s="210" t="s">
        <v>394</v>
      </c>
    </row>
    <row r="488" spans="1:4" x14ac:dyDescent="0.2">
      <c r="A488" s="207">
        <v>305</v>
      </c>
      <c r="B488" s="208">
        <v>1084</v>
      </c>
      <c r="C488" s="209" t="s">
        <v>490</v>
      </c>
      <c r="D488" s="210">
        <v>1</v>
      </c>
    </row>
    <row r="489" spans="1:4" x14ac:dyDescent="0.2">
      <c r="A489" s="207">
        <v>305</v>
      </c>
      <c r="B489" s="208">
        <v>1085</v>
      </c>
      <c r="C489" s="209" t="s">
        <v>490</v>
      </c>
      <c r="D489" s="210">
        <v>2</v>
      </c>
    </row>
    <row r="490" spans="1:4" x14ac:dyDescent="0.2">
      <c r="A490" s="207">
        <v>306</v>
      </c>
      <c r="B490" s="208">
        <v>1086</v>
      </c>
      <c r="C490" s="209" t="s">
        <v>490</v>
      </c>
      <c r="D490" s="210">
        <v>1</v>
      </c>
    </row>
    <row r="491" spans="1:4" x14ac:dyDescent="0.2">
      <c r="A491" s="207">
        <v>306</v>
      </c>
      <c r="B491" s="208">
        <v>1087</v>
      </c>
      <c r="C491" s="209" t="s">
        <v>490</v>
      </c>
      <c r="D491" s="210">
        <v>2</v>
      </c>
    </row>
    <row r="492" spans="1:4" x14ac:dyDescent="0.2">
      <c r="A492" s="207">
        <v>307</v>
      </c>
      <c r="B492" s="208">
        <v>1091</v>
      </c>
      <c r="C492" s="209" t="s">
        <v>490</v>
      </c>
      <c r="D492" s="210">
        <v>1</v>
      </c>
    </row>
    <row r="493" spans="1:4" x14ac:dyDescent="0.2">
      <c r="A493" s="207">
        <v>307</v>
      </c>
      <c r="B493" s="208">
        <v>1092</v>
      </c>
      <c r="C493" s="209" t="s">
        <v>490</v>
      </c>
      <c r="D493" s="210">
        <v>2</v>
      </c>
    </row>
    <row r="494" spans="1:4" x14ac:dyDescent="0.2">
      <c r="A494" s="207">
        <v>308</v>
      </c>
      <c r="B494" s="208">
        <v>1093</v>
      </c>
      <c r="C494" s="209" t="s">
        <v>490</v>
      </c>
      <c r="D494" s="210">
        <v>1</v>
      </c>
    </row>
    <row r="495" spans="1:4" x14ac:dyDescent="0.2">
      <c r="A495" s="207">
        <v>308</v>
      </c>
      <c r="B495" s="208">
        <v>1094</v>
      </c>
      <c r="C495" s="209" t="s">
        <v>490</v>
      </c>
      <c r="D495" s="210">
        <v>2</v>
      </c>
    </row>
    <row r="496" spans="1:4" x14ac:dyDescent="0.2">
      <c r="A496" s="207">
        <v>309</v>
      </c>
      <c r="B496" s="208">
        <v>1098</v>
      </c>
      <c r="C496" s="209" t="s">
        <v>491</v>
      </c>
      <c r="D496" s="210">
        <v>1</v>
      </c>
    </row>
    <row r="497" spans="1:4" x14ac:dyDescent="0.2">
      <c r="A497" s="207">
        <v>309</v>
      </c>
      <c r="B497" s="208">
        <v>1099</v>
      </c>
      <c r="C497" s="209" t="s">
        <v>491</v>
      </c>
      <c r="D497" s="210">
        <v>1</v>
      </c>
    </row>
    <row r="498" spans="1:4" x14ac:dyDescent="0.2">
      <c r="A498" s="207">
        <v>310</v>
      </c>
      <c r="B498" s="208">
        <v>1155</v>
      </c>
      <c r="C498" s="209" t="s">
        <v>492</v>
      </c>
      <c r="D498" s="210">
        <v>2</v>
      </c>
    </row>
    <row r="499" spans="1:4" x14ac:dyDescent="0.2">
      <c r="A499" s="207">
        <v>310</v>
      </c>
      <c r="B499" s="208">
        <v>1156</v>
      </c>
      <c r="C499" s="209" t="s">
        <v>492</v>
      </c>
      <c r="D499" s="210">
        <v>1</v>
      </c>
    </row>
    <row r="500" spans="1:4" x14ac:dyDescent="0.2">
      <c r="A500" s="207">
        <v>312</v>
      </c>
      <c r="B500" s="208">
        <v>1154</v>
      </c>
      <c r="C500" s="209" t="s">
        <v>493</v>
      </c>
      <c r="D500" s="210">
        <v>2</v>
      </c>
    </row>
    <row r="501" spans="1:4" x14ac:dyDescent="0.2">
      <c r="A501" s="207">
        <v>313</v>
      </c>
      <c r="B501" s="208">
        <v>1006</v>
      </c>
      <c r="C501" s="209" t="s">
        <v>494</v>
      </c>
      <c r="D501" s="210">
        <v>2</v>
      </c>
    </row>
    <row r="502" spans="1:4" x14ac:dyDescent="0.2">
      <c r="A502" s="207">
        <v>314</v>
      </c>
      <c r="B502" s="208">
        <v>104</v>
      </c>
      <c r="C502" s="209" t="s">
        <v>495</v>
      </c>
      <c r="D502" s="210" t="s">
        <v>412</v>
      </c>
    </row>
    <row r="503" spans="1:4" x14ac:dyDescent="0.2">
      <c r="A503" s="207">
        <v>315</v>
      </c>
      <c r="B503" s="208">
        <v>178</v>
      </c>
      <c r="C503" s="209" t="s">
        <v>496</v>
      </c>
      <c r="D503" s="210" t="s">
        <v>412</v>
      </c>
    </row>
    <row r="504" spans="1:4" x14ac:dyDescent="0.2">
      <c r="A504" s="207">
        <v>315</v>
      </c>
      <c r="B504" s="208">
        <v>227</v>
      </c>
      <c r="C504" s="209" t="s">
        <v>496</v>
      </c>
      <c r="D504" s="210" t="s">
        <v>412</v>
      </c>
    </row>
    <row r="505" spans="1:4" x14ac:dyDescent="0.2">
      <c r="A505" s="207">
        <v>316</v>
      </c>
      <c r="B505" s="208">
        <v>53</v>
      </c>
      <c r="C505" s="209" t="s">
        <v>497</v>
      </c>
      <c r="D505" s="210">
        <v>1</v>
      </c>
    </row>
    <row r="506" spans="1:4" x14ac:dyDescent="0.2">
      <c r="A506" s="207">
        <v>316</v>
      </c>
      <c r="B506" s="208">
        <v>198</v>
      </c>
      <c r="C506" s="209" t="s">
        <v>497</v>
      </c>
      <c r="D506" s="210">
        <v>1</v>
      </c>
    </row>
    <row r="507" spans="1:4" x14ac:dyDescent="0.2">
      <c r="A507" s="207">
        <v>317</v>
      </c>
      <c r="B507" s="208">
        <v>70</v>
      </c>
      <c r="C507" s="209" t="s">
        <v>497</v>
      </c>
      <c r="D507" s="210" t="s">
        <v>476</v>
      </c>
    </row>
    <row r="508" spans="1:4" x14ac:dyDescent="0.2">
      <c r="A508" s="207">
        <v>317</v>
      </c>
      <c r="B508" s="208">
        <v>183</v>
      </c>
      <c r="C508" s="209" t="s">
        <v>497</v>
      </c>
      <c r="D508" s="210" t="s">
        <v>498</v>
      </c>
    </row>
    <row r="509" spans="1:4" x14ac:dyDescent="0.2">
      <c r="A509" s="207">
        <v>318</v>
      </c>
      <c r="B509" s="208">
        <v>74</v>
      </c>
      <c r="C509" s="209" t="s">
        <v>497</v>
      </c>
      <c r="D509" s="210">
        <v>1</v>
      </c>
    </row>
    <row r="510" spans="1:4" x14ac:dyDescent="0.2">
      <c r="A510" s="207">
        <v>318</v>
      </c>
      <c r="B510" s="208">
        <v>180</v>
      </c>
      <c r="C510" s="209" t="s">
        <v>497</v>
      </c>
      <c r="D510" s="210">
        <v>1</v>
      </c>
    </row>
    <row r="511" spans="1:4" x14ac:dyDescent="0.2">
      <c r="A511" s="207">
        <v>319</v>
      </c>
      <c r="B511" s="208">
        <v>71</v>
      </c>
      <c r="C511" s="209" t="s">
        <v>499</v>
      </c>
      <c r="D511" s="210" t="s">
        <v>500</v>
      </c>
    </row>
    <row r="512" spans="1:4" x14ac:dyDescent="0.2">
      <c r="A512" s="207">
        <v>319</v>
      </c>
      <c r="B512" s="208">
        <v>183</v>
      </c>
      <c r="C512" s="209" t="s">
        <v>499</v>
      </c>
      <c r="D512" s="210" t="s">
        <v>500</v>
      </c>
    </row>
    <row r="513" spans="1:4" x14ac:dyDescent="0.2">
      <c r="A513" s="207">
        <v>320</v>
      </c>
      <c r="B513" s="208">
        <v>72</v>
      </c>
      <c r="C513" s="209" t="s">
        <v>497</v>
      </c>
      <c r="D513" s="210">
        <v>1</v>
      </c>
    </row>
    <row r="514" spans="1:4" x14ac:dyDescent="0.2">
      <c r="A514" s="207">
        <v>320</v>
      </c>
      <c r="B514" s="208">
        <v>184</v>
      </c>
      <c r="C514" s="209" t="s">
        <v>497</v>
      </c>
      <c r="D514" s="210">
        <v>1</v>
      </c>
    </row>
    <row r="515" spans="1:4" x14ac:dyDescent="0.2">
      <c r="A515" s="207">
        <v>321</v>
      </c>
      <c r="B515" s="208">
        <v>1004</v>
      </c>
      <c r="C515" s="209" t="s">
        <v>497</v>
      </c>
      <c r="D515" s="210">
        <v>1</v>
      </c>
    </row>
    <row r="516" spans="1:4" x14ac:dyDescent="0.2">
      <c r="A516" s="207">
        <v>321</v>
      </c>
      <c r="B516" s="208">
        <v>1005</v>
      </c>
      <c r="C516" s="209" t="s">
        <v>497</v>
      </c>
      <c r="D516" s="210">
        <v>1</v>
      </c>
    </row>
    <row r="517" spans="1:4" x14ac:dyDescent="0.2">
      <c r="A517" s="207">
        <v>322</v>
      </c>
      <c r="B517" s="208">
        <v>1073</v>
      </c>
      <c r="C517" s="209" t="s">
        <v>497</v>
      </c>
      <c r="D517" s="210">
        <v>1</v>
      </c>
    </row>
    <row r="518" spans="1:4" x14ac:dyDescent="0.2">
      <c r="A518" s="207">
        <v>322</v>
      </c>
      <c r="B518" s="208">
        <v>1074</v>
      </c>
      <c r="C518" s="209" t="s">
        <v>497</v>
      </c>
      <c r="D518" s="210">
        <v>1</v>
      </c>
    </row>
    <row r="519" spans="1:4" x14ac:dyDescent="0.2">
      <c r="A519" s="207">
        <v>323</v>
      </c>
      <c r="B519" s="208">
        <v>1284</v>
      </c>
      <c r="C519" s="209" t="s">
        <v>497</v>
      </c>
      <c r="D519" s="210">
        <v>1</v>
      </c>
    </row>
    <row r="520" spans="1:4" x14ac:dyDescent="0.2">
      <c r="A520" s="207">
        <v>323</v>
      </c>
      <c r="B520" s="208">
        <v>1285</v>
      </c>
      <c r="C520" s="209" t="s">
        <v>497</v>
      </c>
      <c r="D520" s="210" t="s">
        <v>501</v>
      </c>
    </row>
    <row r="521" spans="1:4" x14ac:dyDescent="0.2">
      <c r="A521" s="207">
        <v>324</v>
      </c>
      <c r="B521" s="208">
        <v>1007</v>
      </c>
      <c r="C521" s="209" t="s">
        <v>502</v>
      </c>
      <c r="D521" s="210">
        <v>1</v>
      </c>
    </row>
    <row r="522" spans="1:4" x14ac:dyDescent="0.2">
      <c r="A522" s="207">
        <v>325</v>
      </c>
      <c r="B522" s="208">
        <v>183</v>
      </c>
      <c r="C522" s="209" t="s">
        <v>503</v>
      </c>
      <c r="D522" s="210">
        <v>1</v>
      </c>
    </row>
    <row r="523" spans="1:4" x14ac:dyDescent="0.2">
      <c r="A523" s="207">
        <v>325</v>
      </c>
      <c r="B523" s="208">
        <v>186</v>
      </c>
      <c r="C523" s="209" t="s">
        <v>503</v>
      </c>
      <c r="D523" s="210">
        <v>1</v>
      </c>
    </row>
    <row r="524" spans="1:4" x14ac:dyDescent="0.2">
      <c r="A524" s="207">
        <v>325</v>
      </c>
      <c r="B524" s="208">
        <v>206</v>
      </c>
      <c r="C524" s="209" t="s">
        <v>503</v>
      </c>
      <c r="D524" s="210">
        <v>2</v>
      </c>
    </row>
    <row r="525" spans="1:4" x14ac:dyDescent="0.2">
      <c r="A525" s="207">
        <v>326</v>
      </c>
      <c r="B525" s="208">
        <v>184</v>
      </c>
      <c r="C525" s="209" t="s">
        <v>503</v>
      </c>
      <c r="D525" s="210">
        <v>1</v>
      </c>
    </row>
    <row r="526" spans="1:4" x14ac:dyDescent="0.2">
      <c r="A526" s="207">
        <v>326</v>
      </c>
      <c r="B526" s="208">
        <v>187</v>
      </c>
      <c r="C526" s="209" t="s">
        <v>503</v>
      </c>
      <c r="D526" s="210" t="s">
        <v>476</v>
      </c>
    </row>
    <row r="527" spans="1:4" x14ac:dyDescent="0.2">
      <c r="A527" s="207">
        <v>326</v>
      </c>
      <c r="B527" s="208">
        <v>210</v>
      </c>
      <c r="C527" s="209" t="s">
        <v>503</v>
      </c>
      <c r="D527" s="213" t="s">
        <v>476</v>
      </c>
    </row>
    <row r="528" spans="1:4" x14ac:dyDescent="0.2">
      <c r="A528" s="207">
        <v>327</v>
      </c>
      <c r="B528" s="208">
        <v>135</v>
      </c>
      <c r="C528" s="209" t="s">
        <v>503</v>
      </c>
      <c r="D528" s="210">
        <v>1</v>
      </c>
    </row>
    <row r="529" spans="1:4" x14ac:dyDescent="0.2">
      <c r="A529" s="207">
        <v>327</v>
      </c>
      <c r="B529" s="208">
        <v>198</v>
      </c>
      <c r="C529" s="209" t="s">
        <v>503</v>
      </c>
      <c r="D529" s="210">
        <v>1</v>
      </c>
    </row>
    <row r="530" spans="1:4" x14ac:dyDescent="0.2">
      <c r="A530" s="207">
        <v>327</v>
      </c>
      <c r="B530" s="208">
        <v>222</v>
      </c>
      <c r="C530" s="209" t="s">
        <v>503</v>
      </c>
      <c r="D530" s="210">
        <v>2</v>
      </c>
    </row>
    <row r="531" spans="1:4" x14ac:dyDescent="0.2">
      <c r="A531" s="207">
        <v>328</v>
      </c>
      <c r="B531" s="208">
        <v>1022</v>
      </c>
      <c r="C531" s="209" t="s">
        <v>503</v>
      </c>
      <c r="D531" s="210">
        <v>1</v>
      </c>
    </row>
    <row r="532" spans="1:4" x14ac:dyDescent="0.2">
      <c r="A532" s="207">
        <v>328</v>
      </c>
      <c r="B532" s="208">
        <v>1023</v>
      </c>
      <c r="C532" s="209" t="s">
        <v>503</v>
      </c>
      <c r="D532" s="210">
        <v>2</v>
      </c>
    </row>
    <row r="533" spans="1:4" x14ac:dyDescent="0.2">
      <c r="A533" s="207">
        <v>328</v>
      </c>
      <c r="B533" s="208">
        <v>1024</v>
      </c>
      <c r="C533" s="209" t="s">
        <v>503</v>
      </c>
      <c r="D533" s="210">
        <v>1</v>
      </c>
    </row>
    <row r="534" spans="1:4" x14ac:dyDescent="0.2">
      <c r="A534" s="207">
        <v>329</v>
      </c>
      <c r="B534" s="208">
        <v>1027</v>
      </c>
      <c r="C534" s="209" t="s">
        <v>503</v>
      </c>
      <c r="D534" s="210">
        <v>1</v>
      </c>
    </row>
    <row r="535" spans="1:4" x14ac:dyDescent="0.2">
      <c r="A535" s="207">
        <v>329</v>
      </c>
      <c r="B535" s="208">
        <v>1028</v>
      </c>
      <c r="C535" s="209" t="s">
        <v>503</v>
      </c>
      <c r="D535" s="210">
        <v>2</v>
      </c>
    </row>
    <row r="536" spans="1:4" x14ac:dyDescent="0.2">
      <c r="A536" s="207">
        <v>329</v>
      </c>
      <c r="B536" s="208">
        <v>1029</v>
      </c>
      <c r="C536" s="209" t="s">
        <v>503</v>
      </c>
      <c r="D536" s="210">
        <v>1</v>
      </c>
    </row>
    <row r="537" spans="1:4" x14ac:dyDescent="0.2">
      <c r="A537" s="207">
        <v>330</v>
      </c>
      <c r="B537" s="208">
        <v>1075</v>
      </c>
      <c r="C537" s="209" t="s">
        <v>503</v>
      </c>
      <c r="D537" s="210">
        <v>2</v>
      </c>
    </row>
    <row r="538" spans="1:4" x14ac:dyDescent="0.2">
      <c r="A538" s="207">
        <v>330</v>
      </c>
      <c r="B538" s="208">
        <v>1076</v>
      </c>
      <c r="C538" s="209" t="s">
        <v>503</v>
      </c>
      <c r="D538" s="210">
        <v>1</v>
      </c>
    </row>
    <row r="539" spans="1:4" x14ac:dyDescent="0.2">
      <c r="A539" s="207">
        <v>330</v>
      </c>
      <c r="B539" s="208">
        <v>1077</v>
      </c>
      <c r="C539" s="209" t="s">
        <v>503</v>
      </c>
      <c r="D539" s="210">
        <v>2</v>
      </c>
    </row>
    <row r="540" spans="1:4" x14ac:dyDescent="0.2">
      <c r="A540" s="207">
        <v>331</v>
      </c>
      <c r="B540" s="208">
        <v>1167</v>
      </c>
      <c r="C540" s="209" t="s">
        <v>503</v>
      </c>
      <c r="D540" s="210">
        <v>1</v>
      </c>
    </row>
    <row r="541" spans="1:4" x14ac:dyDescent="0.2">
      <c r="A541" s="207">
        <v>331</v>
      </c>
      <c r="B541" s="208">
        <v>1168</v>
      </c>
      <c r="C541" s="209" t="s">
        <v>503</v>
      </c>
      <c r="D541" s="210">
        <v>1</v>
      </c>
    </row>
    <row r="542" spans="1:4" x14ac:dyDescent="0.2">
      <c r="A542" s="207">
        <v>331</v>
      </c>
      <c r="B542" s="208">
        <v>1169</v>
      </c>
      <c r="C542" s="209" t="s">
        <v>503</v>
      </c>
      <c r="D542" s="210">
        <v>2</v>
      </c>
    </row>
    <row r="543" spans="1:4" x14ac:dyDescent="0.2">
      <c r="A543" s="207">
        <v>332</v>
      </c>
      <c r="B543" s="208">
        <v>1235</v>
      </c>
      <c r="C543" s="209" t="s">
        <v>503</v>
      </c>
      <c r="D543" s="210" t="s">
        <v>412</v>
      </c>
    </row>
    <row r="544" spans="1:4" x14ac:dyDescent="0.2">
      <c r="A544" s="207">
        <v>332</v>
      </c>
      <c r="B544" s="208">
        <v>1236</v>
      </c>
      <c r="C544" s="209" t="s">
        <v>503</v>
      </c>
      <c r="D544" s="210" t="s">
        <v>412</v>
      </c>
    </row>
    <row r="545" spans="1:4" x14ac:dyDescent="0.2">
      <c r="A545" s="207">
        <v>332</v>
      </c>
      <c r="B545" s="208">
        <v>1237</v>
      </c>
      <c r="C545" s="209" t="s">
        <v>503</v>
      </c>
      <c r="D545" s="210" t="s">
        <v>412</v>
      </c>
    </row>
    <row r="546" spans="1:4" x14ac:dyDescent="0.2">
      <c r="A546" s="207">
        <v>334</v>
      </c>
      <c r="B546" s="208">
        <v>1131</v>
      </c>
      <c r="C546" s="209" t="s">
        <v>504</v>
      </c>
      <c r="D546" s="210">
        <v>1</v>
      </c>
    </row>
    <row r="547" spans="1:4" x14ac:dyDescent="0.2">
      <c r="A547" s="207">
        <v>334</v>
      </c>
      <c r="B547" s="208">
        <v>1132</v>
      </c>
      <c r="C547" s="209" t="s">
        <v>504</v>
      </c>
      <c r="D547" s="210">
        <v>1</v>
      </c>
    </row>
    <row r="548" spans="1:4" x14ac:dyDescent="0.2">
      <c r="A548" s="207">
        <v>334</v>
      </c>
      <c r="B548" s="208">
        <v>1133</v>
      </c>
      <c r="C548" s="209" t="s">
        <v>504</v>
      </c>
      <c r="D548" s="210">
        <v>2</v>
      </c>
    </row>
    <row r="549" spans="1:4" x14ac:dyDescent="0.2">
      <c r="A549" s="207">
        <v>335</v>
      </c>
      <c r="B549" s="208">
        <v>18</v>
      </c>
      <c r="C549" s="209" t="s">
        <v>505</v>
      </c>
      <c r="D549" s="210">
        <v>1</v>
      </c>
    </row>
    <row r="550" spans="1:4" x14ac:dyDescent="0.2">
      <c r="A550" s="207">
        <v>336</v>
      </c>
      <c r="B550" s="208">
        <v>20</v>
      </c>
      <c r="C550" s="209" t="s">
        <v>506</v>
      </c>
      <c r="D550" s="210" t="s">
        <v>394</v>
      </c>
    </row>
    <row r="551" spans="1:4" x14ac:dyDescent="0.2">
      <c r="A551" s="207">
        <v>337</v>
      </c>
      <c r="B551" s="208">
        <v>82</v>
      </c>
      <c r="C551" s="209" t="s">
        <v>506</v>
      </c>
      <c r="D551" s="210" t="s">
        <v>394</v>
      </c>
    </row>
    <row r="552" spans="1:4" x14ac:dyDescent="0.2">
      <c r="A552" s="207">
        <v>338</v>
      </c>
      <c r="B552" s="208">
        <v>1365</v>
      </c>
      <c r="C552" s="209" t="s">
        <v>507</v>
      </c>
      <c r="D552" s="210">
        <v>2</v>
      </c>
    </row>
    <row r="553" spans="1:4" x14ac:dyDescent="0.2">
      <c r="A553" s="207">
        <v>338</v>
      </c>
      <c r="B553" s="208">
        <v>1366</v>
      </c>
      <c r="C553" s="209" t="s">
        <v>507</v>
      </c>
      <c r="D553" s="210">
        <v>1</v>
      </c>
    </row>
    <row r="554" spans="1:4" x14ac:dyDescent="0.2">
      <c r="A554" s="207">
        <v>339</v>
      </c>
      <c r="B554" s="208">
        <v>1025</v>
      </c>
      <c r="C554" s="209" t="s">
        <v>508</v>
      </c>
      <c r="D554" s="210" t="s">
        <v>394</v>
      </c>
    </row>
    <row r="555" spans="1:4" x14ac:dyDescent="0.2">
      <c r="A555" s="207">
        <v>340</v>
      </c>
      <c r="B555" s="208">
        <v>1030</v>
      </c>
      <c r="C555" s="209" t="s">
        <v>508</v>
      </c>
      <c r="D555" s="210" t="s">
        <v>394</v>
      </c>
    </row>
    <row r="556" spans="1:4" x14ac:dyDescent="0.2">
      <c r="A556" s="207">
        <v>341</v>
      </c>
      <c r="B556" s="208">
        <v>1032</v>
      </c>
      <c r="C556" s="209" t="s">
        <v>508</v>
      </c>
      <c r="D556" s="210" t="s">
        <v>394</v>
      </c>
    </row>
    <row r="557" spans="1:4" x14ac:dyDescent="0.2">
      <c r="A557" s="207">
        <v>342</v>
      </c>
      <c r="B557" s="208">
        <v>1123</v>
      </c>
      <c r="C557" s="209" t="s">
        <v>509</v>
      </c>
      <c r="D557" s="210">
        <v>2</v>
      </c>
    </row>
    <row r="558" spans="1:4" x14ac:dyDescent="0.2">
      <c r="A558" s="207">
        <v>343</v>
      </c>
      <c r="B558" s="208">
        <v>1134</v>
      </c>
      <c r="C558" s="209" t="s">
        <v>510</v>
      </c>
      <c r="D558" s="210">
        <v>2</v>
      </c>
    </row>
    <row r="559" spans="1:4" x14ac:dyDescent="0.2">
      <c r="A559" s="207">
        <v>344</v>
      </c>
      <c r="B559" s="208">
        <v>1135</v>
      </c>
      <c r="C559" s="209" t="s">
        <v>511</v>
      </c>
      <c r="D559" s="210">
        <v>1</v>
      </c>
    </row>
    <row r="560" spans="1:4" x14ac:dyDescent="0.2">
      <c r="A560" s="207">
        <v>344</v>
      </c>
      <c r="B560" s="208">
        <v>1136</v>
      </c>
      <c r="C560" s="209" t="s">
        <v>511</v>
      </c>
      <c r="D560" s="210" t="s">
        <v>394</v>
      </c>
    </row>
    <row r="561" spans="1:4" x14ac:dyDescent="0.2">
      <c r="A561" s="207">
        <v>344</v>
      </c>
      <c r="B561" s="208">
        <v>1137</v>
      </c>
      <c r="C561" s="209" t="s">
        <v>511</v>
      </c>
      <c r="D561" s="210">
        <v>2</v>
      </c>
    </row>
    <row r="562" spans="1:4" x14ac:dyDescent="0.2">
      <c r="A562" s="207">
        <v>345</v>
      </c>
      <c r="B562" s="208">
        <v>1138</v>
      </c>
      <c r="C562" s="209" t="s">
        <v>512</v>
      </c>
      <c r="D562" s="210">
        <v>2</v>
      </c>
    </row>
    <row r="563" spans="1:4" x14ac:dyDescent="0.2">
      <c r="A563" s="207">
        <v>346</v>
      </c>
      <c r="B563" s="208">
        <v>1130</v>
      </c>
      <c r="C563" s="209" t="s">
        <v>513</v>
      </c>
      <c r="D563" s="210" t="s">
        <v>416</v>
      </c>
    </row>
    <row r="564" spans="1:4" x14ac:dyDescent="0.2">
      <c r="A564" s="207">
        <v>347</v>
      </c>
      <c r="B564" s="208">
        <v>48</v>
      </c>
      <c r="C564" s="209" t="s">
        <v>514</v>
      </c>
      <c r="D564" s="210" t="s">
        <v>394</v>
      </c>
    </row>
    <row r="565" spans="1:4" x14ac:dyDescent="0.2">
      <c r="A565" s="207">
        <v>348</v>
      </c>
      <c r="B565" s="208">
        <v>49</v>
      </c>
      <c r="C565" s="209" t="s">
        <v>514</v>
      </c>
      <c r="D565" s="210" t="s">
        <v>394</v>
      </c>
    </row>
    <row r="566" spans="1:4" x14ac:dyDescent="0.2">
      <c r="A566" s="207">
        <v>349</v>
      </c>
      <c r="B566" s="208">
        <v>50</v>
      </c>
      <c r="C566" s="209" t="s">
        <v>462</v>
      </c>
      <c r="D566" s="210">
        <v>1</v>
      </c>
    </row>
    <row r="567" spans="1:4" x14ac:dyDescent="0.2">
      <c r="A567" s="207">
        <v>349</v>
      </c>
      <c r="B567" s="208">
        <v>222</v>
      </c>
      <c r="C567" s="209" t="s">
        <v>462</v>
      </c>
      <c r="D567" s="210">
        <v>2</v>
      </c>
    </row>
    <row r="568" spans="1:4" x14ac:dyDescent="0.2">
      <c r="A568" s="207">
        <v>350</v>
      </c>
      <c r="B568" s="208">
        <v>1047</v>
      </c>
      <c r="C568" s="209" t="s">
        <v>515</v>
      </c>
      <c r="D568" s="210" t="s">
        <v>394</v>
      </c>
    </row>
    <row r="569" spans="1:4" x14ac:dyDescent="0.2">
      <c r="A569" s="207">
        <v>351</v>
      </c>
      <c r="B569" s="208">
        <v>1082</v>
      </c>
      <c r="C569" s="209" t="s">
        <v>516</v>
      </c>
      <c r="D569" s="210">
        <v>1</v>
      </c>
    </row>
    <row r="570" spans="1:4" x14ac:dyDescent="0.2">
      <c r="A570" s="207">
        <v>352</v>
      </c>
      <c r="B570" s="208">
        <v>1097</v>
      </c>
      <c r="C570" s="209" t="s">
        <v>517</v>
      </c>
      <c r="D570" s="210">
        <v>1</v>
      </c>
    </row>
    <row r="571" spans="1:4" x14ac:dyDescent="0.2">
      <c r="A571" s="207">
        <v>353</v>
      </c>
      <c r="B571" s="208">
        <v>1103</v>
      </c>
      <c r="C571" s="209" t="s">
        <v>518</v>
      </c>
      <c r="D571" s="210">
        <v>1</v>
      </c>
    </row>
    <row r="572" spans="1:4" x14ac:dyDescent="0.2">
      <c r="A572" s="207">
        <v>354</v>
      </c>
      <c r="B572" s="208">
        <v>64</v>
      </c>
      <c r="C572" s="209" t="s">
        <v>425</v>
      </c>
      <c r="D572" s="210" t="s">
        <v>412</v>
      </c>
    </row>
    <row r="573" spans="1:4" x14ac:dyDescent="0.2">
      <c r="A573" s="207">
        <v>355</v>
      </c>
      <c r="B573" s="208">
        <v>1392</v>
      </c>
      <c r="C573" s="209" t="s">
        <v>519</v>
      </c>
      <c r="D573" s="210">
        <v>1</v>
      </c>
    </row>
    <row r="574" spans="1:4" x14ac:dyDescent="0.2">
      <c r="A574" s="207">
        <v>355</v>
      </c>
      <c r="B574" s="208">
        <v>1393</v>
      </c>
      <c r="C574" s="209" t="s">
        <v>519</v>
      </c>
      <c r="D574" s="210">
        <v>1</v>
      </c>
    </row>
    <row r="575" spans="1:4" x14ac:dyDescent="0.2">
      <c r="A575" s="207">
        <v>357</v>
      </c>
      <c r="B575" s="208">
        <v>1200</v>
      </c>
      <c r="C575" s="209" t="s">
        <v>520</v>
      </c>
      <c r="D575" s="210" t="s">
        <v>412</v>
      </c>
    </row>
    <row r="576" spans="1:4" x14ac:dyDescent="0.2">
      <c r="A576" s="207">
        <v>357</v>
      </c>
      <c r="B576" s="208">
        <v>1201</v>
      </c>
      <c r="C576" s="209" t="s">
        <v>520</v>
      </c>
      <c r="D576" s="210" t="s">
        <v>412</v>
      </c>
    </row>
    <row r="577" spans="1:4" x14ac:dyDescent="0.2">
      <c r="A577" s="207">
        <v>358</v>
      </c>
      <c r="B577" s="208">
        <v>1202</v>
      </c>
      <c r="C577" s="209" t="s">
        <v>520</v>
      </c>
      <c r="D577" s="210" t="s">
        <v>412</v>
      </c>
    </row>
    <row r="578" spans="1:4" x14ac:dyDescent="0.2">
      <c r="A578" s="207">
        <v>358</v>
      </c>
      <c r="B578" s="208">
        <v>1203</v>
      </c>
      <c r="C578" s="209" t="s">
        <v>520</v>
      </c>
      <c r="D578" s="210" t="s">
        <v>412</v>
      </c>
    </row>
    <row r="579" spans="1:4" x14ac:dyDescent="0.2">
      <c r="A579" s="207">
        <v>359</v>
      </c>
      <c r="B579" s="208">
        <v>1204</v>
      </c>
      <c r="C579" s="209" t="s">
        <v>520</v>
      </c>
      <c r="D579" s="210" t="s">
        <v>412</v>
      </c>
    </row>
    <row r="580" spans="1:4" x14ac:dyDescent="0.2">
      <c r="A580" s="207">
        <v>359</v>
      </c>
      <c r="B580" s="208">
        <v>1205</v>
      </c>
      <c r="C580" s="209" t="s">
        <v>520</v>
      </c>
      <c r="D580" s="210" t="s">
        <v>412</v>
      </c>
    </row>
    <row r="581" spans="1:4" x14ac:dyDescent="0.2">
      <c r="A581" s="207">
        <v>360</v>
      </c>
      <c r="B581" s="208">
        <v>1206</v>
      </c>
      <c r="C581" s="209" t="s">
        <v>520</v>
      </c>
      <c r="D581" s="210" t="s">
        <v>412</v>
      </c>
    </row>
    <row r="582" spans="1:4" x14ac:dyDescent="0.2">
      <c r="A582" s="207">
        <v>360</v>
      </c>
      <c r="B582" s="208">
        <v>1207</v>
      </c>
      <c r="C582" s="209" t="s">
        <v>520</v>
      </c>
      <c r="D582" s="210" t="s">
        <v>412</v>
      </c>
    </row>
    <row r="583" spans="1:4" x14ac:dyDescent="0.2">
      <c r="A583" s="207">
        <v>361</v>
      </c>
      <c r="B583" s="208">
        <v>1208</v>
      </c>
      <c r="C583" s="209" t="s">
        <v>520</v>
      </c>
      <c r="D583" s="210" t="s">
        <v>412</v>
      </c>
    </row>
    <row r="584" spans="1:4" x14ac:dyDescent="0.2">
      <c r="A584" s="207">
        <v>361</v>
      </c>
      <c r="B584" s="208">
        <v>1209</v>
      </c>
      <c r="C584" s="209" t="s">
        <v>520</v>
      </c>
      <c r="D584" s="210" t="s">
        <v>412</v>
      </c>
    </row>
    <row r="585" spans="1:4" x14ac:dyDescent="0.2">
      <c r="A585" s="207">
        <v>362</v>
      </c>
      <c r="B585" s="208">
        <v>1210</v>
      </c>
      <c r="C585" s="209" t="s">
        <v>520</v>
      </c>
      <c r="D585" s="210" t="s">
        <v>412</v>
      </c>
    </row>
    <row r="586" spans="1:4" x14ac:dyDescent="0.2">
      <c r="A586" s="207">
        <v>362</v>
      </c>
      <c r="B586" s="208">
        <v>1211</v>
      </c>
      <c r="C586" s="209" t="s">
        <v>520</v>
      </c>
      <c r="D586" s="210" t="s">
        <v>412</v>
      </c>
    </row>
    <row r="587" spans="1:4" x14ac:dyDescent="0.2">
      <c r="A587" s="207">
        <v>363</v>
      </c>
      <c r="B587" s="208">
        <v>1212</v>
      </c>
      <c r="C587" s="209" t="s">
        <v>520</v>
      </c>
      <c r="D587" s="210" t="s">
        <v>412</v>
      </c>
    </row>
    <row r="588" spans="1:4" x14ac:dyDescent="0.2">
      <c r="A588" s="207">
        <v>363</v>
      </c>
      <c r="B588" s="208">
        <v>1213</v>
      </c>
      <c r="C588" s="209" t="s">
        <v>520</v>
      </c>
      <c r="D588" s="210" t="s">
        <v>412</v>
      </c>
    </row>
    <row r="589" spans="1:4" x14ac:dyDescent="0.2">
      <c r="A589" s="207">
        <v>364</v>
      </c>
      <c r="B589" s="208">
        <v>1214</v>
      </c>
      <c r="C589" s="209" t="s">
        <v>520</v>
      </c>
      <c r="D589" s="210" t="s">
        <v>412</v>
      </c>
    </row>
    <row r="590" spans="1:4" x14ac:dyDescent="0.2">
      <c r="A590" s="207">
        <v>364</v>
      </c>
      <c r="B590" s="208">
        <v>1215</v>
      </c>
      <c r="C590" s="209" t="s">
        <v>520</v>
      </c>
      <c r="D590" s="210" t="s">
        <v>412</v>
      </c>
    </row>
    <row r="591" spans="1:4" x14ac:dyDescent="0.2">
      <c r="A591" s="207">
        <v>365</v>
      </c>
      <c r="B591" s="208">
        <v>1216</v>
      </c>
      <c r="C591" s="209" t="s">
        <v>520</v>
      </c>
      <c r="D591" s="210" t="s">
        <v>412</v>
      </c>
    </row>
    <row r="592" spans="1:4" x14ac:dyDescent="0.2">
      <c r="A592" s="207">
        <v>365</v>
      </c>
      <c r="B592" s="208">
        <v>1217</v>
      </c>
      <c r="C592" s="209" t="s">
        <v>520</v>
      </c>
      <c r="D592" s="210" t="s">
        <v>412</v>
      </c>
    </row>
    <row r="593" spans="1:4" x14ac:dyDescent="0.2">
      <c r="A593" s="207">
        <v>366</v>
      </c>
      <c r="B593" s="208">
        <v>1218</v>
      </c>
      <c r="C593" s="209" t="s">
        <v>520</v>
      </c>
      <c r="D593" s="210" t="s">
        <v>412</v>
      </c>
    </row>
    <row r="594" spans="1:4" x14ac:dyDescent="0.2">
      <c r="A594" s="207">
        <v>366</v>
      </c>
      <c r="B594" s="208">
        <v>1219</v>
      </c>
      <c r="C594" s="209" t="s">
        <v>520</v>
      </c>
      <c r="D594" s="210" t="s">
        <v>412</v>
      </c>
    </row>
    <row r="595" spans="1:4" x14ac:dyDescent="0.2">
      <c r="A595" s="207">
        <v>367</v>
      </c>
      <c r="B595" s="208">
        <v>1220</v>
      </c>
      <c r="C595" s="209" t="s">
        <v>520</v>
      </c>
      <c r="D595" s="210" t="s">
        <v>412</v>
      </c>
    </row>
    <row r="596" spans="1:4" x14ac:dyDescent="0.2">
      <c r="A596" s="207">
        <v>367</v>
      </c>
      <c r="B596" s="208">
        <v>1221</v>
      </c>
      <c r="C596" s="209" t="s">
        <v>520</v>
      </c>
      <c r="D596" s="210" t="s">
        <v>412</v>
      </c>
    </row>
    <row r="597" spans="1:4" x14ac:dyDescent="0.2">
      <c r="A597" s="207">
        <v>368</v>
      </c>
      <c r="B597" s="208">
        <v>1222</v>
      </c>
      <c r="C597" s="209" t="s">
        <v>520</v>
      </c>
      <c r="D597" s="210" t="s">
        <v>412</v>
      </c>
    </row>
    <row r="598" spans="1:4" x14ac:dyDescent="0.2">
      <c r="A598" s="207">
        <v>368</v>
      </c>
      <c r="B598" s="208">
        <v>1223</v>
      </c>
      <c r="C598" s="209" t="s">
        <v>520</v>
      </c>
      <c r="D598" s="210" t="s">
        <v>412</v>
      </c>
    </row>
    <row r="599" spans="1:4" x14ac:dyDescent="0.2">
      <c r="A599" s="207">
        <v>369</v>
      </c>
      <c r="B599" s="208">
        <v>1224</v>
      </c>
      <c r="C599" s="209" t="s">
        <v>520</v>
      </c>
      <c r="D599" s="210" t="s">
        <v>412</v>
      </c>
    </row>
    <row r="600" spans="1:4" x14ac:dyDescent="0.2">
      <c r="A600" s="207">
        <v>369</v>
      </c>
      <c r="B600" s="208">
        <v>1225</v>
      </c>
      <c r="C600" s="209" t="s">
        <v>520</v>
      </c>
      <c r="D600" s="210" t="s">
        <v>412</v>
      </c>
    </row>
    <row r="601" spans="1:4" x14ac:dyDescent="0.2">
      <c r="A601" s="207">
        <v>370</v>
      </c>
      <c r="B601" s="208">
        <v>1226</v>
      </c>
      <c r="C601" s="209" t="s">
        <v>520</v>
      </c>
      <c r="D601" s="210" t="s">
        <v>412</v>
      </c>
    </row>
    <row r="602" spans="1:4" x14ac:dyDescent="0.2">
      <c r="A602" s="207">
        <v>370</v>
      </c>
      <c r="B602" s="208">
        <v>1227</v>
      </c>
      <c r="C602" s="209" t="s">
        <v>520</v>
      </c>
      <c r="D602" s="210" t="s">
        <v>412</v>
      </c>
    </row>
    <row r="603" spans="1:4" x14ac:dyDescent="0.2">
      <c r="A603" s="207">
        <v>371</v>
      </c>
      <c r="B603" s="208">
        <v>1228</v>
      </c>
      <c r="C603" s="209" t="s">
        <v>520</v>
      </c>
      <c r="D603" s="210" t="s">
        <v>412</v>
      </c>
    </row>
    <row r="604" spans="1:4" x14ac:dyDescent="0.2">
      <c r="A604" s="207">
        <v>371</v>
      </c>
      <c r="B604" s="208">
        <v>1229</v>
      </c>
      <c r="C604" s="209" t="s">
        <v>520</v>
      </c>
      <c r="D604" s="210" t="s">
        <v>412</v>
      </c>
    </row>
    <row r="605" spans="1:4" x14ac:dyDescent="0.2">
      <c r="A605" s="207">
        <v>372</v>
      </c>
      <c r="B605" s="208">
        <v>1180</v>
      </c>
      <c r="C605" s="209" t="s">
        <v>497</v>
      </c>
      <c r="D605" s="210">
        <v>1</v>
      </c>
    </row>
    <row r="606" spans="1:4" x14ac:dyDescent="0.2">
      <c r="A606" s="207">
        <v>372</v>
      </c>
      <c r="B606" s="208">
        <v>1181</v>
      </c>
      <c r="C606" s="209" t="s">
        <v>497</v>
      </c>
      <c r="D606" s="210">
        <v>1</v>
      </c>
    </row>
    <row r="607" spans="1:4" x14ac:dyDescent="0.2">
      <c r="A607" s="207">
        <v>373</v>
      </c>
      <c r="B607" s="208">
        <v>31</v>
      </c>
      <c r="C607" s="209" t="s">
        <v>439</v>
      </c>
      <c r="D607" s="210">
        <v>1</v>
      </c>
    </row>
    <row r="608" spans="1:4" x14ac:dyDescent="0.2">
      <c r="A608" s="207">
        <v>373</v>
      </c>
      <c r="B608" s="208">
        <v>213</v>
      </c>
      <c r="C608" s="209" t="s">
        <v>439</v>
      </c>
      <c r="D608" s="210">
        <v>2</v>
      </c>
    </row>
    <row r="609" spans="1:4" x14ac:dyDescent="0.2">
      <c r="A609" s="207">
        <v>374</v>
      </c>
      <c r="B609" s="208">
        <v>30</v>
      </c>
      <c r="C609" s="209" t="s">
        <v>439</v>
      </c>
      <c r="D609" s="210">
        <v>1</v>
      </c>
    </row>
    <row r="610" spans="1:4" x14ac:dyDescent="0.2">
      <c r="A610" s="207">
        <v>374</v>
      </c>
      <c r="B610" s="208">
        <v>214</v>
      </c>
      <c r="C610" s="209" t="s">
        <v>439</v>
      </c>
      <c r="D610" s="210">
        <v>2</v>
      </c>
    </row>
    <row r="611" spans="1:4" x14ac:dyDescent="0.2">
      <c r="A611" s="207">
        <v>375</v>
      </c>
      <c r="B611" s="208">
        <v>32</v>
      </c>
      <c r="C611" s="209" t="s">
        <v>439</v>
      </c>
      <c r="D611" s="210">
        <v>1</v>
      </c>
    </row>
    <row r="612" spans="1:4" x14ac:dyDescent="0.2">
      <c r="A612" s="207">
        <v>375</v>
      </c>
      <c r="B612" s="208">
        <v>215</v>
      </c>
      <c r="C612" s="209" t="s">
        <v>439</v>
      </c>
      <c r="D612" s="210">
        <v>2</v>
      </c>
    </row>
    <row r="613" spans="1:4" x14ac:dyDescent="0.2">
      <c r="A613" s="207">
        <v>376</v>
      </c>
      <c r="B613" s="208">
        <v>34</v>
      </c>
      <c r="C613" s="209" t="s">
        <v>439</v>
      </c>
      <c r="D613" s="210">
        <v>1</v>
      </c>
    </row>
    <row r="614" spans="1:4" x14ac:dyDescent="0.2">
      <c r="A614" s="207">
        <v>376</v>
      </c>
      <c r="B614" s="208">
        <v>216</v>
      </c>
      <c r="C614" s="209" t="s">
        <v>439</v>
      </c>
      <c r="D614" s="210">
        <v>2</v>
      </c>
    </row>
    <row r="615" spans="1:4" x14ac:dyDescent="0.2">
      <c r="A615" s="207">
        <v>377</v>
      </c>
      <c r="B615" s="208">
        <v>35</v>
      </c>
      <c r="C615" s="209" t="s">
        <v>439</v>
      </c>
      <c r="D615" s="210">
        <v>1</v>
      </c>
    </row>
    <row r="616" spans="1:4" x14ac:dyDescent="0.2">
      <c r="A616" s="207">
        <v>377</v>
      </c>
      <c r="B616" s="208">
        <v>217</v>
      </c>
      <c r="C616" s="209" t="s">
        <v>439</v>
      </c>
      <c r="D616" s="210">
        <v>2</v>
      </c>
    </row>
    <row r="617" spans="1:4" x14ac:dyDescent="0.2">
      <c r="A617" s="207">
        <v>378</v>
      </c>
      <c r="B617" s="208">
        <v>36</v>
      </c>
      <c r="C617" s="209" t="s">
        <v>439</v>
      </c>
      <c r="D617" s="210">
        <v>1</v>
      </c>
    </row>
    <row r="618" spans="1:4" x14ac:dyDescent="0.2">
      <c r="A618" s="207">
        <v>378</v>
      </c>
      <c r="B618" s="208">
        <v>218</v>
      </c>
      <c r="C618" s="209" t="s">
        <v>439</v>
      </c>
      <c r="D618" s="210">
        <v>2</v>
      </c>
    </row>
    <row r="619" spans="1:4" x14ac:dyDescent="0.2">
      <c r="A619" s="207">
        <v>380</v>
      </c>
      <c r="B619" s="208">
        <v>37</v>
      </c>
      <c r="C619" s="209" t="s">
        <v>439</v>
      </c>
      <c r="D619" s="210">
        <v>1</v>
      </c>
    </row>
    <row r="620" spans="1:4" x14ac:dyDescent="0.2">
      <c r="A620" s="207">
        <v>380</v>
      </c>
      <c r="B620" s="208">
        <v>220</v>
      </c>
      <c r="C620" s="209" t="s">
        <v>439</v>
      </c>
      <c r="D620" s="210">
        <v>2</v>
      </c>
    </row>
    <row r="621" spans="1:4" x14ac:dyDescent="0.2">
      <c r="A621" s="207">
        <v>381</v>
      </c>
      <c r="B621" s="208">
        <v>1170</v>
      </c>
      <c r="C621" s="209" t="s">
        <v>439</v>
      </c>
      <c r="D621" s="210">
        <v>2</v>
      </c>
    </row>
    <row r="622" spans="1:4" x14ac:dyDescent="0.2">
      <c r="A622" s="207">
        <v>381</v>
      </c>
      <c r="B622" s="208">
        <v>1171</v>
      </c>
      <c r="C622" s="209" t="s">
        <v>439</v>
      </c>
      <c r="D622" s="210">
        <v>1</v>
      </c>
    </row>
    <row r="623" spans="1:4" x14ac:dyDescent="0.2">
      <c r="A623" s="207">
        <v>382</v>
      </c>
      <c r="B623" s="208">
        <v>1172</v>
      </c>
      <c r="C623" s="209" t="s">
        <v>439</v>
      </c>
      <c r="D623" s="210">
        <v>2</v>
      </c>
    </row>
    <row r="624" spans="1:4" x14ac:dyDescent="0.2">
      <c r="A624" s="207">
        <v>382</v>
      </c>
      <c r="B624" s="208">
        <v>1173</v>
      </c>
      <c r="C624" s="209" t="s">
        <v>439</v>
      </c>
      <c r="D624" s="210">
        <v>1</v>
      </c>
    </row>
    <row r="625" spans="1:4" x14ac:dyDescent="0.2">
      <c r="A625" s="207">
        <v>384</v>
      </c>
      <c r="B625" s="208">
        <v>1185</v>
      </c>
      <c r="C625" s="209" t="s">
        <v>462</v>
      </c>
      <c r="D625" s="210">
        <v>1</v>
      </c>
    </row>
    <row r="626" spans="1:4" x14ac:dyDescent="0.2">
      <c r="A626" s="207">
        <v>384</v>
      </c>
      <c r="B626" s="208">
        <v>1186</v>
      </c>
      <c r="C626" s="209" t="s">
        <v>462</v>
      </c>
      <c r="D626" s="210">
        <v>2</v>
      </c>
    </row>
    <row r="627" spans="1:4" x14ac:dyDescent="0.2">
      <c r="A627" s="207">
        <v>385</v>
      </c>
      <c r="B627" s="208">
        <v>1260</v>
      </c>
      <c r="C627" s="209" t="s">
        <v>439</v>
      </c>
      <c r="D627" s="210" t="s">
        <v>412</v>
      </c>
    </row>
    <row r="628" spans="1:4" x14ac:dyDescent="0.2">
      <c r="A628" s="207">
        <v>385</v>
      </c>
      <c r="B628" s="208">
        <v>1261</v>
      </c>
      <c r="C628" s="209" t="s">
        <v>439</v>
      </c>
      <c r="D628" s="210" t="s">
        <v>412</v>
      </c>
    </row>
    <row r="629" spans="1:4" x14ac:dyDescent="0.2">
      <c r="A629" s="207">
        <v>386</v>
      </c>
      <c r="B629" s="208">
        <v>1184</v>
      </c>
      <c r="C629" s="209" t="s">
        <v>418</v>
      </c>
      <c r="D629" s="210" t="s">
        <v>394</v>
      </c>
    </row>
    <row r="630" spans="1:4" x14ac:dyDescent="0.2">
      <c r="A630" s="207">
        <v>387</v>
      </c>
      <c r="B630" s="208">
        <v>1183</v>
      </c>
      <c r="C630" s="209" t="s">
        <v>444</v>
      </c>
      <c r="D630" s="210" t="s">
        <v>394</v>
      </c>
    </row>
    <row r="631" spans="1:4" x14ac:dyDescent="0.2">
      <c r="A631" s="207">
        <v>388</v>
      </c>
      <c r="B631" s="208">
        <v>1262</v>
      </c>
      <c r="C631" s="209" t="s">
        <v>439</v>
      </c>
      <c r="D631" s="210" t="s">
        <v>412</v>
      </c>
    </row>
    <row r="632" spans="1:4" x14ac:dyDescent="0.2">
      <c r="A632" s="207">
        <v>388</v>
      </c>
      <c r="B632" s="208">
        <v>1263</v>
      </c>
      <c r="C632" s="209" t="s">
        <v>439</v>
      </c>
      <c r="D632" s="210" t="s">
        <v>412</v>
      </c>
    </row>
    <row r="633" spans="1:4" x14ac:dyDescent="0.2">
      <c r="A633" s="207">
        <v>389</v>
      </c>
      <c r="B633" s="208">
        <v>1182</v>
      </c>
      <c r="C633" s="209" t="s">
        <v>430</v>
      </c>
      <c r="D633" s="210" t="s">
        <v>394</v>
      </c>
    </row>
    <row r="634" spans="1:4" x14ac:dyDescent="0.2">
      <c r="A634" s="207">
        <v>390</v>
      </c>
      <c r="B634" s="208">
        <v>1291</v>
      </c>
      <c r="C634" s="209" t="s">
        <v>439</v>
      </c>
      <c r="D634" s="210">
        <v>2</v>
      </c>
    </row>
    <row r="635" spans="1:4" x14ac:dyDescent="0.2">
      <c r="A635" s="207">
        <v>390</v>
      </c>
      <c r="B635" s="208">
        <v>1292</v>
      </c>
      <c r="C635" s="209" t="s">
        <v>439</v>
      </c>
      <c r="D635" s="210">
        <v>1</v>
      </c>
    </row>
    <row r="636" spans="1:4" x14ac:dyDescent="0.2">
      <c r="A636" s="207">
        <v>391</v>
      </c>
      <c r="B636" s="208">
        <v>29</v>
      </c>
      <c r="C636" s="209" t="s">
        <v>521</v>
      </c>
      <c r="D636" s="210" t="s">
        <v>394</v>
      </c>
    </row>
    <row r="637" spans="1:4" x14ac:dyDescent="0.2">
      <c r="A637" s="207">
        <v>392</v>
      </c>
      <c r="B637" s="208">
        <v>90</v>
      </c>
      <c r="C637" s="209" t="s">
        <v>522</v>
      </c>
      <c r="D637" s="210">
        <v>1</v>
      </c>
    </row>
    <row r="638" spans="1:4" x14ac:dyDescent="0.2">
      <c r="A638" s="207">
        <v>393</v>
      </c>
      <c r="B638" s="208">
        <v>1</v>
      </c>
      <c r="C638" s="209" t="s">
        <v>523</v>
      </c>
      <c r="D638" s="210">
        <v>1</v>
      </c>
    </row>
    <row r="639" spans="1:4" x14ac:dyDescent="0.2">
      <c r="A639" s="207">
        <v>394</v>
      </c>
      <c r="B639" s="208">
        <v>1176</v>
      </c>
      <c r="C639" s="209" t="s">
        <v>475</v>
      </c>
      <c r="D639" s="210">
        <v>1</v>
      </c>
    </row>
    <row r="640" spans="1:4" x14ac:dyDescent="0.2">
      <c r="A640" s="207">
        <v>394</v>
      </c>
      <c r="B640" s="208">
        <v>1177</v>
      </c>
      <c r="C640" s="209" t="s">
        <v>475</v>
      </c>
      <c r="D640" s="210">
        <v>2</v>
      </c>
    </row>
    <row r="641" spans="1:4" x14ac:dyDescent="0.2">
      <c r="A641" s="207">
        <v>395</v>
      </c>
      <c r="B641" s="208">
        <v>1044</v>
      </c>
      <c r="C641" s="209" t="s">
        <v>524</v>
      </c>
      <c r="D641" s="210">
        <v>2</v>
      </c>
    </row>
    <row r="642" spans="1:4" x14ac:dyDescent="0.2">
      <c r="A642" s="207">
        <v>395</v>
      </c>
      <c r="B642" s="208">
        <v>1045</v>
      </c>
      <c r="C642" s="209" t="s">
        <v>524</v>
      </c>
      <c r="D642" s="210">
        <v>1</v>
      </c>
    </row>
    <row r="643" spans="1:4" x14ac:dyDescent="0.2">
      <c r="A643" s="207">
        <v>395</v>
      </c>
      <c r="B643" s="208">
        <v>1046</v>
      </c>
      <c r="C643" s="209" t="s">
        <v>524</v>
      </c>
      <c r="D643" s="210">
        <v>1</v>
      </c>
    </row>
    <row r="644" spans="1:4" x14ac:dyDescent="0.2">
      <c r="A644" s="207">
        <v>396</v>
      </c>
      <c r="B644" s="208">
        <v>1323</v>
      </c>
      <c r="C644" s="209" t="s">
        <v>449</v>
      </c>
      <c r="D644" s="210">
        <v>1</v>
      </c>
    </row>
    <row r="645" spans="1:4" x14ac:dyDescent="0.2">
      <c r="A645" s="207">
        <v>397</v>
      </c>
      <c r="B645" s="208">
        <v>1346</v>
      </c>
      <c r="C645" s="209" t="s">
        <v>525</v>
      </c>
      <c r="D645" s="210">
        <v>1</v>
      </c>
    </row>
    <row r="646" spans="1:4" x14ac:dyDescent="0.2">
      <c r="A646" s="207">
        <v>398</v>
      </c>
      <c r="B646" s="208">
        <v>72</v>
      </c>
      <c r="C646" s="209" t="s">
        <v>526</v>
      </c>
      <c r="D646" s="210">
        <v>2</v>
      </c>
    </row>
    <row r="647" spans="1:4" x14ac:dyDescent="0.2">
      <c r="A647" s="207">
        <v>399</v>
      </c>
      <c r="B647" s="208">
        <v>27</v>
      </c>
      <c r="C647" s="209" t="s">
        <v>527</v>
      </c>
      <c r="D647" s="210" t="s">
        <v>501</v>
      </c>
    </row>
    <row r="648" spans="1:4" x14ac:dyDescent="0.2">
      <c r="A648" s="207">
        <v>400</v>
      </c>
      <c r="B648" s="208">
        <v>58</v>
      </c>
      <c r="C648" s="209" t="s">
        <v>474</v>
      </c>
      <c r="D648" s="210">
        <v>1</v>
      </c>
    </row>
    <row r="649" spans="1:4" x14ac:dyDescent="0.2">
      <c r="A649" s="207">
        <v>400</v>
      </c>
      <c r="B649" s="208">
        <v>190</v>
      </c>
      <c r="C649" s="209" t="s">
        <v>474</v>
      </c>
      <c r="D649" s="210" t="s">
        <v>476</v>
      </c>
    </row>
    <row r="650" spans="1:4" x14ac:dyDescent="0.2">
      <c r="A650" s="207">
        <v>401</v>
      </c>
      <c r="B650" s="208">
        <v>1157</v>
      </c>
      <c r="C650" s="209" t="s">
        <v>528</v>
      </c>
      <c r="D650" s="210" t="s">
        <v>394</v>
      </c>
    </row>
    <row r="651" spans="1:4" x14ac:dyDescent="0.2">
      <c r="A651" s="207">
        <v>403</v>
      </c>
      <c r="B651" s="208">
        <v>1178</v>
      </c>
      <c r="C651" s="209" t="s">
        <v>424</v>
      </c>
      <c r="D651" s="210">
        <v>1</v>
      </c>
    </row>
    <row r="652" spans="1:4" x14ac:dyDescent="0.2">
      <c r="A652" s="207">
        <v>403</v>
      </c>
      <c r="B652" s="208">
        <v>1179</v>
      </c>
      <c r="C652" s="209" t="s">
        <v>424</v>
      </c>
      <c r="D652" s="210">
        <v>1</v>
      </c>
    </row>
    <row r="653" spans="1:4" x14ac:dyDescent="0.2">
      <c r="A653" s="207">
        <v>404</v>
      </c>
      <c r="B653" s="208">
        <v>1161</v>
      </c>
      <c r="C653" s="209" t="s">
        <v>529</v>
      </c>
      <c r="D653" s="210">
        <v>2</v>
      </c>
    </row>
    <row r="654" spans="1:4" x14ac:dyDescent="0.2">
      <c r="A654" s="207">
        <v>404</v>
      </c>
      <c r="B654" s="208">
        <v>1162</v>
      </c>
      <c r="C654" s="209" t="s">
        <v>529</v>
      </c>
      <c r="D654" s="210">
        <v>1</v>
      </c>
    </row>
    <row r="655" spans="1:4" x14ac:dyDescent="0.2">
      <c r="A655" s="207">
        <v>405</v>
      </c>
      <c r="B655" s="208">
        <v>1163</v>
      </c>
      <c r="C655" s="209" t="s">
        <v>530</v>
      </c>
      <c r="D655" s="210" t="s">
        <v>394</v>
      </c>
    </row>
    <row r="656" spans="1:4" x14ac:dyDescent="0.2">
      <c r="A656" s="207">
        <v>406</v>
      </c>
      <c r="B656" s="208">
        <v>77</v>
      </c>
      <c r="C656" s="209" t="s">
        <v>531</v>
      </c>
      <c r="D656" s="210" t="s">
        <v>394</v>
      </c>
    </row>
    <row r="657" spans="1:4" x14ac:dyDescent="0.2">
      <c r="A657" s="207">
        <v>407</v>
      </c>
      <c r="B657" s="208">
        <v>81</v>
      </c>
      <c r="C657" s="209" t="s">
        <v>532</v>
      </c>
      <c r="D657" s="210" t="s">
        <v>394</v>
      </c>
    </row>
    <row r="658" spans="1:4" x14ac:dyDescent="0.2">
      <c r="A658" s="207">
        <v>408</v>
      </c>
      <c r="B658" s="208">
        <v>87</v>
      </c>
      <c r="C658" s="209" t="s">
        <v>533</v>
      </c>
      <c r="D658" s="210" t="s">
        <v>394</v>
      </c>
    </row>
    <row r="659" spans="1:4" x14ac:dyDescent="0.2">
      <c r="A659" s="207">
        <v>409</v>
      </c>
      <c r="B659" s="208">
        <v>89</v>
      </c>
      <c r="C659" s="209" t="s">
        <v>534</v>
      </c>
      <c r="D659" s="210" t="s">
        <v>394</v>
      </c>
    </row>
    <row r="660" spans="1:4" x14ac:dyDescent="0.2">
      <c r="A660" s="207">
        <v>410</v>
      </c>
      <c r="B660" s="208">
        <v>98</v>
      </c>
      <c r="C660" s="209" t="s">
        <v>535</v>
      </c>
      <c r="D660" s="210" t="s">
        <v>394</v>
      </c>
    </row>
    <row r="661" spans="1:4" x14ac:dyDescent="0.2">
      <c r="A661" s="207">
        <v>411</v>
      </c>
      <c r="B661" s="208">
        <v>106</v>
      </c>
      <c r="C661" s="209" t="s">
        <v>536</v>
      </c>
      <c r="D661" s="210" t="s">
        <v>394</v>
      </c>
    </row>
    <row r="662" spans="1:4" x14ac:dyDescent="0.2">
      <c r="A662" s="207">
        <v>412</v>
      </c>
      <c r="B662" s="208">
        <v>107</v>
      </c>
      <c r="C662" s="209" t="s">
        <v>537</v>
      </c>
      <c r="D662" s="210" t="s">
        <v>394</v>
      </c>
    </row>
    <row r="663" spans="1:4" x14ac:dyDescent="0.2">
      <c r="A663" s="207">
        <v>413</v>
      </c>
      <c r="B663" s="208">
        <v>108</v>
      </c>
      <c r="C663" s="209" t="s">
        <v>538</v>
      </c>
      <c r="D663" s="210" t="s">
        <v>394</v>
      </c>
    </row>
    <row r="664" spans="1:4" x14ac:dyDescent="0.2">
      <c r="A664" s="207">
        <v>414</v>
      </c>
      <c r="B664" s="208">
        <v>110</v>
      </c>
      <c r="C664" s="209" t="s">
        <v>539</v>
      </c>
      <c r="D664" s="210" t="s">
        <v>394</v>
      </c>
    </row>
    <row r="665" spans="1:4" x14ac:dyDescent="0.2">
      <c r="A665" s="207">
        <v>415</v>
      </c>
      <c r="B665" s="208">
        <v>165</v>
      </c>
      <c r="C665" s="209" t="s">
        <v>540</v>
      </c>
      <c r="D665" s="210" t="s">
        <v>394</v>
      </c>
    </row>
    <row r="666" spans="1:4" x14ac:dyDescent="0.2">
      <c r="A666" s="207">
        <v>416</v>
      </c>
      <c r="B666" s="208">
        <v>179</v>
      </c>
      <c r="C666" s="209" t="s">
        <v>541</v>
      </c>
      <c r="D666" s="210" t="s">
        <v>394</v>
      </c>
    </row>
    <row r="667" spans="1:4" x14ac:dyDescent="0.2">
      <c r="A667" s="207">
        <v>417</v>
      </c>
      <c r="B667" s="208">
        <v>209</v>
      </c>
      <c r="C667" s="209" t="s">
        <v>542</v>
      </c>
      <c r="D667" s="210" t="s">
        <v>394</v>
      </c>
    </row>
    <row r="668" spans="1:4" x14ac:dyDescent="0.2">
      <c r="A668" s="207">
        <v>418</v>
      </c>
      <c r="B668" s="208">
        <v>188</v>
      </c>
      <c r="C668" s="209" t="s">
        <v>543</v>
      </c>
      <c r="D668" s="210" t="s">
        <v>394</v>
      </c>
    </row>
    <row r="669" spans="1:4" x14ac:dyDescent="0.2">
      <c r="A669" s="207">
        <v>419</v>
      </c>
      <c r="B669" s="208">
        <v>176</v>
      </c>
      <c r="C669" s="209" t="s">
        <v>544</v>
      </c>
      <c r="D669" s="210" t="s">
        <v>394</v>
      </c>
    </row>
    <row r="670" spans="1:4" x14ac:dyDescent="0.2">
      <c r="A670" s="207">
        <v>420</v>
      </c>
      <c r="B670" s="208">
        <v>253</v>
      </c>
      <c r="C670" s="209" t="s">
        <v>545</v>
      </c>
      <c r="D670" s="210" t="s">
        <v>394</v>
      </c>
    </row>
    <row r="671" spans="1:4" x14ac:dyDescent="0.2">
      <c r="A671" s="207">
        <v>421</v>
      </c>
      <c r="B671" s="208">
        <v>222</v>
      </c>
      <c r="C671" s="209" t="s">
        <v>546</v>
      </c>
      <c r="D671" s="210" t="s">
        <v>394</v>
      </c>
    </row>
    <row r="672" spans="1:4" x14ac:dyDescent="0.2">
      <c r="A672" s="207">
        <v>422</v>
      </c>
      <c r="B672" s="208">
        <v>254</v>
      </c>
      <c r="C672" s="209" t="s">
        <v>547</v>
      </c>
      <c r="D672" s="210" t="s">
        <v>394</v>
      </c>
    </row>
    <row r="673" spans="1:4" x14ac:dyDescent="0.2">
      <c r="A673" s="207">
        <v>423</v>
      </c>
      <c r="B673" s="208">
        <v>255</v>
      </c>
      <c r="C673" s="209" t="s">
        <v>548</v>
      </c>
      <c r="D673" s="210" t="s">
        <v>394</v>
      </c>
    </row>
    <row r="674" spans="1:4" x14ac:dyDescent="0.2">
      <c r="A674" s="207">
        <v>424</v>
      </c>
      <c r="B674" s="208">
        <v>256</v>
      </c>
      <c r="C674" s="209" t="s">
        <v>549</v>
      </c>
      <c r="D674" s="210" t="s">
        <v>394</v>
      </c>
    </row>
    <row r="675" spans="1:4" x14ac:dyDescent="0.2">
      <c r="A675" s="207">
        <v>425</v>
      </c>
      <c r="B675" s="208">
        <v>1100</v>
      </c>
      <c r="C675" s="209" t="s">
        <v>550</v>
      </c>
      <c r="D675" s="210">
        <v>2</v>
      </c>
    </row>
    <row r="676" spans="1:4" x14ac:dyDescent="0.2">
      <c r="A676" s="207">
        <v>426</v>
      </c>
      <c r="B676" s="208">
        <v>1189</v>
      </c>
      <c r="C676" s="209" t="s">
        <v>462</v>
      </c>
      <c r="D676" s="210">
        <v>1</v>
      </c>
    </row>
    <row r="677" spans="1:4" x14ac:dyDescent="0.2">
      <c r="A677" s="207">
        <v>426</v>
      </c>
      <c r="B677" s="208">
        <v>1190</v>
      </c>
      <c r="C677" s="209" t="s">
        <v>462</v>
      </c>
      <c r="D677" s="210">
        <v>2</v>
      </c>
    </row>
    <row r="678" spans="1:4" x14ac:dyDescent="0.2">
      <c r="A678" s="207">
        <v>427</v>
      </c>
      <c r="B678" s="208">
        <v>1118</v>
      </c>
      <c r="C678" s="209" t="s">
        <v>551</v>
      </c>
      <c r="D678" s="210">
        <v>1</v>
      </c>
    </row>
    <row r="679" spans="1:4" x14ac:dyDescent="0.2">
      <c r="A679" s="207">
        <v>427</v>
      </c>
      <c r="B679" s="208">
        <v>1119</v>
      </c>
      <c r="C679" s="209" t="s">
        <v>551</v>
      </c>
      <c r="D679" s="210" t="s">
        <v>428</v>
      </c>
    </row>
    <row r="680" spans="1:4" x14ac:dyDescent="0.2">
      <c r="A680" s="207">
        <v>428</v>
      </c>
      <c r="B680" s="208">
        <v>258</v>
      </c>
      <c r="C680" s="209" t="s">
        <v>552</v>
      </c>
      <c r="D680" s="210" t="s">
        <v>553</v>
      </c>
    </row>
    <row r="681" spans="1:4" x14ac:dyDescent="0.2">
      <c r="A681" s="207">
        <v>428</v>
      </c>
      <c r="B681" s="208">
        <v>259</v>
      </c>
      <c r="C681" s="209" t="s">
        <v>552</v>
      </c>
      <c r="D681" s="210" t="s">
        <v>553</v>
      </c>
    </row>
    <row r="682" spans="1:4" x14ac:dyDescent="0.2">
      <c r="A682" s="207">
        <v>429</v>
      </c>
      <c r="B682" s="208">
        <v>260</v>
      </c>
      <c r="C682" s="209" t="s">
        <v>554</v>
      </c>
      <c r="D682" s="210" t="s">
        <v>553</v>
      </c>
    </row>
    <row r="683" spans="1:4" x14ac:dyDescent="0.2">
      <c r="A683" s="207">
        <v>429</v>
      </c>
      <c r="B683" s="208">
        <v>261</v>
      </c>
      <c r="C683" s="209" t="s">
        <v>554</v>
      </c>
      <c r="D683" s="210" t="s">
        <v>553</v>
      </c>
    </row>
    <row r="684" spans="1:4" x14ac:dyDescent="0.2">
      <c r="A684" s="207">
        <v>430</v>
      </c>
      <c r="B684" s="208">
        <v>264</v>
      </c>
      <c r="C684" s="209" t="s">
        <v>555</v>
      </c>
      <c r="D684" s="210" t="s">
        <v>553</v>
      </c>
    </row>
    <row r="685" spans="1:4" x14ac:dyDescent="0.2">
      <c r="A685" s="207">
        <v>430</v>
      </c>
      <c r="B685" s="208">
        <v>265</v>
      </c>
      <c r="C685" s="209" t="s">
        <v>555</v>
      </c>
      <c r="D685" s="210" t="s">
        <v>553</v>
      </c>
    </row>
    <row r="686" spans="1:4" x14ac:dyDescent="0.2">
      <c r="A686" s="207">
        <v>431</v>
      </c>
      <c r="B686" s="208">
        <v>262</v>
      </c>
      <c r="C686" s="209" t="s">
        <v>556</v>
      </c>
      <c r="D686" s="210" t="s">
        <v>553</v>
      </c>
    </row>
    <row r="687" spans="1:4" x14ac:dyDescent="0.2">
      <c r="A687" s="207">
        <v>431</v>
      </c>
      <c r="B687" s="208">
        <v>263</v>
      </c>
      <c r="C687" s="209" t="s">
        <v>556</v>
      </c>
      <c r="D687" s="210" t="s">
        <v>553</v>
      </c>
    </row>
    <row r="688" spans="1:4" x14ac:dyDescent="0.2">
      <c r="A688" s="207">
        <v>432</v>
      </c>
      <c r="B688" s="208">
        <v>1397</v>
      </c>
      <c r="C688" s="209" t="s">
        <v>462</v>
      </c>
      <c r="D688" s="210">
        <v>1</v>
      </c>
    </row>
    <row r="689" spans="1:4" x14ac:dyDescent="0.2">
      <c r="A689" s="207">
        <v>432</v>
      </c>
      <c r="B689" s="208">
        <v>1398</v>
      </c>
      <c r="C689" s="209" t="s">
        <v>462</v>
      </c>
      <c r="D689" s="210">
        <v>2</v>
      </c>
    </row>
    <row r="690" spans="1:4" x14ac:dyDescent="0.2">
      <c r="A690" s="207">
        <v>434</v>
      </c>
      <c r="B690" s="208">
        <v>269</v>
      </c>
      <c r="C690" s="209" t="s">
        <v>557</v>
      </c>
      <c r="D690" s="210" t="s">
        <v>412</v>
      </c>
    </row>
    <row r="691" spans="1:4" x14ac:dyDescent="0.2">
      <c r="A691" s="207">
        <v>435</v>
      </c>
      <c r="B691" s="208">
        <v>270</v>
      </c>
      <c r="C691" s="209" t="s">
        <v>558</v>
      </c>
      <c r="D691" s="210">
        <v>1</v>
      </c>
    </row>
    <row r="692" spans="1:4" x14ac:dyDescent="0.2">
      <c r="A692" s="207">
        <v>435</v>
      </c>
      <c r="B692" s="208">
        <v>271</v>
      </c>
      <c r="C692" s="209" t="s">
        <v>558</v>
      </c>
      <c r="D692" s="210">
        <v>1</v>
      </c>
    </row>
    <row r="693" spans="1:4" x14ac:dyDescent="0.2">
      <c r="A693" s="207">
        <v>435</v>
      </c>
      <c r="B693" s="208">
        <v>272</v>
      </c>
      <c r="C693" s="209" t="s">
        <v>558</v>
      </c>
      <c r="D693" s="210">
        <v>2</v>
      </c>
    </row>
    <row r="694" spans="1:4" x14ac:dyDescent="0.2">
      <c r="A694" s="207">
        <v>436</v>
      </c>
      <c r="B694" s="208">
        <v>273</v>
      </c>
      <c r="C694" s="209" t="s">
        <v>559</v>
      </c>
      <c r="D694" s="210">
        <v>1</v>
      </c>
    </row>
    <row r="695" spans="1:4" x14ac:dyDescent="0.2">
      <c r="A695" s="207">
        <v>436</v>
      </c>
      <c r="B695" s="208">
        <v>274</v>
      </c>
      <c r="C695" s="209" t="s">
        <v>559</v>
      </c>
      <c r="D695" s="210">
        <v>1</v>
      </c>
    </row>
    <row r="696" spans="1:4" x14ac:dyDescent="0.2">
      <c r="A696" s="207">
        <v>436</v>
      </c>
      <c r="B696" s="208">
        <v>275</v>
      </c>
      <c r="C696" s="209" t="s">
        <v>559</v>
      </c>
      <c r="D696" s="210">
        <v>2</v>
      </c>
    </row>
    <row r="697" spans="1:4" x14ac:dyDescent="0.2">
      <c r="A697" s="207">
        <v>437</v>
      </c>
      <c r="B697" s="208">
        <v>1403</v>
      </c>
      <c r="C697" s="209" t="s">
        <v>560</v>
      </c>
      <c r="D697" s="210">
        <v>2</v>
      </c>
    </row>
    <row r="698" spans="1:4" x14ac:dyDescent="0.2">
      <c r="A698" s="207">
        <v>437</v>
      </c>
      <c r="B698" s="208">
        <v>1404</v>
      </c>
      <c r="C698" s="209" t="s">
        <v>560</v>
      </c>
      <c r="D698" s="210">
        <v>1</v>
      </c>
    </row>
    <row r="699" spans="1:4" x14ac:dyDescent="0.2">
      <c r="A699" s="207">
        <v>437</v>
      </c>
      <c r="B699" s="208">
        <v>1405</v>
      </c>
      <c r="C699" s="209" t="s">
        <v>560</v>
      </c>
      <c r="D699" s="210">
        <v>1</v>
      </c>
    </row>
    <row r="700" spans="1:4" x14ac:dyDescent="0.2">
      <c r="A700" s="207">
        <v>439</v>
      </c>
      <c r="B700" s="208">
        <v>346</v>
      </c>
      <c r="C700" s="209" t="s">
        <v>561</v>
      </c>
      <c r="D700" s="210">
        <v>2</v>
      </c>
    </row>
    <row r="701" spans="1:4" x14ac:dyDescent="0.2">
      <c r="A701" s="207">
        <v>439</v>
      </c>
      <c r="B701" s="208">
        <v>349</v>
      </c>
      <c r="C701" s="209" t="s">
        <v>561</v>
      </c>
      <c r="D701" s="210">
        <v>1</v>
      </c>
    </row>
    <row r="702" spans="1:4" x14ac:dyDescent="0.2">
      <c r="A702" s="207">
        <v>440</v>
      </c>
      <c r="B702" s="208">
        <v>210</v>
      </c>
      <c r="C702" s="209" t="s">
        <v>562</v>
      </c>
      <c r="D702" s="210">
        <v>2</v>
      </c>
    </row>
    <row r="703" spans="1:4" x14ac:dyDescent="0.2">
      <c r="A703" s="207">
        <v>440</v>
      </c>
      <c r="B703" s="208">
        <v>347</v>
      </c>
      <c r="C703" s="209" t="s">
        <v>562</v>
      </c>
      <c r="D703" s="210" t="s">
        <v>412</v>
      </c>
    </row>
    <row r="704" spans="1:4" x14ac:dyDescent="0.2">
      <c r="A704" s="207">
        <v>440</v>
      </c>
      <c r="B704" s="208">
        <v>348</v>
      </c>
      <c r="C704" s="209" t="s">
        <v>562</v>
      </c>
      <c r="D704" s="210" t="s">
        <v>412</v>
      </c>
    </row>
    <row r="705" spans="1:4" x14ac:dyDescent="0.2">
      <c r="A705" s="207">
        <v>441</v>
      </c>
      <c r="B705" s="208">
        <v>206</v>
      </c>
      <c r="C705" s="209" t="s">
        <v>456</v>
      </c>
      <c r="D705" s="210">
        <v>2</v>
      </c>
    </row>
    <row r="706" spans="1:4" x14ac:dyDescent="0.2">
      <c r="A706" s="207">
        <v>441</v>
      </c>
      <c r="B706" s="208">
        <v>350</v>
      </c>
      <c r="C706" s="209" t="s">
        <v>456</v>
      </c>
      <c r="D706" s="210">
        <v>1</v>
      </c>
    </row>
    <row r="707" spans="1:4" x14ac:dyDescent="0.2">
      <c r="A707" s="207">
        <v>441</v>
      </c>
      <c r="B707" s="208">
        <v>351</v>
      </c>
      <c r="C707" s="209" t="s">
        <v>456</v>
      </c>
      <c r="D707" s="210">
        <v>1</v>
      </c>
    </row>
    <row r="708" spans="1:4" x14ac:dyDescent="0.2">
      <c r="A708" s="207">
        <v>441</v>
      </c>
      <c r="B708" s="208">
        <v>352</v>
      </c>
      <c r="C708" s="209" t="s">
        <v>456</v>
      </c>
      <c r="D708" s="210">
        <v>1</v>
      </c>
    </row>
    <row r="709" spans="1:4" x14ac:dyDescent="0.2">
      <c r="A709" s="207">
        <v>442</v>
      </c>
      <c r="B709" s="208">
        <v>356</v>
      </c>
      <c r="C709" s="209" t="s">
        <v>462</v>
      </c>
      <c r="D709" s="210" t="s">
        <v>412</v>
      </c>
    </row>
    <row r="710" spans="1:4" x14ac:dyDescent="0.2">
      <c r="A710" s="207">
        <v>442</v>
      </c>
      <c r="B710" s="208">
        <v>357</v>
      </c>
      <c r="C710" s="209" t="s">
        <v>462</v>
      </c>
      <c r="D710" s="210" t="s">
        <v>412</v>
      </c>
    </row>
    <row r="711" spans="1:4" x14ac:dyDescent="0.2">
      <c r="A711" s="207">
        <v>443</v>
      </c>
      <c r="B711" s="208">
        <v>358</v>
      </c>
      <c r="C711" s="209" t="s">
        <v>497</v>
      </c>
      <c r="D711" s="210">
        <v>1</v>
      </c>
    </row>
    <row r="712" spans="1:4" x14ac:dyDescent="0.2">
      <c r="A712" s="207">
        <v>443</v>
      </c>
      <c r="B712" s="208">
        <v>359</v>
      </c>
      <c r="C712" s="209" t="s">
        <v>497</v>
      </c>
      <c r="D712" s="210" t="s">
        <v>476</v>
      </c>
    </row>
    <row r="713" spans="1:4" x14ac:dyDescent="0.2">
      <c r="A713" s="207">
        <v>444</v>
      </c>
      <c r="B713" s="208">
        <v>208</v>
      </c>
      <c r="C713" s="209" t="s">
        <v>503</v>
      </c>
      <c r="D713" s="210">
        <v>2</v>
      </c>
    </row>
    <row r="714" spans="1:4" x14ac:dyDescent="0.2">
      <c r="A714" s="207">
        <v>444</v>
      </c>
      <c r="B714" s="208">
        <v>358</v>
      </c>
      <c r="C714" s="209" t="s">
        <v>503</v>
      </c>
      <c r="D714" s="210" t="s">
        <v>501</v>
      </c>
    </row>
    <row r="715" spans="1:4" x14ac:dyDescent="0.2">
      <c r="A715" s="207">
        <v>444</v>
      </c>
      <c r="B715" s="208">
        <v>360</v>
      </c>
      <c r="C715" s="209" t="s">
        <v>503</v>
      </c>
      <c r="D715" s="210" t="s">
        <v>501</v>
      </c>
    </row>
    <row r="716" spans="1:4" x14ac:dyDescent="0.2">
      <c r="A716" s="207">
        <v>445</v>
      </c>
      <c r="B716" s="208">
        <v>1406</v>
      </c>
      <c r="C716" s="209" t="s">
        <v>563</v>
      </c>
      <c r="D716" s="210">
        <v>1</v>
      </c>
    </row>
    <row r="717" spans="1:4" x14ac:dyDescent="0.2">
      <c r="A717" s="207">
        <v>445</v>
      </c>
      <c r="B717" s="208">
        <v>1407</v>
      </c>
      <c r="C717" s="209" t="s">
        <v>563</v>
      </c>
      <c r="D717" s="210">
        <v>2</v>
      </c>
    </row>
    <row r="718" spans="1:4" x14ac:dyDescent="0.2">
      <c r="A718" s="207">
        <v>446</v>
      </c>
      <c r="B718" s="208">
        <v>1408</v>
      </c>
      <c r="C718" s="209" t="s">
        <v>563</v>
      </c>
      <c r="D718" s="210">
        <v>1</v>
      </c>
    </row>
    <row r="719" spans="1:4" x14ac:dyDescent="0.2">
      <c r="A719" s="207">
        <v>446</v>
      </c>
      <c r="B719" s="208">
        <v>1409</v>
      </c>
      <c r="C719" s="209" t="s">
        <v>563</v>
      </c>
      <c r="D719" s="210">
        <v>2</v>
      </c>
    </row>
    <row r="720" spans="1:4" x14ac:dyDescent="0.2">
      <c r="A720" s="207">
        <v>447</v>
      </c>
      <c r="B720" s="208">
        <v>206</v>
      </c>
      <c r="C720" s="209" t="s">
        <v>470</v>
      </c>
      <c r="D720" s="210">
        <v>2</v>
      </c>
    </row>
    <row r="721" spans="1:4" x14ac:dyDescent="0.2">
      <c r="A721" s="207">
        <v>448</v>
      </c>
      <c r="B721" s="208">
        <v>1125</v>
      </c>
      <c r="C721" s="209" t="s">
        <v>470</v>
      </c>
      <c r="D721" s="210">
        <v>2</v>
      </c>
    </row>
    <row r="722" spans="1:4" x14ac:dyDescent="0.2">
      <c r="A722" s="207">
        <v>449</v>
      </c>
      <c r="B722" s="208">
        <v>1127</v>
      </c>
      <c r="C722" s="209" t="s">
        <v>470</v>
      </c>
      <c r="D722" s="210">
        <v>2</v>
      </c>
    </row>
    <row r="723" spans="1:4" x14ac:dyDescent="0.2">
      <c r="A723" s="207">
        <v>450</v>
      </c>
      <c r="B723" s="208">
        <v>1129</v>
      </c>
      <c r="C723" s="209" t="s">
        <v>470</v>
      </c>
      <c r="D723" s="210">
        <v>2</v>
      </c>
    </row>
    <row r="724" spans="1:4" x14ac:dyDescent="0.2">
      <c r="A724" s="207">
        <v>451</v>
      </c>
      <c r="B724" s="208">
        <v>1140</v>
      </c>
      <c r="C724" s="209" t="s">
        <v>470</v>
      </c>
      <c r="D724" s="210">
        <v>2</v>
      </c>
    </row>
    <row r="725" spans="1:4" x14ac:dyDescent="0.2">
      <c r="A725" s="207">
        <v>452</v>
      </c>
      <c r="B725" s="208">
        <v>1142</v>
      </c>
      <c r="C725" s="209" t="s">
        <v>470</v>
      </c>
      <c r="D725" s="210">
        <v>2</v>
      </c>
    </row>
    <row r="726" spans="1:4" x14ac:dyDescent="0.2">
      <c r="A726" s="207">
        <v>453</v>
      </c>
      <c r="B726" s="208">
        <v>1144</v>
      </c>
      <c r="C726" s="209" t="s">
        <v>470</v>
      </c>
      <c r="D726" s="210">
        <v>2</v>
      </c>
    </row>
    <row r="727" spans="1:4" x14ac:dyDescent="0.2">
      <c r="A727" s="207">
        <v>454</v>
      </c>
      <c r="B727" s="208">
        <v>1146</v>
      </c>
      <c r="C727" s="209" t="s">
        <v>470</v>
      </c>
      <c r="D727" s="210">
        <v>2</v>
      </c>
    </row>
    <row r="728" spans="1:4" x14ac:dyDescent="0.2">
      <c r="A728" s="207">
        <v>455</v>
      </c>
      <c r="B728" s="208">
        <v>1148</v>
      </c>
      <c r="C728" s="209" t="s">
        <v>470</v>
      </c>
      <c r="D728" s="210">
        <v>2</v>
      </c>
    </row>
    <row r="729" spans="1:4" x14ac:dyDescent="0.2">
      <c r="A729" s="207">
        <v>456</v>
      </c>
      <c r="B729" s="208">
        <v>1150</v>
      </c>
      <c r="C729" s="209" t="s">
        <v>470</v>
      </c>
      <c r="D729" s="210">
        <v>2</v>
      </c>
    </row>
    <row r="730" spans="1:4" x14ac:dyDescent="0.2">
      <c r="A730" s="207">
        <v>459</v>
      </c>
      <c r="B730" s="208">
        <v>1398</v>
      </c>
      <c r="C730" s="209" t="s">
        <v>470</v>
      </c>
      <c r="D730" s="210">
        <v>2</v>
      </c>
    </row>
    <row r="731" spans="1:4" x14ac:dyDescent="0.2">
      <c r="A731" s="207">
        <v>460</v>
      </c>
      <c r="B731" s="208">
        <v>361</v>
      </c>
      <c r="C731" s="209" t="s">
        <v>564</v>
      </c>
      <c r="D731" s="210" t="s">
        <v>394</v>
      </c>
    </row>
    <row r="732" spans="1:4" x14ac:dyDescent="0.2">
      <c r="A732" s="207">
        <v>461</v>
      </c>
      <c r="B732" s="208">
        <v>361</v>
      </c>
      <c r="C732" s="209" t="s">
        <v>564</v>
      </c>
      <c r="D732" s="210" t="s">
        <v>394</v>
      </c>
    </row>
    <row r="733" spans="1:4" x14ac:dyDescent="0.2">
      <c r="A733" s="207">
        <v>462</v>
      </c>
      <c r="B733" s="208">
        <v>362</v>
      </c>
      <c r="C733" s="209" t="s">
        <v>565</v>
      </c>
      <c r="D733" s="210" t="s">
        <v>394</v>
      </c>
    </row>
    <row r="734" spans="1:4" x14ac:dyDescent="0.2">
      <c r="A734" s="207">
        <v>463</v>
      </c>
      <c r="B734" s="208">
        <v>363</v>
      </c>
      <c r="C734" s="209" t="s">
        <v>566</v>
      </c>
      <c r="D734" s="210" t="s">
        <v>394</v>
      </c>
    </row>
    <row r="735" spans="1:4" x14ac:dyDescent="0.2">
      <c r="A735" s="207">
        <v>464</v>
      </c>
      <c r="B735" s="208">
        <v>364</v>
      </c>
      <c r="C735" s="209" t="s">
        <v>567</v>
      </c>
      <c r="D735" s="210">
        <v>1</v>
      </c>
    </row>
    <row r="736" spans="1:4" x14ac:dyDescent="0.2">
      <c r="A736" s="207">
        <v>464</v>
      </c>
      <c r="B736" s="208">
        <v>365</v>
      </c>
      <c r="C736" s="209" t="s">
        <v>567</v>
      </c>
      <c r="D736" s="210">
        <v>1</v>
      </c>
    </row>
    <row r="737" spans="1:4" x14ac:dyDescent="0.2">
      <c r="A737" s="207">
        <v>465</v>
      </c>
      <c r="B737" s="208">
        <v>1410</v>
      </c>
      <c r="C737" s="209" t="s">
        <v>568</v>
      </c>
      <c r="D737" s="210">
        <v>1</v>
      </c>
    </row>
    <row r="738" spans="1:4" x14ac:dyDescent="0.2">
      <c r="A738" s="207">
        <v>465</v>
      </c>
      <c r="B738" s="208">
        <v>1411</v>
      </c>
      <c r="C738" s="209" t="s">
        <v>568</v>
      </c>
      <c r="D738" s="210">
        <v>1</v>
      </c>
    </row>
    <row r="739" spans="1:4" x14ac:dyDescent="0.2">
      <c r="A739" s="207">
        <v>466</v>
      </c>
      <c r="B739" s="208">
        <v>366</v>
      </c>
      <c r="C739" s="209" t="s">
        <v>569</v>
      </c>
      <c r="D739" s="210" t="s">
        <v>412</v>
      </c>
    </row>
    <row r="740" spans="1:4" x14ac:dyDescent="0.2">
      <c r="A740" s="207">
        <v>467</v>
      </c>
      <c r="B740" s="208">
        <v>367</v>
      </c>
      <c r="C740" s="209" t="s">
        <v>569</v>
      </c>
      <c r="D740" s="210" t="s">
        <v>412</v>
      </c>
    </row>
    <row r="741" spans="1:4" x14ac:dyDescent="0.2">
      <c r="A741" s="207">
        <v>468</v>
      </c>
      <c r="B741" s="208">
        <v>368</v>
      </c>
      <c r="C741" s="209" t="s">
        <v>569</v>
      </c>
      <c r="D741" s="210" t="s">
        <v>412</v>
      </c>
    </row>
    <row r="742" spans="1:4" x14ac:dyDescent="0.2">
      <c r="A742" s="207">
        <v>469</v>
      </c>
      <c r="B742" s="208">
        <v>369</v>
      </c>
      <c r="C742" s="209" t="s">
        <v>569</v>
      </c>
      <c r="D742" s="210" t="s">
        <v>412</v>
      </c>
    </row>
    <row r="743" spans="1:4" x14ac:dyDescent="0.2">
      <c r="A743" s="207">
        <v>470</v>
      </c>
      <c r="B743" s="208">
        <v>370</v>
      </c>
      <c r="C743" s="209" t="s">
        <v>569</v>
      </c>
      <c r="D743" s="210" t="s">
        <v>412</v>
      </c>
    </row>
    <row r="744" spans="1:4" x14ac:dyDescent="0.2">
      <c r="A744" s="207">
        <v>473</v>
      </c>
      <c r="B744" s="208">
        <v>1412</v>
      </c>
      <c r="C744" s="209" t="s">
        <v>570</v>
      </c>
      <c r="D744" s="210">
        <v>1</v>
      </c>
    </row>
    <row r="745" spans="1:4" x14ac:dyDescent="0.2">
      <c r="A745" s="207">
        <v>473</v>
      </c>
      <c r="B745" s="208">
        <v>1413</v>
      </c>
      <c r="C745" s="209" t="s">
        <v>570</v>
      </c>
      <c r="D745" s="210">
        <v>2</v>
      </c>
    </row>
    <row r="746" spans="1:4" x14ac:dyDescent="0.2">
      <c r="A746" s="207">
        <v>474</v>
      </c>
      <c r="B746" s="208">
        <v>1414</v>
      </c>
      <c r="C746" s="209" t="s">
        <v>571</v>
      </c>
      <c r="D746" s="210" t="s">
        <v>394</v>
      </c>
    </row>
    <row r="747" spans="1:4" x14ac:dyDescent="0.2">
      <c r="A747" s="207">
        <v>475</v>
      </c>
      <c r="B747" s="208">
        <v>1415</v>
      </c>
      <c r="C747" s="209" t="s">
        <v>572</v>
      </c>
      <c r="D747" s="210">
        <v>1</v>
      </c>
    </row>
    <row r="748" spans="1:4" x14ac:dyDescent="0.2">
      <c r="A748" s="207">
        <v>475</v>
      </c>
      <c r="B748" s="208">
        <v>1416</v>
      </c>
      <c r="C748" s="209" t="s">
        <v>572</v>
      </c>
      <c r="D748" s="210">
        <v>2</v>
      </c>
    </row>
    <row r="749" spans="1:4" x14ac:dyDescent="0.2">
      <c r="A749" s="207">
        <v>476</v>
      </c>
      <c r="B749" s="208">
        <v>1417</v>
      </c>
      <c r="C749" s="209" t="s">
        <v>573</v>
      </c>
      <c r="D749" s="210" t="s">
        <v>394</v>
      </c>
    </row>
    <row r="750" spans="1:4" x14ac:dyDescent="0.2">
      <c r="A750" s="207">
        <v>477</v>
      </c>
      <c r="B750" s="208">
        <v>1418</v>
      </c>
      <c r="C750" s="209" t="s">
        <v>573</v>
      </c>
      <c r="D750" s="210" t="s">
        <v>394</v>
      </c>
    </row>
    <row r="751" spans="1:4" x14ac:dyDescent="0.2">
      <c r="A751" s="207">
        <v>478</v>
      </c>
      <c r="B751" s="208">
        <v>1419</v>
      </c>
      <c r="C751" s="209" t="s">
        <v>503</v>
      </c>
      <c r="D751" s="210">
        <v>1</v>
      </c>
    </row>
    <row r="752" spans="1:4" x14ac:dyDescent="0.2">
      <c r="A752" s="207">
        <v>478</v>
      </c>
      <c r="B752" s="208">
        <v>1420</v>
      </c>
      <c r="C752" s="209" t="s">
        <v>503</v>
      </c>
      <c r="D752" s="210">
        <v>1</v>
      </c>
    </row>
    <row r="753" spans="1:4" x14ac:dyDescent="0.2">
      <c r="A753" s="207">
        <v>478</v>
      </c>
      <c r="B753" s="208">
        <v>1421</v>
      </c>
      <c r="C753" s="209" t="s">
        <v>503</v>
      </c>
      <c r="D753" s="210">
        <v>2</v>
      </c>
    </row>
    <row r="754" spans="1:4" x14ac:dyDescent="0.2">
      <c r="A754" s="207">
        <v>479</v>
      </c>
      <c r="B754" s="208">
        <v>1424</v>
      </c>
      <c r="C754" s="209" t="s">
        <v>561</v>
      </c>
      <c r="D754" s="210">
        <v>2</v>
      </c>
    </row>
    <row r="755" spans="1:4" x14ac:dyDescent="0.2">
      <c r="A755" s="207">
        <v>479</v>
      </c>
      <c r="B755" s="208">
        <v>1425</v>
      </c>
      <c r="C755" s="209" t="s">
        <v>561</v>
      </c>
      <c r="D755" s="210">
        <v>1</v>
      </c>
    </row>
    <row r="756" spans="1:4" x14ac:dyDescent="0.2">
      <c r="A756" s="207">
        <v>480</v>
      </c>
      <c r="B756" s="208">
        <v>1426</v>
      </c>
      <c r="C756" s="209" t="s">
        <v>561</v>
      </c>
      <c r="D756" s="210">
        <v>2</v>
      </c>
    </row>
    <row r="757" spans="1:4" x14ac:dyDescent="0.2">
      <c r="A757" s="207">
        <v>480</v>
      </c>
      <c r="B757" s="208">
        <v>1427</v>
      </c>
      <c r="C757" s="209" t="s">
        <v>561</v>
      </c>
      <c r="D757" s="210">
        <v>1</v>
      </c>
    </row>
    <row r="758" spans="1:4" x14ac:dyDescent="0.2">
      <c r="A758" s="207">
        <v>481</v>
      </c>
      <c r="B758" s="208">
        <v>1428</v>
      </c>
      <c r="C758" s="209" t="s">
        <v>561</v>
      </c>
      <c r="D758" s="210">
        <v>2</v>
      </c>
    </row>
    <row r="759" spans="1:4" x14ac:dyDescent="0.2">
      <c r="A759" s="207">
        <v>481</v>
      </c>
      <c r="B759" s="208">
        <v>1429</v>
      </c>
      <c r="C759" s="209" t="s">
        <v>561</v>
      </c>
      <c r="D759" s="210">
        <v>1</v>
      </c>
    </row>
    <row r="760" spans="1:4" x14ac:dyDescent="0.2">
      <c r="A760" s="207">
        <v>482</v>
      </c>
      <c r="B760" s="208">
        <v>378</v>
      </c>
      <c r="C760" s="209" t="s">
        <v>574</v>
      </c>
      <c r="D760" s="210" t="s">
        <v>575</v>
      </c>
    </row>
    <row r="761" spans="1:4" x14ac:dyDescent="0.2">
      <c r="A761" s="207">
        <v>483</v>
      </c>
      <c r="B761" s="208">
        <v>379</v>
      </c>
      <c r="C761" s="209" t="s">
        <v>576</v>
      </c>
      <c r="D761" s="210" t="s">
        <v>575</v>
      </c>
    </row>
    <row r="762" spans="1:4" x14ac:dyDescent="0.2">
      <c r="A762" s="207">
        <v>484</v>
      </c>
      <c r="B762" s="208">
        <v>380</v>
      </c>
      <c r="C762" s="209" t="s">
        <v>577</v>
      </c>
      <c r="D762" s="210" t="s">
        <v>575</v>
      </c>
    </row>
    <row r="763" spans="1:4" x14ac:dyDescent="0.2">
      <c r="A763" s="207">
        <v>485</v>
      </c>
      <c r="B763" s="208">
        <v>381</v>
      </c>
      <c r="C763" s="209" t="s">
        <v>578</v>
      </c>
      <c r="D763" s="210" t="s">
        <v>575</v>
      </c>
    </row>
    <row r="764" spans="1:4" x14ac:dyDescent="0.2">
      <c r="A764" s="207">
        <v>486</v>
      </c>
      <c r="B764" s="208">
        <v>382</v>
      </c>
      <c r="C764" s="209" t="s">
        <v>579</v>
      </c>
      <c r="D764" s="210" t="s">
        <v>575</v>
      </c>
    </row>
    <row r="765" spans="1:4" x14ac:dyDescent="0.2">
      <c r="A765" s="207">
        <v>487</v>
      </c>
      <c r="B765" s="208">
        <v>383</v>
      </c>
      <c r="C765" s="209" t="s">
        <v>580</v>
      </c>
      <c r="D765" s="210" t="s">
        <v>575</v>
      </c>
    </row>
    <row r="766" spans="1:4" x14ac:dyDescent="0.2">
      <c r="A766" s="207">
        <v>488</v>
      </c>
      <c r="B766" s="208">
        <v>384</v>
      </c>
      <c r="C766" s="209" t="s">
        <v>581</v>
      </c>
      <c r="D766" s="210" t="s">
        <v>575</v>
      </c>
    </row>
    <row r="767" spans="1:4" x14ac:dyDescent="0.2">
      <c r="A767" s="207">
        <v>489</v>
      </c>
      <c r="B767" s="208">
        <v>385</v>
      </c>
      <c r="C767" s="209" t="s">
        <v>582</v>
      </c>
      <c r="D767" s="210" t="s">
        <v>575</v>
      </c>
    </row>
    <row r="768" spans="1:4" x14ac:dyDescent="0.2">
      <c r="A768" s="207">
        <v>490</v>
      </c>
      <c r="B768" s="208">
        <v>386</v>
      </c>
      <c r="C768" s="209" t="s">
        <v>583</v>
      </c>
      <c r="D768" s="210" t="s">
        <v>575</v>
      </c>
    </row>
    <row r="769" spans="1:4" x14ac:dyDescent="0.2">
      <c r="A769" s="207">
        <v>491</v>
      </c>
      <c r="B769" s="208">
        <v>387</v>
      </c>
      <c r="C769" s="209" t="s">
        <v>584</v>
      </c>
      <c r="D769" s="210" t="s">
        <v>575</v>
      </c>
    </row>
    <row r="770" spans="1:4" x14ac:dyDescent="0.2">
      <c r="A770" s="207">
        <v>492</v>
      </c>
      <c r="B770" s="208">
        <v>388</v>
      </c>
      <c r="C770" s="209" t="s">
        <v>585</v>
      </c>
      <c r="D770" s="210" t="s">
        <v>575</v>
      </c>
    </row>
    <row r="771" spans="1:4" x14ac:dyDescent="0.2">
      <c r="A771" s="207">
        <v>493</v>
      </c>
      <c r="B771" s="208">
        <v>389</v>
      </c>
      <c r="C771" s="209" t="s">
        <v>586</v>
      </c>
      <c r="D771" s="210" t="s">
        <v>575</v>
      </c>
    </row>
    <row r="772" spans="1:4" x14ac:dyDescent="0.2">
      <c r="A772" s="207">
        <v>494</v>
      </c>
      <c r="B772" s="208">
        <v>390</v>
      </c>
      <c r="C772" s="209" t="s">
        <v>587</v>
      </c>
      <c r="D772" s="210" t="s">
        <v>575</v>
      </c>
    </row>
    <row r="773" spans="1:4" x14ac:dyDescent="0.2">
      <c r="A773" s="207">
        <v>495</v>
      </c>
      <c r="B773" s="208">
        <v>391</v>
      </c>
      <c r="C773" s="209" t="s">
        <v>588</v>
      </c>
      <c r="D773" s="210" t="s">
        <v>575</v>
      </c>
    </row>
    <row r="774" spans="1:4" x14ac:dyDescent="0.2">
      <c r="A774" s="207">
        <v>496</v>
      </c>
      <c r="B774" s="208">
        <v>392</v>
      </c>
      <c r="C774" s="209" t="s">
        <v>589</v>
      </c>
      <c r="D774" s="210" t="s">
        <v>575</v>
      </c>
    </row>
    <row r="775" spans="1:4" x14ac:dyDescent="0.2">
      <c r="A775" s="207">
        <v>497</v>
      </c>
      <c r="B775" s="208">
        <v>393</v>
      </c>
      <c r="C775" s="209" t="s">
        <v>590</v>
      </c>
      <c r="D775" s="210" t="s">
        <v>575</v>
      </c>
    </row>
    <row r="776" spans="1:4" x14ac:dyDescent="0.2">
      <c r="A776" s="207">
        <v>498</v>
      </c>
      <c r="B776" s="208">
        <v>394</v>
      </c>
      <c r="C776" s="209" t="s">
        <v>591</v>
      </c>
      <c r="D776" s="210" t="s">
        <v>575</v>
      </c>
    </row>
    <row r="777" spans="1:4" x14ac:dyDescent="0.2">
      <c r="A777" s="207">
        <v>701</v>
      </c>
      <c r="B777" s="208">
        <v>343</v>
      </c>
      <c r="C777" s="209" t="s">
        <v>592</v>
      </c>
      <c r="D777" s="210" t="s">
        <v>394</v>
      </c>
    </row>
    <row r="778" spans="1:4" x14ac:dyDescent="0.2">
      <c r="A778" s="207">
        <v>702</v>
      </c>
      <c r="B778" s="208">
        <v>344</v>
      </c>
      <c r="C778" s="209" t="s">
        <v>592</v>
      </c>
      <c r="D778" s="210" t="s">
        <v>394</v>
      </c>
    </row>
    <row r="779" spans="1:4" x14ac:dyDescent="0.2">
      <c r="A779" s="207">
        <v>703</v>
      </c>
      <c r="B779" s="208">
        <v>317</v>
      </c>
      <c r="C779" s="209" t="s">
        <v>526</v>
      </c>
      <c r="D779" s="210" t="s">
        <v>394</v>
      </c>
    </row>
    <row r="780" spans="1:4" x14ac:dyDescent="0.2">
      <c r="A780" s="207">
        <v>704</v>
      </c>
      <c r="B780" s="208">
        <v>318</v>
      </c>
      <c r="C780" s="209" t="s">
        <v>526</v>
      </c>
      <c r="D780" s="210" t="s">
        <v>394</v>
      </c>
    </row>
    <row r="781" spans="1:4" x14ac:dyDescent="0.2">
      <c r="A781" s="207">
        <v>705</v>
      </c>
      <c r="B781" s="208">
        <v>319</v>
      </c>
      <c r="C781" s="209" t="s">
        <v>526</v>
      </c>
      <c r="D781" s="210" t="s">
        <v>394</v>
      </c>
    </row>
    <row r="782" spans="1:4" x14ac:dyDescent="0.2">
      <c r="A782" s="207">
        <v>706</v>
      </c>
      <c r="B782" s="208">
        <v>320</v>
      </c>
      <c r="C782" s="209" t="s">
        <v>526</v>
      </c>
      <c r="D782" s="210" t="s">
        <v>394</v>
      </c>
    </row>
    <row r="783" spans="1:4" x14ac:dyDescent="0.2">
      <c r="A783" s="207">
        <v>707</v>
      </c>
      <c r="B783" s="208">
        <v>321</v>
      </c>
      <c r="C783" s="209" t="s">
        <v>526</v>
      </c>
      <c r="D783" s="210" t="s">
        <v>394</v>
      </c>
    </row>
    <row r="784" spans="1:4" x14ac:dyDescent="0.2">
      <c r="A784" s="207">
        <v>708</v>
      </c>
      <c r="B784" s="208">
        <v>322</v>
      </c>
      <c r="C784" s="209" t="s">
        <v>526</v>
      </c>
      <c r="D784" s="210" t="s">
        <v>394</v>
      </c>
    </row>
    <row r="785" spans="1:4" x14ac:dyDescent="0.2">
      <c r="A785" s="207">
        <v>709</v>
      </c>
      <c r="B785" s="208">
        <v>323</v>
      </c>
      <c r="C785" s="209" t="s">
        <v>526</v>
      </c>
      <c r="D785" s="210" t="s">
        <v>394</v>
      </c>
    </row>
    <row r="786" spans="1:4" x14ac:dyDescent="0.2">
      <c r="A786" s="207">
        <v>710</v>
      </c>
      <c r="B786" s="208">
        <v>324</v>
      </c>
      <c r="C786" s="209" t="s">
        <v>526</v>
      </c>
      <c r="D786" s="210" t="s">
        <v>394</v>
      </c>
    </row>
    <row r="787" spans="1:4" x14ac:dyDescent="0.2">
      <c r="A787" s="207">
        <v>711</v>
      </c>
      <c r="B787" s="208">
        <v>325</v>
      </c>
      <c r="C787" s="209" t="s">
        <v>526</v>
      </c>
      <c r="D787" s="210" t="s">
        <v>394</v>
      </c>
    </row>
    <row r="788" spans="1:4" x14ac:dyDescent="0.2">
      <c r="A788" s="207">
        <v>712</v>
      </c>
      <c r="B788" s="208">
        <v>326</v>
      </c>
      <c r="C788" s="209" t="s">
        <v>593</v>
      </c>
      <c r="D788" s="210" t="s">
        <v>394</v>
      </c>
    </row>
    <row r="789" spans="1:4" x14ac:dyDescent="0.2">
      <c r="A789" s="207">
        <v>713</v>
      </c>
      <c r="B789" s="208">
        <v>328</v>
      </c>
      <c r="C789" s="209" t="s">
        <v>593</v>
      </c>
      <c r="D789" s="210" t="s">
        <v>394</v>
      </c>
    </row>
    <row r="790" spans="1:4" x14ac:dyDescent="0.2">
      <c r="A790" s="207">
        <v>714</v>
      </c>
      <c r="B790" s="208">
        <v>329</v>
      </c>
      <c r="C790" s="209" t="s">
        <v>593</v>
      </c>
      <c r="D790" s="210" t="s">
        <v>394</v>
      </c>
    </row>
    <row r="791" spans="1:4" x14ac:dyDescent="0.2">
      <c r="A791" s="207">
        <v>715</v>
      </c>
      <c r="B791" s="208">
        <v>330</v>
      </c>
      <c r="C791" s="209" t="s">
        <v>593</v>
      </c>
      <c r="D791" s="210" t="s">
        <v>394</v>
      </c>
    </row>
    <row r="792" spans="1:4" x14ac:dyDescent="0.2">
      <c r="A792" s="207">
        <v>716</v>
      </c>
      <c r="B792" s="208">
        <v>339</v>
      </c>
      <c r="C792" s="209" t="s">
        <v>594</v>
      </c>
      <c r="D792" s="210" t="s">
        <v>394</v>
      </c>
    </row>
    <row r="793" spans="1:4" x14ac:dyDescent="0.2">
      <c r="A793" s="207">
        <v>717</v>
      </c>
      <c r="B793" s="208">
        <v>340</v>
      </c>
      <c r="C793" s="209" t="s">
        <v>594</v>
      </c>
      <c r="D793" s="210" t="s">
        <v>394</v>
      </c>
    </row>
    <row r="794" spans="1:4" x14ac:dyDescent="0.2">
      <c r="A794" s="207">
        <v>718</v>
      </c>
      <c r="B794" s="208">
        <v>341</v>
      </c>
      <c r="C794" s="209" t="s">
        <v>595</v>
      </c>
      <c r="D794" s="210" t="s">
        <v>394</v>
      </c>
    </row>
    <row r="795" spans="1:4" x14ac:dyDescent="0.2">
      <c r="A795" s="207">
        <v>719</v>
      </c>
      <c r="B795" s="208">
        <v>342</v>
      </c>
      <c r="C795" s="209" t="s">
        <v>595</v>
      </c>
      <c r="D795" s="210" t="s">
        <v>394</v>
      </c>
    </row>
    <row r="796" spans="1:4" x14ac:dyDescent="0.2">
      <c r="A796" s="207">
        <v>720</v>
      </c>
      <c r="B796" s="208">
        <v>331</v>
      </c>
      <c r="C796" s="209" t="s">
        <v>453</v>
      </c>
      <c r="D796" s="210">
        <v>1</v>
      </c>
    </row>
    <row r="797" spans="1:4" x14ac:dyDescent="0.2">
      <c r="A797" s="207">
        <v>720</v>
      </c>
      <c r="B797" s="208">
        <v>332</v>
      </c>
      <c r="C797" s="209" t="s">
        <v>453</v>
      </c>
      <c r="D797" s="210">
        <v>1</v>
      </c>
    </row>
    <row r="798" spans="1:4" x14ac:dyDescent="0.2">
      <c r="A798" s="207">
        <v>720</v>
      </c>
      <c r="B798" s="208">
        <v>333</v>
      </c>
      <c r="C798" s="209" t="s">
        <v>453</v>
      </c>
      <c r="D798" s="210">
        <v>2</v>
      </c>
    </row>
    <row r="799" spans="1:4" x14ac:dyDescent="0.2">
      <c r="A799" s="207">
        <v>721</v>
      </c>
      <c r="B799" s="208">
        <v>327</v>
      </c>
      <c r="C799" s="209" t="s">
        <v>596</v>
      </c>
      <c r="D799" s="210">
        <v>2</v>
      </c>
    </row>
    <row r="800" spans="1:4" x14ac:dyDescent="0.2">
      <c r="A800" s="207">
        <v>721</v>
      </c>
      <c r="B800" s="208">
        <v>336</v>
      </c>
      <c r="C800" s="209" t="s">
        <v>596</v>
      </c>
      <c r="D800" s="210">
        <v>1</v>
      </c>
    </row>
    <row r="801" spans="1:4" x14ac:dyDescent="0.2">
      <c r="A801" s="207">
        <v>722</v>
      </c>
      <c r="B801" s="208">
        <v>13067</v>
      </c>
      <c r="C801" s="209" t="s">
        <v>596</v>
      </c>
      <c r="D801" s="210">
        <v>2</v>
      </c>
    </row>
    <row r="802" spans="1:4" x14ac:dyDescent="0.2">
      <c r="A802" s="207">
        <v>722</v>
      </c>
      <c r="B802" s="208">
        <v>13068</v>
      </c>
      <c r="C802" s="209" t="s">
        <v>596</v>
      </c>
      <c r="D802" s="210">
        <v>1</v>
      </c>
    </row>
    <row r="803" spans="1:4" x14ac:dyDescent="0.2">
      <c r="A803" s="207">
        <v>723</v>
      </c>
      <c r="B803" s="208">
        <v>13070</v>
      </c>
      <c r="C803" s="209" t="s">
        <v>596</v>
      </c>
      <c r="D803" s="210">
        <v>2</v>
      </c>
    </row>
    <row r="804" spans="1:4" x14ac:dyDescent="0.2">
      <c r="A804" s="207">
        <v>723</v>
      </c>
      <c r="B804" s="208">
        <v>13071</v>
      </c>
      <c r="C804" s="209" t="s">
        <v>596</v>
      </c>
      <c r="D804" s="210">
        <v>1</v>
      </c>
    </row>
    <row r="805" spans="1:4" x14ac:dyDescent="0.2">
      <c r="A805" s="207">
        <v>724</v>
      </c>
      <c r="B805" s="208">
        <v>13073</v>
      </c>
      <c r="C805" s="209" t="s">
        <v>596</v>
      </c>
      <c r="D805" s="210">
        <v>2</v>
      </c>
    </row>
    <row r="806" spans="1:4" x14ac:dyDescent="0.2">
      <c r="A806" s="207">
        <v>724</v>
      </c>
      <c r="B806" s="208">
        <v>13074</v>
      </c>
      <c r="C806" s="209" t="s">
        <v>596</v>
      </c>
      <c r="D806" s="210">
        <v>1</v>
      </c>
    </row>
    <row r="807" spans="1:4" x14ac:dyDescent="0.2">
      <c r="A807" s="207">
        <v>725</v>
      </c>
      <c r="B807" s="208">
        <v>13076</v>
      </c>
      <c r="C807" s="209" t="s">
        <v>596</v>
      </c>
      <c r="D807" s="210">
        <v>2</v>
      </c>
    </row>
    <row r="808" spans="1:4" x14ac:dyDescent="0.2">
      <c r="A808" s="207">
        <v>725</v>
      </c>
      <c r="B808" s="208">
        <v>13077</v>
      </c>
      <c r="C808" s="209" t="s">
        <v>596</v>
      </c>
      <c r="D808" s="210">
        <v>1</v>
      </c>
    </row>
    <row r="809" spans="1:4" x14ac:dyDescent="0.2">
      <c r="A809" s="207">
        <v>726</v>
      </c>
      <c r="B809" s="208">
        <v>13079</v>
      </c>
      <c r="C809" s="209" t="s">
        <v>596</v>
      </c>
      <c r="D809" s="210">
        <v>2</v>
      </c>
    </row>
    <row r="810" spans="1:4" x14ac:dyDescent="0.2">
      <c r="A810" s="207">
        <v>726</v>
      </c>
      <c r="B810" s="208">
        <v>13080</v>
      </c>
      <c r="C810" s="209" t="s">
        <v>596</v>
      </c>
      <c r="D810" s="210">
        <v>1</v>
      </c>
    </row>
    <row r="811" spans="1:4" x14ac:dyDescent="0.2">
      <c r="A811" s="207">
        <v>727</v>
      </c>
      <c r="B811" s="208">
        <v>13032</v>
      </c>
      <c r="C811" s="209" t="s">
        <v>596</v>
      </c>
      <c r="D811" s="210">
        <v>2</v>
      </c>
    </row>
    <row r="812" spans="1:4" x14ac:dyDescent="0.2">
      <c r="A812" s="207">
        <v>727</v>
      </c>
      <c r="B812" s="208">
        <v>13033</v>
      </c>
      <c r="C812" s="209" t="s">
        <v>596</v>
      </c>
      <c r="D812" s="210">
        <v>1</v>
      </c>
    </row>
    <row r="813" spans="1:4" x14ac:dyDescent="0.2">
      <c r="A813" s="207">
        <v>728</v>
      </c>
      <c r="B813" s="208">
        <v>13034</v>
      </c>
      <c r="C813" s="209" t="s">
        <v>597</v>
      </c>
      <c r="D813" s="210">
        <v>2</v>
      </c>
    </row>
    <row r="814" spans="1:4" x14ac:dyDescent="0.2">
      <c r="A814" s="207">
        <v>729</v>
      </c>
      <c r="B814" s="208">
        <v>13035</v>
      </c>
      <c r="C814" s="209" t="s">
        <v>596</v>
      </c>
      <c r="D814" s="210">
        <v>2</v>
      </c>
    </row>
    <row r="815" spans="1:4" x14ac:dyDescent="0.2">
      <c r="A815" s="207">
        <v>729</v>
      </c>
      <c r="B815" s="208">
        <v>13036</v>
      </c>
      <c r="C815" s="209" t="s">
        <v>596</v>
      </c>
      <c r="D815" s="210">
        <v>1</v>
      </c>
    </row>
    <row r="816" spans="1:4" x14ac:dyDescent="0.2">
      <c r="A816" s="207">
        <v>730</v>
      </c>
      <c r="B816" s="208">
        <v>13037</v>
      </c>
      <c r="C816" s="209" t="s">
        <v>597</v>
      </c>
      <c r="D816" s="210">
        <v>2</v>
      </c>
    </row>
    <row r="817" spans="1:4" x14ac:dyDescent="0.2">
      <c r="A817" s="207">
        <v>731</v>
      </c>
      <c r="B817" s="208">
        <v>13038</v>
      </c>
      <c r="C817" s="209" t="s">
        <v>596</v>
      </c>
      <c r="D817" s="210">
        <v>2</v>
      </c>
    </row>
    <row r="818" spans="1:4" x14ac:dyDescent="0.2">
      <c r="A818" s="207">
        <v>731</v>
      </c>
      <c r="B818" s="208">
        <v>13039</v>
      </c>
      <c r="C818" s="209" t="s">
        <v>596</v>
      </c>
      <c r="D818" s="210">
        <v>1</v>
      </c>
    </row>
    <row r="819" spans="1:4" x14ac:dyDescent="0.2">
      <c r="A819" s="207">
        <v>732</v>
      </c>
      <c r="B819" s="208">
        <v>13040</v>
      </c>
      <c r="C819" s="209" t="s">
        <v>597</v>
      </c>
      <c r="D819" s="210">
        <v>2</v>
      </c>
    </row>
    <row r="820" spans="1:4" x14ac:dyDescent="0.2">
      <c r="A820" s="207">
        <v>733</v>
      </c>
      <c r="B820" s="208">
        <v>13041</v>
      </c>
      <c r="C820" s="209" t="s">
        <v>596</v>
      </c>
      <c r="D820" s="210">
        <v>2</v>
      </c>
    </row>
    <row r="821" spans="1:4" x14ac:dyDescent="0.2">
      <c r="A821" s="207">
        <v>733</v>
      </c>
      <c r="B821" s="208">
        <v>13042</v>
      </c>
      <c r="C821" s="209" t="s">
        <v>596</v>
      </c>
      <c r="D821" s="210">
        <v>1</v>
      </c>
    </row>
    <row r="822" spans="1:4" x14ac:dyDescent="0.2">
      <c r="A822" s="207">
        <v>734</v>
      </c>
      <c r="B822" s="208">
        <v>13043</v>
      </c>
      <c r="C822" s="209" t="s">
        <v>597</v>
      </c>
      <c r="D822" s="210">
        <v>2</v>
      </c>
    </row>
    <row r="823" spans="1:4" x14ac:dyDescent="0.2">
      <c r="A823" s="207">
        <v>735</v>
      </c>
      <c r="B823" s="208">
        <v>13044</v>
      </c>
      <c r="C823" s="209" t="s">
        <v>596</v>
      </c>
      <c r="D823" s="210">
        <v>2</v>
      </c>
    </row>
    <row r="824" spans="1:4" x14ac:dyDescent="0.2">
      <c r="A824" s="207">
        <v>735</v>
      </c>
      <c r="B824" s="208">
        <v>13045</v>
      </c>
      <c r="C824" s="209" t="s">
        <v>596</v>
      </c>
      <c r="D824" s="210">
        <v>1</v>
      </c>
    </row>
    <row r="825" spans="1:4" x14ac:dyDescent="0.2">
      <c r="A825" s="207">
        <v>736</v>
      </c>
      <c r="B825" s="208">
        <v>13046</v>
      </c>
      <c r="C825" s="209" t="s">
        <v>597</v>
      </c>
      <c r="D825" s="210">
        <v>2</v>
      </c>
    </row>
    <row r="826" spans="1:4" x14ac:dyDescent="0.2">
      <c r="A826" s="207">
        <v>737</v>
      </c>
      <c r="B826" s="208">
        <v>13047</v>
      </c>
      <c r="C826" s="209" t="s">
        <v>596</v>
      </c>
      <c r="D826" s="210">
        <v>2</v>
      </c>
    </row>
    <row r="827" spans="1:4" x14ac:dyDescent="0.2">
      <c r="A827" s="207">
        <v>737</v>
      </c>
      <c r="B827" s="208">
        <v>13048</v>
      </c>
      <c r="C827" s="209" t="s">
        <v>596</v>
      </c>
      <c r="D827" s="210">
        <v>1</v>
      </c>
    </row>
    <row r="828" spans="1:4" x14ac:dyDescent="0.2">
      <c r="A828" s="207">
        <v>738</v>
      </c>
      <c r="B828" s="208">
        <v>13049</v>
      </c>
      <c r="C828" s="209" t="s">
        <v>597</v>
      </c>
      <c r="D828" s="210">
        <v>2</v>
      </c>
    </row>
    <row r="829" spans="1:4" x14ac:dyDescent="0.2">
      <c r="A829" s="207">
        <v>739</v>
      </c>
      <c r="B829" s="208">
        <v>13050</v>
      </c>
      <c r="C829" s="209" t="s">
        <v>596</v>
      </c>
      <c r="D829" s="210">
        <v>2</v>
      </c>
    </row>
    <row r="830" spans="1:4" x14ac:dyDescent="0.2">
      <c r="A830" s="207">
        <v>739</v>
      </c>
      <c r="B830" s="208">
        <v>13051</v>
      </c>
      <c r="C830" s="209" t="s">
        <v>596</v>
      </c>
      <c r="D830" s="210">
        <v>1</v>
      </c>
    </row>
    <row r="831" spans="1:4" x14ac:dyDescent="0.2">
      <c r="A831" s="207">
        <v>740</v>
      </c>
      <c r="B831" s="208">
        <v>13052</v>
      </c>
      <c r="C831" s="209" t="s">
        <v>597</v>
      </c>
      <c r="D831" s="210">
        <v>2</v>
      </c>
    </row>
    <row r="832" spans="1:4" x14ac:dyDescent="0.2">
      <c r="A832" s="207">
        <v>741</v>
      </c>
      <c r="B832" s="208">
        <v>13053</v>
      </c>
      <c r="C832" s="209" t="s">
        <v>596</v>
      </c>
      <c r="D832" s="210">
        <v>2</v>
      </c>
    </row>
    <row r="833" spans="1:4" x14ac:dyDescent="0.2">
      <c r="A833" s="207">
        <v>741</v>
      </c>
      <c r="B833" s="208">
        <v>13054</v>
      </c>
      <c r="C833" s="209" t="s">
        <v>596</v>
      </c>
      <c r="D833" s="210">
        <v>1</v>
      </c>
    </row>
    <row r="834" spans="1:4" x14ac:dyDescent="0.2">
      <c r="A834" s="207">
        <v>742</v>
      </c>
      <c r="B834" s="208">
        <v>13055</v>
      </c>
      <c r="C834" s="209" t="s">
        <v>597</v>
      </c>
      <c r="D834" s="210">
        <v>2</v>
      </c>
    </row>
    <row r="835" spans="1:4" x14ac:dyDescent="0.2">
      <c r="A835" s="207">
        <v>743</v>
      </c>
      <c r="B835" s="208">
        <v>13056</v>
      </c>
      <c r="C835" s="209" t="s">
        <v>596</v>
      </c>
      <c r="D835" s="210">
        <v>2</v>
      </c>
    </row>
    <row r="836" spans="1:4" x14ac:dyDescent="0.2">
      <c r="A836" s="207">
        <v>743</v>
      </c>
      <c r="B836" s="208">
        <v>13057</v>
      </c>
      <c r="C836" s="209" t="s">
        <v>596</v>
      </c>
      <c r="D836" s="210">
        <v>1</v>
      </c>
    </row>
    <row r="837" spans="1:4" x14ac:dyDescent="0.2">
      <c r="A837" s="207">
        <v>744</v>
      </c>
      <c r="B837" s="208">
        <v>13058</v>
      </c>
      <c r="C837" s="209" t="s">
        <v>597</v>
      </c>
      <c r="D837" s="210">
        <v>2</v>
      </c>
    </row>
    <row r="838" spans="1:4" x14ac:dyDescent="0.2">
      <c r="A838" s="207">
        <v>745</v>
      </c>
      <c r="B838" s="208">
        <v>13059</v>
      </c>
      <c r="C838" s="209" t="s">
        <v>596</v>
      </c>
      <c r="D838" s="210">
        <v>2</v>
      </c>
    </row>
    <row r="839" spans="1:4" x14ac:dyDescent="0.2">
      <c r="A839" s="207">
        <v>745</v>
      </c>
      <c r="B839" s="208">
        <v>13060</v>
      </c>
      <c r="C839" s="209" t="s">
        <v>596</v>
      </c>
      <c r="D839" s="210">
        <v>1</v>
      </c>
    </row>
    <row r="840" spans="1:4" x14ac:dyDescent="0.2">
      <c r="A840" s="207">
        <v>746</v>
      </c>
      <c r="B840" s="208">
        <v>13061</v>
      </c>
      <c r="C840" s="209" t="s">
        <v>597</v>
      </c>
      <c r="D840" s="210">
        <v>2</v>
      </c>
    </row>
    <row r="841" spans="1:4" x14ac:dyDescent="0.2">
      <c r="A841" s="207">
        <v>747</v>
      </c>
      <c r="B841" s="208">
        <v>13062</v>
      </c>
      <c r="C841" s="209" t="s">
        <v>596</v>
      </c>
      <c r="D841" s="210">
        <v>2</v>
      </c>
    </row>
    <row r="842" spans="1:4" x14ac:dyDescent="0.2">
      <c r="A842" s="207">
        <v>747</v>
      </c>
      <c r="B842" s="208">
        <v>13063</v>
      </c>
      <c r="C842" s="209" t="s">
        <v>596</v>
      </c>
      <c r="D842" s="210">
        <v>1</v>
      </c>
    </row>
    <row r="843" spans="1:4" x14ac:dyDescent="0.2">
      <c r="A843" s="207">
        <v>748</v>
      </c>
      <c r="B843" s="208">
        <v>13064</v>
      </c>
      <c r="C843" s="209" t="s">
        <v>596</v>
      </c>
      <c r="D843" s="210">
        <v>2</v>
      </c>
    </row>
    <row r="844" spans="1:4" x14ac:dyDescent="0.2">
      <c r="A844" s="207">
        <v>748</v>
      </c>
      <c r="B844" s="208">
        <v>13065</v>
      </c>
      <c r="C844" s="209" t="s">
        <v>596</v>
      </c>
      <c r="D844" s="210">
        <v>1</v>
      </c>
    </row>
    <row r="845" spans="1:4" x14ac:dyDescent="0.2">
      <c r="A845" s="207">
        <v>749</v>
      </c>
      <c r="B845" s="208">
        <v>13066</v>
      </c>
      <c r="C845" s="209" t="s">
        <v>597</v>
      </c>
      <c r="D845" s="210">
        <v>2</v>
      </c>
    </row>
    <row r="846" spans="1:4" x14ac:dyDescent="0.2">
      <c r="A846" s="207">
        <v>752</v>
      </c>
      <c r="B846" s="208">
        <v>13011</v>
      </c>
      <c r="C846" s="209" t="s">
        <v>596</v>
      </c>
      <c r="D846" s="210">
        <v>2</v>
      </c>
    </row>
    <row r="847" spans="1:4" x14ac:dyDescent="0.2">
      <c r="A847" s="207">
        <v>752</v>
      </c>
      <c r="B847" s="208">
        <v>13012</v>
      </c>
      <c r="C847" s="209" t="s">
        <v>596</v>
      </c>
      <c r="D847" s="210">
        <v>1</v>
      </c>
    </row>
    <row r="848" spans="1:4" x14ac:dyDescent="0.2">
      <c r="A848" s="207">
        <v>753</v>
      </c>
      <c r="B848" s="208">
        <v>13013</v>
      </c>
      <c r="C848" s="209" t="s">
        <v>598</v>
      </c>
      <c r="D848" s="210">
        <v>2</v>
      </c>
    </row>
    <row r="849" spans="1:4" x14ac:dyDescent="0.2">
      <c r="A849" s="207">
        <v>754</v>
      </c>
      <c r="B849" s="208">
        <v>13014</v>
      </c>
      <c r="C849" s="209" t="s">
        <v>596</v>
      </c>
      <c r="D849" s="210">
        <v>2</v>
      </c>
    </row>
    <row r="850" spans="1:4" x14ac:dyDescent="0.2">
      <c r="A850" s="207">
        <v>754</v>
      </c>
      <c r="B850" s="208">
        <v>13015</v>
      </c>
      <c r="C850" s="209" t="s">
        <v>596</v>
      </c>
      <c r="D850" s="210">
        <v>1</v>
      </c>
    </row>
    <row r="851" spans="1:4" x14ac:dyDescent="0.2">
      <c r="A851" s="207">
        <v>755</v>
      </c>
      <c r="B851" s="208">
        <v>13016</v>
      </c>
      <c r="C851" s="209" t="s">
        <v>598</v>
      </c>
      <c r="D851" s="210">
        <v>2</v>
      </c>
    </row>
    <row r="852" spans="1:4" x14ac:dyDescent="0.2">
      <c r="A852" s="207">
        <v>756</v>
      </c>
      <c r="B852" s="208">
        <v>13017</v>
      </c>
      <c r="C852" s="209" t="s">
        <v>596</v>
      </c>
      <c r="D852" s="210">
        <v>2</v>
      </c>
    </row>
    <row r="853" spans="1:4" x14ac:dyDescent="0.2">
      <c r="A853" s="207">
        <v>756</v>
      </c>
      <c r="B853" s="208">
        <v>13018</v>
      </c>
      <c r="C853" s="209" t="s">
        <v>596</v>
      </c>
      <c r="D853" s="210">
        <v>1</v>
      </c>
    </row>
    <row r="854" spans="1:4" x14ac:dyDescent="0.2">
      <c r="A854" s="207">
        <v>757</v>
      </c>
      <c r="B854" s="208">
        <v>13019</v>
      </c>
      <c r="C854" s="209" t="s">
        <v>598</v>
      </c>
      <c r="D854" s="210">
        <v>2</v>
      </c>
    </row>
    <row r="855" spans="1:4" x14ac:dyDescent="0.2">
      <c r="A855" s="207">
        <v>758</v>
      </c>
      <c r="B855" s="208">
        <v>13020</v>
      </c>
      <c r="C855" s="209" t="s">
        <v>596</v>
      </c>
      <c r="D855" s="210">
        <v>2</v>
      </c>
    </row>
    <row r="856" spans="1:4" x14ac:dyDescent="0.2">
      <c r="A856" s="207">
        <v>758</v>
      </c>
      <c r="B856" s="208">
        <v>13021</v>
      </c>
      <c r="C856" s="209" t="s">
        <v>596</v>
      </c>
      <c r="D856" s="210">
        <v>1</v>
      </c>
    </row>
    <row r="857" spans="1:4" x14ac:dyDescent="0.2">
      <c r="A857" s="207">
        <v>759</v>
      </c>
      <c r="B857" s="208">
        <v>13022</v>
      </c>
      <c r="C857" s="209" t="s">
        <v>598</v>
      </c>
      <c r="D857" s="210">
        <v>2</v>
      </c>
    </row>
    <row r="858" spans="1:4" x14ac:dyDescent="0.2">
      <c r="A858" s="207">
        <v>760</v>
      </c>
      <c r="B858" s="208">
        <v>13023</v>
      </c>
      <c r="C858" s="209" t="s">
        <v>596</v>
      </c>
      <c r="D858" s="210">
        <v>2</v>
      </c>
    </row>
    <row r="859" spans="1:4" x14ac:dyDescent="0.2">
      <c r="A859" s="207">
        <v>760</v>
      </c>
      <c r="B859" s="208">
        <v>13024</v>
      </c>
      <c r="C859" s="209" t="s">
        <v>596</v>
      </c>
      <c r="D859" s="210">
        <v>1</v>
      </c>
    </row>
    <row r="860" spans="1:4" x14ac:dyDescent="0.2">
      <c r="A860" s="207">
        <v>761</v>
      </c>
      <c r="B860" s="208">
        <v>13025</v>
      </c>
      <c r="C860" s="209" t="s">
        <v>598</v>
      </c>
      <c r="D860" s="210">
        <v>2</v>
      </c>
    </row>
    <row r="861" spans="1:4" x14ac:dyDescent="0.2">
      <c r="A861" s="207">
        <v>762</v>
      </c>
      <c r="B861" s="208">
        <v>13026</v>
      </c>
      <c r="C861" s="209" t="s">
        <v>596</v>
      </c>
      <c r="D861" s="210">
        <v>2</v>
      </c>
    </row>
    <row r="862" spans="1:4" x14ac:dyDescent="0.2">
      <c r="A862" s="207">
        <v>762</v>
      </c>
      <c r="B862" s="208">
        <v>13027</v>
      </c>
      <c r="C862" s="209" t="s">
        <v>596</v>
      </c>
      <c r="D862" s="210">
        <v>1</v>
      </c>
    </row>
    <row r="863" spans="1:4" x14ac:dyDescent="0.2">
      <c r="A863" s="207">
        <v>763</v>
      </c>
      <c r="B863" s="208">
        <v>13028</v>
      </c>
      <c r="C863" s="209" t="s">
        <v>598</v>
      </c>
      <c r="D863" s="210">
        <v>2</v>
      </c>
    </row>
    <row r="864" spans="1:4" x14ac:dyDescent="0.2">
      <c r="A864" s="207">
        <v>764</v>
      </c>
      <c r="B864" s="208">
        <v>13002</v>
      </c>
      <c r="C864" s="209" t="s">
        <v>596</v>
      </c>
      <c r="D864" s="210">
        <v>2</v>
      </c>
    </row>
    <row r="865" spans="1:4" x14ac:dyDescent="0.2">
      <c r="A865" s="207">
        <v>764</v>
      </c>
      <c r="B865" s="208">
        <v>13003</v>
      </c>
      <c r="C865" s="209" t="s">
        <v>596</v>
      </c>
      <c r="D865" s="210">
        <v>1</v>
      </c>
    </row>
    <row r="866" spans="1:4" x14ac:dyDescent="0.2">
      <c r="A866" s="207">
        <v>765</v>
      </c>
      <c r="B866" s="208">
        <v>13004</v>
      </c>
      <c r="C866" s="209" t="s">
        <v>598</v>
      </c>
      <c r="D866" s="210">
        <v>2</v>
      </c>
    </row>
    <row r="867" spans="1:4" x14ac:dyDescent="0.2">
      <c r="A867" s="207">
        <v>766</v>
      </c>
      <c r="B867" s="208">
        <v>13005</v>
      </c>
      <c r="C867" s="209" t="s">
        <v>596</v>
      </c>
      <c r="D867" s="210">
        <v>2</v>
      </c>
    </row>
    <row r="868" spans="1:4" x14ac:dyDescent="0.2">
      <c r="A868" s="207">
        <v>766</v>
      </c>
      <c r="B868" s="208">
        <v>13006</v>
      </c>
      <c r="C868" s="209" t="s">
        <v>596</v>
      </c>
      <c r="D868" s="210">
        <v>1</v>
      </c>
    </row>
    <row r="869" spans="1:4" x14ac:dyDescent="0.2">
      <c r="A869" s="207">
        <v>767</v>
      </c>
      <c r="B869" s="208">
        <v>13007</v>
      </c>
      <c r="C869" s="209" t="s">
        <v>598</v>
      </c>
      <c r="D869" s="210">
        <v>2</v>
      </c>
    </row>
    <row r="870" spans="1:4" x14ac:dyDescent="0.2">
      <c r="A870" s="207">
        <v>768</v>
      </c>
      <c r="B870" s="208">
        <v>13008</v>
      </c>
      <c r="C870" s="209" t="s">
        <v>596</v>
      </c>
      <c r="D870" s="210">
        <v>2</v>
      </c>
    </row>
    <row r="871" spans="1:4" x14ac:dyDescent="0.2">
      <c r="A871" s="207">
        <v>768</v>
      </c>
      <c r="B871" s="208">
        <v>13009</v>
      </c>
      <c r="C871" s="209" t="s">
        <v>596</v>
      </c>
      <c r="D871" s="210">
        <v>1</v>
      </c>
    </row>
    <row r="872" spans="1:4" x14ac:dyDescent="0.2">
      <c r="A872" s="207">
        <v>769</v>
      </c>
      <c r="B872" s="208">
        <v>13010</v>
      </c>
      <c r="C872" s="209" t="s">
        <v>598</v>
      </c>
      <c r="D872" s="210">
        <v>2</v>
      </c>
    </row>
    <row r="873" spans="1:4" x14ac:dyDescent="0.2">
      <c r="A873" s="207">
        <v>770</v>
      </c>
      <c r="B873" s="208">
        <v>13001</v>
      </c>
      <c r="C873" s="209" t="s">
        <v>599</v>
      </c>
      <c r="D873" s="210">
        <v>2</v>
      </c>
    </row>
    <row r="874" spans="1:4" x14ac:dyDescent="0.2">
      <c r="A874" s="207">
        <v>775</v>
      </c>
      <c r="B874" s="208">
        <v>334</v>
      </c>
      <c r="C874" s="209" t="s">
        <v>600</v>
      </c>
      <c r="D874" s="210">
        <v>2</v>
      </c>
    </row>
    <row r="875" spans="1:4" x14ac:dyDescent="0.2">
      <c r="A875" s="207">
        <v>776</v>
      </c>
      <c r="B875" s="208">
        <v>335</v>
      </c>
      <c r="C875" s="209" t="s">
        <v>600</v>
      </c>
      <c r="D875" s="210">
        <v>2</v>
      </c>
    </row>
    <row r="876" spans="1:4" x14ac:dyDescent="0.2">
      <c r="A876" s="207">
        <v>781</v>
      </c>
      <c r="B876" s="208">
        <v>327</v>
      </c>
      <c r="C876" s="209" t="s">
        <v>596</v>
      </c>
      <c r="D876" s="210">
        <v>1</v>
      </c>
    </row>
    <row r="877" spans="1:4" x14ac:dyDescent="0.2">
      <c r="A877" s="207">
        <v>782</v>
      </c>
      <c r="B877" s="208">
        <v>13069</v>
      </c>
      <c r="C877" s="209" t="s">
        <v>596</v>
      </c>
      <c r="D877" s="210">
        <v>1</v>
      </c>
    </row>
    <row r="878" spans="1:4" x14ac:dyDescent="0.2">
      <c r="A878" s="207">
        <v>783</v>
      </c>
      <c r="B878" s="208">
        <v>13072</v>
      </c>
      <c r="C878" s="209" t="s">
        <v>596</v>
      </c>
      <c r="D878" s="210">
        <v>1</v>
      </c>
    </row>
    <row r="879" spans="1:4" x14ac:dyDescent="0.2">
      <c r="A879" s="207">
        <v>784</v>
      </c>
      <c r="B879" s="208">
        <v>13075</v>
      </c>
      <c r="C879" s="209" t="s">
        <v>596</v>
      </c>
      <c r="D879" s="210">
        <v>1</v>
      </c>
    </row>
    <row r="880" spans="1:4" x14ac:dyDescent="0.2">
      <c r="A880" s="207">
        <v>785</v>
      </c>
      <c r="B880" s="208">
        <v>13078</v>
      </c>
      <c r="C880" s="209" t="s">
        <v>596</v>
      </c>
      <c r="D880" s="210">
        <v>1</v>
      </c>
    </row>
    <row r="881" spans="1:4" x14ac:dyDescent="0.2">
      <c r="A881" s="207">
        <v>786</v>
      </c>
      <c r="B881" s="208">
        <v>13081</v>
      </c>
      <c r="C881" s="209" t="s">
        <v>596</v>
      </c>
      <c r="D881" s="210">
        <v>1</v>
      </c>
    </row>
    <row r="882" spans="1:4" x14ac:dyDescent="0.2">
      <c r="A882" s="207">
        <v>787</v>
      </c>
      <c r="B882" s="208">
        <v>13082</v>
      </c>
      <c r="C882" s="209" t="s">
        <v>601</v>
      </c>
      <c r="D882" s="210">
        <v>2</v>
      </c>
    </row>
    <row r="883" spans="1:4" x14ac:dyDescent="0.2">
      <c r="A883" s="207">
        <v>787</v>
      </c>
      <c r="B883" s="208">
        <v>13083</v>
      </c>
      <c r="C883" s="209" t="s">
        <v>601</v>
      </c>
      <c r="D883" s="210">
        <v>1</v>
      </c>
    </row>
    <row r="884" spans="1:4" x14ac:dyDescent="0.2">
      <c r="A884" s="207">
        <v>788</v>
      </c>
      <c r="B884" s="208">
        <v>13084</v>
      </c>
      <c r="C884" s="209" t="s">
        <v>602</v>
      </c>
      <c r="D884" s="210">
        <v>1</v>
      </c>
    </row>
    <row r="885" spans="1:4" x14ac:dyDescent="0.2">
      <c r="A885" s="207">
        <v>789</v>
      </c>
      <c r="B885" s="208">
        <v>13085</v>
      </c>
      <c r="C885" s="209" t="s">
        <v>603</v>
      </c>
      <c r="D885" s="210">
        <v>2</v>
      </c>
    </row>
    <row r="886" spans="1:4" x14ac:dyDescent="0.2">
      <c r="A886" s="207">
        <v>789</v>
      </c>
      <c r="B886" s="208">
        <v>13086</v>
      </c>
      <c r="C886" s="209" t="s">
        <v>603</v>
      </c>
      <c r="D886" s="210">
        <v>1</v>
      </c>
    </row>
    <row r="887" spans="1:4" x14ac:dyDescent="0.2">
      <c r="A887" s="207">
        <v>790</v>
      </c>
      <c r="B887" s="208">
        <v>13087</v>
      </c>
      <c r="C887" s="209" t="s">
        <v>604</v>
      </c>
      <c r="D887" s="210">
        <v>1</v>
      </c>
    </row>
    <row r="888" spans="1:4" x14ac:dyDescent="0.2">
      <c r="A888" s="207">
        <v>791</v>
      </c>
      <c r="B888" s="208">
        <v>13088</v>
      </c>
      <c r="C888" s="209" t="s">
        <v>605</v>
      </c>
      <c r="D888" s="210">
        <v>2</v>
      </c>
    </row>
    <row r="889" spans="1:4" x14ac:dyDescent="0.2">
      <c r="A889" s="207">
        <v>791</v>
      </c>
      <c r="B889" s="208">
        <v>13089</v>
      </c>
      <c r="C889" s="209" t="s">
        <v>605</v>
      </c>
      <c r="D889" s="210">
        <v>1</v>
      </c>
    </row>
    <row r="890" spans="1:4" x14ac:dyDescent="0.2">
      <c r="A890" s="207">
        <v>792</v>
      </c>
      <c r="B890" s="208">
        <v>13090</v>
      </c>
      <c r="C890" s="209" t="s">
        <v>606</v>
      </c>
      <c r="D890" s="210">
        <v>1</v>
      </c>
    </row>
    <row r="891" spans="1:4" x14ac:dyDescent="0.2">
      <c r="A891" s="207">
        <v>793</v>
      </c>
      <c r="B891" s="208">
        <v>13091</v>
      </c>
      <c r="C891" s="209" t="s">
        <v>596</v>
      </c>
      <c r="D891" s="210">
        <v>2</v>
      </c>
    </row>
    <row r="892" spans="1:4" x14ac:dyDescent="0.2">
      <c r="A892" s="207">
        <v>793</v>
      </c>
      <c r="B892" s="208">
        <v>13092</v>
      </c>
      <c r="C892" s="209" t="s">
        <v>596</v>
      </c>
      <c r="D892" s="210">
        <v>1</v>
      </c>
    </row>
    <row r="893" spans="1:4" x14ac:dyDescent="0.2">
      <c r="A893" s="207">
        <v>794</v>
      </c>
      <c r="B893" s="208">
        <v>13093</v>
      </c>
      <c r="C893" s="209" t="s">
        <v>597</v>
      </c>
      <c r="D893" s="210">
        <v>2</v>
      </c>
    </row>
    <row r="894" spans="1:4" x14ac:dyDescent="0.2">
      <c r="A894" s="207">
        <v>801</v>
      </c>
      <c r="B894" s="208">
        <v>306</v>
      </c>
      <c r="C894" s="209" t="s">
        <v>523</v>
      </c>
      <c r="D894" s="210">
        <v>1</v>
      </c>
    </row>
    <row r="895" spans="1:4" x14ac:dyDescent="0.2">
      <c r="A895" s="207">
        <v>802</v>
      </c>
      <c r="B895" s="208">
        <v>14005</v>
      </c>
      <c r="C895" s="209" t="s">
        <v>607</v>
      </c>
      <c r="D895" s="210">
        <v>2</v>
      </c>
    </row>
    <row r="896" spans="1:4" x14ac:dyDescent="0.2">
      <c r="A896" s="207">
        <v>802</v>
      </c>
      <c r="B896" s="208">
        <v>14006</v>
      </c>
      <c r="C896" s="209" t="s">
        <v>607</v>
      </c>
      <c r="D896" s="210">
        <v>1</v>
      </c>
    </row>
    <row r="897" spans="1:4" x14ac:dyDescent="0.2">
      <c r="A897" s="207">
        <v>803</v>
      </c>
      <c r="B897" s="208">
        <v>14007</v>
      </c>
      <c r="C897" s="209" t="s">
        <v>608</v>
      </c>
      <c r="D897" s="210" t="s">
        <v>394</v>
      </c>
    </row>
    <row r="898" spans="1:4" x14ac:dyDescent="0.2">
      <c r="A898" s="207">
        <v>804</v>
      </c>
      <c r="B898" s="208">
        <v>14008</v>
      </c>
      <c r="C898" s="209" t="s">
        <v>607</v>
      </c>
      <c r="D898" s="210">
        <v>2</v>
      </c>
    </row>
    <row r="899" spans="1:4" x14ac:dyDescent="0.2">
      <c r="A899" s="207">
        <v>804</v>
      </c>
      <c r="B899" s="208">
        <v>14009</v>
      </c>
      <c r="C899" s="209" t="s">
        <v>607</v>
      </c>
      <c r="D899" s="210">
        <v>1</v>
      </c>
    </row>
    <row r="900" spans="1:4" x14ac:dyDescent="0.2">
      <c r="A900" s="207">
        <v>805</v>
      </c>
      <c r="B900" s="208">
        <v>14010</v>
      </c>
      <c r="C900" s="209" t="s">
        <v>608</v>
      </c>
      <c r="D900" s="210" t="s">
        <v>394</v>
      </c>
    </row>
    <row r="901" spans="1:4" x14ac:dyDescent="0.2">
      <c r="A901" s="207">
        <v>806</v>
      </c>
      <c r="B901" s="208">
        <v>14011</v>
      </c>
      <c r="C901" s="209" t="s">
        <v>607</v>
      </c>
      <c r="D901" s="210">
        <v>2</v>
      </c>
    </row>
    <row r="902" spans="1:4" x14ac:dyDescent="0.2">
      <c r="A902" s="207">
        <v>806</v>
      </c>
      <c r="B902" s="208">
        <v>14012</v>
      </c>
      <c r="C902" s="209" t="s">
        <v>607</v>
      </c>
      <c r="D902" s="210">
        <v>1</v>
      </c>
    </row>
    <row r="903" spans="1:4" x14ac:dyDescent="0.2">
      <c r="A903" s="207">
        <v>807</v>
      </c>
      <c r="B903" s="208">
        <v>14013</v>
      </c>
      <c r="C903" s="209" t="s">
        <v>608</v>
      </c>
      <c r="D903" s="210" t="s">
        <v>394</v>
      </c>
    </row>
    <row r="904" spans="1:4" x14ac:dyDescent="0.2">
      <c r="A904" s="207">
        <v>808</v>
      </c>
      <c r="B904" s="208">
        <v>14017</v>
      </c>
      <c r="C904" s="209" t="s">
        <v>607</v>
      </c>
      <c r="D904" s="210">
        <v>2</v>
      </c>
    </row>
    <row r="905" spans="1:4" x14ac:dyDescent="0.2">
      <c r="A905" s="207">
        <v>808</v>
      </c>
      <c r="B905" s="208">
        <v>14018</v>
      </c>
      <c r="C905" s="209" t="s">
        <v>607</v>
      </c>
      <c r="D905" s="210">
        <v>1</v>
      </c>
    </row>
    <row r="906" spans="1:4" x14ac:dyDescent="0.2">
      <c r="A906" s="207">
        <v>809</v>
      </c>
      <c r="B906" s="208">
        <v>14019</v>
      </c>
      <c r="C906" s="209" t="s">
        <v>608</v>
      </c>
      <c r="D906" s="210" t="s">
        <v>394</v>
      </c>
    </row>
    <row r="907" spans="1:4" x14ac:dyDescent="0.2">
      <c r="A907" s="207">
        <v>810</v>
      </c>
      <c r="B907" s="208">
        <v>14020</v>
      </c>
      <c r="C907" s="209" t="s">
        <v>607</v>
      </c>
      <c r="D907" s="210">
        <v>2</v>
      </c>
    </row>
    <row r="908" spans="1:4" x14ac:dyDescent="0.2">
      <c r="A908" s="207">
        <v>810</v>
      </c>
      <c r="B908" s="208">
        <v>14021</v>
      </c>
      <c r="C908" s="209" t="s">
        <v>607</v>
      </c>
      <c r="D908" s="210">
        <v>1</v>
      </c>
    </row>
    <row r="909" spans="1:4" x14ac:dyDescent="0.2">
      <c r="A909" s="207">
        <v>811</v>
      </c>
      <c r="B909" s="208">
        <v>14022</v>
      </c>
      <c r="C909" s="209" t="s">
        <v>608</v>
      </c>
      <c r="D909" s="210" t="s">
        <v>394</v>
      </c>
    </row>
    <row r="910" spans="1:4" x14ac:dyDescent="0.2">
      <c r="A910" s="207">
        <v>812</v>
      </c>
      <c r="B910" s="208">
        <v>14023</v>
      </c>
      <c r="C910" s="209" t="s">
        <v>607</v>
      </c>
      <c r="D910" s="210">
        <v>2</v>
      </c>
    </row>
    <row r="911" spans="1:4" x14ac:dyDescent="0.2">
      <c r="A911" s="207">
        <v>812</v>
      </c>
      <c r="B911" s="208">
        <v>14024</v>
      </c>
      <c r="C911" s="209" t="s">
        <v>607</v>
      </c>
      <c r="D911" s="210">
        <v>1</v>
      </c>
    </row>
    <row r="912" spans="1:4" x14ac:dyDescent="0.2">
      <c r="A912" s="207">
        <v>813</v>
      </c>
      <c r="B912" s="208">
        <v>14025</v>
      </c>
      <c r="C912" s="209" t="s">
        <v>608</v>
      </c>
      <c r="D912" s="210" t="s">
        <v>394</v>
      </c>
    </row>
    <row r="913" spans="1:4" x14ac:dyDescent="0.2">
      <c r="A913" s="207">
        <v>814</v>
      </c>
      <c r="B913" s="208">
        <v>14029</v>
      </c>
      <c r="C913" s="209" t="s">
        <v>607</v>
      </c>
      <c r="D913" s="210">
        <v>2</v>
      </c>
    </row>
    <row r="914" spans="1:4" x14ac:dyDescent="0.2">
      <c r="A914" s="207">
        <v>814</v>
      </c>
      <c r="B914" s="208">
        <v>14030</v>
      </c>
      <c r="C914" s="209" t="s">
        <v>607</v>
      </c>
      <c r="D914" s="210">
        <v>1</v>
      </c>
    </row>
    <row r="915" spans="1:4" x14ac:dyDescent="0.2">
      <c r="A915" s="207">
        <v>815</v>
      </c>
      <c r="B915" s="208">
        <v>14031</v>
      </c>
      <c r="C915" s="209" t="s">
        <v>608</v>
      </c>
      <c r="D915" s="210" t="s">
        <v>394</v>
      </c>
    </row>
    <row r="916" spans="1:4" x14ac:dyDescent="0.2">
      <c r="A916" s="207">
        <v>816</v>
      </c>
      <c r="B916" s="208">
        <v>14032</v>
      </c>
      <c r="C916" s="209" t="s">
        <v>607</v>
      </c>
      <c r="D916" s="210">
        <v>2</v>
      </c>
    </row>
    <row r="917" spans="1:4" x14ac:dyDescent="0.2">
      <c r="A917" s="207">
        <v>816</v>
      </c>
      <c r="B917" s="208">
        <v>14033</v>
      </c>
      <c r="C917" s="209" t="s">
        <v>607</v>
      </c>
      <c r="D917" s="210">
        <v>1</v>
      </c>
    </row>
    <row r="918" spans="1:4" x14ac:dyDescent="0.2">
      <c r="A918" s="207">
        <v>817</v>
      </c>
      <c r="B918" s="208">
        <v>14034</v>
      </c>
      <c r="C918" s="209" t="s">
        <v>608</v>
      </c>
      <c r="D918" s="210" t="s">
        <v>394</v>
      </c>
    </row>
    <row r="919" spans="1:4" x14ac:dyDescent="0.2">
      <c r="A919" s="207">
        <v>818</v>
      </c>
      <c r="B919" s="208">
        <v>14035</v>
      </c>
      <c r="C919" s="209" t="s">
        <v>607</v>
      </c>
      <c r="D919" s="210">
        <v>2</v>
      </c>
    </row>
    <row r="920" spans="1:4" x14ac:dyDescent="0.2">
      <c r="A920" s="207">
        <v>818</v>
      </c>
      <c r="B920" s="208">
        <v>14036</v>
      </c>
      <c r="C920" s="209" t="s">
        <v>607</v>
      </c>
      <c r="D920" s="210">
        <v>1</v>
      </c>
    </row>
    <row r="921" spans="1:4" x14ac:dyDescent="0.2">
      <c r="A921" s="207">
        <v>819</v>
      </c>
      <c r="B921" s="208">
        <v>14037</v>
      </c>
      <c r="C921" s="209" t="s">
        <v>608</v>
      </c>
      <c r="D921" s="210" t="s">
        <v>394</v>
      </c>
    </row>
    <row r="922" spans="1:4" x14ac:dyDescent="0.2">
      <c r="A922" s="207">
        <v>820</v>
      </c>
      <c r="B922" s="208">
        <v>14042</v>
      </c>
      <c r="C922" s="209" t="s">
        <v>607</v>
      </c>
      <c r="D922" s="210">
        <v>2</v>
      </c>
    </row>
    <row r="923" spans="1:4" x14ac:dyDescent="0.2">
      <c r="A923" s="207">
        <v>820</v>
      </c>
      <c r="B923" s="208">
        <v>14043</v>
      </c>
      <c r="C923" s="209" t="s">
        <v>607</v>
      </c>
      <c r="D923" s="210">
        <v>1</v>
      </c>
    </row>
    <row r="924" spans="1:4" x14ac:dyDescent="0.2">
      <c r="A924" s="207">
        <v>821</v>
      </c>
      <c r="B924" s="208">
        <v>14044</v>
      </c>
      <c r="C924" s="209" t="s">
        <v>608</v>
      </c>
      <c r="D924" s="210" t="s">
        <v>394</v>
      </c>
    </row>
    <row r="925" spans="1:4" x14ac:dyDescent="0.2">
      <c r="A925" s="207">
        <v>822</v>
      </c>
      <c r="B925" s="208">
        <v>14045</v>
      </c>
      <c r="C925" s="209" t="s">
        <v>607</v>
      </c>
      <c r="D925" s="210">
        <v>2</v>
      </c>
    </row>
    <row r="926" spans="1:4" x14ac:dyDescent="0.2">
      <c r="A926" s="207">
        <v>822</v>
      </c>
      <c r="B926" s="208">
        <v>14046</v>
      </c>
      <c r="C926" s="209" t="s">
        <v>607</v>
      </c>
      <c r="D926" s="210">
        <v>1</v>
      </c>
    </row>
    <row r="927" spans="1:4" x14ac:dyDescent="0.2">
      <c r="A927" s="207">
        <v>823</v>
      </c>
      <c r="B927" s="208">
        <v>14047</v>
      </c>
      <c r="C927" s="209" t="s">
        <v>608</v>
      </c>
      <c r="D927" s="210" t="s">
        <v>394</v>
      </c>
    </row>
    <row r="928" spans="1:4" x14ac:dyDescent="0.2">
      <c r="A928" s="207">
        <v>824</v>
      </c>
      <c r="B928" s="208">
        <v>14048</v>
      </c>
      <c r="C928" s="209" t="s">
        <v>607</v>
      </c>
      <c r="D928" s="210">
        <v>2</v>
      </c>
    </row>
    <row r="929" spans="1:4" x14ac:dyDescent="0.2">
      <c r="A929" s="207">
        <v>824</v>
      </c>
      <c r="B929" s="208">
        <v>14049</v>
      </c>
      <c r="C929" s="209" t="s">
        <v>607</v>
      </c>
      <c r="D929" s="210">
        <v>1</v>
      </c>
    </row>
    <row r="930" spans="1:4" x14ac:dyDescent="0.2">
      <c r="A930" s="207">
        <v>825</v>
      </c>
      <c r="B930" s="208">
        <v>14050</v>
      </c>
      <c r="C930" s="209" t="s">
        <v>608</v>
      </c>
      <c r="D930" s="210" t="s">
        <v>394</v>
      </c>
    </row>
    <row r="931" spans="1:4" x14ac:dyDescent="0.2">
      <c r="A931" s="207">
        <v>826</v>
      </c>
      <c r="B931" s="208">
        <v>14069</v>
      </c>
      <c r="C931" s="209" t="s">
        <v>607</v>
      </c>
      <c r="D931" s="210">
        <v>2</v>
      </c>
    </row>
    <row r="932" spans="1:4" x14ac:dyDescent="0.2">
      <c r="A932" s="207">
        <v>826</v>
      </c>
      <c r="B932" s="208">
        <v>14070</v>
      </c>
      <c r="C932" s="209" t="s">
        <v>607</v>
      </c>
      <c r="D932" s="210">
        <v>1</v>
      </c>
    </row>
    <row r="933" spans="1:4" x14ac:dyDescent="0.2">
      <c r="A933" s="207">
        <v>827</v>
      </c>
      <c r="B933" s="208">
        <v>14071</v>
      </c>
      <c r="C933" s="209" t="s">
        <v>608</v>
      </c>
      <c r="D933" s="210" t="s">
        <v>394</v>
      </c>
    </row>
    <row r="934" spans="1:4" x14ac:dyDescent="0.2">
      <c r="A934" s="207">
        <v>828</v>
      </c>
      <c r="B934" s="208">
        <v>14072</v>
      </c>
      <c r="C934" s="209" t="s">
        <v>607</v>
      </c>
      <c r="D934" s="210">
        <v>2</v>
      </c>
    </row>
    <row r="935" spans="1:4" x14ac:dyDescent="0.2">
      <c r="A935" s="207">
        <v>828</v>
      </c>
      <c r="B935" s="208">
        <v>14073</v>
      </c>
      <c r="C935" s="209" t="s">
        <v>607</v>
      </c>
      <c r="D935" s="210">
        <v>1</v>
      </c>
    </row>
    <row r="936" spans="1:4" x14ac:dyDescent="0.2">
      <c r="A936" s="207">
        <v>829</v>
      </c>
      <c r="B936" s="208">
        <v>14074</v>
      </c>
      <c r="C936" s="209" t="s">
        <v>608</v>
      </c>
      <c r="D936" s="210" t="s">
        <v>394</v>
      </c>
    </row>
    <row r="937" spans="1:4" x14ac:dyDescent="0.2">
      <c r="A937" s="207">
        <v>830</v>
      </c>
      <c r="B937" s="208">
        <v>14075</v>
      </c>
      <c r="C937" s="209" t="s">
        <v>607</v>
      </c>
      <c r="D937" s="210">
        <v>2</v>
      </c>
    </row>
    <row r="938" spans="1:4" x14ac:dyDescent="0.2">
      <c r="A938" s="207">
        <v>830</v>
      </c>
      <c r="B938" s="208">
        <v>14076</v>
      </c>
      <c r="C938" s="209" t="s">
        <v>607</v>
      </c>
      <c r="D938" s="210">
        <v>1</v>
      </c>
    </row>
    <row r="939" spans="1:4" x14ac:dyDescent="0.2">
      <c r="A939" s="207">
        <v>831</v>
      </c>
      <c r="B939" s="208">
        <v>14077</v>
      </c>
      <c r="C939" s="209" t="s">
        <v>608</v>
      </c>
      <c r="D939" s="210" t="s">
        <v>394</v>
      </c>
    </row>
    <row r="940" spans="1:4" x14ac:dyDescent="0.2">
      <c r="A940" s="207">
        <v>832</v>
      </c>
      <c r="B940" s="208">
        <v>14085</v>
      </c>
      <c r="C940" s="209" t="s">
        <v>607</v>
      </c>
      <c r="D940" s="210">
        <v>2</v>
      </c>
    </row>
    <row r="941" spans="1:4" x14ac:dyDescent="0.2">
      <c r="A941" s="207">
        <v>832</v>
      </c>
      <c r="B941" s="208">
        <v>14086</v>
      </c>
      <c r="C941" s="209" t="s">
        <v>607</v>
      </c>
      <c r="D941" s="210">
        <v>1</v>
      </c>
    </row>
    <row r="942" spans="1:4" x14ac:dyDescent="0.2">
      <c r="A942" s="207">
        <v>833</v>
      </c>
      <c r="B942" s="208">
        <v>14087</v>
      </c>
      <c r="C942" s="209" t="s">
        <v>608</v>
      </c>
      <c r="D942" s="210" t="s">
        <v>394</v>
      </c>
    </row>
    <row r="943" spans="1:4" x14ac:dyDescent="0.2">
      <c r="A943" s="207">
        <v>834</v>
      </c>
      <c r="B943" s="208">
        <v>14088</v>
      </c>
      <c r="C943" s="209" t="s">
        <v>607</v>
      </c>
      <c r="D943" s="210">
        <v>2</v>
      </c>
    </row>
    <row r="944" spans="1:4" x14ac:dyDescent="0.2">
      <c r="A944" s="207">
        <v>834</v>
      </c>
      <c r="B944" s="208">
        <v>14089</v>
      </c>
      <c r="C944" s="209" t="s">
        <v>607</v>
      </c>
      <c r="D944" s="210">
        <v>1</v>
      </c>
    </row>
    <row r="945" spans="1:4" x14ac:dyDescent="0.2">
      <c r="A945" s="207">
        <v>835</v>
      </c>
      <c r="B945" s="208">
        <v>14090</v>
      </c>
      <c r="C945" s="209" t="s">
        <v>608</v>
      </c>
      <c r="D945" s="210" t="s">
        <v>394</v>
      </c>
    </row>
    <row r="946" spans="1:4" x14ac:dyDescent="0.2">
      <c r="A946" s="207">
        <v>836</v>
      </c>
      <c r="B946" s="208">
        <v>14091</v>
      </c>
      <c r="C946" s="209" t="s">
        <v>607</v>
      </c>
      <c r="D946" s="210">
        <v>2</v>
      </c>
    </row>
    <row r="947" spans="1:4" x14ac:dyDescent="0.2">
      <c r="A947" s="207">
        <v>836</v>
      </c>
      <c r="B947" s="208">
        <v>14092</v>
      </c>
      <c r="C947" s="209" t="s">
        <v>607</v>
      </c>
      <c r="D947" s="210">
        <v>1</v>
      </c>
    </row>
    <row r="948" spans="1:4" x14ac:dyDescent="0.2">
      <c r="A948" s="207">
        <v>837</v>
      </c>
      <c r="B948" s="208">
        <v>14093</v>
      </c>
      <c r="C948" s="209" t="s">
        <v>608</v>
      </c>
      <c r="D948" s="210" t="s">
        <v>394</v>
      </c>
    </row>
    <row r="949" spans="1:4" x14ac:dyDescent="0.2">
      <c r="A949" s="207">
        <v>838</v>
      </c>
      <c r="B949" s="208">
        <v>14094</v>
      </c>
      <c r="C949" s="209" t="s">
        <v>607</v>
      </c>
      <c r="D949" s="210">
        <v>2</v>
      </c>
    </row>
    <row r="950" spans="1:4" x14ac:dyDescent="0.2">
      <c r="A950" s="207">
        <v>838</v>
      </c>
      <c r="B950" s="208">
        <v>14095</v>
      </c>
      <c r="C950" s="209" t="s">
        <v>607</v>
      </c>
      <c r="D950" s="210">
        <v>1</v>
      </c>
    </row>
    <row r="951" spans="1:4" x14ac:dyDescent="0.2">
      <c r="A951" s="207">
        <v>839</v>
      </c>
      <c r="B951" s="208">
        <v>14096</v>
      </c>
      <c r="C951" s="209" t="s">
        <v>608</v>
      </c>
      <c r="D951" s="210" t="s">
        <v>394</v>
      </c>
    </row>
    <row r="952" spans="1:4" x14ac:dyDescent="0.2">
      <c r="A952" s="207">
        <v>840</v>
      </c>
      <c r="B952" s="208">
        <v>14110</v>
      </c>
      <c r="C952" s="209" t="s">
        <v>607</v>
      </c>
      <c r="D952" s="210">
        <v>2</v>
      </c>
    </row>
    <row r="953" spans="1:4" x14ac:dyDescent="0.2">
      <c r="A953" s="207">
        <v>840</v>
      </c>
      <c r="B953" s="208">
        <v>14111</v>
      </c>
      <c r="C953" s="209" t="s">
        <v>607</v>
      </c>
      <c r="D953" s="210">
        <v>1</v>
      </c>
    </row>
    <row r="954" spans="1:4" x14ac:dyDescent="0.2">
      <c r="A954" s="207">
        <v>841</v>
      </c>
      <c r="B954" s="208">
        <v>14112</v>
      </c>
      <c r="C954" s="209" t="s">
        <v>608</v>
      </c>
      <c r="D954" s="210" t="s">
        <v>394</v>
      </c>
    </row>
    <row r="955" spans="1:4" x14ac:dyDescent="0.2">
      <c r="A955" s="207">
        <v>842</v>
      </c>
      <c r="B955" s="208">
        <v>14113</v>
      </c>
      <c r="C955" s="209" t="s">
        <v>607</v>
      </c>
      <c r="D955" s="210">
        <v>2</v>
      </c>
    </row>
    <row r="956" spans="1:4" x14ac:dyDescent="0.2">
      <c r="A956" s="207">
        <v>842</v>
      </c>
      <c r="B956" s="208">
        <v>14114</v>
      </c>
      <c r="C956" s="209" t="s">
        <v>607</v>
      </c>
      <c r="D956" s="210">
        <v>1</v>
      </c>
    </row>
    <row r="957" spans="1:4" x14ac:dyDescent="0.2">
      <c r="A957" s="207">
        <v>843</v>
      </c>
      <c r="B957" s="208">
        <v>14115</v>
      </c>
      <c r="C957" s="209" t="s">
        <v>608</v>
      </c>
      <c r="D957" s="210" t="s">
        <v>394</v>
      </c>
    </row>
    <row r="958" spans="1:4" x14ac:dyDescent="0.2">
      <c r="A958" s="207">
        <v>844</v>
      </c>
      <c r="B958" s="208">
        <v>14116</v>
      </c>
      <c r="C958" s="209" t="s">
        <v>607</v>
      </c>
      <c r="D958" s="210">
        <v>2</v>
      </c>
    </row>
    <row r="959" spans="1:4" x14ac:dyDescent="0.2">
      <c r="A959" s="207">
        <v>844</v>
      </c>
      <c r="B959" s="208">
        <v>14117</v>
      </c>
      <c r="C959" s="209" t="s">
        <v>607</v>
      </c>
      <c r="D959" s="210">
        <v>1</v>
      </c>
    </row>
    <row r="960" spans="1:4" x14ac:dyDescent="0.2">
      <c r="A960" s="207">
        <v>845</v>
      </c>
      <c r="B960" s="208">
        <v>14118</v>
      </c>
      <c r="C960" s="209" t="s">
        <v>608</v>
      </c>
      <c r="D960" s="210" t="s">
        <v>394</v>
      </c>
    </row>
    <row r="961" spans="1:4" x14ac:dyDescent="0.2">
      <c r="A961" s="207">
        <v>846</v>
      </c>
      <c r="B961" s="208">
        <v>14138</v>
      </c>
      <c r="C961" s="209" t="s">
        <v>607</v>
      </c>
      <c r="D961" s="210">
        <v>2</v>
      </c>
    </row>
    <row r="962" spans="1:4" x14ac:dyDescent="0.2">
      <c r="A962" s="207">
        <v>846</v>
      </c>
      <c r="B962" s="208">
        <v>14139</v>
      </c>
      <c r="C962" s="209" t="s">
        <v>607</v>
      </c>
      <c r="D962" s="210">
        <v>1</v>
      </c>
    </row>
    <row r="963" spans="1:4" x14ac:dyDescent="0.2">
      <c r="A963" s="207">
        <v>847</v>
      </c>
      <c r="B963" s="208">
        <v>14140</v>
      </c>
      <c r="C963" s="209" t="s">
        <v>608</v>
      </c>
      <c r="D963" s="210" t="s">
        <v>394</v>
      </c>
    </row>
    <row r="964" spans="1:4" x14ac:dyDescent="0.2">
      <c r="A964" s="207">
        <v>848</v>
      </c>
      <c r="B964" s="208">
        <v>14141</v>
      </c>
      <c r="C964" s="209" t="s">
        <v>607</v>
      </c>
      <c r="D964" s="210">
        <v>2</v>
      </c>
    </row>
    <row r="965" spans="1:4" x14ac:dyDescent="0.2">
      <c r="A965" s="207">
        <v>848</v>
      </c>
      <c r="B965" s="208">
        <v>14142</v>
      </c>
      <c r="C965" s="209" t="s">
        <v>607</v>
      </c>
      <c r="D965" s="210">
        <v>1</v>
      </c>
    </row>
    <row r="966" spans="1:4" x14ac:dyDescent="0.2">
      <c r="A966" s="207">
        <v>849</v>
      </c>
      <c r="B966" s="208">
        <v>14143</v>
      </c>
      <c r="C966" s="209" t="s">
        <v>608</v>
      </c>
      <c r="D966" s="210" t="s">
        <v>394</v>
      </c>
    </row>
    <row r="967" spans="1:4" x14ac:dyDescent="0.2">
      <c r="A967" s="207">
        <v>850</v>
      </c>
      <c r="B967" s="208">
        <v>14014</v>
      </c>
      <c r="C967" s="209" t="s">
        <v>608</v>
      </c>
      <c r="D967" s="210" t="s">
        <v>394</v>
      </c>
    </row>
    <row r="968" spans="1:4" x14ac:dyDescent="0.2">
      <c r="A968" s="207">
        <v>851</v>
      </c>
      <c r="B968" s="208">
        <v>14038</v>
      </c>
      <c r="C968" s="209" t="s">
        <v>608</v>
      </c>
      <c r="D968" s="210" t="s">
        <v>394</v>
      </c>
    </row>
    <row r="969" spans="1:4" x14ac:dyDescent="0.2">
      <c r="A969" s="207">
        <v>852</v>
      </c>
      <c r="B969" s="208">
        <v>14001</v>
      </c>
      <c r="C969" s="209" t="s">
        <v>607</v>
      </c>
      <c r="D969" s="210">
        <v>2</v>
      </c>
    </row>
    <row r="970" spans="1:4" x14ac:dyDescent="0.2">
      <c r="A970" s="207">
        <v>852</v>
      </c>
      <c r="B970" s="208">
        <v>14002</v>
      </c>
      <c r="C970" s="209" t="s">
        <v>607</v>
      </c>
      <c r="D970" s="210">
        <v>1</v>
      </c>
    </row>
    <row r="971" spans="1:4" x14ac:dyDescent="0.2">
      <c r="A971" s="207">
        <v>853</v>
      </c>
      <c r="B971" s="208">
        <v>14081</v>
      </c>
      <c r="C971" s="209" t="s">
        <v>607</v>
      </c>
      <c r="D971" s="210">
        <v>2</v>
      </c>
    </row>
    <row r="972" spans="1:4" x14ac:dyDescent="0.2">
      <c r="A972" s="207">
        <v>853</v>
      </c>
      <c r="B972" s="208">
        <v>14082</v>
      </c>
      <c r="C972" s="209" t="s">
        <v>607</v>
      </c>
      <c r="D972" s="210">
        <v>1</v>
      </c>
    </row>
    <row r="973" spans="1:4" x14ac:dyDescent="0.2">
      <c r="A973" s="207">
        <v>854</v>
      </c>
      <c r="B973" s="208">
        <v>14083</v>
      </c>
      <c r="C973" s="209" t="s">
        <v>607</v>
      </c>
      <c r="D973" s="210">
        <v>2</v>
      </c>
    </row>
    <row r="974" spans="1:4" x14ac:dyDescent="0.2">
      <c r="A974" s="207">
        <v>854</v>
      </c>
      <c r="B974" s="208">
        <v>14084</v>
      </c>
      <c r="C974" s="209" t="s">
        <v>607</v>
      </c>
      <c r="D974" s="210">
        <v>1</v>
      </c>
    </row>
    <row r="975" spans="1:4" x14ac:dyDescent="0.2">
      <c r="A975" s="207">
        <v>855</v>
      </c>
      <c r="B975" s="208">
        <v>14103</v>
      </c>
      <c r="C975" s="209" t="s">
        <v>607</v>
      </c>
      <c r="D975" s="210">
        <v>2</v>
      </c>
    </row>
    <row r="976" spans="1:4" x14ac:dyDescent="0.2">
      <c r="A976" s="207">
        <v>855</v>
      </c>
      <c r="B976" s="208">
        <v>14104</v>
      </c>
      <c r="C976" s="209" t="s">
        <v>607</v>
      </c>
      <c r="D976" s="210">
        <v>1</v>
      </c>
    </row>
    <row r="977" spans="1:4" x14ac:dyDescent="0.2">
      <c r="A977" s="207">
        <v>856</v>
      </c>
      <c r="B977" s="208">
        <v>14105</v>
      </c>
      <c r="C977" s="209" t="s">
        <v>607</v>
      </c>
      <c r="D977" s="210">
        <v>2</v>
      </c>
    </row>
    <row r="978" spans="1:4" x14ac:dyDescent="0.2">
      <c r="A978" s="207">
        <v>856</v>
      </c>
      <c r="B978" s="208">
        <v>14106</v>
      </c>
      <c r="C978" s="209" t="s">
        <v>607</v>
      </c>
      <c r="D978" s="210">
        <v>1</v>
      </c>
    </row>
    <row r="979" spans="1:4" x14ac:dyDescent="0.2">
      <c r="A979" s="207">
        <v>857</v>
      </c>
      <c r="B979" s="208">
        <v>14015</v>
      </c>
      <c r="C979" s="209" t="s">
        <v>607</v>
      </c>
      <c r="D979" s="210">
        <v>2</v>
      </c>
    </row>
    <row r="980" spans="1:4" x14ac:dyDescent="0.2">
      <c r="A980" s="207">
        <v>857</v>
      </c>
      <c r="B980" s="208">
        <v>14016</v>
      </c>
      <c r="C980" s="209" t="s">
        <v>607</v>
      </c>
      <c r="D980" s="210">
        <v>1</v>
      </c>
    </row>
    <row r="981" spans="1:4" x14ac:dyDescent="0.2">
      <c r="A981" s="207">
        <v>858</v>
      </c>
      <c r="B981" s="208">
        <v>14039</v>
      </c>
      <c r="C981" s="209" t="s">
        <v>607</v>
      </c>
      <c r="D981" s="210">
        <v>2</v>
      </c>
    </row>
    <row r="982" spans="1:4" x14ac:dyDescent="0.2">
      <c r="A982" s="207">
        <v>858</v>
      </c>
      <c r="B982" s="208">
        <v>14040</v>
      </c>
      <c r="C982" s="209" t="s">
        <v>607</v>
      </c>
      <c r="D982" s="210">
        <v>1</v>
      </c>
    </row>
    <row r="983" spans="1:4" x14ac:dyDescent="0.2">
      <c r="A983" s="207">
        <v>859</v>
      </c>
      <c r="B983" s="208">
        <v>14003</v>
      </c>
      <c r="C983" s="209" t="s">
        <v>607</v>
      </c>
      <c r="D983" s="210">
        <v>2</v>
      </c>
    </row>
    <row r="984" spans="1:4" x14ac:dyDescent="0.2">
      <c r="A984" s="207">
        <v>859</v>
      </c>
      <c r="B984" s="208">
        <v>14004</v>
      </c>
      <c r="C984" s="209" t="s">
        <v>607</v>
      </c>
      <c r="D984" s="210">
        <v>1</v>
      </c>
    </row>
    <row r="985" spans="1:4" x14ac:dyDescent="0.2">
      <c r="A985" s="207">
        <v>860</v>
      </c>
      <c r="B985" s="208">
        <v>14026</v>
      </c>
      <c r="C985" s="209" t="s">
        <v>607</v>
      </c>
      <c r="D985" s="210">
        <v>2</v>
      </c>
    </row>
    <row r="986" spans="1:4" x14ac:dyDescent="0.2">
      <c r="A986" s="207">
        <v>860</v>
      </c>
      <c r="B986" s="208">
        <v>14027</v>
      </c>
      <c r="C986" s="209" t="s">
        <v>607</v>
      </c>
      <c r="D986" s="210">
        <v>1</v>
      </c>
    </row>
    <row r="987" spans="1:4" x14ac:dyDescent="0.2">
      <c r="A987" s="207">
        <v>861</v>
      </c>
      <c r="B987" s="208">
        <v>14051</v>
      </c>
      <c r="C987" s="209" t="s">
        <v>607</v>
      </c>
      <c r="D987" s="210">
        <v>2</v>
      </c>
    </row>
    <row r="988" spans="1:4" x14ac:dyDescent="0.2">
      <c r="A988" s="207">
        <v>861</v>
      </c>
      <c r="B988" s="208">
        <v>14052</v>
      </c>
      <c r="C988" s="209" t="s">
        <v>607</v>
      </c>
      <c r="D988" s="210">
        <v>1</v>
      </c>
    </row>
    <row r="989" spans="1:4" x14ac:dyDescent="0.2">
      <c r="A989" s="207">
        <v>862</v>
      </c>
      <c r="B989" s="208">
        <v>14107</v>
      </c>
      <c r="C989" s="209" t="s">
        <v>607</v>
      </c>
      <c r="D989" s="210">
        <v>2</v>
      </c>
    </row>
    <row r="990" spans="1:4" x14ac:dyDescent="0.2">
      <c r="A990" s="207">
        <v>862</v>
      </c>
      <c r="B990" s="208">
        <v>14108</v>
      </c>
      <c r="C990" s="209" t="s">
        <v>607</v>
      </c>
      <c r="D990" s="210">
        <v>1</v>
      </c>
    </row>
    <row r="991" spans="1:4" x14ac:dyDescent="0.2">
      <c r="A991" s="207">
        <v>863</v>
      </c>
      <c r="B991" s="208">
        <v>14054</v>
      </c>
      <c r="C991" s="209" t="s">
        <v>607</v>
      </c>
      <c r="D991" s="210">
        <v>2</v>
      </c>
    </row>
    <row r="992" spans="1:4" x14ac:dyDescent="0.2">
      <c r="A992" s="207">
        <v>863</v>
      </c>
      <c r="B992" s="208">
        <v>14055</v>
      </c>
      <c r="C992" s="209" t="s">
        <v>607</v>
      </c>
      <c r="D992" s="210">
        <v>1</v>
      </c>
    </row>
    <row r="993" spans="1:4" x14ac:dyDescent="0.2">
      <c r="A993" s="207">
        <v>864</v>
      </c>
      <c r="B993" s="208">
        <v>14121</v>
      </c>
      <c r="C993" s="209" t="s">
        <v>607</v>
      </c>
      <c r="D993" s="210">
        <v>2</v>
      </c>
    </row>
    <row r="994" spans="1:4" x14ac:dyDescent="0.2">
      <c r="A994" s="207">
        <v>864</v>
      </c>
      <c r="B994" s="208">
        <v>14122</v>
      </c>
      <c r="C994" s="209" t="s">
        <v>607</v>
      </c>
      <c r="D994" s="210">
        <v>1</v>
      </c>
    </row>
    <row r="995" spans="1:4" x14ac:dyDescent="0.2">
      <c r="A995" s="207">
        <v>865</v>
      </c>
      <c r="B995" s="208">
        <v>14057</v>
      </c>
      <c r="C995" s="209" t="s">
        <v>607</v>
      </c>
      <c r="D995" s="210">
        <v>2</v>
      </c>
    </row>
    <row r="996" spans="1:4" x14ac:dyDescent="0.2">
      <c r="A996" s="207">
        <v>865</v>
      </c>
      <c r="B996" s="208">
        <v>14058</v>
      </c>
      <c r="C996" s="209" t="s">
        <v>607</v>
      </c>
      <c r="D996" s="210">
        <v>1</v>
      </c>
    </row>
    <row r="997" spans="1:4" x14ac:dyDescent="0.2">
      <c r="A997" s="207">
        <v>866</v>
      </c>
      <c r="B997" s="208">
        <v>14059</v>
      </c>
      <c r="C997" s="209" t="s">
        <v>608</v>
      </c>
      <c r="D997" s="210" t="s">
        <v>394</v>
      </c>
    </row>
    <row r="998" spans="1:4" x14ac:dyDescent="0.2">
      <c r="A998" s="207">
        <v>867</v>
      </c>
      <c r="B998" s="208">
        <v>14060</v>
      </c>
      <c r="C998" s="209" t="s">
        <v>607</v>
      </c>
      <c r="D998" s="210">
        <v>2</v>
      </c>
    </row>
    <row r="999" spans="1:4" x14ac:dyDescent="0.2">
      <c r="A999" s="207">
        <v>867</v>
      </c>
      <c r="B999" s="208">
        <v>14061</v>
      </c>
      <c r="C999" s="209" t="s">
        <v>607</v>
      </c>
      <c r="D999" s="210">
        <v>1</v>
      </c>
    </row>
    <row r="1000" spans="1:4" x14ac:dyDescent="0.2">
      <c r="A1000" s="207">
        <v>868</v>
      </c>
      <c r="B1000" s="208">
        <v>14062</v>
      </c>
      <c r="C1000" s="209" t="s">
        <v>608</v>
      </c>
      <c r="D1000" s="210" t="s">
        <v>394</v>
      </c>
    </row>
    <row r="1001" spans="1:4" x14ac:dyDescent="0.2">
      <c r="A1001" s="207">
        <v>869</v>
      </c>
      <c r="B1001" s="208">
        <v>14063</v>
      </c>
      <c r="C1001" s="209" t="s">
        <v>607</v>
      </c>
      <c r="D1001" s="210">
        <v>2</v>
      </c>
    </row>
    <row r="1002" spans="1:4" x14ac:dyDescent="0.2">
      <c r="A1002" s="207">
        <v>869</v>
      </c>
      <c r="B1002" s="208">
        <v>14064</v>
      </c>
      <c r="C1002" s="209" t="s">
        <v>607</v>
      </c>
      <c r="D1002" s="210">
        <v>1</v>
      </c>
    </row>
    <row r="1003" spans="1:4" x14ac:dyDescent="0.2">
      <c r="A1003" s="207">
        <v>870</v>
      </c>
      <c r="B1003" s="208">
        <v>14065</v>
      </c>
      <c r="C1003" s="209" t="s">
        <v>608</v>
      </c>
      <c r="D1003" s="210" t="s">
        <v>394</v>
      </c>
    </row>
    <row r="1004" spans="1:4" x14ac:dyDescent="0.2">
      <c r="A1004" s="207">
        <v>871</v>
      </c>
      <c r="B1004" s="208">
        <v>14066</v>
      </c>
      <c r="C1004" s="209" t="s">
        <v>607</v>
      </c>
      <c r="D1004" s="210">
        <v>2</v>
      </c>
    </row>
    <row r="1005" spans="1:4" x14ac:dyDescent="0.2">
      <c r="A1005" s="207">
        <v>871</v>
      </c>
      <c r="B1005" s="208">
        <v>14067</v>
      </c>
      <c r="C1005" s="209" t="s">
        <v>607</v>
      </c>
      <c r="D1005" s="210">
        <v>1</v>
      </c>
    </row>
    <row r="1006" spans="1:4" x14ac:dyDescent="0.2">
      <c r="A1006" s="207">
        <v>872</v>
      </c>
      <c r="B1006" s="208">
        <v>14068</v>
      </c>
      <c r="C1006" s="209" t="s">
        <v>608</v>
      </c>
      <c r="D1006" s="210" t="s">
        <v>394</v>
      </c>
    </row>
    <row r="1007" spans="1:4" x14ac:dyDescent="0.2">
      <c r="A1007" s="207">
        <v>873</v>
      </c>
      <c r="B1007" s="208">
        <v>14078</v>
      </c>
      <c r="C1007" s="209" t="s">
        <v>607</v>
      </c>
      <c r="D1007" s="210">
        <v>2</v>
      </c>
    </row>
    <row r="1008" spans="1:4" x14ac:dyDescent="0.2">
      <c r="A1008" s="207">
        <v>873</v>
      </c>
      <c r="B1008" s="208">
        <v>14079</v>
      </c>
      <c r="C1008" s="209" t="s">
        <v>607</v>
      </c>
      <c r="D1008" s="210">
        <v>1</v>
      </c>
    </row>
    <row r="1009" spans="1:4" x14ac:dyDescent="0.2">
      <c r="A1009" s="207">
        <v>874</v>
      </c>
      <c r="B1009" s="208">
        <v>14080</v>
      </c>
      <c r="C1009" s="209" t="s">
        <v>608</v>
      </c>
      <c r="D1009" s="210" t="s">
        <v>394</v>
      </c>
    </row>
    <row r="1010" spans="1:4" x14ac:dyDescent="0.2">
      <c r="A1010" s="207">
        <v>875</v>
      </c>
      <c r="B1010" s="208">
        <v>14100</v>
      </c>
      <c r="C1010" s="209" t="s">
        <v>607</v>
      </c>
      <c r="D1010" s="210">
        <v>2</v>
      </c>
    </row>
    <row r="1011" spans="1:4" x14ac:dyDescent="0.2">
      <c r="A1011" s="207">
        <v>875</v>
      </c>
      <c r="B1011" s="208">
        <v>14101</v>
      </c>
      <c r="C1011" s="209" t="s">
        <v>607</v>
      </c>
      <c r="D1011" s="210">
        <v>1</v>
      </c>
    </row>
    <row r="1012" spans="1:4" x14ac:dyDescent="0.2">
      <c r="A1012" s="207">
        <v>876</v>
      </c>
      <c r="B1012" s="208">
        <v>14102</v>
      </c>
      <c r="C1012" s="209" t="s">
        <v>608</v>
      </c>
      <c r="D1012" s="210" t="s">
        <v>394</v>
      </c>
    </row>
    <row r="1013" spans="1:4" x14ac:dyDescent="0.2">
      <c r="A1013" s="207">
        <v>877</v>
      </c>
      <c r="B1013" s="208">
        <v>14123</v>
      </c>
      <c r="C1013" s="209" t="s">
        <v>607</v>
      </c>
      <c r="D1013" s="210">
        <v>2</v>
      </c>
    </row>
    <row r="1014" spans="1:4" x14ac:dyDescent="0.2">
      <c r="A1014" s="207">
        <v>877</v>
      </c>
      <c r="B1014" s="208">
        <v>14124</v>
      </c>
      <c r="C1014" s="209" t="s">
        <v>607</v>
      </c>
      <c r="D1014" s="210">
        <v>1</v>
      </c>
    </row>
    <row r="1015" spans="1:4" x14ac:dyDescent="0.2">
      <c r="A1015" s="207">
        <v>878</v>
      </c>
      <c r="B1015" s="208">
        <v>14125</v>
      </c>
      <c r="C1015" s="209" t="s">
        <v>608</v>
      </c>
      <c r="D1015" s="210" t="s">
        <v>394</v>
      </c>
    </row>
    <row r="1016" spans="1:4" x14ac:dyDescent="0.2">
      <c r="A1016" s="207">
        <v>879</v>
      </c>
      <c r="B1016" s="208">
        <v>14126</v>
      </c>
      <c r="C1016" s="209" t="s">
        <v>607</v>
      </c>
      <c r="D1016" s="210">
        <v>2</v>
      </c>
    </row>
    <row r="1017" spans="1:4" x14ac:dyDescent="0.2">
      <c r="A1017" s="207">
        <v>879</v>
      </c>
      <c r="B1017" s="208">
        <v>14127</v>
      </c>
      <c r="C1017" s="209" t="s">
        <v>607</v>
      </c>
      <c r="D1017" s="210">
        <v>1</v>
      </c>
    </row>
    <row r="1018" spans="1:4" x14ac:dyDescent="0.2">
      <c r="A1018" s="207">
        <v>880</v>
      </c>
      <c r="B1018" s="208">
        <v>14128</v>
      </c>
      <c r="C1018" s="209" t="s">
        <v>608</v>
      </c>
      <c r="D1018" s="210" t="s">
        <v>394</v>
      </c>
    </row>
    <row r="1019" spans="1:4" x14ac:dyDescent="0.2">
      <c r="A1019" s="207">
        <v>881</v>
      </c>
      <c r="B1019" s="208">
        <v>14129</v>
      </c>
      <c r="C1019" s="209" t="s">
        <v>607</v>
      </c>
      <c r="D1019" s="210">
        <v>2</v>
      </c>
    </row>
    <row r="1020" spans="1:4" x14ac:dyDescent="0.2">
      <c r="A1020" s="207">
        <v>881</v>
      </c>
      <c r="B1020" s="208">
        <v>14130</v>
      </c>
      <c r="C1020" s="209" t="s">
        <v>607</v>
      </c>
      <c r="D1020" s="210">
        <v>1</v>
      </c>
    </row>
    <row r="1021" spans="1:4" x14ac:dyDescent="0.2">
      <c r="A1021" s="207">
        <v>882</v>
      </c>
      <c r="B1021" s="208">
        <v>14131</v>
      </c>
      <c r="C1021" s="209" t="s">
        <v>608</v>
      </c>
      <c r="D1021" s="210" t="s">
        <v>394</v>
      </c>
    </row>
    <row r="1022" spans="1:4" x14ac:dyDescent="0.2">
      <c r="A1022" s="207">
        <v>883</v>
      </c>
      <c r="B1022" s="208">
        <v>14132</v>
      </c>
      <c r="C1022" s="209" t="s">
        <v>607</v>
      </c>
      <c r="D1022" s="210">
        <v>2</v>
      </c>
    </row>
    <row r="1023" spans="1:4" x14ac:dyDescent="0.2">
      <c r="A1023" s="207">
        <v>883</v>
      </c>
      <c r="B1023" s="208">
        <v>14133</v>
      </c>
      <c r="C1023" s="209" t="s">
        <v>607</v>
      </c>
      <c r="D1023" s="210">
        <v>1</v>
      </c>
    </row>
    <row r="1024" spans="1:4" x14ac:dyDescent="0.2">
      <c r="A1024" s="207">
        <v>884</v>
      </c>
      <c r="B1024" s="208">
        <v>14134</v>
      </c>
      <c r="C1024" s="209" t="s">
        <v>608</v>
      </c>
      <c r="D1024" s="210" t="s">
        <v>394</v>
      </c>
    </row>
    <row r="1025" spans="1:4" x14ac:dyDescent="0.2">
      <c r="A1025" s="207">
        <v>885</v>
      </c>
      <c r="B1025" s="208">
        <v>14135</v>
      </c>
      <c r="C1025" s="209" t="s">
        <v>607</v>
      </c>
      <c r="D1025" s="210">
        <v>2</v>
      </c>
    </row>
    <row r="1026" spans="1:4" x14ac:dyDescent="0.2">
      <c r="A1026" s="207">
        <v>885</v>
      </c>
      <c r="B1026" s="208">
        <v>14136</v>
      </c>
      <c r="C1026" s="209" t="s">
        <v>607</v>
      </c>
      <c r="D1026" s="210">
        <v>1</v>
      </c>
    </row>
    <row r="1027" spans="1:4" x14ac:dyDescent="0.2">
      <c r="A1027" s="207">
        <v>886</v>
      </c>
      <c r="B1027" s="208">
        <v>14137</v>
      </c>
      <c r="C1027" s="209" t="s">
        <v>608</v>
      </c>
      <c r="D1027" s="210" t="s">
        <v>394</v>
      </c>
    </row>
    <row r="1028" spans="1:4" x14ac:dyDescent="0.2">
      <c r="A1028" s="207">
        <v>887</v>
      </c>
      <c r="B1028" s="208">
        <v>14144</v>
      </c>
      <c r="C1028" s="209" t="s">
        <v>607</v>
      </c>
      <c r="D1028" s="210">
        <v>2</v>
      </c>
    </row>
    <row r="1029" spans="1:4" x14ac:dyDescent="0.2">
      <c r="A1029" s="207">
        <v>887</v>
      </c>
      <c r="B1029" s="208">
        <v>14145</v>
      </c>
      <c r="C1029" s="209" t="s">
        <v>607</v>
      </c>
      <c r="D1029" s="210">
        <v>1</v>
      </c>
    </row>
    <row r="1030" spans="1:4" x14ac:dyDescent="0.2">
      <c r="A1030" s="207">
        <v>888</v>
      </c>
      <c r="B1030" s="208">
        <v>14146</v>
      </c>
      <c r="C1030" s="209" t="s">
        <v>608</v>
      </c>
      <c r="D1030" s="210" t="s">
        <v>394</v>
      </c>
    </row>
    <row r="1031" spans="1:4" x14ac:dyDescent="0.2">
      <c r="A1031" s="207">
        <v>889</v>
      </c>
      <c r="B1031" s="208">
        <v>278</v>
      </c>
      <c r="C1031" s="209" t="s">
        <v>607</v>
      </c>
      <c r="D1031" s="210">
        <v>2</v>
      </c>
    </row>
    <row r="1032" spans="1:4" x14ac:dyDescent="0.2">
      <c r="A1032" s="207">
        <v>889</v>
      </c>
      <c r="B1032" s="208">
        <v>289</v>
      </c>
      <c r="C1032" s="209" t="s">
        <v>607</v>
      </c>
      <c r="D1032" s="210">
        <v>1</v>
      </c>
    </row>
    <row r="1033" spans="1:4" x14ac:dyDescent="0.2">
      <c r="A1033" s="207">
        <v>890</v>
      </c>
      <c r="B1033" s="208">
        <v>14028</v>
      </c>
      <c r="C1033" s="209" t="s">
        <v>608</v>
      </c>
      <c r="D1033" s="210" t="s">
        <v>394</v>
      </c>
    </row>
    <row r="1034" spans="1:4" x14ac:dyDescent="0.2">
      <c r="A1034" s="207">
        <v>891</v>
      </c>
      <c r="B1034" s="208">
        <v>14099</v>
      </c>
      <c r="C1034" s="209" t="s">
        <v>608</v>
      </c>
      <c r="D1034" s="210" t="s">
        <v>394</v>
      </c>
    </row>
    <row r="1035" spans="1:4" x14ac:dyDescent="0.2">
      <c r="A1035" s="207">
        <v>892</v>
      </c>
      <c r="B1035" s="208">
        <v>14119</v>
      </c>
      <c r="C1035" s="209" t="s">
        <v>608</v>
      </c>
      <c r="D1035" s="210" t="s">
        <v>394</v>
      </c>
    </row>
    <row r="1036" spans="1:4" x14ac:dyDescent="0.2">
      <c r="A1036" s="207">
        <v>893</v>
      </c>
      <c r="B1036" s="208">
        <v>14120</v>
      </c>
      <c r="C1036" s="209" t="s">
        <v>608</v>
      </c>
      <c r="D1036" s="210" t="s">
        <v>394</v>
      </c>
    </row>
    <row r="1037" spans="1:4" x14ac:dyDescent="0.2">
      <c r="A1037" s="207">
        <v>894</v>
      </c>
      <c r="B1037" s="208">
        <v>300</v>
      </c>
      <c r="C1037" s="209" t="s">
        <v>565</v>
      </c>
      <c r="D1037" s="210" t="s">
        <v>394</v>
      </c>
    </row>
    <row r="1038" spans="1:4" x14ac:dyDescent="0.2">
      <c r="A1038" s="207">
        <v>895</v>
      </c>
      <c r="B1038" s="208">
        <v>311</v>
      </c>
      <c r="C1038" s="209" t="s">
        <v>565</v>
      </c>
      <c r="D1038" s="210" t="s">
        <v>394</v>
      </c>
    </row>
    <row r="1039" spans="1:4" x14ac:dyDescent="0.2">
      <c r="A1039" s="207">
        <v>896</v>
      </c>
      <c r="B1039" s="208">
        <v>312</v>
      </c>
      <c r="C1039" s="209" t="s">
        <v>565</v>
      </c>
      <c r="D1039" s="210" t="s">
        <v>394</v>
      </c>
    </row>
    <row r="1040" spans="1:4" x14ac:dyDescent="0.2">
      <c r="A1040" s="207">
        <v>897</v>
      </c>
      <c r="B1040" s="208">
        <v>14097</v>
      </c>
      <c r="C1040" s="209" t="s">
        <v>608</v>
      </c>
      <c r="D1040" s="210" t="s">
        <v>394</v>
      </c>
    </row>
    <row r="1041" spans="1:4" x14ac:dyDescent="0.2">
      <c r="A1041" s="207">
        <v>898</v>
      </c>
      <c r="B1041" s="208">
        <v>14098</v>
      </c>
      <c r="C1041" s="209" t="s">
        <v>608</v>
      </c>
      <c r="D1041" s="210" t="s">
        <v>394</v>
      </c>
    </row>
    <row r="1042" spans="1:4" x14ac:dyDescent="0.2">
      <c r="A1042" s="207">
        <v>899</v>
      </c>
      <c r="B1042" s="208">
        <v>281</v>
      </c>
      <c r="C1042" s="209" t="s">
        <v>609</v>
      </c>
      <c r="D1042" s="210" t="s">
        <v>394</v>
      </c>
    </row>
    <row r="1043" spans="1:4" x14ac:dyDescent="0.2">
      <c r="A1043" s="207">
        <v>900</v>
      </c>
      <c r="B1043" s="208">
        <v>282</v>
      </c>
      <c r="C1043" s="209" t="s">
        <v>609</v>
      </c>
      <c r="D1043" s="210" t="s">
        <v>394</v>
      </c>
    </row>
    <row r="1044" spans="1:4" x14ac:dyDescent="0.2">
      <c r="A1044" s="207">
        <v>901</v>
      </c>
      <c r="B1044" s="208">
        <v>283</v>
      </c>
      <c r="C1044" s="209" t="s">
        <v>609</v>
      </c>
      <c r="D1044" s="210" t="s">
        <v>394</v>
      </c>
    </row>
    <row r="1045" spans="1:4" x14ac:dyDescent="0.2">
      <c r="A1045" s="207">
        <v>902</v>
      </c>
      <c r="B1045" s="208">
        <v>284</v>
      </c>
      <c r="C1045" s="209" t="s">
        <v>609</v>
      </c>
      <c r="D1045" s="210" t="s">
        <v>394</v>
      </c>
    </row>
    <row r="1046" spans="1:4" x14ac:dyDescent="0.2">
      <c r="A1046" s="207">
        <v>903</v>
      </c>
      <c r="B1046" s="208">
        <v>285</v>
      </c>
      <c r="C1046" s="209" t="s">
        <v>609</v>
      </c>
      <c r="D1046" s="210" t="s">
        <v>394</v>
      </c>
    </row>
    <row r="1047" spans="1:4" x14ac:dyDescent="0.2">
      <c r="A1047" s="207">
        <v>904</v>
      </c>
      <c r="B1047" s="208">
        <v>286</v>
      </c>
      <c r="C1047" s="209" t="s">
        <v>610</v>
      </c>
      <c r="D1047" s="210" t="s">
        <v>394</v>
      </c>
    </row>
    <row r="1048" spans="1:4" x14ac:dyDescent="0.2">
      <c r="A1048" s="207">
        <v>905</v>
      </c>
      <c r="B1048" s="208">
        <v>287</v>
      </c>
      <c r="C1048" s="209" t="s">
        <v>610</v>
      </c>
      <c r="D1048" s="210" t="s">
        <v>394</v>
      </c>
    </row>
    <row r="1049" spans="1:4" x14ac:dyDescent="0.2">
      <c r="A1049" s="207">
        <v>906</v>
      </c>
      <c r="B1049" s="208">
        <v>288</v>
      </c>
      <c r="C1049" s="209" t="s">
        <v>610</v>
      </c>
      <c r="D1049" s="210" t="s">
        <v>394</v>
      </c>
    </row>
    <row r="1050" spans="1:4" x14ac:dyDescent="0.2">
      <c r="A1050" s="207">
        <v>907</v>
      </c>
      <c r="B1050" s="208">
        <v>292</v>
      </c>
      <c r="C1050" s="209" t="s">
        <v>611</v>
      </c>
      <c r="D1050" s="210" t="s">
        <v>394</v>
      </c>
    </row>
    <row r="1051" spans="1:4" x14ac:dyDescent="0.2">
      <c r="A1051" s="207">
        <v>908</v>
      </c>
      <c r="B1051" s="208">
        <v>293</v>
      </c>
      <c r="C1051" s="209" t="s">
        <v>611</v>
      </c>
      <c r="D1051" s="210" t="s">
        <v>394</v>
      </c>
    </row>
    <row r="1052" spans="1:4" x14ac:dyDescent="0.2">
      <c r="A1052" s="207">
        <v>909</v>
      </c>
      <c r="B1052" s="208">
        <v>294</v>
      </c>
      <c r="C1052" s="209" t="s">
        <v>611</v>
      </c>
      <c r="D1052" s="210" t="s">
        <v>394</v>
      </c>
    </row>
    <row r="1053" spans="1:4" x14ac:dyDescent="0.2">
      <c r="A1053" s="207">
        <v>910</v>
      </c>
      <c r="B1053" s="208">
        <v>295</v>
      </c>
      <c r="C1053" s="209" t="s">
        <v>611</v>
      </c>
      <c r="D1053" s="210" t="s">
        <v>394</v>
      </c>
    </row>
    <row r="1054" spans="1:4" x14ac:dyDescent="0.2">
      <c r="A1054" s="207">
        <v>911</v>
      </c>
      <c r="B1054" s="208">
        <v>296</v>
      </c>
      <c r="C1054" s="209" t="s">
        <v>611</v>
      </c>
      <c r="D1054" s="210" t="s">
        <v>394</v>
      </c>
    </row>
    <row r="1055" spans="1:4" x14ac:dyDescent="0.2">
      <c r="A1055" s="207">
        <v>912</v>
      </c>
      <c r="B1055" s="208">
        <v>297</v>
      </c>
      <c r="C1055" s="209" t="s">
        <v>611</v>
      </c>
      <c r="D1055" s="210" t="s">
        <v>394</v>
      </c>
    </row>
    <row r="1056" spans="1:4" x14ac:dyDescent="0.2">
      <c r="A1056" s="207">
        <v>913</v>
      </c>
      <c r="B1056" s="208">
        <v>298</v>
      </c>
      <c r="C1056" s="209" t="s">
        <v>611</v>
      </c>
      <c r="D1056" s="210" t="s">
        <v>394</v>
      </c>
    </row>
    <row r="1057" spans="1:4" x14ac:dyDescent="0.2">
      <c r="A1057" s="207">
        <v>914</v>
      </c>
      <c r="B1057" s="208">
        <v>299</v>
      </c>
      <c r="C1057" s="209" t="s">
        <v>612</v>
      </c>
      <c r="D1057" s="210">
        <v>1</v>
      </c>
    </row>
    <row r="1058" spans="1:4" x14ac:dyDescent="0.2">
      <c r="A1058" s="207">
        <v>915</v>
      </c>
      <c r="B1058" s="208">
        <v>313</v>
      </c>
      <c r="C1058" s="209" t="s">
        <v>565</v>
      </c>
      <c r="D1058" s="210">
        <v>2</v>
      </c>
    </row>
    <row r="1059" spans="1:4" x14ac:dyDescent="0.2">
      <c r="A1059" s="207">
        <v>915</v>
      </c>
      <c r="B1059" s="208">
        <v>314</v>
      </c>
      <c r="C1059" s="209" t="s">
        <v>565</v>
      </c>
      <c r="D1059" s="210">
        <v>1</v>
      </c>
    </row>
    <row r="1060" spans="1:4" x14ac:dyDescent="0.2">
      <c r="A1060" s="207">
        <v>916</v>
      </c>
      <c r="B1060" s="208">
        <v>315</v>
      </c>
      <c r="C1060" s="209" t="s">
        <v>565</v>
      </c>
      <c r="D1060" s="210" t="s">
        <v>394</v>
      </c>
    </row>
    <row r="1061" spans="1:4" x14ac:dyDescent="0.2">
      <c r="A1061" s="207">
        <v>916</v>
      </c>
      <c r="B1061" s="208">
        <v>316</v>
      </c>
      <c r="C1061" s="209" t="s">
        <v>565</v>
      </c>
      <c r="D1061" s="210" t="s">
        <v>394</v>
      </c>
    </row>
    <row r="1062" spans="1:4" x14ac:dyDescent="0.2">
      <c r="A1062" s="207">
        <v>917</v>
      </c>
      <c r="B1062" s="208">
        <v>279</v>
      </c>
      <c r="C1062" s="209" t="s">
        <v>565</v>
      </c>
      <c r="D1062" s="210" t="s">
        <v>394</v>
      </c>
    </row>
    <row r="1063" spans="1:4" x14ac:dyDescent="0.2">
      <c r="A1063" s="207">
        <v>917</v>
      </c>
      <c r="B1063" s="208">
        <v>280</v>
      </c>
      <c r="C1063" s="209" t="s">
        <v>565</v>
      </c>
      <c r="D1063" s="210" t="s">
        <v>394</v>
      </c>
    </row>
    <row r="1064" spans="1:4" x14ac:dyDescent="0.2">
      <c r="A1064" s="207">
        <v>918</v>
      </c>
      <c r="B1064" s="208">
        <v>290</v>
      </c>
      <c r="C1064" s="209" t="s">
        <v>497</v>
      </c>
      <c r="D1064" s="210">
        <v>1</v>
      </c>
    </row>
    <row r="1065" spans="1:4" x14ac:dyDescent="0.2">
      <c r="A1065" s="207">
        <v>918</v>
      </c>
      <c r="B1065" s="208">
        <v>291</v>
      </c>
      <c r="C1065" s="209" t="s">
        <v>497</v>
      </c>
      <c r="D1065" s="210">
        <v>1</v>
      </c>
    </row>
    <row r="1066" spans="1:4" x14ac:dyDescent="0.2">
      <c r="A1066" s="207">
        <v>919</v>
      </c>
      <c r="B1066" s="208">
        <v>57</v>
      </c>
      <c r="C1066" s="209" t="s">
        <v>613</v>
      </c>
      <c r="D1066" s="210">
        <v>1</v>
      </c>
    </row>
    <row r="1067" spans="1:4" x14ac:dyDescent="0.2">
      <c r="A1067" s="207">
        <v>919</v>
      </c>
      <c r="B1067" s="208">
        <v>278</v>
      </c>
      <c r="C1067" s="209" t="s">
        <v>613</v>
      </c>
      <c r="D1067" s="210">
        <v>2</v>
      </c>
    </row>
    <row r="1068" spans="1:4" x14ac:dyDescent="0.2">
      <c r="A1068" s="207">
        <v>920</v>
      </c>
      <c r="B1068" s="208">
        <v>57</v>
      </c>
      <c r="C1068" s="209" t="s">
        <v>613</v>
      </c>
      <c r="D1068" s="210">
        <v>1</v>
      </c>
    </row>
    <row r="1069" spans="1:4" x14ac:dyDescent="0.2">
      <c r="A1069" s="207">
        <v>920</v>
      </c>
      <c r="B1069" s="208">
        <v>278</v>
      </c>
      <c r="C1069" s="209" t="s">
        <v>613</v>
      </c>
      <c r="D1069" s="210">
        <v>2</v>
      </c>
    </row>
    <row r="1070" spans="1:4" x14ac:dyDescent="0.2">
      <c r="A1070" s="207">
        <v>922</v>
      </c>
      <c r="B1070" s="208">
        <v>301</v>
      </c>
      <c r="C1070" s="209" t="s">
        <v>523</v>
      </c>
      <c r="D1070" s="210">
        <v>1</v>
      </c>
    </row>
    <row r="1071" spans="1:4" x14ac:dyDescent="0.2">
      <c r="A1071" s="207">
        <v>923</v>
      </c>
      <c r="B1071" s="208">
        <v>302</v>
      </c>
      <c r="C1071" s="209" t="s">
        <v>523</v>
      </c>
      <c r="D1071" s="210">
        <v>1</v>
      </c>
    </row>
    <row r="1072" spans="1:4" x14ac:dyDescent="0.2">
      <c r="A1072" s="207">
        <v>924</v>
      </c>
      <c r="B1072" s="208">
        <v>303</v>
      </c>
      <c r="C1072" s="209" t="s">
        <v>523</v>
      </c>
      <c r="D1072" s="210">
        <v>1</v>
      </c>
    </row>
    <row r="1073" spans="1:4" x14ac:dyDescent="0.2">
      <c r="A1073" s="207">
        <v>925</v>
      </c>
      <c r="B1073" s="208">
        <v>259</v>
      </c>
      <c r="C1073" s="209" t="s">
        <v>614</v>
      </c>
      <c r="D1073" s="210" t="s">
        <v>553</v>
      </c>
    </row>
    <row r="1074" spans="1:4" x14ac:dyDescent="0.2">
      <c r="A1074" s="207">
        <v>925</v>
      </c>
      <c r="B1074" s="208">
        <v>307</v>
      </c>
      <c r="C1074" s="209" t="s">
        <v>614</v>
      </c>
      <c r="D1074" s="210" t="s">
        <v>553</v>
      </c>
    </row>
    <row r="1075" spans="1:4" x14ac:dyDescent="0.2">
      <c r="A1075" s="207">
        <v>926</v>
      </c>
      <c r="B1075" s="208">
        <v>261</v>
      </c>
      <c r="C1075" s="209" t="s">
        <v>554</v>
      </c>
      <c r="D1075" s="210" t="s">
        <v>553</v>
      </c>
    </row>
    <row r="1076" spans="1:4" x14ac:dyDescent="0.2">
      <c r="A1076" s="207">
        <v>926</v>
      </c>
      <c r="B1076" s="208">
        <v>308</v>
      </c>
      <c r="C1076" s="209" t="s">
        <v>554</v>
      </c>
      <c r="D1076" s="210" t="s">
        <v>553</v>
      </c>
    </row>
    <row r="1077" spans="1:4" x14ac:dyDescent="0.2">
      <c r="A1077" s="207">
        <v>927</v>
      </c>
      <c r="B1077" s="208">
        <v>263</v>
      </c>
      <c r="C1077" s="209" t="s">
        <v>555</v>
      </c>
      <c r="D1077" s="210" t="s">
        <v>553</v>
      </c>
    </row>
    <row r="1078" spans="1:4" x14ac:dyDescent="0.2">
      <c r="A1078" s="207">
        <v>927</v>
      </c>
      <c r="B1078" s="208">
        <v>309</v>
      </c>
      <c r="C1078" s="209" t="s">
        <v>555</v>
      </c>
      <c r="D1078" s="210" t="s">
        <v>553</v>
      </c>
    </row>
    <row r="1079" spans="1:4" x14ac:dyDescent="0.2">
      <c r="A1079" s="207">
        <v>928</v>
      </c>
      <c r="B1079" s="208">
        <v>265</v>
      </c>
      <c r="C1079" s="209" t="s">
        <v>556</v>
      </c>
      <c r="D1079" s="210" t="s">
        <v>553</v>
      </c>
    </row>
    <row r="1080" spans="1:4" x14ac:dyDescent="0.2">
      <c r="A1080" s="207">
        <v>928</v>
      </c>
      <c r="B1080" s="208">
        <v>310</v>
      </c>
      <c r="C1080" s="209" t="s">
        <v>556</v>
      </c>
      <c r="D1080" s="210" t="s">
        <v>553</v>
      </c>
    </row>
    <row r="1081" spans="1:4" x14ac:dyDescent="0.2">
      <c r="A1081" s="207">
        <v>929</v>
      </c>
      <c r="B1081" s="208">
        <v>14041</v>
      </c>
      <c r="C1081" s="209" t="s">
        <v>609</v>
      </c>
      <c r="D1081" s="210" t="s">
        <v>394</v>
      </c>
    </row>
    <row r="1082" spans="1:4" x14ac:dyDescent="0.2">
      <c r="A1082" s="207">
        <v>930</v>
      </c>
      <c r="B1082" s="208">
        <v>14053</v>
      </c>
      <c r="C1082" s="209" t="s">
        <v>609</v>
      </c>
      <c r="D1082" s="210" t="s">
        <v>394</v>
      </c>
    </row>
    <row r="1083" spans="1:4" x14ac:dyDescent="0.2">
      <c r="A1083" s="207">
        <v>931</v>
      </c>
      <c r="B1083" s="208">
        <v>14056</v>
      </c>
      <c r="C1083" s="209" t="s">
        <v>609</v>
      </c>
      <c r="D1083" s="210" t="s">
        <v>394</v>
      </c>
    </row>
    <row r="1084" spans="1:4" x14ac:dyDescent="0.2">
      <c r="A1084" s="207">
        <v>932</v>
      </c>
      <c r="B1084" s="208">
        <v>191</v>
      </c>
      <c r="C1084" s="209" t="s">
        <v>615</v>
      </c>
      <c r="D1084" s="210">
        <v>2</v>
      </c>
    </row>
    <row r="1085" spans="1:4" x14ac:dyDescent="0.2">
      <c r="A1085" s="207">
        <v>932</v>
      </c>
      <c r="B1085" s="208">
        <v>353</v>
      </c>
      <c r="C1085" s="209" t="s">
        <v>615</v>
      </c>
      <c r="D1085" s="210">
        <v>1</v>
      </c>
    </row>
    <row r="1086" spans="1:4" x14ac:dyDescent="0.2">
      <c r="A1086" s="207">
        <v>932</v>
      </c>
      <c r="B1086" s="208">
        <v>354</v>
      </c>
      <c r="C1086" s="209" t="s">
        <v>615</v>
      </c>
      <c r="D1086" s="210">
        <v>1</v>
      </c>
    </row>
    <row r="1087" spans="1:4" x14ac:dyDescent="0.2">
      <c r="A1087" s="207">
        <v>932</v>
      </c>
      <c r="B1087" s="208">
        <v>355</v>
      </c>
      <c r="C1087" s="209" t="s">
        <v>615</v>
      </c>
      <c r="D1087" s="210">
        <v>1</v>
      </c>
    </row>
    <row r="1088" spans="1:4" x14ac:dyDescent="0.2">
      <c r="A1088" s="207">
        <v>933</v>
      </c>
      <c r="B1088" s="208">
        <v>14147</v>
      </c>
      <c r="C1088" s="209" t="s">
        <v>607</v>
      </c>
      <c r="D1088" s="210">
        <v>2</v>
      </c>
    </row>
    <row r="1089" spans="1:4" x14ac:dyDescent="0.2">
      <c r="A1089" s="207">
        <v>933</v>
      </c>
      <c r="B1089" s="208">
        <v>14148</v>
      </c>
      <c r="C1089" s="209" t="s">
        <v>607</v>
      </c>
      <c r="D1089" s="210">
        <v>1</v>
      </c>
    </row>
    <row r="1090" spans="1:4" x14ac:dyDescent="0.2">
      <c r="A1090" s="207">
        <v>934</v>
      </c>
      <c r="B1090" s="208">
        <v>14149</v>
      </c>
      <c r="C1090" s="209" t="s">
        <v>608</v>
      </c>
      <c r="D1090" s="210" t="s">
        <v>394</v>
      </c>
    </row>
    <row r="1091" spans="1:4" x14ac:dyDescent="0.2">
      <c r="A1091" s="207">
        <v>935</v>
      </c>
      <c r="B1091" s="208">
        <v>374</v>
      </c>
      <c r="C1091" s="209" t="s">
        <v>616</v>
      </c>
      <c r="D1091" s="210" t="s">
        <v>617</v>
      </c>
    </row>
    <row r="1092" spans="1:4" x14ac:dyDescent="0.2">
      <c r="A1092" s="207">
        <v>935</v>
      </c>
      <c r="B1092" s="208">
        <v>375</v>
      </c>
      <c r="C1092" s="209" t="s">
        <v>616</v>
      </c>
      <c r="D1092" s="210" t="s">
        <v>617</v>
      </c>
    </row>
    <row r="1093" spans="1:4" x14ac:dyDescent="0.2">
      <c r="A1093" s="207">
        <v>936</v>
      </c>
      <c r="B1093" s="208">
        <v>1422</v>
      </c>
      <c r="C1093" s="209" t="s">
        <v>616</v>
      </c>
      <c r="D1093" s="210">
        <v>1</v>
      </c>
    </row>
    <row r="1094" spans="1:4" x14ac:dyDescent="0.2">
      <c r="A1094" s="207">
        <v>936</v>
      </c>
      <c r="B1094" s="208">
        <v>1423</v>
      </c>
      <c r="C1094" s="209" t="s">
        <v>616</v>
      </c>
      <c r="D1094" s="210">
        <v>2</v>
      </c>
    </row>
    <row r="1095" spans="1:4" x14ac:dyDescent="0.2">
      <c r="A1095" s="207">
        <v>937</v>
      </c>
      <c r="B1095" s="208">
        <v>14150</v>
      </c>
      <c r="C1095" s="209" t="s">
        <v>616</v>
      </c>
      <c r="D1095" s="210">
        <v>2</v>
      </c>
    </row>
    <row r="1096" spans="1:4" x14ac:dyDescent="0.2">
      <c r="A1096" s="207">
        <v>937</v>
      </c>
      <c r="B1096" s="208">
        <v>14151</v>
      </c>
      <c r="C1096" s="209" t="s">
        <v>616</v>
      </c>
      <c r="D1096" s="210">
        <v>1</v>
      </c>
    </row>
    <row r="1097" spans="1:4" x14ac:dyDescent="0.2">
      <c r="A1097" s="207">
        <v>938</v>
      </c>
      <c r="B1097" s="208">
        <v>376</v>
      </c>
      <c r="C1097" s="209" t="s">
        <v>616</v>
      </c>
      <c r="D1097" s="210">
        <v>2</v>
      </c>
    </row>
    <row r="1098" spans="1:4" x14ac:dyDescent="0.2">
      <c r="A1098" s="207">
        <v>938</v>
      </c>
      <c r="B1098" s="208">
        <v>377</v>
      </c>
      <c r="C1098" s="209" t="s">
        <v>616</v>
      </c>
      <c r="D1098" s="210">
        <v>1</v>
      </c>
    </row>
    <row r="1099" spans="1:4" x14ac:dyDescent="0.2">
      <c r="A1099" s="207">
        <v>939</v>
      </c>
      <c r="B1099" s="208">
        <v>395</v>
      </c>
      <c r="C1099" s="209" t="s">
        <v>616</v>
      </c>
      <c r="D1099" s="210">
        <v>2</v>
      </c>
    </row>
    <row r="1100" spans="1:4" x14ac:dyDescent="0.2">
      <c r="A1100" s="207">
        <v>939</v>
      </c>
      <c r="B1100" s="208">
        <v>396</v>
      </c>
      <c r="C1100" s="209" t="s">
        <v>616</v>
      </c>
      <c r="D1100" s="210">
        <v>1</v>
      </c>
    </row>
    <row r="1101" spans="1:4" x14ac:dyDescent="0.2">
      <c r="A1101" s="207">
        <v>940</v>
      </c>
      <c r="B1101" s="208">
        <v>397</v>
      </c>
      <c r="C1101" s="209" t="s">
        <v>618</v>
      </c>
      <c r="D1101" s="210" t="s">
        <v>575</v>
      </c>
    </row>
    <row r="1102" spans="1:4" x14ac:dyDescent="0.2">
      <c r="A1102" s="207">
        <v>941</v>
      </c>
      <c r="B1102" s="208">
        <v>398</v>
      </c>
      <c r="C1102" s="209" t="s">
        <v>619</v>
      </c>
      <c r="D1102" s="210" t="s">
        <v>575</v>
      </c>
    </row>
    <row r="1103" spans="1:4" x14ac:dyDescent="0.2">
      <c r="A1103" s="207">
        <v>942</v>
      </c>
      <c r="B1103" s="208">
        <v>400</v>
      </c>
      <c r="C1103" s="209" t="s">
        <v>463</v>
      </c>
      <c r="D1103" s="210">
        <v>2</v>
      </c>
    </row>
    <row r="1104" spans="1:4" x14ac:dyDescent="0.2">
      <c r="A1104" s="207">
        <v>942</v>
      </c>
      <c r="B1104" s="208">
        <v>401</v>
      </c>
      <c r="C1104" s="209" t="s">
        <v>463</v>
      </c>
      <c r="D1104" s="210">
        <v>2</v>
      </c>
    </row>
    <row r="1105" spans="1:4" x14ac:dyDescent="0.2">
      <c r="A1105" s="207">
        <v>943</v>
      </c>
      <c r="B1105" s="208">
        <v>404</v>
      </c>
      <c r="C1105" s="209" t="s">
        <v>462</v>
      </c>
      <c r="D1105" s="210">
        <v>2</v>
      </c>
    </row>
    <row r="1106" spans="1:4" x14ac:dyDescent="0.2">
      <c r="A1106" s="207">
        <v>943</v>
      </c>
      <c r="B1106" s="208">
        <v>405</v>
      </c>
      <c r="C1106" s="209" t="s">
        <v>462</v>
      </c>
      <c r="D1106" s="210">
        <v>2</v>
      </c>
    </row>
    <row r="1107" spans="1:4" x14ac:dyDescent="0.2">
      <c r="A1107" s="207">
        <v>944</v>
      </c>
      <c r="B1107" s="208">
        <v>406</v>
      </c>
      <c r="C1107" s="209" t="s">
        <v>462</v>
      </c>
      <c r="D1107" s="210">
        <v>2</v>
      </c>
    </row>
    <row r="1108" spans="1:4" x14ac:dyDescent="0.2">
      <c r="A1108" s="207">
        <v>944</v>
      </c>
      <c r="B1108" s="208">
        <v>407</v>
      </c>
      <c r="C1108" s="209" t="s">
        <v>462</v>
      </c>
      <c r="D1108" s="210">
        <v>2</v>
      </c>
    </row>
    <row r="1109" spans="1:4" x14ac:dyDescent="0.2">
      <c r="A1109" s="207">
        <v>945</v>
      </c>
      <c r="B1109" s="208">
        <v>408</v>
      </c>
      <c r="C1109" s="209" t="s">
        <v>462</v>
      </c>
      <c r="D1109" s="210">
        <v>2</v>
      </c>
    </row>
    <row r="1110" spans="1:4" x14ac:dyDescent="0.2">
      <c r="A1110" s="207">
        <v>945</v>
      </c>
      <c r="B1110" s="208">
        <v>409</v>
      </c>
      <c r="C1110" s="209" t="s">
        <v>462</v>
      </c>
      <c r="D1110" s="210">
        <v>2</v>
      </c>
    </row>
    <row r="1111" spans="1:4" x14ac:dyDescent="0.2">
      <c r="A1111" s="207">
        <v>946</v>
      </c>
      <c r="B1111" s="208">
        <v>410</v>
      </c>
      <c r="C1111" s="209" t="s">
        <v>462</v>
      </c>
      <c r="D1111" s="210">
        <v>2</v>
      </c>
    </row>
    <row r="1112" spans="1:4" x14ac:dyDescent="0.2">
      <c r="A1112" s="207">
        <v>946</v>
      </c>
      <c r="B1112" s="208">
        <v>411</v>
      </c>
      <c r="C1112" s="209" t="s">
        <v>462</v>
      </c>
      <c r="D1112" s="210">
        <v>2</v>
      </c>
    </row>
    <row r="1113" spans="1:4" x14ac:dyDescent="0.2">
      <c r="A1113" s="207">
        <v>947</v>
      </c>
      <c r="B1113" s="208">
        <v>412</v>
      </c>
      <c r="C1113" s="209" t="s">
        <v>620</v>
      </c>
      <c r="D1113" s="210">
        <v>2</v>
      </c>
    </row>
    <row r="1114" spans="1:4" x14ac:dyDescent="0.2">
      <c r="A1114" s="207">
        <v>947</v>
      </c>
      <c r="B1114" s="208">
        <v>413</v>
      </c>
      <c r="C1114" s="209" t="s">
        <v>620</v>
      </c>
      <c r="D1114" s="210">
        <v>1</v>
      </c>
    </row>
    <row r="1115" spans="1:4" x14ac:dyDescent="0.2">
      <c r="A1115" s="207">
        <v>947</v>
      </c>
      <c r="B1115" s="208">
        <v>414</v>
      </c>
      <c r="C1115" s="209" t="s">
        <v>620</v>
      </c>
      <c r="D1115" s="210">
        <v>1</v>
      </c>
    </row>
    <row r="1116" spans="1:4" x14ac:dyDescent="0.2">
      <c r="A1116" s="207">
        <v>948</v>
      </c>
      <c r="B1116" s="208">
        <v>415</v>
      </c>
      <c r="C1116" s="209" t="s">
        <v>621</v>
      </c>
      <c r="D1116" s="210" t="s">
        <v>617</v>
      </c>
    </row>
    <row r="1117" spans="1:4" x14ac:dyDescent="0.2">
      <c r="A1117" s="207">
        <v>948</v>
      </c>
      <c r="B1117" s="208">
        <v>416</v>
      </c>
      <c r="C1117" s="209" t="s">
        <v>621</v>
      </c>
      <c r="D1117" s="210">
        <v>1</v>
      </c>
    </row>
    <row r="1118" spans="1:4" x14ac:dyDescent="0.2">
      <c r="A1118" s="207">
        <v>949</v>
      </c>
      <c r="B1118" s="208">
        <v>417</v>
      </c>
      <c r="C1118" s="209" t="s">
        <v>622</v>
      </c>
      <c r="D1118" s="210">
        <v>1</v>
      </c>
    </row>
    <row r="1119" spans="1:4" x14ac:dyDescent="0.2">
      <c r="A1119" s="207">
        <v>949</v>
      </c>
      <c r="B1119" s="208">
        <v>418</v>
      </c>
      <c r="C1119" s="209" t="s">
        <v>622</v>
      </c>
      <c r="D1119" s="210">
        <v>2</v>
      </c>
    </row>
    <row r="1120" spans="1:4" x14ac:dyDescent="0.2">
      <c r="A1120" s="207">
        <v>950</v>
      </c>
      <c r="B1120" s="208">
        <v>419</v>
      </c>
      <c r="C1120" s="209" t="s">
        <v>623</v>
      </c>
      <c r="D1120" s="210" t="s">
        <v>394</v>
      </c>
    </row>
    <row r="1121" spans="1:4" x14ac:dyDescent="0.2">
      <c r="A1121" s="207">
        <v>951</v>
      </c>
      <c r="B1121" s="208">
        <v>420</v>
      </c>
      <c r="C1121" s="209" t="s">
        <v>624</v>
      </c>
      <c r="D1121" s="210" t="s">
        <v>394</v>
      </c>
    </row>
    <row r="1122" spans="1:4" x14ac:dyDescent="0.2">
      <c r="A1122" s="207">
        <v>952</v>
      </c>
      <c r="B1122" s="208">
        <v>421</v>
      </c>
      <c r="C1122" s="209" t="s">
        <v>625</v>
      </c>
      <c r="D1122" s="210">
        <v>1</v>
      </c>
    </row>
    <row r="1123" spans="1:4" x14ac:dyDescent="0.2">
      <c r="A1123" s="207">
        <v>952</v>
      </c>
      <c r="B1123" s="208">
        <v>422</v>
      </c>
      <c r="C1123" s="209" t="s">
        <v>625</v>
      </c>
      <c r="D1123" s="210">
        <v>2</v>
      </c>
    </row>
    <row r="1124" spans="1:4" x14ac:dyDescent="0.2">
      <c r="A1124" s="207">
        <v>953</v>
      </c>
      <c r="B1124" s="208">
        <v>423</v>
      </c>
      <c r="C1124" s="209" t="s">
        <v>626</v>
      </c>
      <c r="D1124" s="210">
        <v>1</v>
      </c>
    </row>
    <row r="1125" spans="1:4" x14ac:dyDescent="0.2">
      <c r="A1125" s="207">
        <v>953</v>
      </c>
      <c r="B1125" s="208">
        <v>424</v>
      </c>
      <c r="C1125" s="209" t="s">
        <v>626</v>
      </c>
      <c r="D1125" s="210" t="s">
        <v>617</v>
      </c>
    </row>
    <row r="1126" spans="1:4" x14ac:dyDescent="0.2">
      <c r="A1126" s="207">
        <v>954</v>
      </c>
      <c r="B1126" s="208">
        <v>425</v>
      </c>
      <c r="C1126" s="209" t="s">
        <v>627</v>
      </c>
      <c r="D1126" s="210" t="s">
        <v>617</v>
      </c>
    </row>
    <row r="1127" spans="1:4" x14ac:dyDescent="0.2">
      <c r="A1127" s="207">
        <v>954</v>
      </c>
      <c r="B1127" s="208">
        <v>426</v>
      </c>
      <c r="C1127" s="209" t="s">
        <v>627</v>
      </c>
      <c r="D1127" s="210" t="s">
        <v>617</v>
      </c>
    </row>
    <row r="1128" spans="1:4" x14ac:dyDescent="0.2">
      <c r="A1128" s="207">
        <v>954</v>
      </c>
      <c r="B1128" s="208">
        <v>427</v>
      </c>
      <c r="C1128" s="209" t="s">
        <v>627</v>
      </c>
      <c r="D1128" s="210" t="s">
        <v>500</v>
      </c>
    </row>
    <row r="1129" spans="1:4" x14ac:dyDescent="0.2">
      <c r="A1129" s="207">
        <v>955</v>
      </c>
      <c r="B1129" s="208">
        <v>206</v>
      </c>
      <c r="C1129" s="209" t="s">
        <v>628</v>
      </c>
      <c r="D1129" s="210" t="s">
        <v>394</v>
      </c>
    </row>
    <row r="1130" spans="1:4" x14ac:dyDescent="0.2">
      <c r="A1130" s="207">
        <v>955</v>
      </c>
      <c r="B1130" s="208">
        <v>428</v>
      </c>
      <c r="C1130" s="209" t="s">
        <v>628</v>
      </c>
      <c r="D1130" s="210">
        <v>1</v>
      </c>
    </row>
    <row r="1131" spans="1:4" x14ac:dyDescent="0.2">
      <c r="A1131" s="207">
        <v>955</v>
      </c>
      <c r="B1131" s="208">
        <v>429</v>
      </c>
      <c r="C1131" s="209" t="s">
        <v>628</v>
      </c>
      <c r="D1131" s="210">
        <v>2</v>
      </c>
    </row>
    <row r="1132" spans="1:4" x14ac:dyDescent="0.2">
      <c r="A1132" s="207">
        <v>955</v>
      </c>
      <c r="B1132" s="208">
        <v>430</v>
      </c>
      <c r="C1132" s="209" t="s">
        <v>628</v>
      </c>
      <c r="D1132" s="210">
        <v>2</v>
      </c>
    </row>
    <row r="1133" spans="1:4" x14ac:dyDescent="0.2">
      <c r="A1133" s="207">
        <v>956</v>
      </c>
      <c r="B1133" s="208">
        <v>160</v>
      </c>
      <c r="C1133" s="209" t="s">
        <v>629</v>
      </c>
      <c r="D1133" s="210" t="s">
        <v>394</v>
      </c>
    </row>
    <row r="1134" spans="1:4" x14ac:dyDescent="0.2">
      <c r="A1134" s="207">
        <v>956</v>
      </c>
      <c r="B1134" s="208">
        <v>427</v>
      </c>
      <c r="C1134" s="209" t="s">
        <v>629</v>
      </c>
      <c r="D1134" s="210">
        <v>1</v>
      </c>
    </row>
    <row r="1135" spans="1:4" x14ac:dyDescent="0.2">
      <c r="A1135" s="207">
        <v>956</v>
      </c>
      <c r="B1135" s="208">
        <v>431</v>
      </c>
      <c r="C1135" s="209" t="s">
        <v>629</v>
      </c>
      <c r="D1135" s="210">
        <v>2</v>
      </c>
    </row>
    <row r="1136" spans="1:4" x14ac:dyDescent="0.2">
      <c r="A1136" s="207">
        <v>956</v>
      </c>
      <c r="B1136" s="208">
        <v>432</v>
      </c>
      <c r="C1136" s="209" t="s">
        <v>629</v>
      </c>
      <c r="D1136" s="210">
        <v>1</v>
      </c>
    </row>
    <row r="1137" spans="1:4" x14ac:dyDescent="0.2">
      <c r="A1137" s="207">
        <v>957</v>
      </c>
      <c r="B1137" s="208">
        <v>432</v>
      </c>
      <c r="C1137" s="209" t="s">
        <v>630</v>
      </c>
      <c r="D1137" s="210">
        <v>1</v>
      </c>
    </row>
    <row r="1138" spans="1:4" x14ac:dyDescent="0.2">
      <c r="A1138" s="207">
        <v>957</v>
      </c>
      <c r="B1138" s="208">
        <v>433</v>
      </c>
      <c r="C1138" s="209" t="s">
        <v>630</v>
      </c>
      <c r="D1138" s="210">
        <v>2</v>
      </c>
    </row>
    <row r="1139" spans="1:4" x14ac:dyDescent="0.2">
      <c r="A1139" s="207">
        <v>958</v>
      </c>
      <c r="B1139" s="208">
        <v>434</v>
      </c>
      <c r="C1139" s="209" t="s">
        <v>631</v>
      </c>
      <c r="D1139" s="210">
        <v>2</v>
      </c>
    </row>
    <row r="1140" spans="1:4" x14ac:dyDescent="0.2">
      <c r="A1140" s="207">
        <v>958</v>
      </c>
      <c r="B1140" s="208">
        <v>435</v>
      </c>
      <c r="C1140" s="209" t="s">
        <v>631</v>
      </c>
      <c r="D1140" s="210">
        <v>1</v>
      </c>
    </row>
    <row r="1141" spans="1:4" x14ac:dyDescent="0.2">
      <c r="A1141" s="207">
        <v>959</v>
      </c>
      <c r="B1141" s="208">
        <v>160</v>
      </c>
      <c r="C1141" s="209" t="s">
        <v>632</v>
      </c>
      <c r="D1141" s="210" t="s">
        <v>394</v>
      </c>
    </row>
    <row r="1142" spans="1:4" x14ac:dyDescent="0.2">
      <c r="A1142" s="207">
        <v>959</v>
      </c>
      <c r="B1142" s="208">
        <v>432</v>
      </c>
      <c r="C1142" s="209" t="s">
        <v>632</v>
      </c>
      <c r="D1142" s="210">
        <v>1</v>
      </c>
    </row>
    <row r="1143" spans="1:4" x14ac:dyDescent="0.2">
      <c r="A1143" s="207">
        <v>959</v>
      </c>
      <c r="B1143" s="208">
        <v>436</v>
      </c>
      <c r="C1143" s="209" t="s">
        <v>632</v>
      </c>
      <c r="D1143" s="210">
        <v>2</v>
      </c>
    </row>
    <row r="1144" spans="1:4" x14ac:dyDescent="0.2">
      <c r="A1144" s="207">
        <v>960</v>
      </c>
      <c r="B1144" s="208">
        <v>160</v>
      </c>
      <c r="C1144" s="209" t="s">
        <v>633</v>
      </c>
      <c r="D1144" s="210" t="s">
        <v>394</v>
      </c>
    </row>
    <row r="1145" spans="1:4" x14ac:dyDescent="0.2">
      <c r="A1145" s="207">
        <v>960</v>
      </c>
      <c r="B1145" s="208">
        <v>435</v>
      </c>
      <c r="C1145" s="209" t="s">
        <v>633</v>
      </c>
      <c r="D1145" s="210">
        <v>1</v>
      </c>
    </row>
    <row r="1146" spans="1:4" x14ac:dyDescent="0.2">
      <c r="A1146" s="207">
        <v>960</v>
      </c>
      <c r="B1146" s="208">
        <v>441</v>
      </c>
      <c r="C1146" s="209" t="s">
        <v>633</v>
      </c>
      <c r="D1146" s="210">
        <v>2</v>
      </c>
    </row>
    <row r="1147" spans="1:4" x14ac:dyDescent="0.2">
      <c r="A1147" s="207">
        <v>961</v>
      </c>
      <c r="B1147" s="208">
        <v>427</v>
      </c>
      <c r="C1147" s="209" t="s">
        <v>634</v>
      </c>
      <c r="D1147" s="210">
        <v>1</v>
      </c>
    </row>
    <row r="1148" spans="1:4" x14ac:dyDescent="0.2">
      <c r="A1148" s="207">
        <v>961</v>
      </c>
      <c r="B1148" s="208">
        <v>432</v>
      </c>
      <c r="C1148" s="209" t="s">
        <v>634</v>
      </c>
      <c r="D1148" s="210">
        <v>1</v>
      </c>
    </row>
    <row r="1149" spans="1:4" x14ac:dyDescent="0.2">
      <c r="A1149" s="207">
        <v>961</v>
      </c>
      <c r="B1149" s="208">
        <v>437</v>
      </c>
      <c r="C1149" s="209" t="s">
        <v>634</v>
      </c>
      <c r="D1149" s="210">
        <v>2</v>
      </c>
    </row>
    <row r="1150" spans="1:4" x14ac:dyDescent="0.2">
      <c r="A1150" s="207">
        <v>962</v>
      </c>
      <c r="B1150" s="208">
        <v>427</v>
      </c>
      <c r="C1150" s="209" t="s">
        <v>635</v>
      </c>
      <c r="D1150" s="210">
        <v>1</v>
      </c>
    </row>
    <row r="1151" spans="1:4" x14ac:dyDescent="0.2">
      <c r="A1151" s="207">
        <v>962</v>
      </c>
      <c r="B1151" s="208">
        <v>435</v>
      </c>
      <c r="C1151" s="209" t="s">
        <v>635</v>
      </c>
      <c r="D1151" s="210">
        <v>1</v>
      </c>
    </row>
    <row r="1152" spans="1:4" x14ac:dyDescent="0.2">
      <c r="A1152" s="207">
        <v>962</v>
      </c>
      <c r="B1152" s="208">
        <v>438</v>
      </c>
      <c r="C1152" s="209" t="s">
        <v>635</v>
      </c>
      <c r="D1152" s="210">
        <v>2</v>
      </c>
    </row>
    <row r="1153" spans="1:4" x14ac:dyDescent="0.2">
      <c r="A1153" s="207">
        <v>963</v>
      </c>
      <c r="B1153" s="208">
        <v>160</v>
      </c>
      <c r="C1153" s="209" t="s">
        <v>636</v>
      </c>
      <c r="D1153" s="210" t="s">
        <v>394</v>
      </c>
    </row>
    <row r="1154" spans="1:4" x14ac:dyDescent="0.2">
      <c r="A1154" s="207">
        <v>963</v>
      </c>
      <c r="B1154" s="208">
        <v>427</v>
      </c>
      <c r="C1154" s="209" t="s">
        <v>636</v>
      </c>
      <c r="D1154" s="210">
        <v>1</v>
      </c>
    </row>
    <row r="1155" spans="1:4" x14ac:dyDescent="0.2">
      <c r="A1155" s="207">
        <v>963</v>
      </c>
      <c r="B1155" s="208">
        <v>435</v>
      </c>
      <c r="C1155" s="209" t="s">
        <v>636</v>
      </c>
      <c r="D1155" s="210">
        <v>1</v>
      </c>
    </row>
    <row r="1156" spans="1:4" x14ac:dyDescent="0.2">
      <c r="A1156" s="207">
        <v>963</v>
      </c>
      <c r="B1156" s="208">
        <v>439</v>
      </c>
      <c r="C1156" s="209" t="s">
        <v>636</v>
      </c>
      <c r="D1156" s="210">
        <v>2</v>
      </c>
    </row>
    <row r="1157" spans="1:4" x14ac:dyDescent="0.2">
      <c r="A1157" s="207">
        <v>964</v>
      </c>
      <c r="B1157" s="208">
        <v>160</v>
      </c>
      <c r="C1157" s="209" t="s">
        <v>637</v>
      </c>
      <c r="D1157" s="210" t="s">
        <v>394</v>
      </c>
    </row>
    <row r="1158" spans="1:4" x14ac:dyDescent="0.2">
      <c r="A1158" s="207">
        <v>964</v>
      </c>
      <c r="B1158" s="208">
        <v>431</v>
      </c>
      <c r="C1158" s="209" t="s">
        <v>637</v>
      </c>
      <c r="D1158" s="210">
        <v>2</v>
      </c>
    </row>
    <row r="1159" spans="1:4" x14ac:dyDescent="0.2">
      <c r="A1159" s="207">
        <v>964</v>
      </c>
      <c r="B1159" s="208">
        <v>440</v>
      </c>
      <c r="C1159" s="209" t="s">
        <v>637</v>
      </c>
      <c r="D1159" s="210">
        <v>1</v>
      </c>
    </row>
    <row r="1160" spans="1:4" x14ac:dyDescent="0.2">
      <c r="A1160" s="207">
        <v>965</v>
      </c>
      <c r="B1160" s="208">
        <v>194</v>
      </c>
      <c r="C1160" s="209" t="s">
        <v>638</v>
      </c>
      <c r="D1160" s="210" t="s">
        <v>394</v>
      </c>
    </row>
    <row r="1161" spans="1:4" x14ac:dyDescent="0.2">
      <c r="A1161" s="207">
        <v>965</v>
      </c>
      <c r="B1161" s="208">
        <v>489</v>
      </c>
      <c r="C1161" s="209" t="s">
        <v>638</v>
      </c>
      <c r="D1161" s="210">
        <v>1</v>
      </c>
    </row>
    <row r="1162" spans="1:4" x14ac:dyDescent="0.2">
      <c r="A1162" s="207">
        <v>965</v>
      </c>
      <c r="B1162" s="208">
        <v>500</v>
      </c>
      <c r="C1162" s="209" t="s">
        <v>638</v>
      </c>
      <c r="D1162" s="210">
        <v>2</v>
      </c>
    </row>
    <row r="1163" spans="1:4" x14ac:dyDescent="0.2">
      <c r="A1163" s="207">
        <v>966</v>
      </c>
      <c r="B1163" s="208">
        <v>488</v>
      </c>
      <c r="C1163" s="209" t="s">
        <v>477</v>
      </c>
      <c r="D1163" s="210" t="s">
        <v>394</v>
      </c>
    </row>
    <row r="1164" spans="1:4" x14ac:dyDescent="0.2">
      <c r="A1164" s="207">
        <v>967</v>
      </c>
      <c r="B1164" s="208">
        <v>442</v>
      </c>
      <c r="C1164" s="209" t="s">
        <v>489</v>
      </c>
      <c r="D1164" s="210">
        <v>2</v>
      </c>
    </row>
    <row r="1165" spans="1:4" x14ac:dyDescent="0.2">
      <c r="A1165" s="207">
        <v>967</v>
      </c>
      <c r="B1165" s="208">
        <v>443</v>
      </c>
      <c r="C1165" s="209" t="s">
        <v>489</v>
      </c>
      <c r="D1165" s="210">
        <v>2</v>
      </c>
    </row>
    <row r="1166" spans="1:4" x14ac:dyDescent="0.2">
      <c r="A1166" s="207">
        <v>968</v>
      </c>
      <c r="B1166" s="208">
        <v>444</v>
      </c>
      <c r="C1166" s="209" t="s">
        <v>489</v>
      </c>
      <c r="D1166" s="210">
        <v>1</v>
      </c>
    </row>
    <row r="1167" spans="1:4" x14ac:dyDescent="0.2">
      <c r="A1167" s="207">
        <v>969</v>
      </c>
      <c r="B1167" s="208">
        <v>443</v>
      </c>
      <c r="C1167" s="209" t="s">
        <v>638</v>
      </c>
      <c r="D1167" s="210">
        <v>2</v>
      </c>
    </row>
    <row r="1168" spans="1:4" x14ac:dyDescent="0.2">
      <c r="A1168" s="207">
        <v>969</v>
      </c>
      <c r="B1168" s="208">
        <v>489</v>
      </c>
      <c r="C1168" s="209" t="s">
        <v>638</v>
      </c>
      <c r="D1168" s="210">
        <v>1</v>
      </c>
    </row>
    <row r="1169" spans="1:4" x14ac:dyDescent="0.2">
      <c r="A1169" s="207">
        <v>969</v>
      </c>
      <c r="B1169" s="208">
        <v>501</v>
      </c>
      <c r="C1169" s="209" t="s">
        <v>638</v>
      </c>
      <c r="D1169" s="210">
        <v>2</v>
      </c>
    </row>
    <row r="1170" spans="1:4" x14ac:dyDescent="0.2">
      <c r="A1170" s="207">
        <v>970</v>
      </c>
      <c r="B1170" s="208">
        <v>447</v>
      </c>
      <c r="C1170" s="209" t="s">
        <v>439</v>
      </c>
      <c r="D1170" s="210">
        <v>1</v>
      </c>
    </row>
    <row r="1171" spans="1:4" x14ac:dyDescent="0.2">
      <c r="A1171" s="207">
        <v>970</v>
      </c>
      <c r="B1171" s="208">
        <v>448</v>
      </c>
      <c r="C1171" s="209" t="s">
        <v>439</v>
      </c>
      <c r="D1171" s="210">
        <v>2</v>
      </c>
    </row>
    <row r="1172" spans="1:4" x14ac:dyDescent="0.2">
      <c r="A1172" s="207">
        <v>971</v>
      </c>
      <c r="B1172" s="208">
        <v>492</v>
      </c>
      <c r="C1172" s="209" t="s">
        <v>639</v>
      </c>
      <c r="D1172" s="210">
        <v>2</v>
      </c>
    </row>
    <row r="1173" spans="1:4" x14ac:dyDescent="0.2">
      <c r="A1173" s="207">
        <v>971</v>
      </c>
      <c r="B1173" s="208">
        <v>493</v>
      </c>
      <c r="C1173" s="209" t="s">
        <v>639</v>
      </c>
      <c r="D1173" s="210">
        <v>2</v>
      </c>
    </row>
    <row r="1174" spans="1:4" x14ac:dyDescent="0.2">
      <c r="A1174" s="207">
        <v>971</v>
      </c>
      <c r="B1174" s="208">
        <v>494</v>
      </c>
      <c r="C1174" s="209" t="s">
        <v>639</v>
      </c>
      <c r="D1174" s="210">
        <v>1</v>
      </c>
    </row>
    <row r="1175" spans="1:4" x14ac:dyDescent="0.2">
      <c r="A1175" s="207">
        <v>972</v>
      </c>
      <c r="B1175" s="208">
        <v>502</v>
      </c>
      <c r="C1175" s="209" t="s">
        <v>640</v>
      </c>
      <c r="D1175" s="210">
        <v>1</v>
      </c>
    </row>
    <row r="1176" spans="1:4" x14ac:dyDescent="0.2">
      <c r="A1176" s="207">
        <v>972</v>
      </c>
      <c r="B1176" s="208">
        <v>503</v>
      </c>
      <c r="C1176" s="209" t="s">
        <v>640</v>
      </c>
      <c r="D1176" s="210" t="s">
        <v>617</v>
      </c>
    </row>
    <row r="1177" spans="1:4" x14ac:dyDescent="0.2">
      <c r="A1177" s="207">
        <v>973</v>
      </c>
      <c r="B1177" s="208">
        <v>453</v>
      </c>
      <c r="C1177" s="209" t="s">
        <v>487</v>
      </c>
      <c r="D1177" s="210">
        <v>1</v>
      </c>
    </row>
    <row r="1178" spans="1:4" x14ac:dyDescent="0.2">
      <c r="A1178" s="207">
        <v>973</v>
      </c>
      <c r="B1178" s="208">
        <v>454</v>
      </c>
      <c r="C1178" s="209" t="s">
        <v>487</v>
      </c>
      <c r="D1178" s="210">
        <v>2</v>
      </c>
    </row>
    <row r="1179" spans="1:4" x14ac:dyDescent="0.2">
      <c r="A1179" s="207">
        <v>974</v>
      </c>
      <c r="B1179" s="208">
        <v>455</v>
      </c>
      <c r="C1179" s="209" t="s">
        <v>516</v>
      </c>
      <c r="D1179" s="210">
        <v>2</v>
      </c>
    </row>
    <row r="1180" spans="1:4" x14ac:dyDescent="0.2">
      <c r="A1180" s="207">
        <v>975</v>
      </c>
      <c r="B1180" s="208">
        <v>504</v>
      </c>
      <c r="C1180" s="209" t="s">
        <v>641</v>
      </c>
      <c r="D1180" s="210">
        <v>1</v>
      </c>
    </row>
    <row r="1181" spans="1:4" x14ac:dyDescent="0.2">
      <c r="A1181" s="207">
        <v>975</v>
      </c>
      <c r="B1181" s="208">
        <v>505</v>
      </c>
      <c r="C1181" s="209" t="s">
        <v>641</v>
      </c>
      <c r="D1181" s="210">
        <v>2</v>
      </c>
    </row>
    <row r="1182" spans="1:4" x14ac:dyDescent="0.2">
      <c r="A1182" s="207">
        <v>976</v>
      </c>
      <c r="B1182" s="208">
        <v>506</v>
      </c>
      <c r="C1182" s="209" t="s">
        <v>642</v>
      </c>
      <c r="D1182" s="210">
        <v>1</v>
      </c>
    </row>
    <row r="1183" spans="1:4" x14ac:dyDescent="0.2">
      <c r="A1183" s="207">
        <v>976</v>
      </c>
      <c r="B1183" s="208">
        <v>507</v>
      </c>
      <c r="C1183" s="209" t="s">
        <v>642</v>
      </c>
      <c r="D1183" s="210">
        <v>2</v>
      </c>
    </row>
    <row r="1184" spans="1:4" x14ac:dyDescent="0.2">
      <c r="A1184" s="207">
        <v>978</v>
      </c>
      <c r="B1184" s="208">
        <v>462</v>
      </c>
      <c r="C1184" s="209" t="s">
        <v>470</v>
      </c>
      <c r="D1184" s="210" t="s">
        <v>394</v>
      </c>
    </row>
    <row r="1185" spans="1:4" x14ac:dyDescent="0.2">
      <c r="A1185" s="207">
        <v>979</v>
      </c>
      <c r="B1185" s="208">
        <v>463</v>
      </c>
      <c r="C1185" s="209" t="s">
        <v>513</v>
      </c>
      <c r="D1185" s="210" t="s">
        <v>416</v>
      </c>
    </row>
    <row r="1186" spans="1:4" x14ac:dyDescent="0.2">
      <c r="A1186" s="207">
        <v>980</v>
      </c>
      <c r="B1186" s="208">
        <v>466</v>
      </c>
      <c r="C1186" s="209" t="s">
        <v>643</v>
      </c>
      <c r="D1186" s="210">
        <v>2</v>
      </c>
    </row>
    <row r="1187" spans="1:4" x14ac:dyDescent="0.2">
      <c r="A1187" s="207">
        <v>980</v>
      </c>
      <c r="B1187" s="208">
        <v>467</v>
      </c>
      <c r="C1187" s="209" t="s">
        <v>643</v>
      </c>
      <c r="D1187" s="210">
        <v>1</v>
      </c>
    </row>
    <row r="1188" spans="1:4" x14ac:dyDescent="0.2">
      <c r="A1188" s="207">
        <v>981</v>
      </c>
      <c r="B1188" s="208">
        <v>468</v>
      </c>
      <c r="C1188" s="209" t="s">
        <v>644</v>
      </c>
      <c r="D1188" s="210" t="s">
        <v>394</v>
      </c>
    </row>
    <row r="1189" spans="1:4" x14ac:dyDescent="0.2">
      <c r="A1189" s="207">
        <v>982</v>
      </c>
      <c r="B1189" s="208">
        <v>508</v>
      </c>
      <c r="C1189" s="209" t="s">
        <v>645</v>
      </c>
      <c r="D1189" s="210">
        <v>2</v>
      </c>
    </row>
    <row r="1190" spans="1:4" x14ac:dyDescent="0.2">
      <c r="A1190" s="207">
        <v>982</v>
      </c>
      <c r="B1190" s="208">
        <v>509</v>
      </c>
      <c r="C1190" s="209" t="s">
        <v>645</v>
      </c>
      <c r="D1190" s="210">
        <v>1</v>
      </c>
    </row>
    <row r="1191" spans="1:4" x14ac:dyDescent="0.2">
      <c r="A1191" s="207">
        <v>983</v>
      </c>
      <c r="B1191" s="208">
        <v>510</v>
      </c>
      <c r="C1191" s="209" t="s">
        <v>646</v>
      </c>
      <c r="D1191" s="210">
        <v>2</v>
      </c>
    </row>
    <row r="1192" spans="1:4" x14ac:dyDescent="0.2">
      <c r="A1192" s="207">
        <v>983</v>
      </c>
      <c r="B1192" s="208">
        <v>511</v>
      </c>
      <c r="C1192" s="209" t="s">
        <v>646</v>
      </c>
      <c r="D1192" s="210">
        <v>1</v>
      </c>
    </row>
    <row r="1193" spans="1:4" s="214" customFormat="1" x14ac:dyDescent="0.2">
      <c r="A1193" s="207">
        <v>984</v>
      </c>
      <c r="B1193" s="208">
        <v>512</v>
      </c>
      <c r="C1193" s="209" t="s">
        <v>647</v>
      </c>
      <c r="D1193" s="210" t="s">
        <v>394</v>
      </c>
    </row>
    <row r="1194" spans="1:4" s="214" customFormat="1" x14ac:dyDescent="0.2">
      <c r="A1194" s="207">
        <v>984</v>
      </c>
      <c r="B1194" s="208">
        <v>513</v>
      </c>
      <c r="C1194" s="209" t="s">
        <v>647</v>
      </c>
      <c r="D1194" s="210" t="s">
        <v>394</v>
      </c>
    </row>
    <row r="1195" spans="1:4" s="214" customFormat="1" x14ac:dyDescent="0.2">
      <c r="A1195" s="207">
        <v>985</v>
      </c>
      <c r="B1195" s="208">
        <v>514</v>
      </c>
      <c r="C1195" s="209" t="s">
        <v>648</v>
      </c>
      <c r="D1195" s="210" t="s">
        <v>394</v>
      </c>
    </row>
    <row r="1196" spans="1:4" s="214" customFormat="1" x14ac:dyDescent="0.2">
      <c r="A1196" s="207">
        <v>985</v>
      </c>
      <c r="B1196" s="208">
        <v>515</v>
      </c>
      <c r="C1196" s="209" t="s">
        <v>648</v>
      </c>
      <c r="D1196" s="210" t="s">
        <v>394</v>
      </c>
    </row>
    <row r="1197" spans="1:4" x14ac:dyDescent="0.2">
      <c r="A1197" s="207">
        <v>989</v>
      </c>
      <c r="B1197" s="208">
        <v>475</v>
      </c>
      <c r="C1197" s="209" t="s">
        <v>529</v>
      </c>
      <c r="D1197" s="210">
        <v>2</v>
      </c>
    </row>
    <row r="1198" spans="1:4" x14ac:dyDescent="0.2">
      <c r="A1198" s="207">
        <v>989</v>
      </c>
      <c r="B1198" s="208">
        <v>476</v>
      </c>
      <c r="C1198" s="209" t="s">
        <v>529</v>
      </c>
      <c r="D1198" s="210">
        <v>1</v>
      </c>
    </row>
    <row r="1199" spans="1:4" x14ac:dyDescent="0.2">
      <c r="A1199" s="207">
        <v>990</v>
      </c>
      <c r="B1199" s="208">
        <v>477</v>
      </c>
      <c r="C1199" s="209" t="s">
        <v>530</v>
      </c>
      <c r="D1199" s="210" t="s">
        <v>394</v>
      </c>
    </row>
    <row r="1200" spans="1:4" x14ac:dyDescent="0.2">
      <c r="A1200" s="207">
        <v>991</v>
      </c>
      <c r="B1200" s="208">
        <v>478</v>
      </c>
      <c r="C1200" s="209" t="s">
        <v>477</v>
      </c>
      <c r="D1200" s="210" t="s">
        <v>394</v>
      </c>
    </row>
    <row r="1201" spans="1:4" x14ac:dyDescent="0.2">
      <c r="A1201" s="207">
        <v>996</v>
      </c>
      <c r="B1201" s="208">
        <v>485</v>
      </c>
      <c r="C1201" s="209" t="s">
        <v>560</v>
      </c>
      <c r="D1201" s="210">
        <v>2</v>
      </c>
    </row>
    <row r="1202" spans="1:4" x14ac:dyDescent="0.2">
      <c r="A1202" s="207">
        <v>996</v>
      </c>
      <c r="B1202" s="208">
        <v>486</v>
      </c>
      <c r="C1202" s="209" t="s">
        <v>560</v>
      </c>
      <c r="D1202" s="210">
        <v>1</v>
      </c>
    </row>
    <row r="1203" spans="1:4" x14ac:dyDescent="0.2">
      <c r="A1203" s="207">
        <v>996</v>
      </c>
      <c r="B1203" s="208">
        <v>487</v>
      </c>
      <c r="C1203" s="209" t="s">
        <v>560</v>
      </c>
      <c r="D1203" s="210">
        <v>2</v>
      </c>
    </row>
    <row r="1204" spans="1:4" x14ac:dyDescent="0.2">
      <c r="A1204" s="207">
        <v>997</v>
      </c>
      <c r="B1204" s="208">
        <v>490</v>
      </c>
      <c r="C1204" s="209" t="s">
        <v>649</v>
      </c>
      <c r="D1204" s="210" t="s">
        <v>617</v>
      </c>
    </row>
    <row r="1205" spans="1:4" x14ac:dyDescent="0.2">
      <c r="A1205" s="207">
        <v>997</v>
      </c>
      <c r="B1205" s="208">
        <v>491</v>
      </c>
      <c r="C1205" s="209" t="s">
        <v>649</v>
      </c>
      <c r="D1205" s="210">
        <v>1</v>
      </c>
    </row>
  </sheetData>
  <mergeCells count="1">
    <mergeCell ref="A1:B1"/>
  </mergeCells>
  <hyperlinks>
    <hyperlink ref="A1" location="Overview!A1" display="Back to Overview"/>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Z24"/>
  <sheetViews>
    <sheetView workbookViewId="0">
      <selection activeCell="B2" sqref="B2:T2"/>
    </sheetView>
  </sheetViews>
  <sheetFormatPr defaultRowHeight="12.75" x14ac:dyDescent="0.2"/>
  <cols>
    <col min="1" max="1" width="2.42578125" style="215" customWidth="1"/>
    <col min="2" max="2" width="33.7109375" style="215" customWidth="1"/>
    <col min="3" max="4" width="14.140625" style="215" customWidth="1"/>
    <col min="5" max="9" width="12.140625" style="215" customWidth="1"/>
    <col min="10" max="10" width="5.5703125" style="215" customWidth="1"/>
    <col min="11" max="11" width="5.28515625" style="215" customWidth="1"/>
    <col min="12" max="12" width="35.28515625" style="215" customWidth="1"/>
    <col min="13" max="20" width="11.7109375" style="215" customWidth="1"/>
    <col min="21" max="16384" width="9.140625" style="215"/>
  </cols>
  <sheetData>
    <row r="1" spans="1:156" x14ac:dyDescent="0.2">
      <c r="B1" s="216" t="s">
        <v>86</v>
      </c>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7"/>
      <c r="BF1" s="217"/>
      <c r="BG1" s="217"/>
      <c r="BH1" s="217"/>
      <c r="BI1" s="217"/>
      <c r="BJ1" s="217"/>
      <c r="BK1" s="217"/>
      <c r="BL1" s="217"/>
      <c r="BM1" s="217"/>
      <c r="BN1" s="217"/>
      <c r="BO1" s="217"/>
      <c r="BP1" s="217"/>
      <c r="BQ1" s="217"/>
      <c r="BR1" s="217"/>
      <c r="BS1" s="217"/>
      <c r="BT1" s="217"/>
      <c r="BU1" s="217"/>
      <c r="BV1" s="217"/>
      <c r="BW1" s="217"/>
      <c r="BX1" s="217"/>
      <c r="BY1" s="217"/>
      <c r="BZ1" s="217"/>
      <c r="CA1" s="217"/>
      <c r="CB1" s="217"/>
      <c r="CC1" s="217"/>
      <c r="CD1" s="217"/>
      <c r="CE1" s="217"/>
      <c r="CF1" s="217"/>
      <c r="CG1" s="217"/>
      <c r="CH1" s="217"/>
      <c r="CI1" s="217"/>
      <c r="CJ1" s="217"/>
      <c r="CK1" s="217"/>
      <c r="CL1" s="217"/>
      <c r="CM1" s="217"/>
      <c r="CN1" s="217"/>
      <c r="CO1" s="217"/>
      <c r="CP1" s="217"/>
      <c r="CQ1" s="217"/>
      <c r="CR1" s="217"/>
      <c r="CS1" s="217"/>
      <c r="CT1" s="217"/>
      <c r="CU1" s="217"/>
      <c r="CV1" s="217"/>
      <c r="CW1" s="217"/>
      <c r="CX1" s="217"/>
      <c r="CY1" s="217"/>
      <c r="CZ1" s="217"/>
      <c r="DA1" s="217"/>
      <c r="DB1" s="217"/>
      <c r="DC1" s="217"/>
      <c r="DD1" s="217"/>
      <c r="DE1" s="217"/>
      <c r="DF1" s="217"/>
      <c r="DG1" s="217"/>
      <c r="DH1" s="217"/>
      <c r="DI1" s="217"/>
      <c r="DJ1" s="217"/>
      <c r="DK1" s="217"/>
      <c r="DL1" s="217"/>
      <c r="DM1" s="217"/>
      <c r="DN1" s="217"/>
      <c r="DO1" s="217"/>
      <c r="DP1" s="217"/>
      <c r="DQ1" s="217"/>
      <c r="DR1" s="217"/>
      <c r="DS1" s="217"/>
      <c r="DT1" s="217"/>
      <c r="DU1" s="217"/>
      <c r="DV1" s="217"/>
      <c r="DW1" s="217"/>
      <c r="DX1" s="217"/>
      <c r="DY1" s="217"/>
      <c r="DZ1" s="217"/>
      <c r="EA1" s="217"/>
      <c r="EB1" s="217"/>
      <c r="EC1" s="217"/>
      <c r="ED1" s="217"/>
      <c r="EE1" s="217"/>
      <c r="EF1" s="217"/>
      <c r="EG1" s="217"/>
      <c r="EH1" s="217"/>
      <c r="EI1" s="217"/>
      <c r="EJ1" s="217"/>
      <c r="EK1" s="217"/>
      <c r="EL1" s="217"/>
      <c r="EM1" s="217"/>
      <c r="EN1" s="217"/>
      <c r="EO1" s="217"/>
      <c r="EP1" s="217"/>
      <c r="EQ1" s="217"/>
      <c r="ER1" s="217"/>
      <c r="ES1" s="217"/>
      <c r="ET1" s="217"/>
      <c r="EU1" s="217"/>
      <c r="EV1" s="217"/>
      <c r="EW1" s="217"/>
      <c r="EX1" s="217"/>
      <c r="EY1" s="217"/>
      <c r="EZ1" s="217"/>
    </row>
    <row r="2" spans="1:156" s="153" customFormat="1" ht="15.75" x14ac:dyDescent="0.2">
      <c r="B2" s="350" t="s">
        <v>745</v>
      </c>
      <c r="C2" s="351"/>
      <c r="D2" s="351"/>
      <c r="E2" s="351"/>
      <c r="F2" s="351"/>
      <c r="G2" s="351"/>
      <c r="H2" s="351"/>
      <c r="I2" s="351"/>
      <c r="J2" s="351"/>
      <c r="K2" s="351"/>
      <c r="L2" s="351"/>
      <c r="M2" s="351"/>
      <c r="N2" s="351"/>
      <c r="O2" s="351"/>
      <c r="P2" s="351"/>
      <c r="Q2" s="351"/>
      <c r="R2" s="351"/>
      <c r="S2" s="351"/>
      <c r="T2" s="352"/>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217"/>
      <c r="AT2" s="217"/>
      <c r="AU2" s="217"/>
      <c r="AV2" s="217"/>
      <c r="AW2" s="217"/>
      <c r="AX2" s="217"/>
      <c r="AY2" s="217"/>
      <c r="AZ2" s="217"/>
      <c r="BA2" s="217"/>
      <c r="BB2" s="217"/>
      <c r="BC2" s="217"/>
      <c r="BD2" s="217"/>
      <c r="BE2" s="217"/>
      <c r="BF2" s="217"/>
      <c r="BG2" s="217"/>
      <c r="BH2" s="217"/>
      <c r="BI2" s="217"/>
      <c r="BJ2" s="217"/>
      <c r="BK2" s="217"/>
      <c r="BL2" s="217"/>
      <c r="BM2" s="217"/>
      <c r="BN2" s="217"/>
      <c r="BO2" s="217"/>
      <c r="BP2" s="217"/>
      <c r="BQ2" s="217"/>
      <c r="BR2" s="217"/>
      <c r="BS2" s="217"/>
      <c r="BT2" s="217"/>
      <c r="BU2" s="217"/>
      <c r="BV2" s="217"/>
      <c r="BW2" s="217"/>
      <c r="BX2" s="217"/>
      <c r="BY2" s="217"/>
      <c r="BZ2" s="217"/>
      <c r="CA2" s="217"/>
      <c r="CB2" s="217"/>
      <c r="CC2" s="217"/>
      <c r="CD2" s="217"/>
      <c r="CE2" s="217"/>
      <c r="CF2" s="217"/>
      <c r="CG2" s="217"/>
      <c r="CH2" s="217"/>
      <c r="CI2" s="217"/>
      <c r="CJ2" s="217"/>
      <c r="CK2" s="217"/>
      <c r="CL2" s="217"/>
      <c r="CM2" s="217"/>
      <c r="CN2" s="217"/>
      <c r="CO2" s="217"/>
      <c r="CP2" s="217"/>
      <c r="CQ2" s="217"/>
      <c r="CR2" s="217"/>
      <c r="CS2" s="217"/>
      <c r="CT2" s="217"/>
      <c r="CU2" s="217"/>
      <c r="CV2" s="217"/>
      <c r="CW2" s="217"/>
      <c r="CX2" s="217"/>
      <c r="CY2" s="217"/>
      <c r="CZ2" s="217"/>
      <c r="DA2" s="217"/>
      <c r="DB2" s="217"/>
      <c r="DC2" s="217"/>
      <c r="DD2" s="217"/>
      <c r="DE2" s="217"/>
      <c r="DF2" s="217"/>
      <c r="DG2" s="217"/>
      <c r="DH2" s="217"/>
      <c r="DI2" s="217"/>
      <c r="DJ2" s="217"/>
      <c r="DK2" s="217"/>
      <c r="DL2" s="217"/>
      <c r="DM2" s="217"/>
      <c r="DN2" s="217"/>
      <c r="DO2" s="217"/>
      <c r="DP2" s="217"/>
      <c r="DQ2" s="217"/>
      <c r="DR2" s="217"/>
      <c r="DS2" s="217"/>
      <c r="DT2" s="217"/>
      <c r="DU2" s="217"/>
      <c r="DV2" s="217"/>
      <c r="DW2" s="217"/>
      <c r="DX2" s="217"/>
      <c r="DY2" s="217"/>
      <c r="DZ2" s="217"/>
      <c r="EA2" s="217"/>
      <c r="EB2" s="217"/>
      <c r="EC2" s="217"/>
      <c r="ED2" s="217"/>
      <c r="EE2" s="217"/>
      <c r="EF2" s="217"/>
      <c r="EG2" s="217"/>
      <c r="EH2" s="217"/>
      <c r="EI2" s="217"/>
      <c r="EJ2" s="217"/>
      <c r="EK2" s="217"/>
      <c r="EL2" s="217"/>
      <c r="EM2" s="217"/>
      <c r="EN2" s="217"/>
      <c r="EO2" s="217"/>
      <c r="EP2" s="217"/>
      <c r="EQ2" s="217"/>
      <c r="ER2" s="217"/>
      <c r="ES2" s="217"/>
      <c r="ET2" s="217"/>
      <c r="EU2" s="217"/>
      <c r="EV2" s="217"/>
      <c r="EW2" s="217"/>
      <c r="EX2" s="217"/>
      <c r="EY2" s="217"/>
      <c r="EZ2" s="217"/>
    </row>
    <row r="3" spans="1:156" s="219" customFormat="1" ht="18" x14ac:dyDescent="0.2">
      <c r="A3" s="218"/>
      <c r="B3" s="218"/>
      <c r="C3" s="218"/>
      <c r="D3" s="218"/>
      <c r="E3" s="218"/>
      <c r="F3" s="218"/>
      <c r="G3" s="218"/>
      <c r="H3" s="218"/>
      <c r="I3" s="218"/>
      <c r="J3" s="218"/>
      <c r="K3" s="218"/>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17"/>
      <c r="AY3" s="217"/>
      <c r="AZ3" s="217"/>
      <c r="BA3" s="217"/>
      <c r="BB3" s="217"/>
      <c r="BC3" s="217"/>
      <c r="BD3" s="217"/>
      <c r="BE3" s="217"/>
      <c r="BF3" s="217"/>
      <c r="BG3" s="217"/>
      <c r="BH3" s="217"/>
      <c r="BI3" s="217"/>
      <c r="BJ3" s="217"/>
      <c r="BK3" s="217"/>
      <c r="BL3" s="217"/>
      <c r="BM3" s="217"/>
      <c r="BN3" s="217"/>
      <c r="BO3" s="217"/>
      <c r="BP3" s="217"/>
      <c r="BQ3" s="217"/>
      <c r="BR3" s="217"/>
      <c r="BS3" s="217"/>
      <c r="BT3" s="217"/>
      <c r="BU3" s="217"/>
      <c r="BV3" s="217"/>
      <c r="BW3" s="217"/>
      <c r="BX3" s="217"/>
      <c r="BY3" s="217"/>
      <c r="BZ3" s="217"/>
      <c r="CA3" s="217"/>
      <c r="CB3" s="217"/>
      <c r="CC3" s="217"/>
      <c r="CD3" s="217"/>
      <c r="CE3" s="217"/>
      <c r="CF3" s="217"/>
      <c r="CG3" s="217"/>
      <c r="CH3" s="217"/>
      <c r="CI3" s="217"/>
      <c r="CJ3" s="217"/>
      <c r="CK3" s="217"/>
      <c r="CL3" s="217"/>
      <c r="CM3" s="217"/>
      <c r="CN3" s="217"/>
      <c r="CO3" s="217"/>
      <c r="CP3" s="217"/>
      <c r="CQ3" s="217"/>
      <c r="CR3" s="217"/>
      <c r="CS3" s="217"/>
      <c r="CT3" s="217"/>
      <c r="CU3" s="217"/>
      <c r="CV3" s="217"/>
      <c r="CW3" s="217"/>
      <c r="CX3" s="217"/>
      <c r="CY3" s="217"/>
      <c r="CZ3" s="217"/>
      <c r="DA3" s="217"/>
      <c r="DB3" s="217"/>
      <c r="DC3" s="217"/>
      <c r="DD3" s="217"/>
      <c r="DE3" s="217"/>
      <c r="DF3" s="217"/>
      <c r="DG3" s="217"/>
      <c r="DH3" s="217"/>
      <c r="DI3" s="217"/>
      <c r="DJ3" s="217"/>
      <c r="DK3" s="217"/>
      <c r="DL3" s="217"/>
      <c r="DM3" s="217"/>
      <c r="DN3" s="217"/>
      <c r="DO3" s="217"/>
      <c r="DP3" s="217"/>
      <c r="DQ3" s="217"/>
      <c r="DR3" s="217"/>
      <c r="DS3" s="217"/>
      <c r="DT3" s="217"/>
      <c r="DU3" s="217"/>
      <c r="DV3" s="217"/>
      <c r="DW3" s="217"/>
      <c r="DX3" s="217"/>
      <c r="DY3" s="217"/>
      <c r="DZ3" s="217"/>
      <c r="EA3" s="217"/>
      <c r="EB3" s="217"/>
      <c r="EC3" s="217"/>
      <c r="ED3" s="217"/>
      <c r="EE3" s="217"/>
      <c r="EF3" s="217"/>
      <c r="EG3" s="217"/>
      <c r="EH3" s="217"/>
      <c r="EI3" s="217"/>
      <c r="EJ3" s="217"/>
      <c r="EK3" s="217"/>
      <c r="EL3" s="217"/>
      <c r="EM3" s="217"/>
      <c r="EN3" s="217"/>
      <c r="EO3" s="217"/>
      <c r="EP3" s="217"/>
      <c r="EQ3" s="217"/>
      <c r="ER3" s="217"/>
      <c r="ES3" s="217"/>
      <c r="ET3" s="217"/>
      <c r="EU3" s="217"/>
      <c r="EV3" s="217"/>
      <c r="EW3" s="217"/>
      <c r="EX3" s="217"/>
      <c r="EY3" s="217"/>
      <c r="EZ3" s="217"/>
    </row>
    <row r="4" spans="1:156" ht="15.75" x14ac:dyDescent="0.2">
      <c r="B4" s="353" t="s">
        <v>650</v>
      </c>
      <c r="C4" s="354"/>
      <c r="D4" s="354"/>
      <c r="E4" s="354"/>
      <c r="F4" s="354"/>
      <c r="G4" s="354"/>
      <c r="H4" s="354"/>
      <c r="I4" s="355"/>
      <c r="L4" s="353" t="s">
        <v>651</v>
      </c>
      <c r="M4" s="354"/>
      <c r="N4" s="354"/>
      <c r="O4" s="354"/>
      <c r="P4" s="354"/>
      <c r="Q4" s="354"/>
      <c r="R4" s="354"/>
      <c r="S4" s="354"/>
      <c r="T4" s="355"/>
    </row>
    <row r="5" spans="1:156" x14ac:dyDescent="0.2">
      <c r="B5" s="346" t="s">
        <v>652</v>
      </c>
      <c r="C5" s="346"/>
      <c r="D5" s="346"/>
      <c r="E5" s="346"/>
      <c r="F5" s="346"/>
      <c r="G5" s="346"/>
      <c r="H5" s="346"/>
      <c r="I5" s="346"/>
      <c r="L5" s="346" t="s">
        <v>653</v>
      </c>
      <c r="M5" s="346"/>
      <c r="N5" s="346"/>
      <c r="O5" s="346"/>
      <c r="P5" s="346"/>
      <c r="Q5" s="346"/>
      <c r="R5" s="346"/>
      <c r="S5" s="346"/>
      <c r="T5" s="346"/>
    </row>
    <row r="6" spans="1:156" s="220" customFormat="1" x14ac:dyDescent="0.2">
      <c r="B6" s="356" t="s">
        <v>654</v>
      </c>
      <c r="C6" s="356"/>
      <c r="D6" s="356"/>
      <c r="E6" s="356"/>
      <c r="F6" s="356"/>
      <c r="G6" s="356"/>
      <c r="H6" s="356"/>
      <c r="I6" s="356"/>
      <c r="L6" s="356" t="s">
        <v>655</v>
      </c>
      <c r="M6" s="356"/>
      <c r="N6" s="356"/>
      <c r="O6" s="356"/>
      <c r="P6" s="356"/>
      <c r="Q6" s="356"/>
      <c r="R6" s="356"/>
      <c r="S6" s="356"/>
      <c r="T6" s="356"/>
    </row>
    <row r="7" spans="1:156" x14ac:dyDescent="0.2">
      <c r="B7" s="346" t="s">
        <v>656</v>
      </c>
      <c r="C7" s="346"/>
      <c r="D7" s="346"/>
      <c r="E7" s="346"/>
      <c r="F7" s="346"/>
      <c r="G7" s="346"/>
      <c r="H7" s="346"/>
      <c r="I7" s="346"/>
      <c r="L7" s="346" t="s">
        <v>657</v>
      </c>
      <c r="M7" s="346"/>
      <c r="N7" s="346"/>
      <c r="O7" s="346"/>
      <c r="P7" s="346"/>
      <c r="Q7" s="346"/>
      <c r="R7" s="346"/>
      <c r="S7" s="346"/>
      <c r="T7" s="346"/>
    </row>
    <row r="9" spans="1:156" ht="53.25" x14ac:dyDescent="0.2">
      <c r="B9" s="221" t="s">
        <v>658</v>
      </c>
      <c r="C9" s="222" t="s">
        <v>245</v>
      </c>
      <c r="D9" s="222" t="s">
        <v>246</v>
      </c>
      <c r="E9" s="222" t="s">
        <v>247</v>
      </c>
      <c r="F9" s="222" t="s">
        <v>96</v>
      </c>
      <c r="G9" s="222" t="s">
        <v>97</v>
      </c>
      <c r="H9" s="222" t="s">
        <v>223</v>
      </c>
      <c r="I9" s="222" t="s">
        <v>248</v>
      </c>
      <c r="L9" s="221" t="s">
        <v>659</v>
      </c>
      <c r="M9" s="222" t="s">
        <v>660</v>
      </c>
      <c r="N9" s="222" t="s">
        <v>270</v>
      </c>
      <c r="O9" s="222" t="s">
        <v>271</v>
      </c>
      <c r="P9" s="222" t="s">
        <v>272</v>
      </c>
      <c r="Q9" s="223" t="s">
        <v>661</v>
      </c>
      <c r="R9" s="223" t="s">
        <v>273</v>
      </c>
      <c r="S9" s="223" t="s">
        <v>274</v>
      </c>
      <c r="T9" s="223" t="s">
        <v>275</v>
      </c>
    </row>
    <row r="10" spans="1:156" ht="15" x14ac:dyDescent="0.2">
      <c r="B10" s="224"/>
      <c r="C10" s="225"/>
      <c r="D10" s="226" t="str">
        <f>IFERROR(VLOOKUP($B$10,'[1]Annex 1 LV and HV charges'!$A:$K,5,FALSE),"")</f>
        <v/>
      </c>
      <c r="E10" s="226" t="str">
        <f>IFERROR(VLOOKUP($B$10,'[1]Annex 1 LV and HV charges'!$A:$K,6,FALSE),"")</f>
        <v/>
      </c>
      <c r="F10" s="227" t="str">
        <f>IFERROR(VLOOKUP($B$10,'[1]Annex 1 LV and HV charges'!$A:$K,7,FALSE),"")</f>
        <v/>
      </c>
      <c r="G10" s="227" t="str">
        <f>IFERROR(VLOOKUP($B$10,'[1]Annex 1 LV and HV charges'!$A:$K,8,FALSE),"")</f>
        <v/>
      </c>
      <c r="H10" s="227" t="str">
        <f>IFERROR(VLOOKUP($B$10,'[1]Annex 1 LV and HV charges'!$A:$K,9,FALSE),"")</f>
        <v/>
      </c>
      <c r="I10" s="227" t="str">
        <f>IFERROR(VLOOKUP($B$10,'[1]Annex 1 LV and HV charges'!$A:$K,10,FALSE),"")</f>
        <v/>
      </c>
      <c r="L10" s="224"/>
      <c r="M10" s="227" t="str">
        <f>IFERROR(VLOOKUP($L$10,'[1]Annex 2 EHV charges'!$G:$O,2,FALSE),"")</f>
        <v/>
      </c>
      <c r="N10" s="227" t="str">
        <f>IFERROR(VLOOKUP($L$10,'[1]Annex 2 EHV charges'!$G:$O,3,FALSE),"")</f>
        <v/>
      </c>
      <c r="O10" s="227" t="str">
        <f>IFERROR(VLOOKUP($L$10,'[1]Annex 2 EHV charges'!$G:$O,4,FALSE),"")</f>
        <v/>
      </c>
      <c r="P10" s="227" t="str">
        <f>IFERROR(VLOOKUP($L$10,'[1]Annex 2 EHV charges'!$G:$O,5,FALSE),"")</f>
        <v/>
      </c>
      <c r="Q10" s="228" t="str">
        <f>IFERROR(VLOOKUP($L$10,'[1]Annex 2 EHV charges'!$G:$O,6,FALSE),"")</f>
        <v/>
      </c>
      <c r="R10" s="228" t="str">
        <f>IFERROR(VLOOKUP($L$10,'[1]Annex 2 EHV charges'!$G:$O,7,FALSE),"")</f>
        <v/>
      </c>
      <c r="S10" s="228" t="str">
        <f>IFERROR(VLOOKUP($L$10,'[1]Annex 2 EHV charges'!$G:$O,8,FALSE),"")</f>
        <v/>
      </c>
      <c r="T10" s="228" t="str">
        <f>IFERROR(VLOOKUP($L$10,'[1]Annex 2 EHV charges'!$G:$O,9,FALSE),"")</f>
        <v/>
      </c>
    </row>
    <row r="12" spans="1:156" ht="76.5" x14ac:dyDescent="0.2">
      <c r="B12" s="229" t="s">
        <v>662</v>
      </c>
      <c r="C12" s="222" t="s">
        <v>663</v>
      </c>
      <c r="D12" s="222" t="s">
        <v>664</v>
      </c>
      <c r="E12" s="222" t="s">
        <v>665</v>
      </c>
      <c r="F12" s="222" t="s">
        <v>666</v>
      </c>
      <c r="G12" s="222" t="s">
        <v>667</v>
      </c>
      <c r="H12" s="222" t="s">
        <v>668</v>
      </c>
      <c r="I12" s="222" t="s">
        <v>669</v>
      </c>
      <c r="L12" s="229" t="s">
        <v>662</v>
      </c>
      <c r="M12" s="222" t="s">
        <v>670</v>
      </c>
      <c r="N12" s="222" t="s">
        <v>666</v>
      </c>
      <c r="O12" s="222" t="s">
        <v>671</v>
      </c>
      <c r="P12" s="222" t="s">
        <v>669</v>
      </c>
      <c r="Q12" s="223" t="s">
        <v>672</v>
      </c>
      <c r="R12" s="223" t="s">
        <v>666</v>
      </c>
      <c r="S12" s="223" t="s">
        <v>673</v>
      </c>
      <c r="T12" s="223" t="s">
        <v>669</v>
      </c>
    </row>
    <row r="13" spans="1:156" ht="15" x14ac:dyDescent="0.2">
      <c r="B13" s="230" t="s">
        <v>674</v>
      </c>
      <c r="C13" s="231"/>
      <c r="D13" s="231"/>
      <c r="E13" s="231"/>
      <c r="F13" s="231"/>
      <c r="G13" s="231"/>
      <c r="H13" s="231"/>
      <c r="I13" s="231"/>
      <c r="L13" s="230" t="s">
        <v>674</v>
      </c>
      <c r="M13" s="232"/>
      <c r="N13" s="232"/>
      <c r="O13" s="232"/>
      <c r="P13" s="232"/>
      <c r="Q13" s="233"/>
      <c r="R13" s="233">
        <f>N13</f>
        <v>0</v>
      </c>
      <c r="S13" s="233"/>
      <c r="T13" s="233"/>
    </row>
    <row r="14" spans="1:156" ht="25.5" x14ac:dyDescent="0.2">
      <c r="B14" s="234" t="s">
        <v>675</v>
      </c>
      <c r="C14" s="235">
        <f>C13</f>
        <v>0</v>
      </c>
      <c r="D14" s="235">
        <f t="shared" ref="D14:G14" si="0">D13</f>
        <v>0</v>
      </c>
      <c r="E14" s="235">
        <f t="shared" si="0"/>
        <v>0</v>
      </c>
      <c r="F14" s="235">
        <f t="shared" si="0"/>
        <v>0</v>
      </c>
      <c r="G14" s="235">
        <f t="shared" si="0"/>
        <v>0</v>
      </c>
      <c r="H14" s="235">
        <f>H13</f>
        <v>0</v>
      </c>
      <c r="I14" s="235">
        <f>I13</f>
        <v>0</v>
      </c>
      <c r="L14" s="234" t="s">
        <v>675</v>
      </c>
      <c r="M14" s="235">
        <f>M13</f>
        <v>0</v>
      </c>
      <c r="N14" s="235">
        <f t="shared" ref="N14:T14" si="1">N13</f>
        <v>0</v>
      </c>
      <c r="O14" s="235">
        <f t="shared" si="1"/>
        <v>0</v>
      </c>
      <c r="P14" s="235">
        <f t="shared" si="1"/>
        <v>0</v>
      </c>
      <c r="Q14" s="236">
        <f t="shared" si="1"/>
        <v>0</v>
      </c>
      <c r="R14" s="236">
        <f t="shared" si="1"/>
        <v>0</v>
      </c>
      <c r="S14" s="236">
        <f t="shared" si="1"/>
        <v>0</v>
      </c>
      <c r="T14" s="236">
        <f t="shared" si="1"/>
        <v>0</v>
      </c>
    </row>
    <row r="16" spans="1:156" ht="63.75" customHeight="1" x14ac:dyDescent="0.2">
      <c r="B16" s="229" t="s">
        <v>676</v>
      </c>
      <c r="C16" s="222" t="s">
        <v>677</v>
      </c>
      <c r="D16" s="222" t="s">
        <v>678</v>
      </c>
      <c r="E16" s="222" t="s">
        <v>679</v>
      </c>
      <c r="F16" s="222" t="s">
        <v>680</v>
      </c>
      <c r="G16" s="222" t="s">
        <v>681</v>
      </c>
      <c r="H16" s="222" t="s">
        <v>682</v>
      </c>
      <c r="I16" s="222" t="s">
        <v>683</v>
      </c>
      <c r="L16" s="229" t="s">
        <v>676</v>
      </c>
      <c r="M16" s="222" t="s">
        <v>684</v>
      </c>
      <c r="N16" s="222" t="s">
        <v>685</v>
      </c>
      <c r="O16" s="222" t="s">
        <v>686</v>
      </c>
      <c r="P16" s="222" t="s">
        <v>687</v>
      </c>
      <c r="Q16" s="223" t="s">
        <v>688</v>
      </c>
      <c r="R16" s="223" t="s">
        <v>689</v>
      </c>
      <c r="S16" s="223" t="s">
        <v>690</v>
      </c>
      <c r="T16" s="223" t="s">
        <v>691</v>
      </c>
    </row>
    <row r="17" spans="2:20" ht="15" x14ac:dyDescent="0.2">
      <c r="B17" s="230" t="s">
        <v>692</v>
      </c>
      <c r="C17" s="237">
        <f>IFERROR(C10*C13/100,"")</f>
        <v>0</v>
      </c>
      <c r="D17" s="237" t="str">
        <f t="shared" ref="D17:H17" si="2">IFERROR(D10*D13/100,"")</f>
        <v/>
      </c>
      <c r="E17" s="237" t="str">
        <f t="shared" si="2"/>
        <v/>
      </c>
      <c r="F17" s="237" t="str">
        <f t="shared" si="2"/>
        <v/>
      </c>
      <c r="G17" s="237" t="str">
        <f>IFERROR(G10*G13*F13/100,"")</f>
        <v/>
      </c>
      <c r="H17" s="237" t="str">
        <f t="shared" si="2"/>
        <v/>
      </c>
      <c r="I17" s="237" t="str">
        <f>IFERROR(I10*I13*F13/100,"")</f>
        <v/>
      </c>
      <c r="L17" s="238" t="s">
        <v>692</v>
      </c>
      <c r="M17" s="237" t="str">
        <f>IFERROR(M10*M13/100,"")</f>
        <v/>
      </c>
      <c r="N17" s="237" t="str">
        <f>IFERROR(N10*N13/100,"")</f>
        <v/>
      </c>
      <c r="O17" s="237" t="str">
        <f>IFERROR(O10*O13*N13/100,"")</f>
        <v/>
      </c>
      <c r="P17" s="237" t="str">
        <f>IFERROR(P10*P13*N13/100,"")</f>
        <v/>
      </c>
      <c r="Q17" s="239" t="str">
        <f>IFERROR(Q10*Q13/100,"")</f>
        <v/>
      </c>
      <c r="R17" s="239" t="str">
        <f>IFERROR(R10*R13/100,"")</f>
        <v/>
      </c>
      <c r="S17" s="239" t="str">
        <f>IFERROR(S10*S13*R13/100,"")</f>
        <v/>
      </c>
      <c r="T17" s="239" t="str">
        <f>IFERROR(T10*T13*R13/100,"")</f>
        <v/>
      </c>
    </row>
    <row r="18" spans="2:20" x14ac:dyDescent="0.2">
      <c r="B18" s="234" t="s">
        <v>693</v>
      </c>
      <c r="C18" s="240">
        <f>IFERROR(C10*C14/100,"")</f>
        <v>0</v>
      </c>
      <c r="D18" s="240" t="str">
        <f t="shared" ref="D18:H18" si="3">IFERROR(D10*D14/100,"")</f>
        <v/>
      </c>
      <c r="E18" s="240" t="str">
        <f t="shared" si="3"/>
        <v/>
      </c>
      <c r="F18" s="240" t="str">
        <f t="shared" si="3"/>
        <v/>
      </c>
      <c r="G18" s="240" t="str">
        <f>IFERROR(G10*G14*F14/100,"")</f>
        <v/>
      </c>
      <c r="H18" s="240" t="str">
        <f t="shared" si="3"/>
        <v/>
      </c>
      <c r="I18" s="240" t="str">
        <f>IFERROR(I10*I14*F14/100,"")</f>
        <v/>
      </c>
      <c r="L18" s="241" t="s">
        <v>693</v>
      </c>
      <c r="M18" s="240" t="str">
        <f>IFERROR(M10*M14/100,"")</f>
        <v/>
      </c>
      <c r="N18" s="240" t="str">
        <f t="shared" ref="N18" si="4">IFERROR(N10*N14/100,"")</f>
        <v/>
      </c>
      <c r="O18" s="240" t="str">
        <f>IFERROR(O10*O14*N14/100,"")</f>
        <v/>
      </c>
      <c r="P18" s="240" t="str">
        <f>IFERROR(P10*P14*N14/100,"")</f>
        <v/>
      </c>
      <c r="Q18" s="242" t="str">
        <f>IFERROR(Q10*Q14/100,"")</f>
        <v/>
      </c>
      <c r="R18" s="242" t="str">
        <f t="shared" ref="R18" si="5">IFERROR(R10*R14/100,"")</f>
        <v/>
      </c>
      <c r="S18" s="242" t="str">
        <f>IFERROR(S10*S14*R14/100,"")</f>
        <v/>
      </c>
      <c r="T18" s="242" t="str">
        <f>IFERROR(T10*T14*R14/100,"")</f>
        <v/>
      </c>
    </row>
    <row r="20" spans="2:20" ht="38.25" x14ac:dyDescent="0.2">
      <c r="C20" s="243" t="s">
        <v>694</v>
      </c>
      <c r="M20" s="222" t="s">
        <v>695</v>
      </c>
      <c r="N20" s="223" t="s">
        <v>696</v>
      </c>
    </row>
    <row r="21" spans="2:20" ht="15" x14ac:dyDescent="0.2">
      <c r="B21" s="230" t="s">
        <v>692</v>
      </c>
      <c r="C21" s="237">
        <f>SUM(C17:I17)</f>
        <v>0</v>
      </c>
      <c r="L21" s="230" t="s">
        <v>692</v>
      </c>
      <c r="M21" s="237">
        <f>SUM(M17:P17)</f>
        <v>0</v>
      </c>
      <c r="N21" s="239">
        <f>SUM(Q17:T17)</f>
        <v>0</v>
      </c>
    </row>
    <row r="22" spans="2:20" x14ac:dyDescent="0.2">
      <c r="B22" s="234" t="s">
        <v>693</v>
      </c>
      <c r="C22" s="240">
        <f>SUM(C18:I18)</f>
        <v>0</v>
      </c>
      <c r="L22" s="234" t="s">
        <v>693</v>
      </c>
      <c r="M22" s="240">
        <f>SUM(M18:P18)</f>
        <v>0</v>
      </c>
      <c r="N22" s="242">
        <f>SUM(Q18:T18)</f>
        <v>0</v>
      </c>
    </row>
    <row r="24" spans="2:20" x14ac:dyDescent="0.2">
      <c r="B24" s="347" t="s">
        <v>697</v>
      </c>
      <c r="C24" s="348"/>
      <c r="D24" s="349"/>
      <c r="L24" s="347" t="s">
        <v>698</v>
      </c>
      <c r="M24" s="348"/>
      <c r="N24" s="349"/>
    </row>
  </sheetData>
  <mergeCells count="11">
    <mergeCell ref="B7:I7"/>
    <mergeCell ref="L7:T7"/>
    <mergeCell ref="B24:D24"/>
    <mergeCell ref="L24:N24"/>
    <mergeCell ref="B2:T2"/>
    <mergeCell ref="B4:I4"/>
    <mergeCell ref="L4:T4"/>
    <mergeCell ref="B5:I5"/>
    <mergeCell ref="L5:T5"/>
    <mergeCell ref="B6:I6"/>
    <mergeCell ref="L6:T6"/>
  </mergeCells>
  <conditionalFormatting sqref="C12:I12">
    <cfRule type="expression" dxfId="8" priority="9">
      <formula>OR(C10="",C10=0)</formula>
    </cfRule>
  </conditionalFormatting>
  <conditionalFormatting sqref="C16:I16">
    <cfRule type="expression" dxfId="7" priority="8">
      <formula>OR(C10="",C10=0)</formula>
    </cfRule>
  </conditionalFormatting>
  <conditionalFormatting sqref="C9:I9">
    <cfRule type="expression" dxfId="6" priority="7">
      <formula>OR(C10="",C10=0)</formula>
    </cfRule>
  </conditionalFormatting>
  <conditionalFormatting sqref="M9:P9">
    <cfRule type="expression" dxfId="5" priority="6">
      <formula>OR(M10="",M10=0)</formula>
    </cfRule>
  </conditionalFormatting>
  <conditionalFormatting sqref="M16:P16">
    <cfRule type="expression" dxfId="4" priority="5">
      <formula>OR(M10="",M10=0)</formula>
    </cfRule>
  </conditionalFormatting>
  <conditionalFormatting sqref="M12:P12">
    <cfRule type="expression" dxfId="3" priority="4">
      <formula>OR(M10="",M10=0)</formula>
    </cfRule>
  </conditionalFormatting>
  <conditionalFormatting sqref="Q9:T9">
    <cfRule type="expression" dxfId="2" priority="3">
      <formula>OR(Q10="",Q10=0)</formula>
    </cfRule>
  </conditionalFormatting>
  <conditionalFormatting sqref="Q12:T12">
    <cfRule type="expression" dxfId="1" priority="2">
      <formula>OR(Q10="",Q10=0)</formula>
    </cfRule>
  </conditionalFormatting>
  <conditionalFormatting sqref="Q16:T16">
    <cfRule type="expression" dxfId="0" priority="1">
      <formula>OR(Q10="",Q10=0)</formula>
    </cfRule>
  </conditionalFormatting>
  <hyperlinks>
    <hyperlink ref="B1" location="Overview!A1" display="Back to Overview"/>
  </hyperlink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14:formula1>
            <xm:f>'[1]Annex 1 LV and HV charges'!#REF!</xm:f>
          </x14:formula1>
          <xm:sqref>B10</xm:sqref>
        </x14:dataValidation>
        <x14:dataValidation type="list" errorStyle="information" allowBlank="1" showInputMessage="1" showErrorMessage="1" promptTitle="Choose site" prompt="Select the EHV site that you would like to calculate charges.">
          <x14:formula1>
            <xm:f>'[1]Annex 2 EHV charges'!#REF!</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43"/>
  <sheetViews>
    <sheetView zoomScale="90" zoomScaleNormal="90" zoomScaleSheetLayoutView="100" workbookViewId="0">
      <selection activeCell="B24" sqref="B24"/>
    </sheetView>
  </sheetViews>
  <sheetFormatPr defaultRowHeight="27.75" customHeight="1" x14ac:dyDescent="0.2"/>
  <cols>
    <col min="1" max="1" width="42.7109375" style="1" customWidth="1"/>
    <col min="2" max="2" width="17.85546875" style="2" customWidth="1"/>
    <col min="3" max="3" width="6.85546875" style="1" customWidth="1"/>
    <col min="4" max="4" width="14.7109375" style="1" customWidth="1"/>
    <col min="5" max="7" width="14.7109375" style="2" customWidth="1"/>
    <col min="8" max="9" width="14.7109375" style="6" customWidth="1"/>
    <col min="10" max="10" width="14.7109375" style="4" customWidth="1"/>
    <col min="11" max="11" width="16.7109375" style="5" customWidth="1"/>
    <col min="12" max="12" width="1.42578125" style="3" customWidth="1"/>
    <col min="13" max="13" width="15.5703125" style="3" customWidth="1"/>
    <col min="14" max="19" width="15.5703125" style="1" customWidth="1"/>
    <col min="20" max="16384" width="9.140625" style="1"/>
  </cols>
  <sheetData>
    <row r="1" spans="1:14" ht="27.75" customHeight="1" x14ac:dyDescent="0.2">
      <c r="A1" s="10" t="s">
        <v>86</v>
      </c>
    </row>
    <row r="2" spans="1:14" ht="27" customHeight="1" x14ac:dyDescent="0.2">
      <c r="A2" s="257" t="str">
        <f>Overview!B4&amp; " - Effective from "&amp;Overview!D4&amp;" - "&amp;Overview!E4&amp;" LV and HV charges"</f>
        <v>Harlaxton Energy Networks Limited -  GSP_H - Effective from 1st October 2015 - Final LV and HV charges</v>
      </c>
      <c r="B2" s="257"/>
      <c r="C2" s="257"/>
      <c r="D2" s="257"/>
      <c r="E2" s="257"/>
      <c r="F2" s="257"/>
      <c r="G2" s="257"/>
      <c r="H2" s="257"/>
      <c r="I2" s="257"/>
      <c r="J2" s="257"/>
      <c r="K2" s="257"/>
    </row>
    <row r="3" spans="1:14" s="105" customFormat="1" ht="15" customHeight="1" x14ac:dyDescent="0.2">
      <c r="A3" s="103"/>
      <c r="B3" s="103"/>
      <c r="C3" s="103"/>
      <c r="D3" s="103"/>
      <c r="E3" s="103"/>
      <c r="F3" s="103"/>
      <c r="G3" s="103"/>
      <c r="H3" s="103"/>
      <c r="I3" s="103"/>
      <c r="J3" s="103"/>
      <c r="K3" s="103"/>
      <c r="L3" s="104"/>
      <c r="M3" s="104"/>
    </row>
    <row r="4" spans="1:14" ht="27" customHeight="1" x14ac:dyDescent="0.2">
      <c r="A4" s="257" t="s">
        <v>286</v>
      </c>
      <c r="B4" s="257"/>
      <c r="C4" s="257"/>
      <c r="D4" s="257"/>
      <c r="E4" s="257"/>
      <c r="F4" s="103"/>
      <c r="G4" s="257" t="s">
        <v>285</v>
      </c>
      <c r="H4" s="257"/>
      <c r="I4" s="257"/>
      <c r="J4" s="257"/>
      <c r="K4" s="257"/>
    </row>
    <row r="5" spans="1:14" ht="28.5" customHeight="1" x14ac:dyDescent="0.2">
      <c r="A5" s="93" t="s">
        <v>78</v>
      </c>
      <c r="B5" s="99" t="s">
        <v>277</v>
      </c>
      <c r="C5" s="265" t="s">
        <v>278</v>
      </c>
      <c r="D5" s="266"/>
      <c r="E5" s="95" t="s">
        <v>279</v>
      </c>
      <c r="F5" s="103"/>
      <c r="G5" s="269"/>
      <c r="H5" s="270"/>
      <c r="I5" s="100" t="s">
        <v>283</v>
      </c>
      <c r="J5" s="101" t="s">
        <v>284</v>
      </c>
      <c r="K5" s="95" t="s">
        <v>279</v>
      </c>
      <c r="L5" s="103"/>
      <c r="N5" s="3"/>
    </row>
    <row r="6" spans="1:14" ht="45" customHeight="1" x14ac:dyDescent="0.2">
      <c r="A6" s="97" t="s">
        <v>280</v>
      </c>
      <c r="B6" s="18" t="s">
        <v>291</v>
      </c>
      <c r="C6" s="258"/>
      <c r="D6" s="258"/>
      <c r="E6" s="17"/>
      <c r="F6" s="103"/>
      <c r="G6" s="262" t="s">
        <v>292</v>
      </c>
      <c r="H6" s="263"/>
      <c r="I6" s="115"/>
      <c r="J6" s="102" t="s">
        <v>293</v>
      </c>
      <c r="K6" s="17"/>
      <c r="L6" s="103"/>
      <c r="N6" s="3"/>
    </row>
    <row r="7" spans="1:14" ht="45" customHeight="1" x14ac:dyDescent="0.2">
      <c r="A7" s="97" t="s">
        <v>280</v>
      </c>
      <c r="B7" s="17"/>
      <c r="C7" s="267" t="s">
        <v>295</v>
      </c>
      <c r="D7" s="268"/>
      <c r="E7" s="17"/>
      <c r="F7" s="103"/>
      <c r="G7" s="256" t="s">
        <v>281</v>
      </c>
      <c r="H7" s="256"/>
      <c r="I7" s="18" t="s">
        <v>291</v>
      </c>
      <c r="J7" s="102" t="s">
        <v>299</v>
      </c>
      <c r="K7" s="17"/>
      <c r="L7" s="103"/>
      <c r="N7" s="3"/>
    </row>
    <row r="8" spans="1:14" ht="45" customHeight="1" x14ac:dyDescent="0.2">
      <c r="A8" s="97" t="s">
        <v>280</v>
      </c>
      <c r="B8" s="17"/>
      <c r="C8" s="258"/>
      <c r="D8" s="258"/>
      <c r="E8" s="96" t="s">
        <v>296</v>
      </c>
      <c r="F8" s="103"/>
      <c r="G8" s="256" t="s">
        <v>294</v>
      </c>
      <c r="H8" s="256"/>
      <c r="I8" s="17"/>
      <c r="J8" s="114"/>
      <c r="K8" s="96" t="s">
        <v>296</v>
      </c>
      <c r="L8" s="103"/>
      <c r="N8" s="3"/>
    </row>
    <row r="9" spans="1:14" s="94" customFormat="1" ht="49.5" customHeight="1" x14ac:dyDescent="0.2">
      <c r="A9" s="116" t="s">
        <v>298</v>
      </c>
      <c r="B9" s="115"/>
      <c r="C9" s="258"/>
      <c r="D9" s="258"/>
      <c r="E9" s="102" t="s">
        <v>297</v>
      </c>
      <c r="F9" s="103"/>
      <c r="G9" s="262" t="s">
        <v>298</v>
      </c>
      <c r="H9" s="263"/>
      <c r="I9" s="17"/>
      <c r="J9" s="17"/>
      <c r="K9" s="102" t="s">
        <v>297</v>
      </c>
      <c r="L9" s="103"/>
      <c r="M9" s="68"/>
      <c r="N9" s="68"/>
    </row>
    <row r="10" spans="1:14" s="105" customFormat="1" ht="27.75" customHeight="1" x14ac:dyDescent="0.2">
      <c r="A10" s="98" t="s">
        <v>80</v>
      </c>
      <c r="B10" s="259" t="s">
        <v>81</v>
      </c>
      <c r="C10" s="260"/>
      <c r="D10" s="260"/>
      <c r="E10" s="261"/>
      <c r="F10" s="103"/>
      <c r="G10" s="256" t="s">
        <v>80</v>
      </c>
      <c r="H10" s="256"/>
      <c r="I10" s="264" t="s">
        <v>81</v>
      </c>
      <c r="J10" s="264"/>
      <c r="K10" s="264"/>
      <c r="L10" s="103"/>
      <c r="M10" s="104"/>
      <c r="N10" s="104"/>
    </row>
    <row r="11" spans="1:14" s="105" customFormat="1" ht="27" customHeight="1" x14ac:dyDescent="0.2">
      <c r="A11" s="103"/>
      <c r="B11" s="103"/>
      <c r="C11" s="103"/>
      <c r="D11" s="103"/>
      <c r="E11" s="103"/>
      <c r="F11" s="103"/>
      <c r="G11" s="103"/>
      <c r="H11" s="103"/>
      <c r="I11" s="103"/>
      <c r="J11" s="103"/>
      <c r="K11" s="103"/>
      <c r="L11" s="104"/>
      <c r="M11" s="104"/>
    </row>
    <row r="12" spans="1:14" s="105" customFormat="1" ht="12.75" customHeight="1" x14ac:dyDescent="0.2">
      <c r="A12" s="103"/>
      <c r="B12" s="103"/>
      <c r="C12" s="103"/>
      <c r="D12" s="103"/>
      <c r="E12" s="103"/>
      <c r="F12" s="103"/>
      <c r="G12" s="103"/>
      <c r="H12" s="103"/>
      <c r="I12" s="103"/>
      <c r="J12" s="103"/>
      <c r="K12" s="103"/>
      <c r="L12" s="104"/>
      <c r="M12" s="104"/>
    </row>
    <row r="13" spans="1:14" ht="63.75" customHeight="1" x14ac:dyDescent="0.2">
      <c r="A13" s="13"/>
      <c r="B13" s="91" t="s">
        <v>91</v>
      </c>
      <c r="C13" s="91" t="s">
        <v>92</v>
      </c>
      <c r="D13" s="91" t="s">
        <v>245</v>
      </c>
      <c r="E13" s="91" t="s">
        <v>246</v>
      </c>
      <c r="F13" s="91" t="s">
        <v>247</v>
      </c>
      <c r="G13" s="91" t="s">
        <v>96</v>
      </c>
      <c r="H13" s="91" t="s">
        <v>97</v>
      </c>
      <c r="I13" s="91" t="s">
        <v>223</v>
      </c>
      <c r="J13" s="26" t="s">
        <v>248</v>
      </c>
      <c r="K13" s="91" t="s">
        <v>49</v>
      </c>
    </row>
    <row r="14" spans="1:14" ht="32.25" customHeight="1" x14ac:dyDescent="0.2">
      <c r="A14" s="14" t="s">
        <v>0</v>
      </c>
      <c r="B14" s="25" t="s">
        <v>319</v>
      </c>
      <c r="C14" s="80">
        <v>1</v>
      </c>
      <c r="D14" s="51">
        <v>2.2069999999999999</v>
      </c>
      <c r="E14" s="53">
        <v>0</v>
      </c>
      <c r="F14" s="53">
        <v>0</v>
      </c>
      <c r="G14" s="52">
        <v>3.22</v>
      </c>
      <c r="H14" s="53">
        <v>0</v>
      </c>
      <c r="I14" s="53"/>
      <c r="J14" s="53"/>
      <c r="K14" s="54"/>
    </row>
    <row r="15" spans="1:14" ht="32.25" customHeight="1" x14ac:dyDescent="0.2">
      <c r="A15" s="14" t="s">
        <v>1</v>
      </c>
      <c r="B15" s="25" t="s">
        <v>343</v>
      </c>
      <c r="C15" s="80">
        <v>2</v>
      </c>
      <c r="D15" s="51">
        <v>2.2759999999999998</v>
      </c>
      <c r="E15" s="51">
        <v>0.19500000000000001</v>
      </c>
      <c r="F15" s="53">
        <v>0</v>
      </c>
      <c r="G15" s="52">
        <v>3.22</v>
      </c>
      <c r="H15" s="53">
        <v>0</v>
      </c>
      <c r="I15" s="53"/>
      <c r="J15" s="53"/>
      <c r="K15" s="54"/>
    </row>
    <row r="16" spans="1:14" ht="32.25" customHeight="1" x14ac:dyDescent="0.2">
      <c r="A16" s="14" t="s">
        <v>14</v>
      </c>
      <c r="B16" s="143" t="s">
        <v>342</v>
      </c>
      <c r="C16" s="53">
        <v>0</v>
      </c>
      <c r="D16" s="53">
        <v>0</v>
      </c>
      <c r="E16" s="53">
        <v>0</v>
      </c>
      <c r="F16" s="53">
        <v>0</v>
      </c>
      <c r="G16" s="53">
        <v>0</v>
      </c>
      <c r="H16" s="53">
        <v>0</v>
      </c>
      <c r="I16" s="53"/>
      <c r="J16" s="53"/>
      <c r="K16" s="54"/>
    </row>
    <row r="17" spans="1:11" ht="32.25" customHeight="1" x14ac:dyDescent="0.2">
      <c r="A17" s="14" t="s">
        <v>15</v>
      </c>
      <c r="B17" s="131" t="s">
        <v>320</v>
      </c>
      <c r="C17" s="80">
        <v>3</v>
      </c>
      <c r="D17" s="51">
        <v>1.431</v>
      </c>
      <c r="E17" s="53">
        <v>0</v>
      </c>
      <c r="F17" s="53">
        <v>0</v>
      </c>
      <c r="G17" s="52">
        <v>5.04</v>
      </c>
      <c r="H17" s="53">
        <v>0</v>
      </c>
      <c r="I17" s="53"/>
      <c r="J17" s="53"/>
      <c r="K17" s="54"/>
    </row>
    <row r="18" spans="1:11" ht="32.25" customHeight="1" x14ac:dyDescent="0.2">
      <c r="A18" s="14" t="s">
        <v>16</v>
      </c>
      <c r="B18" s="25" t="s">
        <v>321</v>
      </c>
      <c r="C18" s="80">
        <v>4</v>
      </c>
      <c r="D18" s="51">
        <v>2.0390000000000001</v>
      </c>
      <c r="E18" s="51">
        <v>0.23699999999999999</v>
      </c>
      <c r="F18" s="53">
        <v>0</v>
      </c>
      <c r="G18" s="52">
        <v>5.04</v>
      </c>
      <c r="H18" s="53">
        <v>0</v>
      </c>
      <c r="I18" s="53"/>
      <c r="J18" s="53"/>
      <c r="K18" s="54"/>
    </row>
    <row r="19" spans="1:11" ht="32.25" customHeight="1" x14ac:dyDescent="0.2">
      <c r="A19" s="14" t="s">
        <v>17</v>
      </c>
      <c r="B19" s="143" t="s">
        <v>342</v>
      </c>
      <c r="C19" s="53">
        <v>0</v>
      </c>
      <c r="D19" s="53">
        <v>0</v>
      </c>
      <c r="E19" s="53">
        <v>0</v>
      </c>
      <c r="F19" s="53">
        <v>0</v>
      </c>
      <c r="G19" s="53">
        <v>0</v>
      </c>
      <c r="H19" s="53">
        <v>0</v>
      </c>
      <c r="I19" s="53"/>
      <c r="J19" s="53"/>
      <c r="K19" s="54"/>
    </row>
    <row r="20" spans="1:11" ht="32.25" customHeight="1" x14ac:dyDescent="0.2">
      <c r="A20" s="14" t="s">
        <v>2</v>
      </c>
      <c r="B20" s="131" t="s">
        <v>322</v>
      </c>
      <c r="C20" s="80" t="s">
        <v>23</v>
      </c>
      <c r="D20" s="51">
        <v>1.579</v>
      </c>
      <c r="E20" s="51">
        <v>0.14299999999999999</v>
      </c>
      <c r="F20" s="53">
        <v>0</v>
      </c>
      <c r="G20" s="52">
        <v>25.72</v>
      </c>
      <c r="H20" s="53">
        <v>0</v>
      </c>
      <c r="I20" s="53">
        <v>0</v>
      </c>
      <c r="J20" s="53"/>
      <c r="K20" s="54"/>
    </row>
    <row r="21" spans="1:11" ht="32.25" customHeight="1" x14ac:dyDescent="0.2">
      <c r="A21" s="14" t="s">
        <v>18</v>
      </c>
      <c r="B21" s="25" t="s">
        <v>323</v>
      </c>
      <c r="C21" s="80" t="s">
        <v>23</v>
      </c>
      <c r="D21" s="51">
        <v>1.147</v>
      </c>
      <c r="E21" s="51">
        <v>0.09</v>
      </c>
      <c r="F21" s="53">
        <v>0</v>
      </c>
      <c r="G21" s="52">
        <v>4.05</v>
      </c>
      <c r="H21" s="53">
        <v>0</v>
      </c>
      <c r="I21" s="53">
        <v>0</v>
      </c>
      <c r="J21" s="53"/>
      <c r="K21" s="64"/>
    </row>
    <row r="22" spans="1:11" ht="32.25" customHeight="1" x14ac:dyDescent="0.2">
      <c r="A22" s="14" t="s">
        <v>19</v>
      </c>
      <c r="B22" s="143" t="s">
        <v>342</v>
      </c>
      <c r="C22" s="80"/>
      <c r="D22" s="53">
        <v>0</v>
      </c>
      <c r="E22" s="53">
        <v>0</v>
      </c>
      <c r="F22" s="53">
        <v>0</v>
      </c>
      <c r="G22" s="53">
        <v>0</v>
      </c>
      <c r="H22" s="53">
        <v>0</v>
      </c>
      <c r="I22" s="53">
        <v>0</v>
      </c>
      <c r="J22" s="53"/>
      <c r="K22" s="64"/>
    </row>
    <row r="23" spans="1:11" ht="32.25" customHeight="1" x14ac:dyDescent="0.2">
      <c r="A23" s="14" t="s">
        <v>352</v>
      </c>
      <c r="B23" s="64" t="s">
        <v>746</v>
      </c>
      <c r="C23" s="80">
        <v>0</v>
      </c>
      <c r="D23" s="146">
        <v>13.904</v>
      </c>
      <c r="E23" s="147">
        <v>1.821</v>
      </c>
      <c r="F23" s="148">
        <v>0.20699999999999999</v>
      </c>
      <c r="G23" s="52">
        <v>3.22</v>
      </c>
      <c r="H23" s="53"/>
      <c r="I23" s="53"/>
      <c r="J23" s="53"/>
      <c r="K23" s="64"/>
    </row>
    <row r="24" spans="1:11" ht="32.25" customHeight="1" x14ac:dyDescent="0.2">
      <c r="A24" s="14" t="s">
        <v>353</v>
      </c>
      <c r="B24" s="64" t="s">
        <v>747</v>
      </c>
      <c r="C24" s="80">
        <v>0</v>
      </c>
      <c r="D24" s="146">
        <v>10.221</v>
      </c>
      <c r="E24" s="147">
        <v>1.23</v>
      </c>
      <c r="F24" s="148">
        <v>0.13400000000000001</v>
      </c>
      <c r="G24" s="52">
        <v>5.04</v>
      </c>
      <c r="H24" s="53"/>
      <c r="I24" s="53"/>
      <c r="J24" s="53"/>
      <c r="K24" s="64"/>
    </row>
    <row r="25" spans="1:11" ht="32.25" customHeight="1" x14ac:dyDescent="0.2">
      <c r="A25" s="14" t="s">
        <v>20</v>
      </c>
      <c r="B25" s="64" t="s">
        <v>324</v>
      </c>
      <c r="C25" s="80">
        <v>0</v>
      </c>
      <c r="D25" s="146">
        <v>8.8810000000000002</v>
      </c>
      <c r="E25" s="147">
        <v>0.91400000000000003</v>
      </c>
      <c r="F25" s="148">
        <v>8.7999999999999995E-2</v>
      </c>
      <c r="G25" s="52">
        <v>10.29</v>
      </c>
      <c r="H25" s="52">
        <v>2.69</v>
      </c>
      <c r="I25" s="55">
        <v>0.28699999999999998</v>
      </c>
      <c r="J25" s="52">
        <v>2.69</v>
      </c>
      <c r="K25" s="54"/>
    </row>
    <row r="26" spans="1:11" ht="32.25" customHeight="1" x14ac:dyDescent="0.2">
      <c r="A26" s="14" t="s">
        <v>21</v>
      </c>
      <c r="B26" s="64" t="s">
        <v>325</v>
      </c>
      <c r="C26" s="80">
        <v>0</v>
      </c>
      <c r="D26" s="146">
        <v>6.3150000000000004</v>
      </c>
      <c r="E26" s="147">
        <v>0.42</v>
      </c>
      <c r="F26" s="148">
        <v>2.1000000000000001E-2</v>
      </c>
      <c r="G26" s="52">
        <v>4.05</v>
      </c>
      <c r="H26" s="52">
        <v>4.68</v>
      </c>
      <c r="I26" s="55">
        <v>0.188</v>
      </c>
      <c r="J26" s="52">
        <v>4.68</v>
      </c>
      <c r="K26" s="54"/>
    </row>
    <row r="27" spans="1:11" ht="32.25" customHeight="1" x14ac:dyDescent="0.2">
      <c r="A27" s="14" t="s">
        <v>22</v>
      </c>
      <c r="B27" s="64" t="s">
        <v>326</v>
      </c>
      <c r="C27" s="80">
        <v>0</v>
      </c>
      <c r="D27" s="146">
        <v>5.9009999999999998</v>
      </c>
      <c r="E27" s="147">
        <v>0.33</v>
      </c>
      <c r="F27" s="148">
        <v>1.2E-2</v>
      </c>
      <c r="G27" s="52">
        <v>98.75</v>
      </c>
      <c r="H27" s="52">
        <v>5.45</v>
      </c>
      <c r="I27" s="55">
        <v>0.14899999999999999</v>
      </c>
      <c r="J27" s="52">
        <v>5.45</v>
      </c>
      <c r="K27" s="54"/>
    </row>
    <row r="28" spans="1:11" ht="32.25" customHeight="1" x14ac:dyDescent="0.2">
      <c r="A28" s="14" t="s">
        <v>98</v>
      </c>
      <c r="B28" s="143" t="s">
        <v>342</v>
      </c>
      <c r="C28" s="128"/>
      <c r="D28" s="128"/>
      <c r="E28" s="124"/>
      <c r="F28" s="129"/>
      <c r="G28" s="126"/>
      <c r="H28" s="126"/>
      <c r="I28" s="127"/>
      <c r="J28" s="130"/>
      <c r="K28" s="64"/>
    </row>
    <row r="29" spans="1:11" ht="32.25" customHeight="1" x14ac:dyDescent="0.2">
      <c r="A29" s="14" t="s">
        <v>187</v>
      </c>
      <c r="B29" s="64" t="s">
        <v>327</v>
      </c>
      <c r="C29" s="80">
        <v>8</v>
      </c>
      <c r="D29" s="51">
        <v>1.37</v>
      </c>
      <c r="E29" s="53">
        <v>0</v>
      </c>
      <c r="F29" s="53">
        <v>0</v>
      </c>
      <c r="G29" s="53">
        <v>0</v>
      </c>
      <c r="H29" s="53">
        <v>0</v>
      </c>
      <c r="I29" s="53">
        <v>0</v>
      </c>
      <c r="J29" s="53"/>
      <c r="K29" s="54"/>
    </row>
    <row r="30" spans="1:11" ht="32.25" customHeight="1" x14ac:dyDescent="0.2">
      <c r="A30" s="14" t="s">
        <v>188</v>
      </c>
      <c r="B30" s="64" t="s">
        <v>328</v>
      </c>
      <c r="C30" s="80">
        <v>1</v>
      </c>
      <c r="D30" s="51">
        <v>1.452</v>
      </c>
      <c r="E30" s="53">
        <v>0</v>
      </c>
      <c r="F30" s="53">
        <v>0</v>
      </c>
      <c r="G30" s="53">
        <v>0</v>
      </c>
      <c r="H30" s="53">
        <v>0</v>
      </c>
      <c r="I30" s="53">
        <v>0</v>
      </c>
      <c r="J30" s="53"/>
      <c r="K30" s="54"/>
    </row>
    <row r="31" spans="1:11" ht="32.25" customHeight="1" x14ac:dyDescent="0.2">
      <c r="A31" s="14" t="s">
        <v>189</v>
      </c>
      <c r="B31" s="64" t="s">
        <v>329</v>
      </c>
      <c r="C31" s="80">
        <v>1</v>
      </c>
      <c r="D31" s="51">
        <v>2.278</v>
      </c>
      <c r="E31" s="53">
        <v>0</v>
      </c>
      <c r="F31" s="53">
        <v>0</v>
      </c>
      <c r="G31" s="53">
        <v>0</v>
      </c>
      <c r="H31" s="53">
        <v>0</v>
      </c>
      <c r="I31" s="53">
        <v>0</v>
      </c>
      <c r="J31" s="53"/>
      <c r="K31" s="54"/>
    </row>
    <row r="32" spans="1:11" ht="32.25" customHeight="1" x14ac:dyDescent="0.2">
      <c r="A32" s="14" t="s">
        <v>190</v>
      </c>
      <c r="B32" s="64" t="s">
        <v>330</v>
      </c>
      <c r="C32" s="80">
        <v>1</v>
      </c>
      <c r="D32" s="51">
        <v>1.341</v>
      </c>
      <c r="E32" s="53">
        <v>0</v>
      </c>
      <c r="F32" s="53">
        <v>0</v>
      </c>
      <c r="G32" s="53">
        <v>0</v>
      </c>
      <c r="H32" s="53">
        <v>0</v>
      </c>
      <c r="I32" s="53">
        <v>0</v>
      </c>
      <c r="J32" s="53"/>
      <c r="K32" s="54"/>
    </row>
    <row r="33" spans="1:11" ht="32.25" customHeight="1" x14ac:dyDescent="0.2">
      <c r="A33" s="14" t="s">
        <v>3</v>
      </c>
      <c r="B33" s="64" t="s">
        <v>331</v>
      </c>
      <c r="C33" s="80">
        <v>0</v>
      </c>
      <c r="D33" s="149">
        <v>18.802</v>
      </c>
      <c r="E33" s="150">
        <v>1.728</v>
      </c>
      <c r="F33" s="148">
        <v>0.54700000000000004</v>
      </c>
      <c r="G33" s="53">
        <v>0</v>
      </c>
      <c r="H33" s="53">
        <v>0</v>
      </c>
      <c r="I33" s="53">
        <v>0</v>
      </c>
      <c r="J33" s="53"/>
      <c r="K33" s="54"/>
    </row>
    <row r="34" spans="1:11" ht="32.25" customHeight="1" x14ac:dyDescent="0.2">
      <c r="A34" s="14" t="s">
        <v>4</v>
      </c>
      <c r="B34" s="131" t="s">
        <v>332</v>
      </c>
      <c r="C34" s="80">
        <v>8</v>
      </c>
      <c r="D34" s="51">
        <v>-0.85399999999999998</v>
      </c>
      <c r="E34" s="53">
        <v>0</v>
      </c>
      <c r="F34" s="53">
        <v>0</v>
      </c>
      <c r="G34" s="53">
        <v>0</v>
      </c>
      <c r="H34" s="53">
        <v>0</v>
      </c>
      <c r="I34" s="53">
        <v>0</v>
      </c>
      <c r="J34" s="53"/>
      <c r="K34" s="54"/>
    </row>
    <row r="35" spans="1:11" ht="32.25" customHeight="1" x14ac:dyDescent="0.2">
      <c r="A35" s="14" t="s">
        <v>13</v>
      </c>
      <c r="B35" s="25" t="s">
        <v>333</v>
      </c>
      <c r="C35" s="80">
        <v>8</v>
      </c>
      <c r="D35" s="51">
        <v>-0.74199999999999999</v>
      </c>
      <c r="E35" s="53">
        <v>0</v>
      </c>
      <c r="F35" s="53">
        <v>0</v>
      </c>
      <c r="G35" s="53">
        <v>0</v>
      </c>
      <c r="H35" s="53">
        <v>0</v>
      </c>
      <c r="I35" s="53">
        <v>0</v>
      </c>
      <c r="J35" s="53"/>
      <c r="K35" s="64"/>
    </row>
    <row r="36" spans="1:11" ht="32.25" customHeight="1" x14ac:dyDescent="0.2">
      <c r="A36" s="14" t="s">
        <v>5</v>
      </c>
      <c r="B36" s="64" t="s">
        <v>334</v>
      </c>
      <c r="C36" s="80">
        <v>0</v>
      </c>
      <c r="D36" s="51">
        <v>0</v>
      </c>
      <c r="E36" s="53">
        <v>0</v>
      </c>
      <c r="F36" s="53">
        <v>0</v>
      </c>
      <c r="G36" s="53">
        <v>0</v>
      </c>
      <c r="H36" s="52">
        <v>0.08</v>
      </c>
      <c r="I36" s="55">
        <v>0.23</v>
      </c>
      <c r="J36" s="53"/>
      <c r="K36" s="54"/>
    </row>
    <row r="37" spans="1:11" ht="32.25" customHeight="1" x14ac:dyDescent="0.2">
      <c r="A37" s="14" t="s">
        <v>6</v>
      </c>
      <c r="B37" s="64" t="s">
        <v>335</v>
      </c>
      <c r="C37" s="80">
        <v>0</v>
      </c>
      <c r="D37" s="146">
        <v>0</v>
      </c>
      <c r="E37" s="151">
        <v>0</v>
      </c>
      <c r="F37" s="148">
        <v>0</v>
      </c>
      <c r="G37" s="53">
        <v>0</v>
      </c>
      <c r="H37" s="52">
        <v>0.08</v>
      </c>
      <c r="I37" s="55">
        <v>0.23</v>
      </c>
      <c r="J37" s="53"/>
      <c r="K37" s="54"/>
    </row>
    <row r="38" spans="1:11" ht="32.25" customHeight="1" x14ac:dyDescent="0.2">
      <c r="A38" s="14" t="s">
        <v>7</v>
      </c>
      <c r="B38" s="64" t="s">
        <v>336</v>
      </c>
      <c r="C38" s="80">
        <v>0</v>
      </c>
      <c r="D38" s="51">
        <v>0</v>
      </c>
      <c r="E38" s="53">
        <v>0</v>
      </c>
      <c r="F38" s="53">
        <v>0</v>
      </c>
      <c r="G38" s="53">
        <v>0</v>
      </c>
      <c r="H38" s="52">
        <v>0.08</v>
      </c>
      <c r="I38" s="55">
        <v>0.20899999999999999</v>
      </c>
      <c r="J38" s="53"/>
      <c r="K38" s="54"/>
    </row>
    <row r="39" spans="1:11" ht="32.25" customHeight="1" x14ac:dyDescent="0.2">
      <c r="A39" s="14" t="s">
        <v>8</v>
      </c>
      <c r="B39" s="64" t="s">
        <v>337</v>
      </c>
      <c r="C39" s="80">
        <v>0</v>
      </c>
      <c r="D39" s="146">
        <v>0</v>
      </c>
      <c r="E39" s="147">
        <v>0</v>
      </c>
      <c r="F39" s="148">
        <v>0</v>
      </c>
      <c r="G39" s="53">
        <v>0</v>
      </c>
      <c r="H39" s="52">
        <v>0.08</v>
      </c>
      <c r="I39" s="55">
        <v>0.20899999999999999</v>
      </c>
      <c r="J39" s="53"/>
      <c r="K39" s="54"/>
    </row>
    <row r="40" spans="1:11" ht="32.25" customHeight="1" x14ac:dyDescent="0.2">
      <c r="A40" s="14" t="s">
        <v>9</v>
      </c>
      <c r="B40" s="64" t="s">
        <v>338</v>
      </c>
      <c r="C40" s="80">
        <v>0</v>
      </c>
      <c r="D40" s="51">
        <v>0</v>
      </c>
      <c r="E40" s="53">
        <v>0</v>
      </c>
      <c r="F40" s="53">
        <v>0</v>
      </c>
      <c r="G40" s="52">
        <v>0</v>
      </c>
      <c r="H40" s="52">
        <v>0.08</v>
      </c>
      <c r="I40" s="55">
        <v>0.18099999999999999</v>
      </c>
      <c r="J40" s="53"/>
      <c r="K40" s="54"/>
    </row>
    <row r="41" spans="1:11" ht="32.25" customHeight="1" x14ac:dyDescent="0.2">
      <c r="A41" s="14" t="s">
        <v>10</v>
      </c>
      <c r="B41" s="64" t="s">
        <v>339</v>
      </c>
      <c r="C41" s="80">
        <v>0</v>
      </c>
      <c r="D41" s="146">
        <v>0</v>
      </c>
      <c r="E41" s="147">
        <v>0</v>
      </c>
      <c r="F41" s="148">
        <v>0</v>
      </c>
      <c r="G41" s="52">
        <v>0</v>
      </c>
      <c r="H41" s="52">
        <v>0.08</v>
      </c>
      <c r="I41" s="55">
        <v>0.18099999999999999</v>
      </c>
      <c r="J41" s="53"/>
      <c r="K41" s="54"/>
    </row>
    <row r="42" spans="1:11" ht="32.25" customHeight="1" x14ac:dyDescent="0.2">
      <c r="A42" s="65" t="s">
        <v>12</v>
      </c>
      <c r="B42" s="124" t="s">
        <v>342</v>
      </c>
      <c r="C42" s="124"/>
      <c r="D42" s="124"/>
      <c r="E42" s="125"/>
      <c r="F42" s="125"/>
      <c r="G42" s="126"/>
      <c r="H42" s="125"/>
      <c r="I42" s="127"/>
      <c r="J42" s="53"/>
      <c r="K42" s="54"/>
    </row>
    <row r="43" spans="1:11" ht="32.25" customHeight="1" x14ac:dyDescent="0.2">
      <c r="A43" s="14" t="s">
        <v>11</v>
      </c>
      <c r="B43" s="143" t="s">
        <v>342</v>
      </c>
      <c r="C43" s="128"/>
      <c r="D43" s="128"/>
      <c r="E43" s="124"/>
      <c r="F43" s="129"/>
      <c r="G43" s="126"/>
      <c r="H43" s="125"/>
      <c r="I43" s="127"/>
      <c r="J43" s="53"/>
      <c r="K43" s="64"/>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6">
    <mergeCell ref="A2:K2"/>
    <mergeCell ref="C5:D5"/>
    <mergeCell ref="C6:D6"/>
    <mergeCell ref="C7:D7"/>
    <mergeCell ref="C8:D8"/>
    <mergeCell ref="G5:H5"/>
    <mergeCell ref="G6:H6"/>
    <mergeCell ref="G7:H7"/>
    <mergeCell ref="G8:H8"/>
    <mergeCell ref="G10:H10"/>
    <mergeCell ref="G4:K4"/>
    <mergeCell ref="A4:E4"/>
    <mergeCell ref="C9:D9"/>
    <mergeCell ref="B10:E10"/>
    <mergeCell ref="G9:H9"/>
    <mergeCell ref="I10:K10"/>
  </mergeCells>
  <phoneticPr fontId="3" type="noConversion"/>
  <hyperlinks>
    <hyperlink ref="A1" location="Overview!A1" display="Back to Overview"/>
  </hyperlinks>
  <pageMargins left="0.39370078740157483" right="0.35433070866141736" top="0.86614173228346458" bottom="0.74803149606299213" header="0.43307086614173229" footer="0.51181102362204722"/>
  <pageSetup paperSize="9" scale="41" orientation="portrait" r:id="rId2"/>
  <headerFooter scaleWithDoc="0">
    <oddHeader>&amp;L&amp;"Arial,Bold"
Annex 1&amp;"Arial,Regular" - Schedule of Charges for use of the Distribution System by LV and HV Designated Properties</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
  <sheetViews>
    <sheetView zoomScale="70" zoomScaleNormal="70" zoomScaleSheetLayoutView="100" workbookViewId="0">
      <selection activeCell="A10" sqref="A10:M10"/>
    </sheetView>
  </sheetViews>
  <sheetFormatPr defaultRowHeight="12.75" x14ac:dyDescent="0.2"/>
  <cols>
    <col min="1" max="1" width="9.140625" style="71" customWidth="1"/>
    <col min="2" max="2" width="15.7109375" style="71" customWidth="1"/>
    <col min="3" max="3" width="9.140625" style="71" customWidth="1"/>
    <col min="4" max="4" width="15.7109375" style="77" customWidth="1"/>
    <col min="5" max="5" width="11.7109375" style="77" bestFit="1" customWidth="1"/>
    <col min="6" max="8" width="14.7109375" style="77" customWidth="1"/>
    <col min="9" max="9" width="14.7109375" style="78" customWidth="1"/>
    <col min="10" max="11" width="14.7109375" style="79" customWidth="1"/>
    <col min="12" max="15" width="14.7109375" style="71" customWidth="1"/>
    <col min="16" max="17" width="15.5703125" style="71" customWidth="1"/>
    <col min="18" max="16384" width="9.140625" style="71"/>
  </cols>
  <sheetData>
    <row r="1" spans="1:15" x14ac:dyDescent="0.2">
      <c r="A1" s="69" t="s">
        <v>86</v>
      </c>
      <c r="B1" s="69"/>
      <c r="C1" s="278" t="s">
        <v>290</v>
      </c>
      <c r="D1" s="278"/>
      <c r="E1" s="70"/>
      <c r="F1" s="277" t="s">
        <v>186</v>
      </c>
      <c r="G1" s="277"/>
      <c r="H1" s="277"/>
      <c r="I1" s="277"/>
      <c r="J1" s="277"/>
      <c r="K1" s="277"/>
      <c r="L1" s="277"/>
      <c r="M1" s="277"/>
      <c r="N1" s="277"/>
      <c r="O1" s="277"/>
    </row>
    <row r="2" spans="1:15" s="72" customFormat="1" ht="18" x14ac:dyDescent="0.2">
      <c r="A2" s="257" t="str">
        <f>Overview!B4&amp; " - Effective from "&amp;Overview!D4&amp;" - "&amp;Overview!E4&amp;" EDCM charges"</f>
        <v>Harlaxton Energy Networks Limited -  GSP_H - Effective from 1st October 2015 - Final EDCM charges</v>
      </c>
      <c r="B2" s="257"/>
      <c r="C2" s="257"/>
      <c r="D2" s="257"/>
      <c r="E2" s="257"/>
      <c r="F2" s="257"/>
      <c r="G2" s="257"/>
      <c r="H2" s="257"/>
      <c r="I2" s="257"/>
      <c r="J2" s="257"/>
      <c r="K2" s="257"/>
      <c r="L2" s="257"/>
      <c r="M2" s="257"/>
      <c r="N2" s="257"/>
      <c r="O2" s="257"/>
    </row>
    <row r="3" spans="1:15" s="106" customFormat="1" ht="18" x14ac:dyDescent="0.2">
      <c r="A3" s="103"/>
      <c r="B3" s="103"/>
      <c r="C3" s="103"/>
      <c r="D3" s="103"/>
      <c r="E3" s="103"/>
      <c r="F3" s="103"/>
      <c r="G3" s="103"/>
      <c r="H3" s="103"/>
      <c r="I3" s="103"/>
      <c r="J3" s="103"/>
      <c r="K3" s="103"/>
      <c r="L3" s="103"/>
      <c r="M3" s="103"/>
      <c r="N3" s="103"/>
      <c r="O3" s="103"/>
    </row>
    <row r="4" spans="1:15" s="106" customFormat="1" ht="18" x14ac:dyDescent="0.2">
      <c r="A4" s="257" t="s">
        <v>287</v>
      </c>
      <c r="B4" s="257"/>
      <c r="C4" s="257"/>
      <c r="D4" s="257"/>
      <c r="E4" s="257"/>
      <c r="F4" s="257"/>
      <c r="G4" s="103"/>
      <c r="H4" s="103"/>
      <c r="I4" s="103"/>
      <c r="J4" s="103"/>
      <c r="K4" s="103"/>
      <c r="L4" s="103"/>
      <c r="M4" s="103"/>
      <c r="N4" s="103"/>
      <c r="O4" s="103"/>
    </row>
    <row r="5" spans="1:15" s="106" customFormat="1" ht="18" x14ac:dyDescent="0.2">
      <c r="A5" s="274" t="s">
        <v>78</v>
      </c>
      <c r="B5" s="275"/>
      <c r="C5" s="275"/>
      <c r="D5" s="276" t="s">
        <v>282</v>
      </c>
      <c r="E5" s="276"/>
      <c r="F5" s="276"/>
      <c r="G5" s="103"/>
      <c r="H5" s="103"/>
      <c r="I5" s="103"/>
      <c r="J5" s="103"/>
      <c r="K5" s="103"/>
      <c r="L5" s="103"/>
      <c r="M5" s="103"/>
      <c r="N5" s="103"/>
      <c r="O5" s="103"/>
    </row>
    <row r="6" spans="1:15" s="106" customFormat="1" ht="46.5" customHeight="1" x14ac:dyDescent="0.2">
      <c r="A6" s="256" t="s">
        <v>281</v>
      </c>
      <c r="B6" s="256"/>
      <c r="C6" s="256"/>
      <c r="D6" s="273" t="s">
        <v>291</v>
      </c>
      <c r="E6" s="273"/>
      <c r="F6" s="273"/>
      <c r="G6" s="103"/>
      <c r="H6" s="103"/>
      <c r="I6" s="103"/>
      <c r="J6" s="103"/>
      <c r="K6" s="103"/>
      <c r="L6" s="103"/>
      <c r="M6" s="103"/>
      <c r="N6" s="103"/>
      <c r="O6" s="103"/>
    </row>
    <row r="7" spans="1:15" s="106" customFormat="1" ht="18" x14ac:dyDescent="0.2">
      <c r="A7" s="256" t="s">
        <v>80</v>
      </c>
      <c r="B7" s="256"/>
      <c r="C7" s="256"/>
      <c r="D7" s="273" t="s">
        <v>81</v>
      </c>
      <c r="E7" s="273"/>
      <c r="F7" s="273"/>
      <c r="G7" s="103"/>
      <c r="H7" s="103"/>
      <c r="I7" s="103"/>
      <c r="J7" s="103"/>
      <c r="K7" s="103"/>
      <c r="L7" s="103"/>
      <c r="M7" s="103"/>
      <c r="N7" s="103"/>
      <c r="O7" s="103"/>
    </row>
    <row r="8" spans="1:15" s="106" customFormat="1" ht="18" x14ac:dyDescent="0.2">
      <c r="A8" s="103"/>
      <c r="B8" s="103"/>
      <c r="C8" s="103"/>
      <c r="D8" s="103"/>
      <c r="E8" s="103"/>
      <c r="F8" s="103"/>
      <c r="G8" s="103"/>
      <c r="H8" s="103"/>
      <c r="I8" s="103"/>
      <c r="J8" s="103"/>
      <c r="K8" s="103"/>
      <c r="L8" s="103"/>
      <c r="M8" s="103"/>
      <c r="N8" s="103"/>
      <c r="O8" s="103"/>
    </row>
    <row r="9" spans="1:15" ht="51" x14ac:dyDescent="0.2">
      <c r="A9" s="74" t="s">
        <v>269</v>
      </c>
      <c r="B9" s="73" t="s">
        <v>307</v>
      </c>
      <c r="C9" s="74" t="s">
        <v>268</v>
      </c>
      <c r="D9" s="73" t="s">
        <v>306</v>
      </c>
      <c r="E9" s="75" t="s">
        <v>305</v>
      </c>
      <c r="F9" s="76" t="s">
        <v>288</v>
      </c>
      <c r="G9" s="75" t="s">
        <v>270</v>
      </c>
      <c r="H9" s="75" t="s">
        <v>271</v>
      </c>
      <c r="I9" s="75" t="s">
        <v>272</v>
      </c>
      <c r="J9" s="75" t="s">
        <v>289</v>
      </c>
      <c r="K9" s="75" t="s">
        <v>273</v>
      </c>
      <c r="L9" s="75" t="s">
        <v>274</v>
      </c>
      <c r="M9" s="75" t="s">
        <v>275</v>
      </c>
    </row>
    <row r="10" spans="1:15" x14ac:dyDescent="0.2">
      <c r="A10" s="271" t="s">
        <v>345</v>
      </c>
      <c r="B10" s="272"/>
      <c r="C10" s="272"/>
      <c r="D10" s="272"/>
      <c r="E10" s="272"/>
      <c r="F10" s="272"/>
      <c r="G10" s="272"/>
      <c r="H10" s="272"/>
      <c r="I10" s="272"/>
      <c r="J10" s="272"/>
      <c r="K10" s="272"/>
      <c r="L10" s="272"/>
      <c r="M10" s="272"/>
    </row>
    <row r="11" spans="1:15" x14ac:dyDescent="0.2">
      <c r="A11" s="133"/>
      <c r="B11" s="133"/>
      <c r="C11" s="134"/>
      <c r="D11" s="62"/>
      <c r="E11" s="135"/>
      <c r="F11" s="136"/>
      <c r="G11" s="137"/>
      <c r="H11" s="137"/>
      <c r="I11" s="137"/>
      <c r="J11" s="138"/>
      <c r="K11" s="139"/>
      <c r="L11" s="139"/>
      <c r="M11" s="139"/>
    </row>
  </sheetData>
  <mergeCells count="11">
    <mergeCell ref="A4:F4"/>
    <mergeCell ref="D5:F5"/>
    <mergeCell ref="F1:O1"/>
    <mergeCell ref="A2:O2"/>
    <mergeCell ref="C1:D1"/>
    <mergeCell ref="A10:M10"/>
    <mergeCell ref="D6:F6"/>
    <mergeCell ref="D7:F7"/>
    <mergeCell ref="A5:C5"/>
    <mergeCell ref="A6:C6"/>
    <mergeCell ref="A7:C7"/>
  </mergeCells>
  <hyperlinks>
    <hyperlink ref="A1" location="Overview!A1" display="Back to Overview"/>
  </hyperlinks>
  <pageMargins left="0.39370078740157483" right="0.35433070866141736" top="0.86614173228346458" bottom="0.55118110236220474" header="0.27559055118110237" footer="0.27559055118110237"/>
  <pageSetup paperSize="9" scale="68"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zoomScaleSheetLayoutView="100" workbookViewId="0">
      <selection activeCell="G10" sqref="G10"/>
    </sheetView>
  </sheetViews>
  <sheetFormatPr defaultRowHeight="12.75" x14ac:dyDescent="0.2"/>
  <cols>
    <col min="1" max="1" width="11" style="71" customWidth="1"/>
    <col min="2" max="2" width="15.7109375" style="71" customWidth="1"/>
    <col min="3" max="3" width="9.140625" style="77" customWidth="1"/>
    <col min="4" max="4" width="18.7109375" style="77" customWidth="1"/>
    <col min="5" max="5" width="18.7109375" style="78" customWidth="1"/>
    <col min="6" max="7" width="18.7109375" style="79" customWidth="1"/>
    <col min="8" max="8" width="14.7109375" style="71" customWidth="1"/>
    <col min="9" max="9" width="15.5703125" style="71" customWidth="1"/>
    <col min="10" max="13" width="9.140625" style="71"/>
    <col min="14" max="14" width="9.42578125" style="71" customWidth="1"/>
    <col min="15" max="16384" width="9.140625" style="71"/>
  </cols>
  <sheetData>
    <row r="1" spans="1:14" ht="32.25" customHeight="1" x14ac:dyDescent="0.2">
      <c r="A1" s="277" t="s">
        <v>186</v>
      </c>
      <c r="B1" s="277"/>
      <c r="C1" s="277"/>
      <c r="D1" s="277"/>
      <c r="E1" s="277"/>
      <c r="F1" s="277"/>
      <c r="G1" s="277"/>
      <c r="H1" s="277"/>
    </row>
    <row r="2" spans="1:14" s="72" customFormat="1" ht="38.25" customHeight="1" x14ac:dyDescent="0.2">
      <c r="A2" s="282" t="str">
        <f>Overview!B4&amp; " - Effective from "&amp;Overview!D4&amp;" - "&amp;Overview!E4&amp;" EDCM import charges"</f>
        <v>Harlaxton Energy Networks Limited -  GSP_H - Effective from 1st October 2015 - Final EDCM import charges</v>
      </c>
      <c r="B2" s="283"/>
      <c r="C2" s="283"/>
      <c r="D2" s="283"/>
      <c r="E2" s="283"/>
      <c r="F2" s="283"/>
      <c r="G2" s="283"/>
      <c r="H2" s="284"/>
    </row>
    <row r="3" spans="1:14" s="106" customFormat="1" ht="18" x14ac:dyDescent="0.2">
      <c r="A3" s="113"/>
      <c r="B3" s="113"/>
      <c r="C3" s="113"/>
      <c r="D3" s="110"/>
      <c r="E3" s="112"/>
      <c r="F3" s="112"/>
      <c r="G3" s="103"/>
      <c r="H3" s="103"/>
      <c r="I3" s="103"/>
      <c r="J3" s="103"/>
      <c r="K3" s="103"/>
      <c r="L3" s="103"/>
      <c r="M3" s="103"/>
      <c r="N3" s="103"/>
    </row>
    <row r="4" spans="1:14" s="106" customFormat="1" ht="39.75" customHeight="1" x14ac:dyDescent="0.2">
      <c r="A4" s="282" t="s">
        <v>287</v>
      </c>
      <c r="B4" s="283"/>
      <c r="C4" s="283"/>
      <c r="D4" s="284"/>
      <c r="E4" s="103"/>
      <c r="F4" s="103"/>
      <c r="G4" s="103"/>
      <c r="H4" s="103"/>
      <c r="I4" s="103"/>
      <c r="J4" s="103"/>
      <c r="K4" s="103"/>
      <c r="L4" s="103"/>
    </row>
    <row r="5" spans="1:14" s="106" customFormat="1" ht="18" x14ac:dyDescent="0.2">
      <c r="A5" s="286" t="s">
        <v>78</v>
      </c>
      <c r="B5" s="286"/>
      <c r="C5" s="287" t="s">
        <v>282</v>
      </c>
      <c r="D5" s="288"/>
      <c r="E5" s="103"/>
      <c r="F5" s="103"/>
      <c r="G5" s="103"/>
      <c r="H5" s="103"/>
      <c r="I5" s="103"/>
      <c r="J5" s="103"/>
      <c r="K5" s="103"/>
      <c r="L5" s="103"/>
      <c r="M5" s="103"/>
    </row>
    <row r="6" spans="1:14" s="106" customFormat="1" ht="56.25" customHeight="1" x14ac:dyDescent="0.2">
      <c r="A6" s="285" t="s">
        <v>281</v>
      </c>
      <c r="B6" s="285"/>
      <c r="C6" s="289" t="s">
        <v>291</v>
      </c>
      <c r="D6" s="290"/>
      <c r="E6" s="103"/>
      <c r="F6" s="103"/>
      <c r="G6" s="103"/>
      <c r="H6" s="103"/>
      <c r="I6" s="103"/>
      <c r="J6" s="103"/>
      <c r="K6" s="103"/>
      <c r="L6" s="103"/>
      <c r="M6" s="103"/>
    </row>
    <row r="7" spans="1:14" s="106" customFormat="1" ht="26.25" customHeight="1" x14ac:dyDescent="0.2">
      <c r="A7" s="285" t="s">
        <v>80</v>
      </c>
      <c r="B7" s="285"/>
      <c r="C7" s="289" t="s">
        <v>81</v>
      </c>
      <c r="D7" s="290"/>
      <c r="E7" s="103"/>
      <c r="F7" s="103"/>
      <c r="G7" s="103"/>
      <c r="H7" s="103"/>
      <c r="I7" s="103"/>
      <c r="J7" s="103"/>
      <c r="K7" s="103"/>
      <c r="L7" s="103"/>
      <c r="M7" s="103"/>
    </row>
    <row r="8" spans="1:14" s="106" customFormat="1" ht="18" x14ac:dyDescent="0.2">
      <c r="A8" s="108"/>
      <c r="B8" s="108"/>
      <c r="C8" s="108"/>
      <c r="D8" s="109"/>
      <c r="E8" s="110"/>
      <c r="F8" s="110"/>
      <c r="G8" s="111"/>
      <c r="H8" s="103"/>
      <c r="I8" s="103"/>
      <c r="J8" s="103"/>
      <c r="K8" s="103"/>
      <c r="L8" s="103"/>
      <c r="M8" s="103"/>
      <c r="N8" s="103"/>
    </row>
    <row r="9" spans="1:14" ht="51" x14ac:dyDescent="0.2">
      <c r="A9" s="74" t="s">
        <v>269</v>
      </c>
      <c r="B9" s="73" t="s">
        <v>234</v>
      </c>
      <c r="C9" s="75" t="s">
        <v>305</v>
      </c>
      <c r="D9" s="76" t="s">
        <v>288</v>
      </c>
      <c r="E9" s="75" t="s">
        <v>270</v>
      </c>
      <c r="F9" s="75" t="s">
        <v>271</v>
      </c>
      <c r="G9" s="75" t="s">
        <v>272</v>
      </c>
    </row>
    <row r="10" spans="1:14" ht="89.25" customHeight="1" x14ac:dyDescent="0.2">
      <c r="A10" s="279" t="s">
        <v>349</v>
      </c>
      <c r="B10" s="280"/>
      <c r="C10" s="280"/>
      <c r="D10" s="281"/>
      <c r="E10" s="119"/>
      <c r="F10" s="118"/>
      <c r="G10" s="118"/>
    </row>
  </sheetData>
  <mergeCells count="10">
    <mergeCell ref="A10:D10"/>
    <mergeCell ref="A2:H2"/>
    <mergeCell ref="A1:H1"/>
    <mergeCell ref="A4:D4"/>
    <mergeCell ref="A6:B6"/>
    <mergeCell ref="A7:B7"/>
    <mergeCell ref="A5:B5"/>
    <mergeCell ref="C5:D5"/>
    <mergeCell ref="C6:D6"/>
    <mergeCell ref="C7:D7"/>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
  <sheetViews>
    <sheetView zoomScaleSheetLayoutView="100" workbookViewId="0">
      <selection activeCell="E6" sqref="E6"/>
    </sheetView>
  </sheetViews>
  <sheetFormatPr defaultRowHeight="12.75" x14ac:dyDescent="0.2"/>
  <cols>
    <col min="1" max="1" width="9.140625" style="71" customWidth="1"/>
    <col min="2" max="2" width="15.7109375" style="71" customWidth="1"/>
    <col min="3" max="3" width="9.140625" style="77" customWidth="1"/>
    <col min="4" max="4" width="18.7109375" style="77" customWidth="1"/>
    <col min="5" max="5" width="18.7109375" style="78" customWidth="1"/>
    <col min="6" max="7" width="18.7109375" style="79" customWidth="1"/>
    <col min="8" max="8" width="14.7109375" style="71" customWidth="1"/>
    <col min="9" max="9" width="15.5703125" style="71" customWidth="1"/>
    <col min="10" max="16384" width="9.140625" style="71"/>
  </cols>
  <sheetData>
    <row r="1" spans="1:15" ht="30.75" customHeight="1" x14ac:dyDescent="0.2">
      <c r="A1" s="277" t="s">
        <v>186</v>
      </c>
      <c r="B1" s="277"/>
      <c r="C1" s="277"/>
      <c r="D1" s="277"/>
      <c r="E1" s="277"/>
      <c r="F1" s="277"/>
      <c r="G1" s="277"/>
      <c r="H1" s="277"/>
    </row>
    <row r="2" spans="1:15" s="72" customFormat="1" ht="39.75" customHeight="1" x14ac:dyDescent="0.2">
      <c r="A2" s="282" t="str">
        <f>Overview!B4&amp; " - Effective from "&amp;Overview!D4&amp;" - "&amp;Overview!E4&amp;" EDCM export charges"</f>
        <v>Harlaxton Energy Networks Limited -  GSP_H - Effective from 1st October 2015 - Final EDCM export charges</v>
      </c>
      <c r="B2" s="283"/>
      <c r="C2" s="283"/>
      <c r="D2" s="283"/>
      <c r="E2" s="283"/>
      <c r="F2" s="283"/>
      <c r="G2" s="283"/>
      <c r="H2" s="284"/>
    </row>
    <row r="3" spans="1:15" s="106" customFormat="1" ht="18" x14ac:dyDescent="0.2">
      <c r="A3" s="113"/>
      <c r="B3" s="113"/>
      <c r="C3" s="113"/>
      <c r="D3" s="110"/>
      <c r="E3" s="112"/>
      <c r="F3" s="112"/>
      <c r="G3" s="103"/>
      <c r="H3" s="103"/>
      <c r="I3" s="103"/>
      <c r="J3" s="103"/>
      <c r="K3" s="103"/>
      <c r="L3" s="103"/>
      <c r="M3" s="103"/>
      <c r="N3" s="103"/>
      <c r="O3" s="103"/>
    </row>
    <row r="4" spans="1:15" s="106" customFormat="1" ht="39" customHeight="1" x14ac:dyDescent="0.2">
      <c r="A4" s="282" t="s">
        <v>287</v>
      </c>
      <c r="B4" s="283"/>
      <c r="C4" s="283"/>
      <c r="D4" s="284"/>
      <c r="E4" s="103"/>
      <c r="F4" s="103"/>
      <c r="G4" s="103"/>
      <c r="H4" s="103"/>
      <c r="I4" s="103"/>
      <c r="J4" s="103"/>
      <c r="K4" s="103"/>
      <c r="L4" s="103"/>
    </row>
    <row r="5" spans="1:15" s="106" customFormat="1" ht="18" x14ac:dyDescent="0.2">
      <c r="A5" s="286" t="s">
        <v>78</v>
      </c>
      <c r="B5" s="286"/>
      <c r="C5" s="287" t="s">
        <v>282</v>
      </c>
      <c r="D5" s="288"/>
      <c r="E5" s="103"/>
      <c r="F5" s="103"/>
      <c r="G5" s="103"/>
      <c r="H5" s="103"/>
      <c r="I5" s="103"/>
      <c r="J5" s="103"/>
      <c r="K5" s="103"/>
      <c r="L5" s="103"/>
      <c r="M5" s="103"/>
    </row>
    <row r="6" spans="1:15" s="106" customFormat="1" ht="47.25" customHeight="1" x14ac:dyDescent="0.2">
      <c r="A6" s="285" t="s">
        <v>281</v>
      </c>
      <c r="B6" s="285"/>
      <c r="C6" s="289" t="s">
        <v>291</v>
      </c>
      <c r="D6" s="290"/>
      <c r="E6" s="103"/>
      <c r="F6" s="103"/>
      <c r="G6" s="103"/>
      <c r="H6" s="103"/>
      <c r="I6" s="103"/>
      <c r="J6" s="103"/>
      <c r="K6" s="103"/>
      <c r="L6" s="103"/>
      <c r="M6" s="103"/>
    </row>
    <row r="7" spans="1:15" s="106" customFormat="1" ht="27.75" customHeight="1" x14ac:dyDescent="0.2">
      <c r="A7" s="285" t="s">
        <v>80</v>
      </c>
      <c r="B7" s="285"/>
      <c r="C7" s="289" t="s">
        <v>81</v>
      </c>
      <c r="D7" s="290"/>
      <c r="E7" s="103"/>
      <c r="F7" s="103"/>
      <c r="G7" s="103"/>
      <c r="H7" s="103"/>
      <c r="I7" s="103"/>
      <c r="J7" s="103"/>
      <c r="K7" s="103"/>
      <c r="L7" s="103"/>
      <c r="M7" s="103"/>
    </row>
    <row r="8" spans="1:15" s="106" customFormat="1" ht="18" x14ac:dyDescent="0.2">
      <c r="A8" s="108"/>
      <c r="B8" s="108"/>
      <c r="C8" s="108"/>
      <c r="D8" s="109"/>
      <c r="E8" s="110"/>
      <c r="F8" s="110"/>
      <c r="G8" s="111"/>
      <c r="H8" s="103"/>
      <c r="I8" s="103"/>
      <c r="J8" s="103"/>
      <c r="K8" s="103"/>
      <c r="L8" s="103"/>
      <c r="M8" s="103"/>
      <c r="N8" s="103"/>
      <c r="O8" s="103"/>
    </row>
    <row r="9" spans="1:15" ht="51" x14ac:dyDescent="0.2">
      <c r="A9" s="74" t="s">
        <v>268</v>
      </c>
      <c r="B9" s="73" t="s">
        <v>235</v>
      </c>
      <c r="C9" s="75" t="s">
        <v>305</v>
      </c>
      <c r="D9" s="75" t="s">
        <v>289</v>
      </c>
      <c r="E9" s="75" t="s">
        <v>273</v>
      </c>
      <c r="F9" s="75" t="s">
        <v>274</v>
      </c>
      <c r="G9" s="75" t="s">
        <v>276</v>
      </c>
    </row>
    <row r="10" spans="1:15" ht="37.5" customHeight="1" x14ac:dyDescent="0.2">
      <c r="A10" s="291" t="s">
        <v>346</v>
      </c>
      <c r="B10" s="292"/>
      <c r="C10" s="292"/>
      <c r="D10" s="293"/>
      <c r="E10" s="120"/>
      <c r="F10" s="121"/>
      <c r="G10" s="121"/>
    </row>
  </sheetData>
  <mergeCells count="10">
    <mergeCell ref="A10:D10"/>
    <mergeCell ref="A1:H1"/>
    <mergeCell ref="A4:D4"/>
    <mergeCell ref="A5:B5"/>
    <mergeCell ref="A6:B6"/>
    <mergeCell ref="A7:B7"/>
    <mergeCell ref="C5:D5"/>
    <mergeCell ref="C6:D6"/>
    <mergeCell ref="C7:D7"/>
    <mergeCell ref="A2:H2"/>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zoomScale="80" zoomScaleNormal="80" zoomScaleSheetLayoutView="100" workbookViewId="0">
      <selection activeCell="E27" sqref="E27"/>
    </sheetView>
  </sheetViews>
  <sheetFormatPr defaultRowHeight="12.75" x14ac:dyDescent="0.2"/>
  <cols>
    <col min="1" max="1" width="35.7109375" customWidth="1"/>
    <col min="2" max="2" width="11" customWidth="1"/>
    <col min="4" max="10" width="14.7109375" customWidth="1"/>
  </cols>
  <sheetData>
    <row r="1" spans="1:12" s="1" customFormat="1" ht="27.75" customHeight="1" x14ac:dyDescent="0.2">
      <c r="A1" s="11" t="s">
        <v>86</v>
      </c>
      <c r="B1" s="2"/>
      <c r="D1" s="2"/>
      <c r="E1" s="2"/>
      <c r="F1" s="2"/>
      <c r="G1" s="7"/>
      <c r="H1" s="3"/>
      <c r="I1" s="3"/>
    </row>
    <row r="2" spans="1:12" s="1" customFormat="1" ht="27" customHeight="1" x14ac:dyDescent="0.2">
      <c r="A2" s="257" t="str">
        <f>Overview!B4&amp; " - Effective from "&amp;Overview!D4&amp;" - "&amp;Overview!E4&amp;" LV and HV tariffs"</f>
        <v>Harlaxton Energy Networks Limited -  GSP_H - Effective from 1st October 2015 - Final LV and HV tariffs</v>
      </c>
      <c r="B2" s="257"/>
      <c r="C2" s="257"/>
      <c r="D2" s="257"/>
      <c r="E2" s="257"/>
      <c r="F2" s="257"/>
      <c r="G2" s="257"/>
      <c r="H2" s="257"/>
      <c r="I2" s="257"/>
      <c r="J2" s="257"/>
      <c r="K2" s="3"/>
      <c r="L2" s="3"/>
    </row>
    <row r="3" spans="1:12" s="1" customFormat="1" ht="27" customHeight="1" x14ac:dyDescent="0.2">
      <c r="A3" s="300" t="s">
        <v>224</v>
      </c>
      <c r="B3" s="300"/>
      <c r="C3" s="300"/>
      <c r="D3" s="300"/>
      <c r="E3" s="300"/>
      <c r="F3" s="300"/>
      <c r="G3" s="300"/>
      <c r="H3" s="300"/>
      <c r="I3" s="300"/>
      <c r="J3" s="300"/>
      <c r="K3" s="3"/>
      <c r="L3" s="3"/>
    </row>
    <row r="4" spans="1:12" s="1" customFormat="1" ht="71.25" customHeight="1" x14ac:dyDescent="0.2">
      <c r="A4" s="13"/>
      <c r="B4" s="26" t="s">
        <v>49</v>
      </c>
      <c r="C4" s="12" t="s">
        <v>92</v>
      </c>
      <c r="D4" s="12" t="s">
        <v>93</v>
      </c>
      <c r="E4" s="12" t="s">
        <v>94</v>
      </c>
      <c r="F4" s="12" t="s">
        <v>95</v>
      </c>
      <c r="G4" s="12" t="s">
        <v>96</v>
      </c>
      <c r="H4" s="12"/>
      <c r="I4" s="12"/>
      <c r="J4" s="12"/>
      <c r="K4" s="3"/>
      <c r="L4" s="3"/>
    </row>
    <row r="5" spans="1:12" s="1" customFormat="1" ht="32.25" customHeight="1" x14ac:dyDescent="0.2">
      <c r="A5" s="14"/>
      <c r="B5" s="24">
        <v>0</v>
      </c>
      <c r="C5" s="24">
        <v>0</v>
      </c>
      <c r="D5" s="24">
        <v>0</v>
      </c>
      <c r="E5" s="24">
        <v>0</v>
      </c>
      <c r="F5" s="24">
        <v>0</v>
      </c>
      <c r="G5" s="24">
        <v>0</v>
      </c>
      <c r="H5" s="24">
        <v>0</v>
      </c>
      <c r="I5" s="24"/>
      <c r="J5" s="24"/>
      <c r="K5" s="3"/>
      <c r="L5" s="3"/>
    </row>
    <row r="6" spans="1:12" s="1" customFormat="1" ht="45.75" customHeight="1" x14ac:dyDescent="0.2">
      <c r="A6" s="14"/>
      <c r="B6" s="24"/>
      <c r="C6" s="24"/>
      <c r="D6" s="24"/>
      <c r="E6" s="24"/>
      <c r="F6" s="24"/>
      <c r="G6" s="24"/>
      <c r="H6" s="24"/>
      <c r="I6" s="24"/>
      <c r="J6" s="24"/>
      <c r="K6" s="3"/>
      <c r="L6" s="3"/>
    </row>
    <row r="7" spans="1:12" s="1" customFormat="1" ht="45" customHeight="1" x14ac:dyDescent="0.2">
      <c r="A7" s="14"/>
      <c r="B7" s="24">
        <v>0</v>
      </c>
      <c r="C7" s="24">
        <v>0</v>
      </c>
      <c r="D7" s="24">
        <v>0</v>
      </c>
      <c r="E7" s="24">
        <v>0</v>
      </c>
      <c r="F7" s="24">
        <v>0</v>
      </c>
      <c r="G7" s="24">
        <v>0</v>
      </c>
      <c r="H7" s="24">
        <v>0</v>
      </c>
      <c r="I7" s="24"/>
      <c r="J7" s="24"/>
      <c r="K7" s="3"/>
      <c r="L7" s="3"/>
    </row>
    <row r="8" spans="1:12" s="1" customFormat="1" ht="32.25" customHeight="1" x14ac:dyDescent="0.2">
      <c r="A8" s="14"/>
      <c r="B8" s="24"/>
      <c r="C8" s="24"/>
      <c r="D8" s="24"/>
      <c r="E8" s="24"/>
      <c r="F8" s="24"/>
      <c r="G8" s="24"/>
      <c r="H8" s="24"/>
      <c r="I8" s="24"/>
      <c r="J8" s="24"/>
      <c r="K8" s="3"/>
      <c r="L8" s="3"/>
    </row>
    <row r="9" spans="1:12" x14ac:dyDescent="0.2">
      <c r="A9" s="117" t="s">
        <v>51</v>
      </c>
      <c r="B9" s="303" t="s">
        <v>347</v>
      </c>
      <c r="C9" s="303"/>
      <c r="D9" s="303"/>
      <c r="E9" s="303"/>
      <c r="F9" s="303"/>
      <c r="G9" s="303"/>
      <c r="H9" s="303"/>
      <c r="I9" s="303"/>
      <c r="J9" s="304"/>
    </row>
    <row r="10" spans="1:12" x14ac:dyDescent="0.2">
      <c r="A10" s="145"/>
      <c r="B10" s="303"/>
      <c r="C10" s="303"/>
      <c r="D10" s="303"/>
      <c r="E10" s="303"/>
      <c r="F10" s="303"/>
      <c r="G10" s="303"/>
      <c r="H10" s="303"/>
      <c r="I10" s="303"/>
      <c r="J10" s="304"/>
    </row>
    <row r="11" spans="1:12" x14ac:dyDescent="0.2">
      <c r="A11" s="145"/>
      <c r="B11" s="303"/>
      <c r="C11" s="303"/>
      <c r="D11" s="303"/>
      <c r="E11" s="303"/>
      <c r="F11" s="303"/>
      <c r="G11" s="303"/>
      <c r="H11" s="303"/>
      <c r="I11" s="303"/>
      <c r="J11" s="304"/>
    </row>
    <row r="12" spans="1:12" ht="15.75" x14ac:dyDescent="0.2">
      <c r="A12" s="104"/>
      <c r="B12" s="140"/>
      <c r="C12" s="140"/>
      <c r="D12" s="140"/>
      <c r="E12" s="140"/>
      <c r="F12" s="140"/>
      <c r="G12" s="140"/>
      <c r="H12" s="140"/>
      <c r="I12" s="140"/>
      <c r="J12" s="144"/>
    </row>
    <row r="13" spans="1:12" s="1" customFormat="1" ht="27" customHeight="1" x14ac:dyDescent="0.2">
      <c r="A13" s="300" t="s">
        <v>225</v>
      </c>
      <c r="B13" s="300"/>
      <c r="C13" s="300"/>
      <c r="D13" s="300"/>
      <c r="E13" s="300"/>
      <c r="F13" s="300"/>
      <c r="G13" s="300"/>
      <c r="H13" s="300"/>
      <c r="I13" s="300"/>
      <c r="J13" s="300"/>
      <c r="K13" s="3"/>
      <c r="L13" s="3"/>
    </row>
    <row r="14" spans="1:12" s="1" customFormat="1" ht="58.5" customHeight="1" x14ac:dyDescent="0.2">
      <c r="A14" s="13"/>
      <c r="B14" s="26" t="s">
        <v>49</v>
      </c>
      <c r="C14" s="12" t="s">
        <v>92</v>
      </c>
      <c r="D14" s="67" t="s">
        <v>245</v>
      </c>
      <c r="E14" s="67" t="s">
        <v>246</v>
      </c>
      <c r="F14" s="67" t="s">
        <v>247</v>
      </c>
      <c r="G14" s="12" t="s">
        <v>96</v>
      </c>
      <c r="H14" s="12" t="s">
        <v>97</v>
      </c>
      <c r="I14" s="12" t="s">
        <v>223</v>
      </c>
      <c r="J14" s="12" t="s">
        <v>226</v>
      </c>
      <c r="K14" s="3"/>
      <c r="L14" s="3"/>
    </row>
    <row r="15" spans="1:12" s="1" customFormat="1" ht="32.25" customHeight="1" x14ac:dyDescent="0.2">
      <c r="A15" s="14"/>
      <c r="B15" s="15"/>
      <c r="C15" s="15"/>
      <c r="D15" s="15"/>
      <c r="E15" s="15"/>
      <c r="F15" s="15"/>
      <c r="G15" s="15"/>
      <c r="H15" s="15"/>
      <c r="I15" s="15"/>
      <c r="J15" s="15"/>
      <c r="K15" s="3"/>
      <c r="L15" s="3"/>
    </row>
    <row r="16" spans="1:12" s="1" customFormat="1" ht="32.25" customHeight="1" x14ac:dyDescent="0.2">
      <c r="A16" s="14"/>
      <c r="B16" s="15"/>
      <c r="C16" s="15"/>
      <c r="D16" s="15"/>
      <c r="E16" s="15"/>
      <c r="F16" s="15"/>
      <c r="G16" s="15"/>
      <c r="H16" s="15"/>
      <c r="I16" s="15"/>
      <c r="J16" s="15"/>
      <c r="K16" s="3"/>
      <c r="L16" s="3"/>
    </row>
    <row r="17" spans="1:10" x14ac:dyDescent="0.2">
      <c r="A17" s="301" t="s">
        <v>51</v>
      </c>
      <c r="B17" s="305" t="s">
        <v>350</v>
      </c>
      <c r="C17" s="306"/>
      <c r="D17" s="306"/>
      <c r="E17" s="306"/>
      <c r="F17" s="306"/>
      <c r="G17" s="306"/>
      <c r="H17" s="306"/>
      <c r="I17" s="306"/>
      <c r="J17" s="307"/>
    </row>
    <row r="18" spans="1:10" x14ac:dyDescent="0.2">
      <c r="A18" s="301"/>
      <c r="B18" s="308"/>
      <c r="C18" s="309"/>
      <c r="D18" s="309"/>
      <c r="E18" s="309"/>
      <c r="F18" s="309"/>
      <c r="G18" s="309"/>
      <c r="H18" s="309"/>
      <c r="I18" s="309"/>
      <c r="J18" s="310"/>
    </row>
    <row r="19" spans="1:10" x14ac:dyDescent="0.2">
      <c r="A19" s="302"/>
      <c r="B19" s="311"/>
      <c r="C19" s="312"/>
      <c r="D19" s="312"/>
      <c r="E19" s="312"/>
      <c r="F19" s="312"/>
      <c r="G19" s="312"/>
      <c r="H19" s="312"/>
      <c r="I19" s="312"/>
      <c r="J19" s="313"/>
    </row>
    <row r="20" spans="1:10" ht="12.75" customHeight="1" x14ac:dyDescent="0.2">
      <c r="A20" s="302"/>
      <c r="B20" s="296"/>
      <c r="C20" s="297"/>
      <c r="D20" s="297"/>
      <c r="E20" s="297"/>
      <c r="F20" s="297"/>
      <c r="G20" s="297"/>
      <c r="H20" s="298"/>
      <c r="I20" s="298"/>
      <c r="J20" s="299"/>
    </row>
    <row r="21" spans="1:10" x14ac:dyDescent="0.2">
      <c r="A21" s="302"/>
      <c r="B21" s="294"/>
      <c r="C21" s="294"/>
      <c r="D21" s="294"/>
      <c r="E21" s="294"/>
      <c r="F21" s="294"/>
      <c r="G21" s="294"/>
      <c r="H21" s="295"/>
      <c r="I21" s="295"/>
      <c r="J21" s="295"/>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8">
    <mergeCell ref="B21:J21"/>
    <mergeCell ref="B20:J20"/>
    <mergeCell ref="A2:J2"/>
    <mergeCell ref="A3:J3"/>
    <mergeCell ref="A13:J13"/>
    <mergeCell ref="A17:A21"/>
    <mergeCell ref="B9:J11"/>
    <mergeCell ref="B17:J19"/>
  </mergeCells>
  <phoneticPr fontId="8" type="noConversion"/>
  <hyperlinks>
    <hyperlink ref="A1" location="Overview!A1" display="Back to Overview"/>
  </hyperlinks>
  <pageMargins left="0.70866141732283472" right="0.70866141732283472" top="1.0236220472440944" bottom="0.74803149606299213" header="0.31496062992125984" footer="0.31496062992125984"/>
  <pageSetup paperSize="9" scale="56"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92"/>
  <sheetViews>
    <sheetView zoomScale="85" zoomScaleNormal="85" zoomScaleSheetLayoutView="85" workbookViewId="0">
      <selection activeCell="A2" sqref="A2:J2"/>
    </sheetView>
  </sheetViews>
  <sheetFormatPr defaultRowHeight="12.75" x14ac:dyDescent="0.2"/>
  <cols>
    <col min="1" max="1" width="50.5703125" style="153" customWidth="1"/>
    <col min="2" max="2" width="17.85546875" style="152" customWidth="1"/>
    <col min="3" max="4" width="17.85546875" style="153" customWidth="1"/>
    <col min="5" max="7" width="17.85546875" style="152" customWidth="1"/>
    <col min="8" max="9" width="17.85546875" style="195" customWidth="1"/>
    <col min="10" max="10" width="17.85546875" style="155" customWidth="1"/>
    <col min="11" max="11" width="15.5703125" style="155" customWidth="1"/>
    <col min="12" max="17" width="15.5703125" style="153" customWidth="1"/>
    <col min="18" max="16384" width="9.140625" style="153"/>
  </cols>
  <sheetData>
    <row r="1" spans="1:13" ht="27.75" customHeight="1" x14ac:dyDescent="0.2">
      <c r="A1" s="69" t="s">
        <v>86</v>
      </c>
      <c r="D1" s="152"/>
      <c r="G1" s="154"/>
      <c r="H1" s="155"/>
      <c r="I1" s="155"/>
      <c r="J1" s="153"/>
      <c r="K1" s="153"/>
    </row>
    <row r="2" spans="1:13" ht="31.5" customHeight="1" x14ac:dyDescent="0.2">
      <c r="A2" s="319" t="s">
        <v>744</v>
      </c>
      <c r="B2" s="319"/>
      <c r="C2" s="319"/>
      <c r="D2" s="319"/>
      <c r="E2" s="319"/>
      <c r="F2" s="319"/>
      <c r="G2" s="319"/>
      <c r="H2" s="319"/>
      <c r="I2" s="319"/>
      <c r="J2" s="319"/>
    </row>
    <row r="3" spans="1:13" ht="8.25" customHeight="1" x14ac:dyDescent="0.2">
      <c r="A3" s="107"/>
      <c r="B3" s="107"/>
      <c r="C3" s="107"/>
      <c r="D3" s="107"/>
      <c r="E3" s="107"/>
      <c r="F3" s="107"/>
      <c r="G3" s="107"/>
      <c r="H3" s="107"/>
      <c r="I3" s="107"/>
      <c r="J3" s="107"/>
    </row>
    <row r="4" spans="1:13" ht="27" customHeight="1" x14ac:dyDescent="0.2">
      <c r="A4" s="319" t="s">
        <v>286</v>
      </c>
      <c r="B4" s="319"/>
      <c r="C4" s="319"/>
      <c r="D4" s="319"/>
      <c r="E4" s="156"/>
      <c r="F4" s="319" t="s">
        <v>285</v>
      </c>
      <c r="G4" s="319"/>
      <c r="H4" s="319"/>
      <c r="I4" s="319"/>
      <c r="J4" s="319"/>
      <c r="L4" s="155"/>
    </row>
    <row r="5" spans="1:13" ht="25.5" customHeight="1" x14ac:dyDescent="0.2">
      <c r="A5" s="157" t="s">
        <v>78</v>
      </c>
      <c r="B5" s="158" t="s">
        <v>277</v>
      </c>
      <c r="C5" s="159" t="s">
        <v>278</v>
      </c>
      <c r="D5" s="160" t="s">
        <v>279</v>
      </c>
      <c r="E5" s="107"/>
      <c r="F5" s="320"/>
      <c r="G5" s="320"/>
      <c r="H5" s="161" t="s">
        <v>283</v>
      </c>
      <c r="I5" s="162" t="s">
        <v>284</v>
      </c>
      <c r="J5" s="160" t="s">
        <v>279</v>
      </c>
      <c r="K5" s="107"/>
      <c r="L5" s="155"/>
      <c r="M5" s="155"/>
    </row>
    <row r="6" spans="1:13" ht="45" customHeight="1" x14ac:dyDescent="0.2">
      <c r="A6" s="163" t="s">
        <v>280</v>
      </c>
      <c r="B6" s="164" t="s">
        <v>291</v>
      </c>
      <c r="C6" s="165"/>
      <c r="D6" s="166"/>
      <c r="E6" s="107"/>
      <c r="F6" s="321" t="s">
        <v>354</v>
      </c>
      <c r="G6" s="321"/>
      <c r="H6" s="166"/>
      <c r="I6" s="167" t="s">
        <v>293</v>
      </c>
      <c r="J6" s="166"/>
      <c r="K6" s="107"/>
      <c r="L6" s="155"/>
      <c r="M6" s="155"/>
    </row>
    <row r="7" spans="1:13" ht="45" customHeight="1" x14ac:dyDescent="0.2">
      <c r="A7" s="163" t="s">
        <v>280</v>
      </c>
      <c r="B7" s="166"/>
      <c r="C7" s="247" t="s">
        <v>355</v>
      </c>
      <c r="D7" s="166"/>
      <c r="E7" s="107"/>
      <c r="F7" s="321" t="s">
        <v>356</v>
      </c>
      <c r="G7" s="321"/>
      <c r="H7" s="168" t="s">
        <v>291</v>
      </c>
      <c r="I7" s="167" t="s">
        <v>299</v>
      </c>
      <c r="J7" s="166"/>
      <c r="K7" s="107"/>
      <c r="L7" s="155"/>
      <c r="M7" s="155"/>
    </row>
    <row r="8" spans="1:13" ht="45" customHeight="1" x14ac:dyDescent="0.2">
      <c r="A8" s="163" t="s">
        <v>280</v>
      </c>
      <c r="B8" s="166"/>
      <c r="C8" s="165"/>
      <c r="D8" s="169" t="s">
        <v>296</v>
      </c>
      <c r="E8" s="107"/>
      <c r="F8" s="321" t="s">
        <v>357</v>
      </c>
      <c r="G8" s="321"/>
      <c r="H8" s="166"/>
      <c r="I8" s="166"/>
      <c r="J8" s="169" t="s">
        <v>296</v>
      </c>
      <c r="K8" s="107"/>
      <c r="L8" s="155"/>
      <c r="M8" s="155"/>
    </row>
    <row r="9" spans="1:13" s="173" customFormat="1" ht="45" customHeight="1" x14ac:dyDescent="0.2">
      <c r="A9" s="170" t="s">
        <v>358</v>
      </c>
      <c r="B9" s="166"/>
      <c r="C9" s="165"/>
      <c r="D9" s="167" t="s">
        <v>297</v>
      </c>
      <c r="E9" s="171"/>
      <c r="F9" s="321" t="s">
        <v>359</v>
      </c>
      <c r="G9" s="321"/>
      <c r="H9" s="166"/>
      <c r="I9" s="166"/>
      <c r="J9" s="167" t="s">
        <v>297</v>
      </c>
      <c r="K9" s="107"/>
      <c r="L9" s="172"/>
      <c r="M9" s="172"/>
    </row>
    <row r="10" spans="1:13" s="177" customFormat="1" ht="18" customHeight="1" x14ac:dyDescent="0.2">
      <c r="A10" s="174" t="s">
        <v>80</v>
      </c>
      <c r="B10" s="322" t="s">
        <v>81</v>
      </c>
      <c r="C10" s="323"/>
      <c r="D10" s="324"/>
      <c r="E10" s="175"/>
      <c r="F10" s="321" t="s">
        <v>80</v>
      </c>
      <c r="G10" s="321"/>
      <c r="H10" s="318" t="s">
        <v>81</v>
      </c>
      <c r="I10" s="318"/>
      <c r="J10" s="318"/>
      <c r="K10" s="107"/>
      <c r="L10" s="176"/>
      <c r="M10" s="176"/>
    </row>
    <row r="11" spans="1:13" s="177" customFormat="1" ht="55.5" customHeight="1" x14ac:dyDescent="0.2">
      <c r="A11" s="107"/>
      <c r="B11" s="107"/>
      <c r="C11" s="107"/>
      <c r="D11" s="107"/>
      <c r="E11" s="107"/>
      <c r="F11" s="314"/>
      <c r="G11" s="314"/>
      <c r="H11" s="315"/>
      <c r="I11" s="315"/>
      <c r="J11" s="315"/>
      <c r="K11" s="176"/>
      <c r="L11" s="176"/>
    </row>
    <row r="12" spans="1:13" s="177" customFormat="1" ht="12" customHeight="1" x14ac:dyDescent="0.2">
      <c r="A12" s="107"/>
      <c r="B12" s="107"/>
      <c r="C12" s="107"/>
      <c r="D12" s="107"/>
      <c r="E12" s="107"/>
      <c r="F12" s="248"/>
      <c r="G12" s="248"/>
      <c r="H12" s="249"/>
      <c r="I12" s="249"/>
      <c r="J12" s="249"/>
      <c r="K12" s="176"/>
      <c r="L12" s="176"/>
    </row>
    <row r="13" spans="1:13" ht="58.5" customHeight="1" x14ac:dyDescent="0.2">
      <c r="A13" s="178"/>
      <c r="B13" s="42" t="s">
        <v>199</v>
      </c>
      <c r="C13" s="246" t="s">
        <v>92</v>
      </c>
      <c r="D13" s="246" t="s">
        <v>245</v>
      </c>
      <c r="E13" s="246" t="s">
        <v>246</v>
      </c>
      <c r="F13" s="246" t="s">
        <v>247</v>
      </c>
      <c r="G13" s="246" t="s">
        <v>96</v>
      </c>
      <c r="H13" s="246" t="s">
        <v>97</v>
      </c>
      <c r="I13" s="246" t="s">
        <v>223</v>
      </c>
      <c r="J13" s="42" t="s">
        <v>248</v>
      </c>
      <c r="K13" s="153"/>
    </row>
    <row r="14" spans="1:13" ht="27" customHeight="1" x14ac:dyDescent="0.2">
      <c r="A14" s="21" t="s">
        <v>24</v>
      </c>
      <c r="B14" s="179" t="s">
        <v>703</v>
      </c>
      <c r="C14" s="56">
        <v>1</v>
      </c>
      <c r="D14" s="180">
        <v>1.458</v>
      </c>
      <c r="E14" s="66">
        <v>0</v>
      </c>
      <c r="F14" s="66">
        <v>0</v>
      </c>
      <c r="G14" s="181">
        <v>2.13</v>
      </c>
      <c r="H14" s="66">
        <v>0</v>
      </c>
      <c r="I14" s="66">
        <v>0</v>
      </c>
      <c r="J14" s="66"/>
      <c r="K14" s="153"/>
    </row>
    <row r="15" spans="1:13" ht="27" customHeight="1" x14ac:dyDescent="0.2">
      <c r="A15" s="21" t="s">
        <v>25</v>
      </c>
      <c r="B15" s="179" t="s">
        <v>704</v>
      </c>
      <c r="C15" s="56">
        <v>2</v>
      </c>
      <c r="D15" s="180">
        <v>1.5029999999999999</v>
      </c>
      <c r="E15" s="180">
        <v>0.129</v>
      </c>
      <c r="F15" s="66">
        <v>0</v>
      </c>
      <c r="G15" s="181">
        <v>2.13</v>
      </c>
      <c r="H15" s="66">
        <v>0</v>
      </c>
      <c r="I15" s="66">
        <v>0</v>
      </c>
      <c r="J15" s="66"/>
      <c r="K15" s="153"/>
    </row>
    <row r="16" spans="1:13" ht="27" customHeight="1" x14ac:dyDescent="0.2">
      <c r="A16" s="21" t="s">
        <v>26</v>
      </c>
      <c r="B16" s="179" t="s">
        <v>705</v>
      </c>
      <c r="C16" s="56">
        <v>3</v>
      </c>
      <c r="D16" s="180">
        <v>0.94499999999999995</v>
      </c>
      <c r="E16" s="66">
        <v>0</v>
      </c>
      <c r="F16" s="66">
        <v>0</v>
      </c>
      <c r="G16" s="181">
        <v>3.33</v>
      </c>
      <c r="H16" s="66">
        <v>0</v>
      </c>
      <c r="I16" s="66">
        <v>0</v>
      </c>
      <c r="J16" s="66"/>
      <c r="K16" s="153"/>
    </row>
    <row r="17" spans="1:11" ht="27" customHeight="1" x14ac:dyDescent="0.2">
      <c r="A17" s="21" t="s">
        <v>27</v>
      </c>
      <c r="B17" s="179" t="s">
        <v>706</v>
      </c>
      <c r="C17" s="56">
        <v>4</v>
      </c>
      <c r="D17" s="180">
        <v>1.347</v>
      </c>
      <c r="E17" s="180">
        <v>0.157</v>
      </c>
      <c r="F17" s="66">
        <v>0</v>
      </c>
      <c r="G17" s="181">
        <v>3.33</v>
      </c>
      <c r="H17" s="66">
        <v>0</v>
      </c>
      <c r="I17" s="66">
        <v>0</v>
      </c>
      <c r="J17" s="66"/>
      <c r="K17" s="153"/>
    </row>
    <row r="18" spans="1:11" ht="27" customHeight="1" x14ac:dyDescent="0.2">
      <c r="A18" s="21" t="s">
        <v>28</v>
      </c>
      <c r="B18" s="179" t="s">
        <v>707</v>
      </c>
      <c r="C18" s="56" t="s">
        <v>23</v>
      </c>
      <c r="D18" s="180">
        <v>1.0429999999999999</v>
      </c>
      <c r="E18" s="180">
        <v>9.4E-2</v>
      </c>
      <c r="F18" s="66">
        <v>0</v>
      </c>
      <c r="G18" s="181">
        <v>16.989999999999998</v>
      </c>
      <c r="H18" s="66">
        <v>0</v>
      </c>
      <c r="I18" s="66">
        <v>0</v>
      </c>
      <c r="J18" s="66"/>
      <c r="K18" s="153"/>
    </row>
    <row r="19" spans="1:11" ht="27" customHeight="1" x14ac:dyDescent="0.2">
      <c r="A19" s="21" t="s">
        <v>360</v>
      </c>
      <c r="B19" s="179" t="s">
        <v>708</v>
      </c>
      <c r="C19" s="56" t="s">
        <v>361</v>
      </c>
      <c r="D19" s="182">
        <v>9.1850000000000005</v>
      </c>
      <c r="E19" s="183">
        <v>1.2030000000000001</v>
      </c>
      <c r="F19" s="184">
        <v>0.13700000000000001</v>
      </c>
      <c r="G19" s="181">
        <v>2.13</v>
      </c>
      <c r="H19" s="66">
        <v>0</v>
      </c>
      <c r="I19" s="66">
        <v>0</v>
      </c>
      <c r="J19" s="66"/>
      <c r="K19" s="153"/>
    </row>
    <row r="20" spans="1:11" ht="27" customHeight="1" x14ac:dyDescent="0.2">
      <c r="A20" s="21" t="s">
        <v>362</v>
      </c>
      <c r="B20" s="179" t="s">
        <v>709</v>
      </c>
      <c r="C20" s="56" t="s">
        <v>361</v>
      </c>
      <c r="D20" s="182">
        <v>6.7519999999999998</v>
      </c>
      <c r="E20" s="183">
        <v>0.81299999999999994</v>
      </c>
      <c r="F20" s="184">
        <v>8.8999999999999996E-2</v>
      </c>
      <c r="G20" s="181">
        <v>3.33</v>
      </c>
      <c r="H20" s="66">
        <v>0</v>
      </c>
      <c r="I20" s="66">
        <v>0</v>
      </c>
      <c r="J20" s="66"/>
      <c r="K20" s="153"/>
    </row>
    <row r="21" spans="1:11" ht="27" customHeight="1" x14ac:dyDescent="0.2">
      <c r="A21" s="21" t="s">
        <v>29</v>
      </c>
      <c r="B21" s="179" t="s">
        <v>710</v>
      </c>
      <c r="C21" s="56">
        <v>0</v>
      </c>
      <c r="D21" s="182">
        <v>5.867</v>
      </c>
      <c r="E21" s="183">
        <v>0.60399999999999998</v>
      </c>
      <c r="F21" s="184">
        <v>5.8000000000000003E-2</v>
      </c>
      <c r="G21" s="181">
        <v>6.8</v>
      </c>
      <c r="H21" s="181">
        <v>1.78</v>
      </c>
      <c r="I21" s="180">
        <v>0.19</v>
      </c>
      <c r="J21" s="185">
        <f>H21</f>
        <v>1.78</v>
      </c>
      <c r="K21" s="153"/>
    </row>
    <row r="22" spans="1:11" ht="27" customHeight="1" x14ac:dyDescent="0.2">
      <c r="A22" s="186" t="s">
        <v>191</v>
      </c>
      <c r="B22" s="179" t="s">
        <v>711</v>
      </c>
      <c r="C22" s="56">
        <v>8</v>
      </c>
      <c r="D22" s="180">
        <v>0.90500000000000003</v>
      </c>
      <c r="E22" s="66">
        <v>0</v>
      </c>
      <c r="F22" s="66">
        <v>0</v>
      </c>
      <c r="G22" s="66">
        <v>0</v>
      </c>
      <c r="H22" s="66">
        <v>0</v>
      </c>
      <c r="I22" s="66">
        <v>0</v>
      </c>
      <c r="J22" s="66"/>
      <c r="K22" s="153"/>
    </row>
    <row r="23" spans="1:11" ht="27" customHeight="1" x14ac:dyDescent="0.2">
      <c r="A23" s="186" t="s">
        <v>192</v>
      </c>
      <c r="B23" s="179" t="s">
        <v>712</v>
      </c>
      <c r="C23" s="56">
        <v>1</v>
      </c>
      <c r="D23" s="180">
        <v>0.95899999999999996</v>
      </c>
      <c r="E23" s="66">
        <v>0</v>
      </c>
      <c r="F23" s="66">
        <v>0</v>
      </c>
      <c r="G23" s="66">
        <v>0</v>
      </c>
      <c r="H23" s="66">
        <v>0</v>
      </c>
      <c r="I23" s="66">
        <v>0</v>
      </c>
      <c r="J23" s="66"/>
      <c r="K23" s="153"/>
    </row>
    <row r="24" spans="1:11" ht="27" customHeight="1" x14ac:dyDescent="0.2">
      <c r="A24" s="186" t="s">
        <v>193</v>
      </c>
      <c r="B24" s="179" t="s">
        <v>713</v>
      </c>
      <c r="C24" s="56">
        <v>1</v>
      </c>
      <c r="D24" s="180">
        <v>1.5049999999999999</v>
      </c>
      <c r="E24" s="66">
        <v>0</v>
      </c>
      <c r="F24" s="66">
        <v>0</v>
      </c>
      <c r="G24" s="66">
        <v>0</v>
      </c>
      <c r="H24" s="66">
        <v>0</v>
      </c>
      <c r="I24" s="66">
        <v>0</v>
      </c>
      <c r="J24" s="66"/>
      <c r="K24" s="153"/>
    </row>
    <row r="25" spans="1:11" ht="27" customHeight="1" x14ac:dyDescent="0.2">
      <c r="A25" s="186" t="s">
        <v>194</v>
      </c>
      <c r="B25" s="179" t="s">
        <v>714</v>
      </c>
      <c r="C25" s="56">
        <v>1</v>
      </c>
      <c r="D25" s="180">
        <v>0.88600000000000001</v>
      </c>
      <c r="E25" s="66">
        <v>0</v>
      </c>
      <c r="F25" s="66">
        <v>0</v>
      </c>
      <c r="G25" s="66">
        <v>0</v>
      </c>
      <c r="H25" s="66">
        <v>0</v>
      </c>
      <c r="I25" s="66">
        <v>0</v>
      </c>
      <c r="J25" s="66"/>
      <c r="K25" s="153"/>
    </row>
    <row r="26" spans="1:11" ht="27" customHeight="1" x14ac:dyDescent="0.2">
      <c r="A26" s="21" t="s">
        <v>30</v>
      </c>
      <c r="B26" s="179" t="s">
        <v>715</v>
      </c>
      <c r="C26" s="57">
        <v>0</v>
      </c>
      <c r="D26" s="187">
        <v>12.42</v>
      </c>
      <c r="E26" s="188">
        <v>1.141</v>
      </c>
      <c r="F26" s="184">
        <v>0.36099999999999999</v>
      </c>
      <c r="G26" s="66">
        <v>0</v>
      </c>
      <c r="H26" s="66">
        <v>0</v>
      </c>
      <c r="I26" s="66">
        <v>0</v>
      </c>
      <c r="J26" s="66"/>
      <c r="K26" s="153"/>
    </row>
    <row r="27" spans="1:11" ht="27" customHeight="1" x14ac:dyDescent="0.2">
      <c r="A27" s="21" t="s">
        <v>363</v>
      </c>
      <c r="B27" s="179" t="s">
        <v>716</v>
      </c>
      <c r="C27" s="57" t="s">
        <v>364</v>
      </c>
      <c r="D27" s="180">
        <v>-0.85399999999999998</v>
      </c>
      <c r="E27" s="66">
        <v>0</v>
      </c>
      <c r="F27" s="66">
        <v>0</v>
      </c>
      <c r="G27" s="66">
        <v>0</v>
      </c>
      <c r="H27" s="66">
        <v>0</v>
      </c>
      <c r="I27" s="66">
        <v>0</v>
      </c>
      <c r="J27" s="66"/>
      <c r="K27" s="153"/>
    </row>
    <row r="28" spans="1:11" ht="27" customHeight="1" x14ac:dyDescent="0.2">
      <c r="A28" s="21" t="s">
        <v>31</v>
      </c>
      <c r="B28" s="179" t="s">
        <v>717</v>
      </c>
      <c r="C28" s="57">
        <v>0</v>
      </c>
      <c r="D28" s="180">
        <v>-0.85399999999999998</v>
      </c>
      <c r="E28" s="66">
        <v>0</v>
      </c>
      <c r="F28" s="66">
        <v>0</v>
      </c>
      <c r="G28" s="66">
        <v>0</v>
      </c>
      <c r="H28" s="66">
        <v>0</v>
      </c>
      <c r="I28" s="180">
        <v>0.23</v>
      </c>
      <c r="J28" s="66"/>
      <c r="K28" s="153"/>
    </row>
    <row r="29" spans="1:11" ht="27" customHeight="1" x14ac:dyDescent="0.2">
      <c r="A29" s="21" t="s">
        <v>32</v>
      </c>
      <c r="B29" s="179" t="s">
        <v>718</v>
      </c>
      <c r="C29" s="57">
        <v>0</v>
      </c>
      <c r="D29" s="182">
        <v>-6.7850000000000001</v>
      </c>
      <c r="E29" s="189">
        <v>-1.0109999999999999</v>
      </c>
      <c r="F29" s="190">
        <v>-0.11700000000000001</v>
      </c>
      <c r="G29" s="66">
        <v>0</v>
      </c>
      <c r="H29" s="66">
        <v>0</v>
      </c>
      <c r="I29" s="180">
        <v>0.23</v>
      </c>
      <c r="J29" s="66"/>
      <c r="K29" s="153"/>
    </row>
    <row r="30" spans="1:11" ht="27" customHeight="1" x14ac:dyDescent="0.2">
      <c r="A30" s="28" t="s">
        <v>33</v>
      </c>
      <c r="B30" s="179" t="s">
        <v>719</v>
      </c>
      <c r="C30" s="57">
        <v>1</v>
      </c>
      <c r="D30" s="180">
        <v>0.93799999999999994</v>
      </c>
      <c r="E30" s="66">
        <v>0</v>
      </c>
      <c r="F30" s="66">
        <v>0</v>
      </c>
      <c r="G30" s="181">
        <v>1.37</v>
      </c>
      <c r="H30" s="66">
        <v>0</v>
      </c>
      <c r="I30" s="66">
        <v>0</v>
      </c>
      <c r="J30" s="66"/>
      <c r="K30" s="153"/>
    </row>
    <row r="31" spans="1:11" ht="27" customHeight="1" x14ac:dyDescent="0.2">
      <c r="A31" s="21" t="s">
        <v>34</v>
      </c>
      <c r="B31" s="179" t="s">
        <v>720</v>
      </c>
      <c r="C31" s="57">
        <v>2</v>
      </c>
      <c r="D31" s="180">
        <v>0.96699999999999997</v>
      </c>
      <c r="E31" s="180">
        <v>8.3000000000000004E-2</v>
      </c>
      <c r="F31" s="66">
        <v>0</v>
      </c>
      <c r="G31" s="181">
        <v>1.37</v>
      </c>
      <c r="H31" s="66">
        <v>0</v>
      </c>
      <c r="I31" s="66">
        <v>0</v>
      </c>
      <c r="J31" s="66"/>
      <c r="K31" s="153"/>
    </row>
    <row r="32" spans="1:11" ht="27" customHeight="1" x14ac:dyDescent="0.2">
      <c r="A32" s="21" t="s">
        <v>35</v>
      </c>
      <c r="B32" s="179" t="s">
        <v>721</v>
      </c>
      <c r="C32" s="57">
        <v>3</v>
      </c>
      <c r="D32" s="180">
        <v>0.60799999999999998</v>
      </c>
      <c r="E32" s="66">
        <v>0</v>
      </c>
      <c r="F32" s="66">
        <v>0</v>
      </c>
      <c r="G32" s="181">
        <v>2.14</v>
      </c>
      <c r="H32" s="66">
        <v>0</v>
      </c>
      <c r="I32" s="66">
        <v>0</v>
      </c>
      <c r="J32" s="66"/>
      <c r="K32" s="153"/>
    </row>
    <row r="33" spans="1:11" ht="27" customHeight="1" x14ac:dyDescent="0.2">
      <c r="A33" s="21" t="s">
        <v>36</v>
      </c>
      <c r="B33" s="179" t="s">
        <v>722</v>
      </c>
      <c r="C33" s="57">
        <v>4</v>
      </c>
      <c r="D33" s="180">
        <v>0.86599999999999999</v>
      </c>
      <c r="E33" s="180">
        <v>0.10100000000000001</v>
      </c>
      <c r="F33" s="66">
        <v>0</v>
      </c>
      <c r="G33" s="181">
        <v>2.14</v>
      </c>
      <c r="H33" s="66">
        <v>0</v>
      </c>
      <c r="I33" s="66">
        <v>0</v>
      </c>
      <c r="J33" s="66"/>
      <c r="K33" s="153"/>
    </row>
    <row r="34" spans="1:11" ht="27" customHeight="1" x14ac:dyDescent="0.2">
      <c r="A34" s="21" t="s">
        <v>37</v>
      </c>
      <c r="B34" s="179" t="s">
        <v>723</v>
      </c>
      <c r="C34" s="57" t="s">
        <v>23</v>
      </c>
      <c r="D34" s="180">
        <v>0.67100000000000004</v>
      </c>
      <c r="E34" s="180">
        <v>6.0999999999999999E-2</v>
      </c>
      <c r="F34" s="66">
        <v>0</v>
      </c>
      <c r="G34" s="181">
        <v>10.93</v>
      </c>
      <c r="H34" s="66">
        <v>0</v>
      </c>
      <c r="I34" s="66">
        <v>0</v>
      </c>
      <c r="J34" s="66"/>
      <c r="K34" s="153"/>
    </row>
    <row r="35" spans="1:11" ht="27" customHeight="1" x14ac:dyDescent="0.2">
      <c r="A35" s="21" t="s">
        <v>365</v>
      </c>
      <c r="B35" s="179" t="s">
        <v>724</v>
      </c>
      <c r="C35" s="57" t="s">
        <v>361</v>
      </c>
      <c r="D35" s="182">
        <v>5.9080000000000004</v>
      </c>
      <c r="E35" s="183">
        <v>0.77400000000000002</v>
      </c>
      <c r="F35" s="184">
        <v>8.7999999999999995E-2</v>
      </c>
      <c r="G35" s="181">
        <v>1.37</v>
      </c>
      <c r="H35" s="66">
        <v>0</v>
      </c>
      <c r="I35" s="66">
        <v>0</v>
      </c>
      <c r="J35" s="66"/>
      <c r="K35" s="153"/>
    </row>
    <row r="36" spans="1:11" ht="27" customHeight="1" x14ac:dyDescent="0.2">
      <c r="A36" s="21" t="s">
        <v>366</v>
      </c>
      <c r="B36" s="179" t="s">
        <v>725</v>
      </c>
      <c r="C36" s="57" t="s">
        <v>361</v>
      </c>
      <c r="D36" s="182">
        <v>4.343</v>
      </c>
      <c r="E36" s="183">
        <v>0.52300000000000002</v>
      </c>
      <c r="F36" s="184">
        <v>5.7000000000000002E-2</v>
      </c>
      <c r="G36" s="181">
        <v>2.14</v>
      </c>
      <c r="H36" s="66">
        <v>0</v>
      </c>
      <c r="I36" s="66">
        <v>0</v>
      </c>
      <c r="J36" s="66"/>
      <c r="K36" s="153"/>
    </row>
    <row r="37" spans="1:11" ht="27" customHeight="1" x14ac:dyDescent="0.2">
      <c r="A37" s="21" t="s">
        <v>38</v>
      </c>
      <c r="B37" s="179" t="s">
        <v>726</v>
      </c>
      <c r="C37" s="57">
        <v>0</v>
      </c>
      <c r="D37" s="182">
        <v>3.7730000000000001</v>
      </c>
      <c r="E37" s="183">
        <v>0.38800000000000001</v>
      </c>
      <c r="F37" s="184">
        <v>3.6999999999999998E-2</v>
      </c>
      <c r="G37" s="181">
        <v>4.37</v>
      </c>
      <c r="H37" s="181">
        <v>1.1399999999999999</v>
      </c>
      <c r="I37" s="180">
        <v>0.122</v>
      </c>
      <c r="J37" s="185">
        <f>H37</f>
        <v>1.1399999999999999</v>
      </c>
      <c r="K37" s="153"/>
    </row>
    <row r="38" spans="1:11" ht="27" customHeight="1" x14ac:dyDescent="0.2">
      <c r="A38" s="21" t="s">
        <v>39</v>
      </c>
      <c r="B38" s="179" t="s">
        <v>727</v>
      </c>
      <c r="C38" s="57">
        <v>0</v>
      </c>
      <c r="D38" s="182">
        <v>4.1180000000000003</v>
      </c>
      <c r="E38" s="183">
        <v>0.27400000000000002</v>
      </c>
      <c r="F38" s="184">
        <v>1.4E-2</v>
      </c>
      <c r="G38" s="181">
        <v>2.64</v>
      </c>
      <c r="H38" s="181">
        <v>3.05</v>
      </c>
      <c r="I38" s="180">
        <v>0.123</v>
      </c>
      <c r="J38" s="185">
        <f t="shared" ref="J38:J39" si="0">H38</f>
        <v>3.05</v>
      </c>
      <c r="K38" s="153"/>
    </row>
    <row r="39" spans="1:11" ht="27" customHeight="1" x14ac:dyDescent="0.2">
      <c r="A39" s="21" t="s">
        <v>40</v>
      </c>
      <c r="B39" s="179" t="s">
        <v>728</v>
      </c>
      <c r="C39" s="57">
        <v>0</v>
      </c>
      <c r="D39" s="182">
        <v>4.3949999999999996</v>
      </c>
      <c r="E39" s="183">
        <v>0.246</v>
      </c>
      <c r="F39" s="184">
        <v>8.9999999999999993E-3</v>
      </c>
      <c r="G39" s="181">
        <v>73.55</v>
      </c>
      <c r="H39" s="181">
        <v>4.0599999999999996</v>
      </c>
      <c r="I39" s="180">
        <v>0.111</v>
      </c>
      <c r="J39" s="185">
        <f t="shared" si="0"/>
        <v>4.0599999999999996</v>
      </c>
      <c r="K39" s="153"/>
    </row>
    <row r="40" spans="1:11" ht="27" customHeight="1" x14ac:dyDescent="0.2">
      <c r="A40" s="186" t="s">
        <v>195</v>
      </c>
      <c r="B40" s="179" t="s">
        <v>729</v>
      </c>
      <c r="C40" s="57">
        <v>8</v>
      </c>
      <c r="D40" s="180">
        <v>0.58199999999999996</v>
      </c>
      <c r="E40" s="66">
        <v>0</v>
      </c>
      <c r="F40" s="66">
        <v>0</v>
      </c>
      <c r="G40" s="66">
        <v>0</v>
      </c>
      <c r="H40" s="66">
        <v>0</v>
      </c>
      <c r="I40" s="66">
        <v>0</v>
      </c>
      <c r="J40" s="66"/>
      <c r="K40" s="153"/>
    </row>
    <row r="41" spans="1:11" ht="27" customHeight="1" x14ac:dyDescent="0.2">
      <c r="A41" s="186" t="s">
        <v>196</v>
      </c>
      <c r="B41" s="179" t="s">
        <v>730</v>
      </c>
      <c r="C41" s="57">
        <v>1</v>
      </c>
      <c r="D41" s="180">
        <v>0.61699999999999999</v>
      </c>
      <c r="E41" s="66">
        <v>0</v>
      </c>
      <c r="F41" s="66">
        <v>0</v>
      </c>
      <c r="G41" s="66">
        <v>0</v>
      </c>
      <c r="H41" s="66">
        <v>0</v>
      </c>
      <c r="I41" s="66">
        <v>0</v>
      </c>
      <c r="J41" s="66"/>
      <c r="K41" s="153"/>
    </row>
    <row r="42" spans="1:11" ht="27" customHeight="1" x14ac:dyDescent="0.2">
      <c r="A42" s="186" t="s">
        <v>197</v>
      </c>
      <c r="B42" s="179" t="s">
        <v>731</v>
      </c>
      <c r="C42" s="57">
        <v>1</v>
      </c>
      <c r="D42" s="180">
        <v>0.96799999999999997</v>
      </c>
      <c r="E42" s="66">
        <v>0</v>
      </c>
      <c r="F42" s="66">
        <v>0</v>
      </c>
      <c r="G42" s="66">
        <v>0</v>
      </c>
      <c r="H42" s="66">
        <v>0</v>
      </c>
      <c r="I42" s="66">
        <v>0</v>
      </c>
      <c r="J42" s="66"/>
      <c r="K42" s="153"/>
    </row>
    <row r="43" spans="1:11" ht="27" customHeight="1" x14ac:dyDescent="0.2">
      <c r="A43" s="186" t="s">
        <v>198</v>
      </c>
      <c r="B43" s="179" t="s">
        <v>732</v>
      </c>
      <c r="C43" s="57">
        <v>1</v>
      </c>
      <c r="D43" s="180">
        <v>0.56999999999999995</v>
      </c>
      <c r="E43" s="66">
        <v>0</v>
      </c>
      <c r="F43" s="66">
        <v>0</v>
      </c>
      <c r="G43" s="66">
        <v>0</v>
      </c>
      <c r="H43" s="66">
        <v>0</v>
      </c>
      <c r="I43" s="66">
        <v>0</v>
      </c>
      <c r="J43" s="66"/>
      <c r="K43" s="153"/>
    </row>
    <row r="44" spans="1:11" ht="27" customHeight="1" x14ac:dyDescent="0.2">
      <c r="A44" s="21" t="s">
        <v>41</v>
      </c>
      <c r="B44" s="179" t="s">
        <v>733</v>
      </c>
      <c r="C44" s="57">
        <v>0</v>
      </c>
      <c r="D44" s="187">
        <v>7.9889999999999999</v>
      </c>
      <c r="E44" s="188">
        <v>0.73399999999999999</v>
      </c>
      <c r="F44" s="190">
        <v>0.23200000000000001</v>
      </c>
      <c r="G44" s="66">
        <v>0</v>
      </c>
      <c r="H44" s="66">
        <v>0</v>
      </c>
      <c r="I44" s="66">
        <v>0</v>
      </c>
      <c r="J44" s="66"/>
      <c r="K44" s="153"/>
    </row>
    <row r="45" spans="1:11" ht="27" customHeight="1" x14ac:dyDescent="0.2">
      <c r="A45" s="21" t="s">
        <v>367</v>
      </c>
      <c r="B45" s="179" t="s">
        <v>734</v>
      </c>
      <c r="C45" s="57" t="s">
        <v>364</v>
      </c>
      <c r="D45" s="180">
        <v>-0.85399999999999998</v>
      </c>
      <c r="E45" s="66">
        <v>0</v>
      </c>
      <c r="F45" s="66">
        <v>0</v>
      </c>
      <c r="G45" s="66">
        <v>0</v>
      </c>
      <c r="H45" s="66">
        <v>0</v>
      </c>
      <c r="I45" s="66">
        <v>0</v>
      </c>
      <c r="J45" s="66"/>
      <c r="K45" s="153"/>
    </row>
    <row r="46" spans="1:11" ht="27" customHeight="1" x14ac:dyDescent="0.2">
      <c r="A46" s="21" t="s">
        <v>42</v>
      </c>
      <c r="B46" s="179" t="s">
        <v>735</v>
      </c>
      <c r="C46" s="57">
        <v>8</v>
      </c>
      <c r="D46" s="180">
        <v>-0.74199999999999999</v>
      </c>
      <c r="E46" s="66">
        <v>0</v>
      </c>
      <c r="F46" s="66">
        <v>0</v>
      </c>
      <c r="G46" s="66">
        <v>0</v>
      </c>
      <c r="H46" s="66">
        <v>0</v>
      </c>
      <c r="I46" s="66">
        <v>0</v>
      </c>
      <c r="J46" s="66"/>
      <c r="K46" s="153"/>
    </row>
    <row r="47" spans="1:11" ht="27" customHeight="1" x14ac:dyDescent="0.2">
      <c r="A47" s="21" t="s">
        <v>43</v>
      </c>
      <c r="B47" s="179" t="s">
        <v>736</v>
      </c>
      <c r="C47" s="57">
        <v>0</v>
      </c>
      <c r="D47" s="180">
        <v>-0.85399999999999998</v>
      </c>
      <c r="E47" s="66">
        <v>0</v>
      </c>
      <c r="F47" s="66">
        <v>0</v>
      </c>
      <c r="G47" s="66">
        <v>0</v>
      </c>
      <c r="H47" s="66">
        <v>0</v>
      </c>
      <c r="I47" s="180">
        <v>0.23</v>
      </c>
      <c r="J47" s="66"/>
      <c r="K47" s="153"/>
    </row>
    <row r="48" spans="1:11" ht="27" customHeight="1" x14ac:dyDescent="0.2">
      <c r="A48" s="21" t="s">
        <v>44</v>
      </c>
      <c r="B48" s="179" t="s">
        <v>737</v>
      </c>
      <c r="C48" s="57">
        <v>0</v>
      </c>
      <c r="D48" s="182">
        <v>-6.7850000000000001</v>
      </c>
      <c r="E48" s="189">
        <v>-1.0109999999999999</v>
      </c>
      <c r="F48" s="190">
        <v>-0.11700000000000001</v>
      </c>
      <c r="G48" s="66">
        <v>0</v>
      </c>
      <c r="H48" s="66">
        <v>0</v>
      </c>
      <c r="I48" s="180">
        <v>0.23</v>
      </c>
      <c r="J48" s="66"/>
      <c r="K48" s="153"/>
    </row>
    <row r="49" spans="1:11" ht="27" customHeight="1" x14ac:dyDescent="0.2">
      <c r="A49" s="21" t="s">
        <v>45</v>
      </c>
      <c r="B49" s="179" t="s">
        <v>738</v>
      </c>
      <c r="C49" s="57">
        <v>0</v>
      </c>
      <c r="D49" s="180">
        <v>-0.74199999999999999</v>
      </c>
      <c r="E49" s="66">
        <v>0</v>
      </c>
      <c r="F49" s="66">
        <v>0</v>
      </c>
      <c r="G49" s="66">
        <v>0</v>
      </c>
      <c r="H49" s="66">
        <v>0</v>
      </c>
      <c r="I49" s="180">
        <v>0.20899999999999999</v>
      </c>
      <c r="J49" s="66"/>
      <c r="K49" s="153"/>
    </row>
    <row r="50" spans="1:11" ht="27" customHeight="1" x14ac:dyDescent="0.2">
      <c r="A50" s="21" t="s">
        <v>46</v>
      </c>
      <c r="B50" s="179" t="s">
        <v>739</v>
      </c>
      <c r="C50" s="57">
        <v>0</v>
      </c>
      <c r="D50" s="182">
        <v>-6.1790000000000003</v>
      </c>
      <c r="E50" s="183">
        <v>-0.82899999999999996</v>
      </c>
      <c r="F50" s="190">
        <v>-0.09</v>
      </c>
      <c r="G50" s="66">
        <v>0</v>
      </c>
      <c r="H50" s="66">
        <v>0</v>
      </c>
      <c r="I50" s="180">
        <v>0.20899999999999999</v>
      </c>
      <c r="J50" s="66"/>
      <c r="K50" s="153"/>
    </row>
    <row r="51" spans="1:11" ht="27" customHeight="1" x14ac:dyDescent="0.2">
      <c r="A51" s="21" t="s">
        <v>47</v>
      </c>
      <c r="B51" s="179" t="s">
        <v>740</v>
      </c>
      <c r="C51" s="57">
        <v>0</v>
      </c>
      <c r="D51" s="180">
        <v>-0.49099999999999999</v>
      </c>
      <c r="E51" s="66">
        <v>0</v>
      </c>
      <c r="F51" s="66">
        <v>0</v>
      </c>
      <c r="G51" s="66">
        <v>0</v>
      </c>
      <c r="H51" s="66">
        <v>0</v>
      </c>
      <c r="I51" s="180">
        <v>0.18099999999999999</v>
      </c>
      <c r="J51" s="66"/>
      <c r="K51" s="153"/>
    </row>
    <row r="52" spans="1:11" ht="27" customHeight="1" x14ac:dyDescent="0.2">
      <c r="A52" s="21" t="s">
        <v>48</v>
      </c>
      <c r="B52" s="179" t="s">
        <v>741</v>
      </c>
      <c r="C52" s="57">
        <v>0</v>
      </c>
      <c r="D52" s="182">
        <v>-4.9790000000000001</v>
      </c>
      <c r="E52" s="183">
        <v>-0.39300000000000002</v>
      </c>
      <c r="F52" s="190">
        <v>-2.1999999999999999E-2</v>
      </c>
      <c r="G52" s="66">
        <v>0</v>
      </c>
      <c r="H52" s="66">
        <v>0</v>
      </c>
      <c r="I52" s="180">
        <v>0.18099999999999999</v>
      </c>
      <c r="J52" s="66"/>
      <c r="K52" s="153"/>
    </row>
    <row r="53" spans="1:11" ht="39.75" customHeight="1" x14ac:dyDescent="0.2">
      <c r="A53" s="316"/>
      <c r="B53" s="317"/>
      <c r="C53" s="317"/>
      <c r="D53" s="317"/>
      <c r="E53" s="317"/>
      <c r="F53" s="317"/>
      <c r="G53" s="317"/>
      <c r="H53" s="317"/>
      <c r="I53" s="317"/>
      <c r="J53" s="317"/>
      <c r="K53" s="153"/>
    </row>
    <row r="54" spans="1:11" ht="39.75" customHeight="1" x14ac:dyDescent="0.2">
      <c r="A54" s="41" t="s">
        <v>102</v>
      </c>
      <c r="B54" s="179"/>
      <c r="C54" s="57">
        <v>1</v>
      </c>
      <c r="D54" s="180">
        <v>0.763954042760015</v>
      </c>
      <c r="E54" s="58"/>
      <c r="F54" s="58"/>
      <c r="G54" s="181">
        <v>1.1146044484310142</v>
      </c>
      <c r="H54" s="58"/>
      <c r="I54" s="58"/>
      <c r="J54" s="22"/>
      <c r="K54" s="153"/>
    </row>
    <row r="55" spans="1:11" ht="27" customHeight="1" x14ac:dyDescent="0.2">
      <c r="A55" s="41" t="s">
        <v>103</v>
      </c>
      <c r="B55" s="179"/>
      <c r="C55" s="57">
        <v>2</v>
      </c>
      <c r="D55" s="180">
        <v>0.78783842379782243</v>
      </c>
      <c r="E55" s="180">
        <v>6.7499337715542784E-2</v>
      </c>
      <c r="F55" s="58"/>
      <c r="G55" s="181">
        <v>1.1146044484310142</v>
      </c>
      <c r="H55" s="58"/>
      <c r="I55" s="58"/>
      <c r="J55" s="22"/>
      <c r="K55" s="153"/>
    </row>
    <row r="56" spans="1:11" ht="27" customHeight="1" x14ac:dyDescent="0.2">
      <c r="A56" s="41" t="s">
        <v>104</v>
      </c>
      <c r="B56" s="179"/>
      <c r="C56" s="57">
        <v>2</v>
      </c>
      <c r="D56" s="180">
        <v>9.5883674601053098E-2</v>
      </c>
      <c r="E56" s="58"/>
      <c r="F56" s="58"/>
      <c r="G56" s="58"/>
      <c r="H56" s="58"/>
      <c r="I56" s="58"/>
      <c r="J56" s="22"/>
      <c r="K56" s="153"/>
    </row>
    <row r="57" spans="1:11" ht="27" customHeight="1" x14ac:dyDescent="0.2">
      <c r="A57" s="41" t="s">
        <v>105</v>
      </c>
      <c r="B57" s="179"/>
      <c r="C57" s="57">
        <v>3</v>
      </c>
      <c r="D57" s="180">
        <v>0.49534129369713709</v>
      </c>
      <c r="E57" s="58"/>
      <c r="F57" s="58"/>
      <c r="G57" s="181">
        <v>1.7445982671094136</v>
      </c>
      <c r="H57" s="58"/>
      <c r="I57" s="58"/>
      <c r="J57" s="22"/>
      <c r="K57" s="153"/>
    </row>
    <row r="58" spans="1:11" ht="27" customHeight="1" x14ac:dyDescent="0.2">
      <c r="A58" s="41" t="s">
        <v>106</v>
      </c>
      <c r="B58" s="179"/>
      <c r="C58" s="57">
        <v>4</v>
      </c>
      <c r="D58" s="180">
        <v>0.70580076718970131</v>
      </c>
      <c r="E58" s="180">
        <v>8.2037656608121234E-2</v>
      </c>
      <c r="F58" s="58"/>
      <c r="G58" s="181">
        <v>1.7445982671094136</v>
      </c>
      <c r="H58" s="58"/>
      <c r="I58" s="58"/>
      <c r="J58" s="22"/>
      <c r="K58" s="153"/>
    </row>
    <row r="59" spans="1:11" ht="27" customHeight="1" x14ac:dyDescent="0.2">
      <c r="A59" s="41" t="s">
        <v>107</v>
      </c>
      <c r="B59" s="179"/>
      <c r="C59" s="57">
        <v>4</v>
      </c>
      <c r="D59" s="180">
        <v>8.688376290564738E-2</v>
      </c>
      <c r="E59" s="58"/>
      <c r="F59" s="58"/>
      <c r="G59" s="58"/>
      <c r="H59" s="58"/>
      <c r="I59" s="58"/>
      <c r="J59" s="22"/>
      <c r="K59" s="153"/>
    </row>
    <row r="60" spans="1:11" ht="27" customHeight="1" x14ac:dyDescent="0.2">
      <c r="A60" s="41" t="s">
        <v>108</v>
      </c>
      <c r="B60" s="179"/>
      <c r="C60" s="57" t="s">
        <v>23</v>
      </c>
      <c r="D60" s="180">
        <v>0.54657156027098497</v>
      </c>
      <c r="E60" s="180">
        <v>4.9499514324731375E-2</v>
      </c>
      <c r="F60" s="58"/>
      <c r="G60" s="181">
        <v>8.9029895694551815</v>
      </c>
      <c r="H60" s="58"/>
      <c r="I60" s="58"/>
      <c r="J60" s="22"/>
      <c r="K60" s="153"/>
    </row>
    <row r="61" spans="1:11" ht="27" customHeight="1" x14ac:dyDescent="0.2">
      <c r="A61" s="41" t="s">
        <v>109</v>
      </c>
      <c r="B61" s="179"/>
      <c r="C61" s="57" t="s">
        <v>23</v>
      </c>
      <c r="D61" s="180">
        <v>0.60010998232964774</v>
      </c>
      <c r="E61" s="180">
        <v>4.7087967227260934E-2</v>
      </c>
      <c r="F61" s="58"/>
      <c r="G61" s="181">
        <v>2.1189585252267422</v>
      </c>
      <c r="H61" s="58"/>
      <c r="I61" s="58"/>
      <c r="J61" s="22"/>
      <c r="K61" s="153"/>
    </row>
    <row r="62" spans="1:11" ht="27" customHeight="1" x14ac:dyDescent="0.2">
      <c r="A62" s="41" t="s">
        <v>110</v>
      </c>
      <c r="B62" s="179"/>
      <c r="C62" s="57" t="s">
        <v>23</v>
      </c>
      <c r="D62" s="180">
        <v>0.53008223344807193</v>
      </c>
      <c r="E62" s="180">
        <v>1.0091151140668784E-2</v>
      </c>
      <c r="F62" s="58"/>
      <c r="G62" s="181">
        <v>153.30239374053644</v>
      </c>
      <c r="H62" s="58"/>
      <c r="I62" s="58"/>
      <c r="J62" s="22"/>
      <c r="K62" s="153"/>
    </row>
    <row r="63" spans="1:11" ht="27" customHeight="1" x14ac:dyDescent="0.2">
      <c r="A63" s="41" t="s">
        <v>368</v>
      </c>
      <c r="B63" s="179"/>
      <c r="C63" s="57" t="s">
        <v>361</v>
      </c>
      <c r="D63" s="182">
        <v>4.8128758543431127</v>
      </c>
      <c r="E63" s="183">
        <v>0.63033996912822265</v>
      </c>
      <c r="F63" s="191">
        <v>7.1653143113422343E-2</v>
      </c>
      <c r="G63" s="181">
        <v>1.1146044484310142</v>
      </c>
      <c r="H63" s="58"/>
      <c r="I63" s="58"/>
      <c r="J63" s="22"/>
      <c r="K63" s="153"/>
    </row>
    <row r="64" spans="1:11" ht="27" customHeight="1" x14ac:dyDescent="0.2">
      <c r="A64" s="41" t="s">
        <v>369</v>
      </c>
      <c r="B64" s="179"/>
      <c r="C64" s="57" t="s">
        <v>361</v>
      </c>
      <c r="D64" s="182">
        <v>3.5380037476439119</v>
      </c>
      <c r="E64" s="183">
        <v>0.42576505328265452</v>
      </c>
      <c r="F64" s="191">
        <v>4.6384160276321716E-2</v>
      </c>
      <c r="G64" s="181">
        <v>1.7445982671094136</v>
      </c>
      <c r="H64" s="58"/>
      <c r="I64" s="58"/>
      <c r="J64" s="22"/>
      <c r="K64" s="153"/>
    </row>
    <row r="65" spans="1:11" ht="27" customHeight="1" x14ac:dyDescent="0.2">
      <c r="A65" s="41" t="s">
        <v>111</v>
      </c>
      <c r="B65" s="179"/>
      <c r="C65" s="57">
        <v>0</v>
      </c>
      <c r="D65" s="182">
        <v>3.0741621448806948</v>
      </c>
      <c r="E65" s="183">
        <v>0.31638151113849289</v>
      </c>
      <c r="F65" s="191">
        <v>3.0461239584450076E-2</v>
      </c>
      <c r="G65" s="181">
        <v>3.5618881286817192</v>
      </c>
      <c r="H65" s="181">
        <v>0.93114471002466714</v>
      </c>
      <c r="I65" s="180">
        <v>9.9345179099286043E-2</v>
      </c>
      <c r="J65" s="185">
        <f>H65</f>
        <v>0.93114471002466714</v>
      </c>
      <c r="K65" s="153"/>
    </row>
    <row r="66" spans="1:11" ht="27" customHeight="1" x14ac:dyDescent="0.2">
      <c r="A66" s="41" t="s">
        <v>112</v>
      </c>
      <c r="B66" s="179"/>
      <c r="C66" s="57">
        <v>0</v>
      </c>
      <c r="D66" s="182">
        <v>3.3040057004461425</v>
      </c>
      <c r="E66" s="183">
        <v>0.21974384706055103</v>
      </c>
      <c r="F66" s="191">
        <v>1.0987192353027553E-2</v>
      </c>
      <c r="G66" s="181">
        <v>2.1189585252267422</v>
      </c>
      <c r="H66" s="181">
        <v>2.4485742958175685</v>
      </c>
      <c r="I66" s="180">
        <v>9.8361531541389519E-2</v>
      </c>
      <c r="J66" s="185">
        <f>H66</f>
        <v>2.4485742958175685</v>
      </c>
      <c r="K66" s="153"/>
    </row>
    <row r="67" spans="1:11" ht="27" customHeight="1" x14ac:dyDescent="0.2">
      <c r="A67" s="41" t="s">
        <v>113</v>
      </c>
      <c r="B67" s="179"/>
      <c r="C67" s="57">
        <v>0</v>
      </c>
      <c r="D67" s="182">
        <v>3.5028166400639109</v>
      </c>
      <c r="E67" s="183">
        <v>0.19588705155415873</v>
      </c>
      <c r="F67" s="191">
        <v>7.1231655110603172E-3</v>
      </c>
      <c r="G67" s="181">
        <v>58.617716184767197</v>
      </c>
      <c r="H67" s="181">
        <v>3.2351043362732277</v>
      </c>
      <c r="I67" s="180">
        <v>8.8445971762332265E-2</v>
      </c>
      <c r="J67" s="185">
        <f>H67</f>
        <v>3.2351043362732277</v>
      </c>
      <c r="K67" s="153"/>
    </row>
    <row r="68" spans="1:11" ht="27" customHeight="1" x14ac:dyDescent="0.2">
      <c r="A68" s="192" t="s">
        <v>200</v>
      </c>
      <c r="B68" s="179"/>
      <c r="C68" s="57">
        <v>8</v>
      </c>
      <c r="D68" s="180">
        <v>0.47422611625791605</v>
      </c>
      <c r="E68" s="58"/>
      <c r="F68" s="58"/>
      <c r="G68" s="58"/>
      <c r="H68" s="58"/>
      <c r="I68" s="58"/>
      <c r="J68" s="23"/>
      <c r="K68" s="153"/>
    </row>
    <row r="69" spans="1:11" ht="27" customHeight="1" x14ac:dyDescent="0.2">
      <c r="A69" s="192" t="s">
        <v>201</v>
      </c>
      <c r="B69" s="179"/>
      <c r="C69" s="57">
        <v>1</v>
      </c>
      <c r="D69" s="180">
        <v>0.50261045314342623</v>
      </c>
      <c r="E69" s="58"/>
      <c r="F69" s="58"/>
      <c r="G69" s="58"/>
      <c r="H69" s="58"/>
      <c r="I69" s="58"/>
      <c r="J69" s="23"/>
      <c r="K69" s="153"/>
    </row>
    <row r="70" spans="1:11" ht="27" customHeight="1" x14ac:dyDescent="0.2">
      <c r="A70" s="192" t="s">
        <v>202</v>
      </c>
      <c r="B70" s="179"/>
      <c r="C70" s="57">
        <v>1</v>
      </c>
      <c r="D70" s="180">
        <v>0.7885307246974691</v>
      </c>
      <c r="E70" s="58"/>
      <c r="F70" s="58"/>
      <c r="G70" s="58"/>
      <c r="H70" s="58"/>
      <c r="I70" s="58"/>
      <c r="J70" s="23"/>
      <c r="K70" s="153"/>
    </row>
    <row r="71" spans="1:11" ht="27" customHeight="1" x14ac:dyDescent="0.2">
      <c r="A71" s="192" t="s">
        <v>203</v>
      </c>
      <c r="B71" s="179"/>
      <c r="C71" s="57">
        <v>1</v>
      </c>
      <c r="D71" s="180">
        <v>0.4641877532130404</v>
      </c>
      <c r="E71" s="58"/>
      <c r="F71" s="58"/>
      <c r="G71" s="58"/>
      <c r="H71" s="58"/>
      <c r="I71" s="58"/>
      <c r="J71" s="23"/>
      <c r="K71" s="153"/>
    </row>
    <row r="72" spans="1:11" ht="27" customHeight="1" x14ac:dyDescent="0.2">
      <c r="A72" s="41" t="s">
        <v>114</v>
      </c>
      <c r="B72" s="179"/>
      <c r="C72" s="57">
        <v>0</v>
      </c>
      <c r="D72" s="187">
        <v>6.5083207575776179</v>
      </c>
      <c r="E72" s="188">
        <v>0.59814797729465607</v>
      </c>
      <c r="F72" s="191">
        <v>0.1893442960533431</v>
      </c>
      <c r="G72" s="58"/>
      <c r="H72" s="58"/>
      <c r="I72" s="58"/>
      <c r="J72" s="22"/>
      <c r="K72" s="153"/>
    </row>
    <row r="73" spans="1:11" ht="27" customHeight="1" x14ac:dyDescent="0.2">
      <c r="A73" s="41" t="s">
        <v>370</v>
      </c>
      <c r="B73" s="179"/>
      <c r="C73" s="57">
        <v>8</v>
      </c>
      <c r="D73" s="180">
        <v>-0.44681248902312043</v>
      </c>
      <c r="E73" s="58"/>
      <c r="F73" s="58"/>
      <c r="G73" s="181">
        <v>0</v>
      </c>
      <c r="H73" s="58"/>
      <c r="I73" s="58"/>
      <c r="J73" s="22"/>
      <c r="K73" s="153"/>
    </row>
    <row r="74" spans="1:11" ht="27" customHeight="1" x14ac:dyDescent="0.2">
      <c r="A74" s="41" t="s">
        <v>115</v>
      </c>
      <c r="B74" s="179"/>
      <c r="C74" s="57">
        <v>8</v>
      </c>
      <c r="D74" s="180">
        <v>-0.44044906743389628</v>
      </c>
      <c r="E74" s="58"/>
      <c r="F74" s="58"/>
      <c r="G74" s="181">
        <v>0</v>
      </c>
      <c r="H74" s="58"/>
      <c r="I74" s="58"/>
      <c r="J74" s="22"/>
      <c r="K74" s="153"/>
    </row>
    <row r="75" spans="1:11" ht="27" customHeight="1" x14ac:dyDescent="0.2">
      <c r="A75" s="41" t="s">
        <v>116</v>
      </c>
      <c r="B75" s="179"/>
      <c r="C75" s="57">
        <v>0</v>
      </c>
      <c r="D75" s="180">
        <v>-0.44681248902312043</v>
      </c>
      <c r="E75" s="58"/>
      <c r="F75" s="58"/>
      <c r="G75" s="181">
        <v>0</v>
      </c>
      <c r="H75" s="58"/>
      <c r="I75" s="180">
        <v>0.12033591624744462</v>
      </c>
      <c r="J75" s="22"/>
      <c r="K75" s="153"/>
    </row>
    <row r="76" spans="1:11" ht="27" customHeight="1" x14ac:dyDescent="0.2">
      <c r="A76" s="41" t="s">
        <v>117</v>
      </c>
      <c r="B76" s="179"/>
      <c r="C76" s="57">
        <v>0</v>
      </c>
      <c r="D76" s="182">
        <v>-3.5499095292996161</v>
      </c>
      <c r="E76" s="183">
        <v>-0.52895483185289782</v>
      </c>
      <c r="F76" s="191">
        <v>-6.121435739543922E-2</v>
      </c>
      <c r="G76" s="181">
        <v>0</v>
      </c>
      <c r="H76" s="58"/>
      <c r="I76" s="180">
        <v>0.12033591624744462</v>
      </c>
      <c r="J76" s="22"/>
      <c r="K76" s="153"/>
    </row>
    <row r="77" spans="1:11" ht="27" customHeight="1" x14ac:dyDescent="0.2">
      <c r="A77" s="41" t="s">
        <v>118</v>
      </c>
      <c r="B77" s="179"/>
      <c r="C77" s="57">
        <v>0</v>
      </c>
      <c r="D77" s="180">
        <v>-0.44044906743389628</v>
      </c>
      <c r="E77" s="58"/>
      <c r="F77" s="58"/>
      <c r="G77" s="181">
        <v>0</v>
      </c>
      <c r="H77" s="58"/>
      <c r="I77" s="180">
        <v>0.12406179931763385</v>
      </c>
      <c r="J77" s="22"/>
      <c r="K77" s="153"/>
    </row>
    <row r="78" spans="1:11" ht="27" customHeight="1" x14ac:dyDescent="0.2">
      <c r="A78" s="41" t="s">
        <v>119</v>
      </c>
      <c r="B78" s="179"/>
      <c r="C78" s="57">
        <v>0</v>
      </c>
      <c r="D78" s="182">
        <v>-3.6678366410701417</v>
      </c>
      <c r="E78" s="183">
        <v>-0.49209201738908359</v>
      </c>
      <c r="F78" s="191">
        <v>-5.3423741332952378E-2</v>
      </c>
      <c r="G78" s="181">
        <v>0</v>
      </c>
      <c r="H78" s="58"/>
      <c r="I78" s="180">
        <v>0.12406179931763385</v>
      </c>
      <c r="J78" s="22"/>
      <c r="K78" s="153"/>
    </row>
    <row r="79" spans="1:11" ht="27" customHeight="1" x14ac:dyDescent="0.2">
      <c r="A79" s="41" t="s">
        <v>120</v>
      </c>
      <c r="B79" s="179"/>
      <c r="C79" s="57">
        <v>0</v>
      </c>
      <c r="D79" s="180">
        <v>-0.49099999999999999</v>
      </c>
      <c r="E79" s="58"/>
      <c r="F79" s="58"/>
      <c r="G79" s="181">
        <v>122.31</v>
      </c>
      <c r="H79" s="58"/>
      <c r="I79" s="180">
        <v>0.18099999999999999</v>
      </c>
      <c r="J79" s="22"/>
      <c r="K79" s="153"/>
    </row>
    <row r="80" spans="1:11" ht="27" customHeight="1" x14ac:dyDescent="0.2">
      <c r="A80" s="41" t="s">
        <v>121</v>
      </c>
      <c r="B80" s="179"/>
      <c r="C80" s="57">
        <v>0</v>
      </c>
      <c r="D80" s="182">
        <v>-4.9790000000000001</v>
      </c>
      <c r="E80" s="183">
        <v>-0.39300000000000002</v>
      </c>
      <c r="F80" s="191">
        <v>-2.1999999999999999E-2</v>
      </c>
      <c r="G80" s="181">
        <v>122.31</v>
      </c>
      <c r="H80" s="58"/>
      <c r="I80" s="180">
        <v>0.18099999999999999</v>
      </c>
      <c r="J80" s="22"/>
      <c r="K80" s="153"/>
    </row>
    <row r="81" spans="1:11" ht="27" customHeight="1" x14ac:dyDescent="0.2">
      <c r="A81" s="41" t="s">
        <v>60</v>
      </c>
      <c r="B81" s="179"/>
      <c r="C81" s="57">
        <v>1</v>
      </c>
      <c r="D81" s="180">
        <v>0.53088208983428964</v>
      </c>
      <c r="E81" s="58"/>
      <c r="F81" s="58"/>
      <c r="G81" s="181">
        <v>0.77455384198750021</v>
      </c>
      <c r="H81" s="58"/>
      <c r="I81" s="58"/>
      <c r="J81" s="59"/>
      <c r="K81" s="153"/>
    </row>
    <row r="82" spans="1:11" ht="27" customHeight="1" x14ac:dyDescent="0.2">
      <c r="A82" s="41" t="s">
        <v>61</v>
      </c>
      <c r="B82" s="179"/>
      <c r="C82" s="57">
        <v>2</v>
      </c>
      <c r="D82" s="180">
        <v>0.54747967216259319</v>
      </c>
      <c r="E82" s="180">
        <v>4.6906210927814454E-2</v>
      </c>
      <c r="F82" s="58"/>
      <c r="G82" s="181">
        <v>0.77455384198750021</v>
      </c>
      <c r="H82" s="58"/>
      <c r="I82" s="58"/>
      <c r="J82" s="59"/>
      <c r="K82" s="153"/>
    </row>
    <row r="83" spans="1:11" ht="27" customHeight="1" x14ac:dyDescent="0.2">
      <c r="A83" s="41" t="s">
        <v>62</v>
      </c>
      <c r="B83" s="179"/>
      <c r="C83" s="57">
        <v>2</v>
      </c>
      <c r="D83" s="180">
        <v>6.6630873984638989E-2</v>
      </c>
      <c r="E83" s="58"/>
      <c r="F83" s="58"/>
      <c r="G83" s="58"/>
      <c r="H83" s="58"/>
      <c r="I83" s="58"/>
      <c r="J83" s="59"/>
      <c r="K83" s="153"/>
    </row>
    <row r="84" spans="1:11" ht="27" customHeight="1" x14ac:dyDescent="0.2">
      <c r="A84" s="41" t="s">
        <v>63</v>
      </c>
      <c r="B84" s="179"/>
      <c r="C84" s="57">
        <v>3</v>
      </c>
      <c r="D84" s="180">
        <v>0.34421942480873069</v>
      </c>
      <c r="E84" s="58"/>
      <c r="F84" s="58"/>
      <c r="G84" s="181">
        <v>1.2123451439804351</v>
      </c>
      <c r="H84" s="58"/>
      <c r="I84" s="58"/>
      <c r="J84" s="59"/>
      <c r="K84" s="153"/>
    </row>
    <row r="85" spans="1:11" ht="27" customHeight="1" x14ac:dyDescent="0.2">
      <c r="A85" s="41" t="s">
        <v>64</v>
      </c>
      <c r="B85" s="179"/>
      <c r="C85" s="57">
        <v>4</v>
      </c>
      <c r="D85" s="180">
        <v>0.4904705850349419</v>
      </c>
      <c r="E85" s="180">
        <v>5.700908712765141E-2</v>
      </c>
      <c r="F85" s="58"/>
      <c r="G85" s="181">
        <v>1.2123451439804351</v>
      </c>
      <c r="H85" s="58"/>
      <c r="I85" s="58"/>
      <c r="J85" s="59"/>
      <c r="K85" s="153"/>
    </row>
    <row r="86" spans="1:11" ht="27" customHeight="1" x14ac:dyDescent="0.2">
      <c r="A86" s="41" t="s">
        <v>65</v>
      </c>
      <c r="B86" s="179"/>
      <c r="C86" s="57">
        <v>4</v>
      </c>
      <c r="D86" s="180">
        <v>6.0376712527597062E-2</v>
      </c>
      <c r="E86" s="58"/>
      <c r="F86" s="58"/>
      <c r="G86" s="58"/>
      <c r="H86" s="58"/>
      <c r="I86" s="58"/>
      <c r="J86" s="59"/>
      <c r="K86" s="153"/>
    </row>
    <row r="87" spans="1:11" ht="27" customHeight="1" x14ac:dyDescent="0.2">
      <c r="A87" s="41" t="s">
        <v>66</v>
      </c>
      <c r="B87" s="179"/>
      <c r="C87" s="57" t="s">
        <v>23</v>
      </c>
      <c r="D87" s="180">
        <v>0.37982003617958471</v>
      </c>
      <c r="E87" s="180">
        <v>3.4397888013730595E-2</v>
      </c>
      <c r="F87" s="58"/>
      <c r="G87" s="181">
        <v>6.1868089490430132</v>
      </c>
      <c r="H87" s="58"/>
      <c r="I87" s="58"/>
      <c r="J87" s="59"/>
      <c r="K87" s="153"/>
    </row>
    <row r="88" spans="1:11" ht="27" customHeight="1" x14ac:dyDescent="0.2">
      <c r="A88" s="41" t="s">
        <v>122</v>
      </c>
      <c r="B88" s="179"/>
      <c r="C88" s="57" t="s">
        <v>23</v>
      </c>
      <c r="D88" s="180">
        <v>0.41702461629574972</v>
      </c>
      <c r="E88" s="180">
        <v>3.2722071025821683E-2</v>
      </c>
      <c r="F88" s="58"/>
      <c r="G88" s="181">
        <v>1.4724931961619758</v>
      </c>
      <c r="H88" s="58"/>
      <c r="I88" s="58"/>
      <c r="J88" s="59"/>
      <c r="K88" s="153"/>
    </row>
    <row r="89" spans="1:11" ht="27" customHeight="1" x14ac:dyDescent="0.2">
      <c r="A89" s="41" t="s">
        <v>123</v>
      </c>
      <c r="B89" s="179"/>
      <c r="C89" s="57" t="s">
        <v>23</v>
      </c>
      <c r="D89" s="180">
        <v>0.36836137794396284</v>
      </c>
      <c r="E89" s="180">
        <v>7.0124786394707376E-3</v>
      </c>
      <c r="F89" s="58"/>
      <c r="G89" s="181">
        <v>106.53192549586544</v>
      </c>
      <c r="H89" s="58"/>
      <c r="I89" s="58"/>
      <c r="J89" s="59"/>
      <c r="K89" s="153"/>
    </row>
    <row r="90" spans="1:11" ht="27" customHeight="1" x14ac:dyDescent="0.2">
      <c r="A90" s="41" t="s">
        <v>371</v>
      </c>
      <c r="B90" s="179"/>
      <c r="C90" s="57" t="s">
        <v>361</v>
      </c>
      <c r="D90" s="182">
        <v>3.3445331114888828</v>
      </c>
      <c r="E90" s="183">
        <v>0.43803184666435957</v>
      </c>
      <c r="F90" s="191">
        <v>4.9792746984910721E-2</v>
      </c>
      <c r="G90" s="181">
        <v>0.77455384198750021</v>
      </c>
      <c r="H90" s="58"/>
      <c r="I90" s="58"/>
      <c r="J90" s="59"/>
      <c r="K90" s="153"/>
    </row>
    <row r="91" spans="1:11" ht="27" customHeight="1" x14ac:dyDescent="0.2">
      <c r="A91" s="41" t="s">
        <v>372</v>
      </c>
      <c r="B91" s="179"/>
      <c r="C91" s="57" t="s">
        <v>361</v>
      </c>
      <c r="D91" s="182">
        <v>2.4586070866317513</v>
      </c>
      <c r="E91" s="183">
        <v>0.29586994585236809</v>
      </c>
      <c r="F91" s="191">
        <v>3.2232985970908394E-2</v>
      </c>
      <c r="G91" s="181">
        <v>1.2123451439804351</v>
      </c>
      <c r="H91" s="58"/>
      <c r="I91" s="58"/>
      <c r="J91" s="59"/>
      <c r="K91" s="153"/>
    </row>
    <row r="92" spans="1:11" ht="27" customHeight="1" x14ac:dyDescent="0.2">
      <c r="A92" s="41" t="s">
        <v>67</v>
      </c>
      <c r="B92" s="179"/>
      <c r="C92" s="57">
        <v>0</v>
      </c>
      <c r="D92" s="182">
        <v>2.1362772269226675</v>
      </c>
      <c r="E92" s="183">
        <v>0.21985782968216622</v>
      </c>
      <c r="F92" s="191">
        <v>2.1167931085372675E-2</v>
      </c>
      <c r="G92" s="181">
        <v>2.4752046689600546</v>
      </c>
      <c r="H92" s="181">
        <v>0.64706516613241472</v>
      </c>
      <c r="I92" s="180">
        <v>6.9036320698885878E-2</v>
      </c>
      <c r="J92" s="185">
        <f>H92</f>
        <v>0.64706516613241472</v>
      </c>
      <c r="K92" s="153"/>
    </row>
    <row r="93" spans="1:11" ht="27" customHeight="1" x14ac:dyDescent="0.2">
      <c r="A93" s="41" t="s">
        <v>68</v>
      </c>
      <c r="B93" s="179"/>
      <c r="C93" s="57">
        <v>0</v>
      </c>
      <c r="D93" s="182">
        <v>2.2959986503118217</v>
      </c>
      <c r="E93" s="183">
        <v>0.1527029981205012</v>
      </c>
      <c r="F93" s="191">
        <v>7.6351499060250605E-3</v>
      </c>
      <c r="G93" s="181">
        <v>1.4724931961619758</v>
      </c>
      <c r="H93" s="181">
        <v>1.7015476933427274</v>
      </c>
      <c r="I93" s="180">
        <v>6.835277058727196E-2</v>
      </c>
      <c r="J93" s="185">
        <f>H93</f>
        <v>1.7015476933427274</v>
      </c>
      <c r="K93" s="153"/>
    </row>
    <row r="94" spans="1:11" ht="27" customHeight="1" x14ac:dyDescent="0.2">
      <c r="A94" s="41" t="s">
        <v>69</v>
      </c>
      <c r="B94" s="179"/>
      <c r="C94" s="57">
        <v>0</v>
      </c>
      <c r="D94" s="182">
        <v>2.4341550853833422</v>
      </c>
      <c r="E94" s="183">
        <v>0.13612458535443195</v>
      </c>
      <c r="F94" s="191">
        <v>4.9499849219793437E-3</v>
      </c>
      <c r="G94" s="181">
        <v>40.734250920455018</v>
      </c>
      <c r="H94" s="181">
        <v>2.2481181520656186</v>
      </c>
      <c r="I94" s="180">
        <v>6.1462312781243512E-2</v>
      </c>
      <c r="J94" s="185">
        <f>H94</f>
        <v>2.2481181520656186</v>
      </c>
      <c r="K94" s="153"/>
    </row>
    <row r="95" spans="1:11" ht="27" customHeight="1" x14ac:dyDescent="0.2">
      <c r="A95" s="192" t="s">
        <v>204</v>
      </c>
      <c r="B95" s="179"/>
      <c r="C95" s="57">
        <v>8</v>
      </c>
      <c r="D95" s="180">
        <v>0.32954619985182465</v>
      </c>
      <c r="E95" s="58"/>
      <c r="F95" s="58"/>
      <c r="G95" s="58"/>
      <c r="H95" s="58"/>
      <c r="I95" s="58"/>
      <c r="J95" s="60"/>
      <c r="K95" s="153"/>
    </row>
    <row r="96" spans="1:11" ht="27" customHeight="1" x14ac:dyDescent="0.2">
      <c r="A96" s="192" t="s">
        <v>205</v>
      </c>
      <c r="B96" s="179"/>
      <c r="C96" s="57">
        <v>1</v>
      </c>
      <c r="D96" s="180">
        <v>0.34927086290864912</v>
      </c>
      <c r="E96" s="58"/>
      <c r="F96" s="58"/>
      <c r="G96" s="58"/>
      <c r="H96" s="58"/>
      <c r="I96" s="58"/>
      <c r="J96" s="60"/>
      <c r="K96" s="153"/>
    </row>
    <row r="97" spans="1:11" ht="27" customHeight="1" x14ac:dyDescent="0.2">
      <c r="A97" s="192" t="s">
        <v>206</v>
      </c>
      <c r="B97" s="179"/>
      <c r="C97" s="57">
        <v>1</v>
      </c>
      <c r="D97" s="180">
        <v>0.54796076150544271</v>
      </c>
      <c r="E97" s="58"/>
      <c r="F97" s="58"/>
      <c r="G97" s="58"/>
      <c r="H97" s="58"/>
      <c r="I97" s="58"/>
      <c r="J97" s="60"/>
      <c r="K97" s="153"/>
    </row>
    <row r="98" spans="1:11" ht="27" customHeight="1" x14ac:dyDescent="0.2">
      <c r="A98" s="192" t="s">
        <v>207</v>
      </c>
      <c r="B98" s="179"/>
      <c r="C98" s="57">
        <v>1</v>
      </c>
      <c r="D98" s="180">
        <v>0.3225704043805086</v>
      </c>
      <c r="E98" s="58"/>
      <c r="F98" s="58"/>
      <c r="G98" s="58"/>
      <c r="H98" s="58"/>
      <c r="I98" s="58"/>
      <c r="J98" s="60"/>
      <c r="K98" s="153"/>
    </row>
    <row r="99" spans="1:11" ht="27" customHeight="1" x14ac:dyDescent="0.2">
      <c r="A99" s="41" t="s">
        <v>70</v>
      </c>
      <c r="B99" s="179"/>
      <c r="C99" s="57">
        <v>0</v>
      </c>
      <c r="D99" s="187">
        <v>4.5227209121270118</v>
      </c>
      <c r="E99" s="188">
        <v>0.41566119222186343</v>
      </c>
      <c r="F99" s="191">
        <v>0.13157793526930517</v>
      </c>
      <c r="G99" s="58"/>
      <c r="H99" s="58"/>
      <c r="I99" s="58"/>
      <c r="J99" s="59"/>
      <c r="K99" s="153"/>
    </row>
    <row r="100" spans="1:11" ht="27" customHeight="1" x14ac:dyDescent="0.2">
      <c r="A100" s="41" t="s">
        <v>373</v>
      </c>
      <c r="B100" s="179"/>
      <c r="C100" s="57">
        <v>8</v>
      </c>
      <c r="D100" s="180">
        <v>-0.31049609617835244</v>
      </c>
      <c r="E100" s="58"/>
      <c r="F100" s="58"/>
      <c r="G100" s="181">
        <v>0</v>
      </c>
      <c r="H100" s="58"/>
      <c r="I100" s="58"/>
      <c r="J100" s="59"/>
      <c r="K100" s="153"/>
    </row>
    <row r="101" spans="1:11" ht="27" customHeight="1" x14ac:dyDescent="0.2">
      <c r="A101" s="41" t="s">
        <v>71</v>
      </c>
      <c r="B101" s="179"/>
      <c r="C101" s="57">
        <v>8</v>
      </c>
      <c r="D101" s="180">
        <v>-0.30607406767572276</v>
      </c>
      <c r="E101" s="193"/>
      <c r="F101" s="58"/>
      <c r="G101" s="181">
        <v>0</v>
      </c>
      <c r="H101" s="58"/>
      <c r="I101" s="58"/>
      <c r="J101" s="22"/>
      <c r="K101" s="153"/>
    </row>
    <row r="102" spans="1:11" ht="27" customHeight="1" x14ac:dyDescent="0.2">
      <c r="A102" s="41" t="s">
        <v>72</v>
      </c>
      <c r="B102" s="179"/>
      <c r="C102" s="57">
        <v>0</v>
      </c>
      <c r="D102" s="180">
        <v>-0.31049609617835244</v>
      </c>
      <c r="E102" s="58"/>
      <c r="F102" s="58"/>
      <c r="G102" s="181">
        <v>0</v>
      </c>
      <c r="H102" s="58"/>
      <c r="I102" s="180">
        <v>8.3623070399322083E-2</v>
      </c>
      <c r="J102" s="59"/>
      <c r="K102" s="153"/>
    </row>
    <row r="103" spans="1:11" ht="27" customHeight="1" x14ac:dyDescent="0.2">
      <c r="A103" s="41" t="s">
        <v>73</v>
      </c>
      <c r="B103" s="179"/>
      <c r="C103" s="57">
        <v>0</v>
      </c>
      <c r="D103" s="182">
        <v>-2.4668805767800013</v>
      </c>
      <c r="E103" s="189">
        <v>-0.36757793119006354</v>
      </c>
      <c r="F103" s="191">
        <v>-4.253869233356819E-2</v>
      </c>
      <c r="G103" s="181">
        <v>0</v>
      </c>
      <c r="H103" s="58"/>
      <c r="I103" s="180">
        <v>8.3623070399322083E-2</v>
      </c>
      <c r="J103" s="59"/>
      <c r="K103" s="153"/>
    </row>
    <row r="104" spans="1:11" ht="27" customHeight="1" x14ac:dyDescent="0.2">
      <c r="A104" s="41" t="s">
        <v>74</v>
      </c>
      <c r="B104" s="179"/>
      <c r="C104" s="57">
        <v>0</v>
      </c>
      <c r="D104" s="180">
        <v>-0.30607406767572276</v>
      </c>
      <c r="E104" s="58"/>
      <c r="F104" s="58"/>
      <c r="G104" s="181">
        <v>0</v>
      </c>
      <c r="H104" s="58"/>
      <c r="I104" s="180">
        <v>8.6212237391140228E-2</v>
      </c>
      <c r="J104" s="59"/>
      <c r="K104" s="153"/>
    </row>
    <row r="105" spans="1:11" ht="27" customHeight="1" x14ac:dyDescent="0.2">
      <c r="A105" s="41" t="s">
        <v>75</v>
      </c>
      <c r="B105" s="179"/>
      <c r="C105" s="57">
        <v>0</v>
      </c>
      <c r="D105" s="182">
        <v>-2.5488297360758638</v>
      </c>
      <c r="E105" s="183">
        <v>-0.34196145836007297</v>
      </c>
      <c r="F105" s="191">
        <v>-3.7124886914845077E-2</v>
      </c>
      <c r="G105" s="181">
        <v>0</v>
      </c>
      <c r="H105" s="58"/>
      <c r="I105" s="180">
        <v>8.6212237391140228E-2</v>
      </c>
      <c r="J105" s="59"/>
      <c r="K105" s="153"/>
    </row>
    <row r="106" spans="1:11" ht="27" customHeight="1" x14ac:dyDescent="0.2">
      <c r="A106" s="41" t="s">
        <v>76</v>
      </c>
      <c r="B106" s="179"/>
      <c r="C106" s="57">
        <v>0</v>
      </c>
      <c r="D106" s="180">
        <v>-0.34120260057386681</v>
      </c>
      <c r="E106" s="58"/>
      <c r="F106" s="58"/>
      <c r="G106" s="181">
        <v>84.994888138879134</v>
      </c>
      <c r="H106" s="58"/>
      <c r="I106" s="180">
        <v>0.12577937006898146</v>
      </c>
      <c r="J106" s="59"/>
      <c r="K106" s="153"/>
    </row>
    <row r="107" spans="1:11" ht="27" customHeight="1" x14ac:dyDescent="0.2">
      <c r="A107" s="41" t="s">
        <v>77</v>
      </c>
      <c r="B107" s="179"/>
      <c r="C107" s="57">
        <v>0</v>
      </c>
      <c r="D107" s="182">
        <v>-3.4599750473671751</v>
      </c>
      <c r="E107" s="183">
        <v>-0.27310106318845145</v>
      </c>
      <c r="F107" s="191">
        <v>-1.5288100229378961E-2</v>
      </c>
      <c r="G107" s="181">
        <v>84.994888138879134</v>
      </c>
      <c r="H107" s="58"/>
      <c r="I107" s="180">
        <v>0.12577937006898146</v>
      </c>
      <c r="J107" s="59"/>
      <c r="K107" s="153"/>
    </row>
    <row r="108" spans="1:11" ht="27" customHeight="1" x14ac:dyDescent="0.2">
      <c r="A108" s="41" t="s">
        <v>124</v>
      </c>
      <c r="B108" s="179"/>
      <c r="C108" s="57">
        <v>1</v>
      </c>
      <c r="D108" s="180">
        <v>0.36159589323791685</v>
      </c>
      <c r="E108" s="58"/>
      <c r="F108" s="58"/>
      <c r="G108" s="181">
        <v>0.5275662783081525</v>
      </c>
      <c r="H108" s="58"/>
      <c r="I108" s="58"/>
      <c r="J108" s="59"/>
      <c r="K108" s="153"/>
    </row>
    <row r="109" spans="1:11" ht="27" customHeight="1" x14ac:dyDescent="0.2">
      <c r="A109" s="41" t="s">
        <v>125</v>
      </c>
      <c r="B109" s="179"/>
      <c r="C109" s="57">
        <v>2</v>
      </c>
      <c r="D109" s="180">
        <v>0.37290088491594869</v>
      </c>
      <c r="E109" s="180">
        <v>3.1948889524872584E-2</v>
      </c>
      <c r="F109" s="58"/>
      <c r="G109" s="181">
        <v>0.5275662783081525</v>
      </c>
      <c r="H109" s="58"/>
      <c r="I109" s="58"/>
      <c r="J109" s="59"/>
      <c r="K109" s="153"/>
    </row>
    <row r="110" spans="1:11" ht="27" customHeight="1" x14ac:dyDescent="0.2">
      <c r="A110" s="41" t="s">
        <v>126</v>
      </c>
      <c r="B110" s="179"/>
      <c r="C110" s="57">
        <v>2</v>
      </c>
      <c r="D110" s="180">
        <v>4.5383807171229265E-2</v>
      </c>
      <c r="E110" s="58"/>
      <c r="F110" s="58"/>
      <c r="G110" s="58"/>
      <c r="H110" s="58"/>
      <c r="I110" s="58"/>
      <c r="J110" s="59"/>
      <c r="K110" s="153"/>
    </row>
    <row r="111" spans="1:11" ht="27" customHeight="1" x14ac:dyDescent="0.2">
      <c r="A111" s="41" t="s">
        <v>127</v>
      </c>
      <c r="B111" s="179"/>
      <c r="C111" s="57">
        <v>3</v>
      </c>
      <c r="D111" s="180">
        <v>0.2344556969748342</v>
      </c>
      <c r="E111" s="58"/>
      <c r="F111" s="58"/>
      <c r="G111" s="181">
        <v>0.8257559138736299</v>
      </c>
      <c r="H111" s="58"/>
      <c r="I111" s="58"/>
      <c r="J111" s="59"/>
      <c r="K111" s="153"/>
    </row>
    <row r="112" spans="1:11" ht="27" customHeight="1" x14ac:dyDescent="0.2">
      <c r="A112" s="41" t="s">
        <v>128</v>
      </c>
      <c r="B112" s="179"/>
      <c r="C112" s="57">
        <v>4</v>
      </c>
      <c r="D112" s="180">
        <v>0.33407069610879592</v>
      </c>
      <c r="E112" s="180">
        <v>3.8830188807152832E-2</v>
      </c>
      <c r="F112" s="58"/>
      <c r="G112" s="181">
        <v>0.8257559138736299</v>
      </c>
      <c r="H112" s="58"/>
      <c r="I112" s="58"/>
      <c r="J112" s="59"/>
      <c r="K112" s="153"/>
    </row>
    <row r="113" spans="1:11" ht="27" customHeight="1" x14ac:dyDescent="0.2">
      <c r="A113" s="41" t="s">
        <v>129</v>
      </c>
      <c r="B113" s="179"/>
      <c r="C113" s="57">
        <v>4</v>
      </c>
      <c r="D113" s="180">
        <v>4.1123955234579582E-2</v>
      </c>
      <c r="E113" s="58"/>
      <c r="F113" s="58"/>
      <c r="G113" s="58"/>
      <c r="H113" s="58"/>
      <c r="I113" s="58"/>
      <c r="J113" s="59"/>
      <c r="K113" s="153"/>
    </row>
    <row r="114" spans="1:11" ht="27" customHeight="1" x14ac:dyDescent="0.2">
      <c r="A114" s="41" t="s">
        <v>130</v>
      </c>
      <c r="B114" s="179"/>
      <c r="C114" s="57" t="s">
        <v>23</v>
      </c>
      <c r="D114" s="180">
        <v>0.25870408492191699</v>
      </c>
      <c r="E114" s="180">
        <v>2.3429185651573228E-2</v>
      </c>
      <c r="F114" s="58"/>
      <c r="G114" s="181">
        <v>4.2139766081011425</v>
      </c>
      <c r="H114" s="58"/>
      <c r="I114" s="58"/>
      <c r="J114" s="59"/>
      <c r="K114" s="153"/>
    </row>
    <row r="115" spans="1:11" ht="27" customHeight="1" x14ac:dyDescent="0.2">
      <c r="A115" s="41" t="s">
        <v>131</v>
      </c>
      <c r="B115" s="179"/>
      <c r="C115" s="57" t="s">
        <v>23</v>
      </c>
      <c r="D115" s="180">
        <v>0.28404497254509065</v>
      </c>
      <c r="E115" s="180">
        <v>2.2287748499614783E-2</v>
      </c>
      <c r="F115" s="58"/>
      <c r="G115" s="181">
        <v>1.0029486824826652</v>
      </c>
      <c r="H115" s="58"/>
      <c r="I115" s="58"/>
      <c r="J115" s="59"/>
      <c r="K115" s="153"/>
    </row>
    <row r="116" spans="1:11" ht="27" customHeight="1" x14ac:dyDescent="0.2">
      <c r="A116" s="41" t="s">
        <v>132</v>
      </c>
      <c r="B116" s="179"/>
      <c r="C116" s="57" t="s">
        <v>23</v>
      </c>
      <c r="D116" s="180">
        <v>0.2508993315890044</v>
      </c>
      <c r="E116" s="180">
        <v>4.7763590560056836E-3</v>
      </c>
      <c r="F116" s="58"/>
      <c r="G116" s="181">
        <v>72.561322929648682</v>
      </c>
      <c r="H116" s="58"/>
      <c r="I116" s="58"/>
      <c r="J116" s="59"/>
      <c r="K116" s="153"/>
    </row>
    <row r="117" spans="1:11" ht="27" customHeight="1" x14ac:dyDescent="0.2">
      <c r="A117" s="41" t="s">
        <v>374</v>
      </c>
      <c r="B117" s="179"/>
      <c r="C117" s="57" t="s">
        <v>361</v>
      </c>
      <c r="D117" s="182">
        <v>2.2780377433529662</v>
      </c>
      <c r="E117" s="183">
        <v>0.29835347602457934</v>
      </c>
      <c r="F117" s="191">
        <v>3.3914975034095511E-2</v>
      </c>
      <c r="G117" s="181">
        <v>0.5275662783081525</v>
      </c>
      <c r="H117" s="58"/>
      <c r="I117" s="58"/>
      <c r="J117" s="59"/>
      <c r="K117" s="153"/>
    </row>
    <row r="118" spans="1:11" ht="27" customHeight="1" x14ac:dyDescent="0.2">
      <c r="A118" s="41" t="s">
        <v>375</v>
      </c>
      <c r="B118" s="179"/>
      <c r="C118" s="57" t="s">
        <v>361</v>
      </c>
      <c r="D118" s="182">
        <v>1.6746133324806292</v>
      </c>
      <c r="E118" s="183">
        <v>0.20152376469535016</v>
      </c>
      <c r="F118" s="191">
        <v>2.1954621519656034E-2</v>
      </c>
      <c r="G118" s="181">
        <v>0.8257559138736299</v>
      </c>
      <c r="H118" s="58"/>
      <c r="I118" s="58"/>
      <c r="J118" s="59"/>
      <c r="K118" s="153"/>
    </row>
    <row r="119" spans="1:11" ht="27" customHeight="1" x14ac:dyDescent="0.2">
      <c r="A119" s="41" t="s">
        <v>133</v>
      </c>
      <c r="B119" s="179"/>
      <c r="C119" s="57">
        <v>0</v>
      </c>
      <c r="D119" s="182">
        <v>1.455067117284069</v>
      </c>
      <c r="E119" s="183">
        <v>0.14975017961914638</v>
      </c>
      <c r="F119" s="191">
        <v>1.4417960400968141E-2</v>
      </c>
      <c r="G119" s="181">
        <v>1.6859183241586608</v>
      </c>
      <c r="H119" s="181">
        <v>0.44073083498413979</v>
      </c>
      <c r="I119" s="180">
        <v>4.7022211762248363E-2</v>
      </c>
      <c r="J119" s="185">
        <f>H119</f>
        <v>0.44073083498413979</v>
      </c>
      <c r="K119" s="153"/>
    </row>
    <row r="120" spans="1:11" ht="27" customHeight="1" x14ac:dyDescent="0.2">
      <c r="A120" s="41" t="s">
        <v>134</v>
      </c>
      <c r="B120" s="179"/>
      <c r="C120" s="57">
        <v>0</v>
      </c>
      <c r="D120" s="182">
        <v>1.5638570197229706</v>
      </c>
      <c r="E120" s="183">
        <v>0.10400949299820231</v>
      </c>
      <c r="F120" s="191">
        <v>5.2004746499101162E-3</v>
      </c>
      <c r="G120" s="181">
        <v>1.0029486824826652</v>
      </c>
      <c r="H120" s="181">
        <v>1.1589629219799686</v>
      </c>
      <c r="I120" s="180">
        <v>4.6556630199195322E-2</v>
      </c>
      <c r="J120" s="185">
        <f>H120</f>
        <v>1.1589629219799686</v>
      </c>
      <c r="K120" s="153"/>
    </row>
    <row r="121" spans="1:11" ht="27" customHeight="1" x14ac:dyDescent="0.2">
      <c r="A121" s="192" t="s">
        <v>135</v>
      </c>
      <c r="B121" s="179"/>
      <c r="C121" s="57">
        <v>0</v>
      </c>
      <c r="D121" s="182">
        <v>1.657958517028796</v>
      </c>
      <c r="E121" s="183">
        <v>9.2717558145992668E-2</v>
      </c>
      <c r="F121" s="191">
        <v>3.3715475689451882E-3</v>
      </c>
      <c r="G121" s="181">
        <v>27.745026869444775</v>
      </c>
      <c r="H121" s="181">
        <v>1.5312445208959395</v>
      </c>
      <c r="I121" s="180">
        <v>4.1863382314402751E-2</v>
      </c>
      <c r="J121" s="185">
        <f>H121</f>
        <v>1.5312445208959395</v>
      </c>
      <c r="K121" s="153"/>
    </row>
    <row r="122" spans="1:11" ht="27" customHeight="1" x14ac:dyDescent="0.2">
      <c r="A122" s="192" t="s">
        <v>208</v>
      </c>
      <c r="B122" s="179"/>
      <c r="C122" s="57">
        <v>8</v>
      </c>
      <c r="D122" s="180">
        <v>0.22446142896961768</v>
      </c>
      <c r="E122" s="58"/>
      <c r="F122" s="58"/>
      <c r="G122" s="58"/>
      <c r="H122" s="58"/>
      <c r="I122" s="58"/>
      <c r="J122" s="60"/>
      <c r="K122" s="153"/>
    </row>
    <row r="123" spans="1:11" ht="27" customHeight="1" x14ac:dyDescent="0.2">
      <c r="A123" s="192" t="s">
        <v>209</v>
      </c>
      <c r="B123" s="179"/>
      <c r="C123" s="57">
        <v>1</v>
      </c>
      <c r="D123" s="180">
        <v>0.23789634661597434</v>
      </c>
      <c r="E123" s="58"/>
      <c r="F123" s="58"/>
      <c r="G123" s="58"/>
      <c r="H123" s="58"/>
      <c r="I123" s="58"/>
      <c r="J123" s="60"/>
      <c r="K123" s="153"/>
    </row>
    <row r="124" spans="1:11" ht="27" customHeight="1" x14ac:dyDescent="0.2">
      <c r="A124" s="192" t="s">
        <v>210</v>
      </c>
      <c r="B124" s="179"/>
      <c r="C124" s="57">
        <v>1</v>
      </c>
      <c r="D124" s="180">
        <v>0.37322856583415259</v>
      </c>
      <c r="E124" s="58"/>
      <c r="F124" s="58"/>
      <c r="G124" s="58"/>
      <c r="H124" s="58"/>
      <c r="I124" s="58"/>
      <c r="J124" s="60"/>
      <c r="K124" s="153"/>
    </row>
    <row r="125" spans="1:11" ht="27" customHeight="1" x14ac:dyDescent="0.2">
      <c r="A125" s="192" t="s">
        <v>211</v>
      </c>
      <c r="B125" s="179"/>
      <c r="C125" s="57">
        <v>1</v>
      </c>
      <c r="D125" s="180">
        <v>0.21971005565566223</v>
      </c>
      <c r="E125" s="58"/>
      <c r="F125" s="58"/>
      <c r="G125" s="58"/>
      <c r="H125" s="58"/>
      <c r="I125" s="58"/>
      <c r="J125" s="60"/>
      <c r="K125" s="153"/>
    </row>
    <row r="126" spans="1:11" ht="27" customHeight="1" x14ac:dyDescent="0.2">
      <c r="A126" s="41" t="s">
        <v>136</v>
      </c>
      <c r="B126" s="179"/>
      <c r="C126" s="57">
        <v>0</v>
      </c>
      <c r="D126" s="187">
        <v>3.0805283120341249</v>
      </c>
      <c r="E126" s="188">
        <v>0.28311631332810167</v>
      </c>
      <c r="F126" s="191">
        <v>8.9620731128745162E-2</v>
      </c>
      <c r="G126" s="58"/>
      <c r="H126" s="58"/>
      <c r="I126" s="58"/>
      <c r="J126" s="59"/>
      <c r="K126" s="153"/>
    </row>
    <row r="127" spans="1:11" ht="27" customHeight="1" x14ac:dyDescent="0.2">
      <c r="A127" s="41" t="s">
        <v>376</v>
      </c>
      <c r="B127" s="179"/>
      <c r="C127" s="57">
        <v>8</v>
      </c>
      <c r="D127" s="180">
        <v>-0.21148596909634471</v>
      </c>
      <c r="E127" s="58"/>
      <c r="F127" s="58"/>
      <c r="G127" s="181">
        <v>0</v>
      </c>
      <c r="H127" s="58"/>
      <c r="I127" s="58"/>
      <c r="J127" s="59"/>
      <c r="K127" s="153"/>
    </row>
    <row r="128" spans="1:11" ht="27" customHeight="1" x14ac:dyDescent="0.2">
      <c r="A128" s="41" t="s">
        <v>137</v>
      </c>
      <c r="B128" s="179"/>
      <c r="C128" s="57">
        <v>8</v>
      </c>
      <c r="D128" s="180">
        <v>-0.20847402467977746</v>
      </c>
      <c r="E128" s="58"/>
      <c r="F128" s="58"/>
      <c r="G128" s="181">
        <v>0</v>
      </c>
      <c r="H128" s="58"/>
      <c r="I128" s="58"/>
      <c r="J128" s="22"/>
      <c r="K128" s="153"/>
    </row>
    <row r="129" spans="1:11" ht="27" customHeight="1" x14ac:dyDescent="0.2">
      <c r="A129" s="41" t="s">
        <v>138</v>
      </c>
      <c r="B129" s="179"/>
      <c r="C129" s="57">
        <v>0</v>
      </c>
      <c r="D129" s="180">
        <v>-0.21148596909634471</v>
      </c>
      <c r="E129" s="58"/>
      <c r="F129" s="58"/>
      <c r="G129" s="181">
        <v>0</v>
      </c>
      <c r="H129" s="58"/>
      <c r="I129" s="180">
        <v>5.6957579499015559E-2</v>
      </c>
      <c r="J129" s="22"/>
      <c r="K129" s="153"/>
    </row>
    <row r="130" spans="1:11" ht="27" customHeight="1" x14ac:dyDescent="0.2">
      <c r="A130" s="41" t="s">
        <v>139</v>
      </c>
      <c r="B130" s="179"/>
      <c r="C130" s="57">
        <v>0</v>
      </c>
      <c r="D130" s="182">
        <v>-1.6802485952209589</v>
      </c>
      <c r="E130" s="189">
        <v>-0.25036570814567272</v>
      </c>
      <c r="F130" s="191">
        <v>-2.897407304949922E-2</v>
      </c>
      <c r="G130" s="181">
        <v>0</v>
      </c>
      <c r="H130" s="58"/>
      <c r="I130" s="180">
        <v>5.6957579499015559E-2</v>
      </c>
      <c r="J130" s="22"/>
      <c r="K130" s="153"/>
    </row>
    <row r="131" spans="1:11" ht="27" customHeight="1" x14ac:dyDescent="0.2">
      <c r="A131" s="41" t="s">
        <v>140</v>
      </c>
      <c r="B131" s="179"/>
      <c r="C131" s="57">
        <v>0</v>
      </c>
      <c r="D131" s="180">
        <v>-0.20847402467977746</v>
      </c>
      <c r="E131" s="58"/>
      <c r="F131" s="58"/>
      <c r="G131" s="181">
        <v>0</v>
      </c>
      <c r="H131" s="58"/>
      <c r="I131" s="180">
        <v>5.8721120159128684E-2</v>
      </c>
      <c r="J131" s="22"/>
      <c r="K131" s="153"/>
    </row>
    <row r="132" spans="1:11" ht="27" customHeight="1" x14ac:dyDescent="0.2">
      <c r="A132" s="41" t="s">
        <v>141</v>
      </c>
      <c r="B132" s="179"/>
      <c r="C132" s="57">
        <v>0</v>
      </c>
      <c r="D132" s="182">
        <v>-1.7360660357093598</v>
      </c>
      <c r="E132" s="183">
        <v>-0.23291774455463005</v>
      </c>
      <c r="F132" s="191">
        <v>-2.5286606767088909E-2</v>
      </c>
      <c r="G132" s="181">
        <v>0</v>
      </c>
      <c r="H132" s="58"/>
      <c r="I132" s="180">
        <v>5.8721120159128684E-2</v>
      </c>
      <c r="J132" s="22"/>
      <c r="K132" s="153"/>
    </row>
    <row r="133" spans="1:11" ht="27" customHeight="1" x14ac:dyDescent="0.2">
      <c r="A133" s="41" t="s">
        <v>142</v>
      </c>
      <c r="B133" s="179"/>
      <c r="C133" s="57">
        <v>0</v>
      </c>
      <c r="D133" s="180">
        <v>-0.23240086921771783</v>
      </c>
      <c r="E133" s="58"/>
      <c r="F133" s="58"/>
      <c r="G133" s="181">
        <v>57.891955833032725</v>
      </c>
      <c r="H133" s="58"/>
      <c r="I133" s="180">
        <v>8.5671196188201473E-2</v>
      </c>
      <c r="J133" s="22"/>
      <c r="K133" s="153"/>
    </row>
    <row r="134" spans="1:11" ht="27" customHeight="1" x14ac:dyDescent="0.2">
      <c r="A134" s="41" t="s">
        <v>143</v>
      </c>
      <c r="B134" s="179"/>
      <c r="C134" s="57">
        <v>0</v>
      </c>
      <c r="D134" s="182">
        <v>-2.3566678774643934</v>
      </c>
      <c r="E134" s="183">
        <v>-0.18601535967935462</v>
      </c>
      <c r="F134" s="191">
        <v>-1.0413073569836643E-2</v>
      </c>
      <c r="G134" s="181">
        <v>57.891955833032725</v>
      </c>
      <c r="H134" s="58"/>
      <c r="I134" s="180">
        <v>8.5671196188201473E-2</v>
      </c>
      <c r="J134" s="22"/>
      <c r="K134" s="153"/>
    </row>
    <row r="135" spans="1:11" ht="27" customHeight="1" x14ac:dyDescent="0.2">
      <c r="A135" s="41" t="s">
        <v>144</v>
      </c>
      <c r="B135" s="179"/>
      <c r="C135" s="57">
        <v>1</v>
      </c>
      <c r="D135" s="180">
        <v>0.25576275934679743</v>
      </c>
      <c r="E135" s="58"/>
      <c r="F135" s="58"/>
      <c r="G135" s="181">
        <v>0.37315635935509189</v>
      </c>
      <c r="H135" s="58"/>
      <c r="I135" s="58"/>
      <c r="J135" s="59"/>
      <c r="K135" s="153"/>
    </row>
    <row r="136" spans="1:11" ht="27" customHeight="1" x14ac:dyDescent="0.2">
      <c r="A136" s="41" t="s">
        <v>145</v>
      </c>
      <c r="B136" s="179"/>
      <c r="C136" s="57">
        <v>2</v>
      </c>
      <c r="D136" s="180">
        <v>0.26375896704726365</v>
      </c>
      <c r="E136" s="180">
        <v>2.259797828392637E-2</v>
      </c>
      <c r="F136" s="58"/>
      <c r="G136" s="181">
        <v>0.37315635935509189</v>
      </c>
      <c r="H136" s="58"/>
      <c r="I136" s="58"/>
      <c r="J136" s="59"/>
      <c r="K136" s="153"/>
    </row>
    <row r="137" spans="1:11" ht="27" customHeight="1" x14ac:dyDescent="0.2">
      <c r="A137" s="41" t="s">
        <v>146</v>
      </c>
      <c r="B137" s="179"/>
      <c r="C137" s="57">
        <v>2</v>
      </c>
      <c r="D137" s="180">
        <v>3.2100717869987715E-2</v>
      </c>
      <c r="E137" s="58"/>
      <c r="F137" s="58"/>
      <c r="G137" s="194"/>
      <c r="H137" s="58"/>
      <c r="I137" s="58"/>
      <c r="J137" s="59"/>
      <c r="K137" s="153"/>
    </row>
    <row r="138" spans="1:11" ht="27" customHeight="1" x14ac:dyDescent="0.2">
      <c r="A138" s="41" t="s">
        <v>147</v>
      </c>
      <c r="B138" s="179"/>
      <c r="C138" s="57">
        <v>3</v>
      </c>
      <c r="D138" s="180">
        <v>0.16583439448358275</v>
      </c>
      <c r="E138" s="58"/>
      <c r="F138" s="58"/>
      <c r="G138" s="181">
        <v>0.58407082333840465</v>
      </c>
      <c r="H138" s="58"/>
      <c r="I138" s="58"/>
      <c r="J138" s="59"/>
      <c r="K138" s="153"/>
    </row>
    <row r="139" spans="1:11" ht="27" customHeight="1" x14ac:dyDescent="0.2">
      <c r="A139" s="41" t="s">
        <v>148</v>
      </c>
      <c r="B139" s="179"/>
      <c r="C139" s="57">
        <v>4</v>
      </c>
      <c r="D139" s="180">
        <v>0.23629373190218395</v>
      </c>
      <c r="E139" s="180">
        <v>2.7465235145079741E-2</v>
      </c>
      <c r="F139" s="58"/>
      <c r="G139" s="181">
        <v>0.58407082333840465</v>
      </c>
      <c r="H139" s="58"/>
      <c r="I139" s="58"/>
      <c r="J139" s="59"/>
      <c r="K139" s="153"/>
    </row>
    <row r="140" spans="1:11" ht="27" customHeight="1" x14ac:dyDescent="0.2">
      <c r="A140" s="41" t="s">
        <v>149</v>
      </c>
      <c r="B140" s="179"/>
      <c r="C140" s="57">
        <v>4</v>
      </c>
      <c r="D140" s="180">
        <v>2.9087654098797534E-2</v>
      </c>
      <c r="E140" s="58"/>
      <c r="F140" s="58"/>
      <c r="G140" s="194"/>
      <c r="H140" s="58"/>
      <c r="I140" s="58"/>
      <c r="J140" s="59"/>
      <c r="K140" s="153"/>
    </row>
    <row r="141" spans="1:11" ht="27" customHeight="1" x14ac:dyDescent="0.2">
      <c r="A141" s="41" t="s">
        <v>150</v>
      </c>
      <c r="B141" s="179"/>
      <c r="C141" s="57" t="s">
        <v>23</v>
      </c>
      <c r="D141" s="180">
        <v>0.18298568056574224</v>
      </c>
      <c r="E141" s="180">
        <v>1.6571850741546004E-2</v>
      </c>
      <c r="F141" s="58"/>
      <c r="G141" s="181">
        <v>2.9806153921158267</v>
      </c>
      <c r="H141" s="58"/>
      <c r="I141" s="58"/>
      <c r="J141" s="59"/>
      <c r="K141" s="153"/>
    </row>
    <row r="142" spans="1:11" ht="27" customHeight="1" x14ac:dyDescent="0.2">
      <c r="A142" s="41" t="s">
        <v>151</v>
      </c>
      <c r="B142" s="179"/>
      <c r="C142" s="57" t="s">
        <v>23</v>
      </c>
      <c r="D142" s="180">
        <v>0.2009097097486057</v>
      </c>
      <c r="E142" s="180">
        <v>1.5764493354293384E-2</v>
      </c>
      <c r="F142" s="58"/>
      <c r="G142" s="181">
        <v>0.70940220094320228</v>
      </c>
      <c r="H142" s="58"/>
      <c r="I142" s="58"/>
      <c r="J142" s="58"/>
      <c r="K142" s="153"/>
    </row>
    <row r="143" spans="1:11" ht="27" customHeight="1" x14ac:dyDescent="0.2">
      <c r="A143" s="41" t="s">
        <v>152</v>
      </c>
      <c r="B143" s="179"/>
      <c r="C143" s="57" t="s">
        <v>23</v>
      </c>
      <c r="D143" s="180">
        <v>0.17746524937231212</v>
      </c>
      <c r="E143" s="180">
        <v>3.378397804400119E-3</v>
      </c>
      <c r="F143" s="58"/>
      <c r="G143" s="181">
        <v>51.323824527316155</v>
      </c>
      <c r="H143" s="58"/>
      <c r="I143" s="58"/>
      <c r="J143" s="58"/>
      <c r="K143" s="153"/>
    </row>
    <row r="144" spans="1:11" ht="27" customHeight="1" x14ac:dyDescent="0.2">
      <c r="A144" s="41" t="s">
        <v>377</v>
      </c>
      <c r="B144" s="179"/>
      <c r="C144" s="57" t="s">
        <v>361</v>
      </c>
      <c r="D144" s="182">
        <v>1.6112937951780115</v>
      </c>
      <c r="E144" s="183">
        <v>0.21103035105143547</v>
      </c>
      <c r="F144" s="191">
        <v>2.3988623101398762E-2</v>
      </c>
      <c r="G144" s="181">
        <v>0.37315635935509189</v>
      </c>
      <c r="H144" s="58"/>
      <c r="I144" s="58"/>
      <c r="J144" s="58"/>
      <c r="K144" s="153"/>
    </row>
    <row r="145" spans="1:11" ht="27" customHeight="1" x14ac:dyDescent="0.2">
      <c r="A145" s="41" t="s">
        <v>378</v>
      </c>
      <c r="B145" s="179"/>
      <c r="C145" s="57" t="s">
        <v>361</v>
      </c>
      <c r="D145" s="182">
        <v>1.1844817232821099</v>
      </c>
      <c r="E145" s="183">
        <v>0.14254109379092017</v>
      </c>
      <c r="F145" s="191">
        <v>1.5528867128441712E-2</v>
      </c>
      <c r="G145" s="181">
        <v>0.58407082333840465</v>
      </c>
      <c r="H145" s="58"/>
      <c r="I145" s="58"/>
      <c r="J145" s="58"/>
      <c r="K145" s="153"/>
    </row>
    <row r="146" spans="1:11" ht="27" customHeight="1" x14ac:dyDescent="0.2">
      <c r="A146" s="41" t="s">
        <v>153</v>
      </c>
      <c r="B146" s="179"/>
      <c r="C146" s="57">
        <v>0</v>
      </c>
      <c r="D146" s="182">
        <v>1.0291930519976928</v>
      </c>
      <c r="E146" s="183">
        <v>0.1059207802641472</v>
      </c>
      <c r="F146" s="191">
        <v>1.0198061994797541E-2</v>
      </c>
      <c r="G146" s="181">
        <v>1.1924779309825759</v>
      </c>
      <c r="H146" s="181">
        <v>0.31173621325006118</v>
      </c>
      <c r="I146" s="180">
        <v>3.3259588551214705E-2</v>
      </c>
      <c r="J146" s="185">
        <f>H146</f>
        <v>0.31173621325006118</v>
      </c>
      <c r="K146" s="153"/>
    </row>
    <row r="147" spans="1:11" ht="27" customHeight="1" x14ac:dyDescent="0.2">
      <c r="A147" s="41" t="s">
        <v>154</v>
      </c>
      <c r="B147" s="179"/>
      <c r="C147" s="57">
        <v>0</v>
      </c>
      <c r="D147" s="182">
        <v>1.106141950359586</v>
      </c>
      <c r="E147" s="183">
        <v>7.3567635653369129E-2</v>
      </c>
      <c r="F147" s="191">
        <v>3.6783817826684566E-3</v>
      </c>
      <c r="G147" s="181">
        <v>0.70940220094320228</v>
      </c>
      <c r="H147" s="181">
        <v>0.81975365442325587</v>
      </c>
      <c r="I147" s="180">
        <v>3.2930275006746182E-2</v>
      </c>
      <c r="J147" s="185">
        <f>H147</f>
        <v>0.81975365442325587</v>
      </c>
      <c r="K147" s="153"/>
    </row>
    <row r="148" spans="1:11" ht="27" customHeight="1" x14ac:dyDescent="0.2">
      <c r="A148" s="41" t="s">
        <v>155</v>
      </c>
      <c r="B148" s="179"/>
      <c r="C148" s="57">
        <v>0</v>
      </c>
      <c r="D148" s="182">
        <v>1.1727014966920648</v>
      </c>
      <c r="E148" s="183">
        <v>6.5580663261884664E-2</v>
      </c>
      <c r="F148" s="191">
        <v>2.3847513913412602E-3</v>
      </c>
      <c r="G148" s="181">
        <v>19.624516657912455</v>
      </c>
      <c r="H148" s="181">
        <v>1.0830745902341559</v>
      </c>
      <c r="I148" s="180">
        <v>2.961066310915398E-2</v>
      </c>
      <c r="J148" s="185">
        <f>H148</f>
        <v>1.0830745902341559</v>
      </c>
      <c r="K148" s="153"/>
    </row>
    <row r="149" spans="1:11" ht="27" customHeight="1" x14ac:dyDescent="0.2">
      <c r="A149" s="192" t="s">
        <v>212</v>
      </c>
      <c r="B149" s="179"/>
      <c r="C149" s="57">
        <v>8</v>
      </c>
      <c r="D149" s="180">
        <v>0.15876528332809811</v>
      </c>
      <c r="E149" s="58"/>
      <c r="F149" s="58"/>
      <c r="G149" s="58"/>
      <c r="H149" s="58"/>
      <c r="I149" s="58"/>
      <c r="J149" s="60"/>
      <c r="K149" s="153"/>
    </row>
    <row r="150" spans="1:11" ht="27" customHeight="1" x14ac:dyDescent="0.2">
      <c r="A150" s="192" t="s">
        <v>213</v>
      </c>
      <c r="B150" s="179"/>
      <c r="C150" s="57">
        <v>1</v>
      </c>
      <c r="D150" s="180">
        <v>0.16826802291415943</v>
      </c>
      <c r="E150" s="58"/>
      <c r="F150" s="58"/>
      <c r="G150" s="58"/>
      <c r="H150" s="58"/>
      <c r="I150" s="58"/>
      <c r="J150" s="60"/>
      <c r="K150" s="153"/>
    </row>
    <row r="151" spans="1:11" ht="27" customHeight="1" x14ac:dyDescent="0.2">
      <c r="A151" s="192" t="s">
        <v>214</v>
      </c>
      <c r="B151" s="179"/>
      <c r="C151" s="57">
        <v>1</v>
      </c>
      <c r="D151" s="180">
        <v>0.26399074118350907</v>
      </c>
      <c r="E151" s="58"/>
      <c r="F151" s="58"/>
      <c r="G151" s="58"/>
      <c r="H151" s="58"/>
      <c r="I151" s="58"/>
      <c r="J151" s="59"/>
      <c r="K151" s="153"/>
    </row>
    <row r="152" spans="1:11" ht="27" customHeight="1" x14ac:dyDescent="0.2">
      <c r="A152" s="192" t="s">
        <v>215</v>
      </c>
      <c r="B152" s="179"/>
      <c r="C152" s="57">
        <v>1</v>
      </c>
      <c r="D152" s="180">
        <v>0.1554045583525398</v>
      </c>
      <c r="E152" s="58"/>
      <c r="F152" s="58"/>
      <c r="G152" s="58"/>
      <c r="H152" s="58"/>
      <c r="I152" s="58"/>
      <c r="J152" s="59"/>
      <c r="K152" s="153"/>
    </row>
    <row r="153" spans="1:11" ht="27" customHeight="1" x14ac:dyDescent="0.2">
      <c r="A153" s="41" t="s">
        <v>156</v>
      </c>
      <c r="B153" s="179"/>
      <c r="C153" s="57">
        <v>0</v>
      </c>
      <c r="D153" s="187">
        <v>2.178908654842993</v>
      </c>
      <c r="E153" s="188">
        <v>0.20025285371602444</v>
      </c>
      <c r="F153" s="191">
        <v>6.3390226263116536E-2</v>
      </c>
      <c r="G153" s="58"/>
      <c r="H153" s="58"/>
      <c r="I153" s="58"/>
      <c r="J153" s="59"/>
      <c r="K153" s="153"/>
    </row>
    <row r="154" spans="1:11" ht="27" customHeight="1" x14ac:dyDescent="0.2">
      <c r="A154" s="41" t="s">
        <v>379</v>
      </c>
      <c r="B154" s="179"/>
      <c r="C154" s="57">
        <v>8</v>
      </c>
      <c r="D154" s="180">
        <v>-0.14958752582851723</v>
      </c>
      <c r="E154" s="58"/>
      <c r="F154" s="58"/>
      <c r="G154" s="181">
        <v>0</v>
      </c>
      <c r="H154" s="58"/>
      <c r="I154" s="58"/>
      <c r="J154" s="59"/>
      <c r="K154" s="153"/>
    </row>
    <row r="155" spans="1:11" ht="27" customHeight="1" x14ac:dyDescent="0.2">
      <c r="A155" s="41" t="s">
        <v>157</v>
      </c>
      <c r="B155" s="179"/>
      <c r="C155" s="57">
        <v>8</v>
      </c>
      <c r="D155" s="180">
        <v>-0.14745712769793459</v>
      </c>
      <c r="E155" s="58"/>
      <c r="F155" s="58"/>
      <c r="G155" s="181">
        <v>0</v>
      </c>
      <c r="H155" s="58"/>
      <c r="I155" s="58"/>
      <c r="J155" s="59"/>
      <c r="K155" s="153"/>
    </row>
    <row r="156" spans="1:11" ht="27" customHeight="1" x14ac:dyDescent="0.2">
      <c r="A156" s="41" t="s">
        <v>158</v>
      </c>
      <c r="B156" s="179"/>
      <c r="C156" s="57">
        <v>0</v>
      </c>
      <c r="D156" s="180">
        <v>-0.14958752582851723</v>
      </c>
      <c r="E156" s="58"/>
      <c r="F156" s="58"/>
      <c r="G156" s="181">
        <v>0</v>
      </c>
      <c r="H156" s="58"/>
      <c r="I156" s="180">
        <v>4.0287038572083093E-2</v>
      </c>
      <c r="J156" s="59"/>
      <c r="K156" s="153"/>
    </row>
    <row r="157" spans="1:11" ht="27" customHeight="1" x14ac:dyDescent="0.2">
      <c r="A157" s="41" t="s">
        <v>159</v>
      </c>
      <c r="B157" s="179"/>
      <c r="C157" s="57">
        <v>0</v>
      </c>
      <c r="D157" s="182">
        <v>-1.1884676378764512</v>
      </c>
      <c r="E157" s="183">
        <v>-0.17708780867989565</v>
      </c>
      <c r="F157" s="191">
        <v>-2.04938413605814E-2</v>
      </c>
      <c r="G157" s="181">
        <v>0</v>
      </c>
      <c r="H157" s="58"/>
      <c r="I157" s="180">
        <v>4.0287038572083093E-2</v>
      </c>
      <c r="J157" s="59"/>
      <c r="K157" s="153"/>
    </row>
    <row r="158" spans="1:11" ht="27" customHeight="1" x14ac:dyDescent="0.2">
      <c r="A158" s="41" t="s">
        <v>160</v>
      </c>
      <c r="B158" s="179"/>
      <c r="C158" s="57">
        <v>0</v>
      </c>
      <c r="D158" s="180">
        <v>-0.14745712769793459</v>
      </c>
      <c r="E158" s="58"/>
      <c r="F158" s="58"/>
      <c r="G158" s="181">
        <v>0</v>
      </c>
      <c r="H158" s="58"/>
      <c r="I158" s="180">
        <v>4.1534420065860285E-2</v>
      </c>
      <c r="J158" s="59"/>
      <c r="K158" s="153"/>
    </row>
    <row r="159" spans="1:11" ht="27" customHeight="1" x14ac:dyDescent="0.2">
      <c r="A159" s="41" t="s">
        <v>161</v>
      </c>
      <c r="B159" s="179"/>
      <c r="C159" s="57">
        <v>0</v>
      </c>
      <c r="D159" s="182">
        <v>-1.2279482372581374</v>
      </c>
      <c r="E159" s="183">
        <v>-0.16474657528515874</v>
      </c>
      <c r="F159" s="191">
        <v>-1.7885635435059451E-2</v>
      </c>
      <c r="G159" s="181">
        <v>0</v>
      </c>
      <c r="H159" s="58"/>
      <c r="I159" s="180">
        <v>4.1534420065860285E-2</v>
      </c>
      <c r="J159" s="59"/>
      <c r="K159" s="153"/>
    </row>
    <row r="160" spans="1:11" ht="27" customHeight="1" x14ac:dyDescent="0.2">
      <c r="A160" s="41" t="s">
        <v>162</v>
      </c>
      <c r="B160" s="179"/>
      <c r="C160" s="57">
        <v>0</v>
      </c>
      <c r="D160" s="180">
        <v>-0.1643809808055777</v>
      </c>
      <c r="E160" s="58"/>
      <c r="F160" s="58"/>
      <c r="G160" s="181">
        <v>40.947938416151139</v>
      </c>
      <c r="H160" s="58"/>
      <c r="I160" s="180">
        <v>6.0596654838716013E-2</v>
      </c>
      <c r="J160" s="59"/>
      <c r="K160" s="153"/>
    </row>
    <row r="161" spans="1:11" ht="27" customHeight="1" x14ac:dyDescent="0.2">
      <c r="A161" s="41" t="s">
        <v>163</v>
      </c>
      <c r="B161" s="179"/>
      <c r="C161" s="57">
        <v>0</v>
      </c>
      <c r="D161" s="182">
        <v>-1.6669101902871108</v>
      </c>
      <c r="E161" s="183">
        <v>-0.13157174227411819</v>
      </c>
      <c r="F161" s="191">
        <v>-7.3653392621643773E-3</v>
      </c>
      <c r="G161" s="181">
        <v>40.947938416151139</v>
      </c>
      <c r="H161" s="58"/>
      <c r="I161" s="180">
        <v>6.0596654838716013E-2</v>
      </c>
      <c r="J161" s="22"/>
      <c r="K161" s="153"/>
    </row>
    <row r="162" spans="1:11" ht="27" customHeight="1" x14ac:dyDescent="0.2">
      <c r="A162" s="41" t="s">
        <v>164</v>
      </c>
      <c r="B162" s="179"/>
      <c r="C162" s="57">
        <v>1</v>
      </c>
      <c r="D162" s="180">
        <v>8.8881008974779713E-2</v>
      </c>
      <c r="E162" s="58"/>
      <c r="F162" s="58"/>
      <c r="G162" s="181">
        <v>0.12967686855405108</v>
      </c>
      <c r="H162" s="58"/>
      <c r="I162" s="58"/>
      <c r="J162" s="59"/>
      <c r="K162" s="153"/>
    </row>
    <row r="163" spans="1:11" ht="27" customHeight="1" x14ac:dyDescent="0.2">
      <c r="A163" s="41" t="s">
        <v>165</v>
      </c>
      <c r="B163" s="179"/>
      <c r="C163" s="57">
        <v>2</v>
      </c>
      <c r="D163" s="180">
        <v>9.165979901522367E-2</v>
      </c>
      <c r="E163" s="180">
        <v>7.8531022882111674E-3</v>
      </c>
      <c r="F163" s="58"/>
      <c r="G163" s="181">
        <v>0.12967686855405108</v>
      </c>
      <c r="H163" s="58"/>
      <c r="I163" s="58"/>
      <c r="J163" s="59"/>
      <c r="K163" s="153"/>
    </row>
    <row r="164" spans="1:11" ht="27" customHeight="1" x14ac:dyDescent="0.2">
      <c r="A164" s="41" t="s">
        <v>166</v>
      </c>
      <c r="B164" s="179"/>
      <c r="C164" s="57">
        <v>2</v>
      </c>
      <c r="D164" s="180">
        <v>1.1155432481202531E-2</v>
      </c>
      <c r="E164" s="58"/>
      <c r="F164" s="58"/>
      <c r="G164" s="58"/>
      <c r="H164" s="58"/>
      <c r="I164" s="58"/>
      <c r="J164" s="59"/>
      <c r="K164" s="153"/>
    </row>
    <row r="165" spans="1:11" ht="27" customHeight="1" x14ac:dyDescent="0.2">
      <c r="A165" s="41" t="s">
        <v>167</v>
      </c>
      <c r="B165" s="179"/>
      <c r="C165" s="57">
        <v>3</v>
      </c>
      <c r="D165" s="180">
        <v>5.7629689099641952E-2</v>
      </c>
      <c r="E165" s="58"/>
      <c r="F165" s="58"/>
      <c r="G165" s="181">
        <v>0.20297248991068864</v>
      </c>
      <c r="H165" s="58"/>
      <c r="I165" s="58"/>
      <c r="J165" s="59"/>
      <c r="K165" s="153"/>
    </row>
    <row r="166" spans="1:11" ht="27" customHeight="1" x14ac:dyDescent="0.2">
      <c r="A166" s="41" t="s">
        <v>168</v>
      </c>
      <c r="B166" s="179"/>
      <c r="C166" s="57">
        <v>4</v>
      </c>
      <c r="D166" s="180">
        <v>8.2115259311090108E-2</v>
      </c>
      <c r="E166" s="180">
        <v>9.5445397041335721E-3</v>
      </c>
      <c r="F166" s="58"/>
      <c r="G166" s="181">
        <v>0.20297248991068864</v>
      </c>
      <c r="H166" s="58"/>
      <c r="I166" s="58"/>
      <c r="J166" s="59"/>
      <c r="K166" s="153"/>
    </row>
    <row r="167" spans="1:11" ht="27" customHeight="1" x14ac:dyDescent="0.2">
      <c r="A167" s="41" t="s">
        <v>169</v>
      </c>
      <c r="B167" s="179"/>
      <c r="C167" s="57">
        <v>4</v>
      </c>
      <c r="D167" s="180">
        <v>1.0108352176107708E-2</v>
      </c>
      <c r="E167" s="58"/>
      <c r="F167" s="58"/>
      <c r="G167" s="58"/>
      <c r="H167" s="58"/>
      <c r="I167" s="58"/>
      <c r="J167" s="59"/>
      <c r="K167" s="153"/>
    </row>
    <row r="168" spans="1:11" ht="27" customHeight="1" x14ac:dyDescent="0.2">
      <c r="A168" s="41" t="s">
        <v>170</v>
      </c>
      <c r="B168" s="179"/>
      <c r="C168" s="57" t="s">
        <v>23</v>
      </c>
      <c r="D168" s="180">
        <v>6.3589992374797094E-2</v>
      </c>
      <c r="E168" s="180">
        <v>5.7589416780215218E-3</v>
      </c>
      <c r="F168" s="58"/>
      <c r="G168" s="181">
        <v>1.0358040556553396</v>
      </c>
      <c r="H168" s="58"/>
      <c r="I168" s="58"/>
      <c r="J168" s="59"/>
      <c r="K168" s="153"/>
    </row>
    <row r="169" spans="1:11" ht="27" customHeight="1" x14ac:dyDescent="0.2">
      <c r="A169" s="41" t="s">
        <v>171</v>
      </c>
      <c r="B169" s="179"/>
      <c r="C169" s="57" t="s">
        <v>23</v>
      </c>
      <c r="D169" s="180">
        <v>6.9818834301334745E-2</v>
      </c>
      <c r="E169" s="180">
        <v>5.4783740951352454E-3</v>
      </c>
      <c r="F169" s="58"/>
      <c r="G169" s="181">
        <v>0.24652683428108604</v>
      </c>
      <c r="H169" s="58"/>
      <c r="I169" s="58"/>
      <c r="J169" s="58"/>
      <c r="K169" s="153"/>
    </row>
    <row r="170" spans="1:11" ht="27" customHeight="1" x14ac:dyDescent="0.2">
      <c r="A170" s="41" t="s">
        <v>172</v>
      </c>
      <c r="B170" s="179"/>
      <c r="C170" s="57" t="s">
        <v>23</v>
      </c>
      <c r="D170" s="180">
        <v>6.1671568067438669E-2</v>
      </c>
      <c r="E170" s="180">
        <v>1.1740388097944651E-3</v>
      </c>
      <c r="F170" s="58"/>
      <c r="G170" s="181">
        <v>17.835721353971678</v>
      </c>
      <c r="H170" s="58"/>
      <c r="I170" s="58"/>
      <c r="J170" s="58"/>
      <c r="K170" s="153"/>
    </row>
    <row r="171" spans="1:11" ht="27" customHeight="1" x14ac:dyDescent="0.2">
      <c r="A171" s="41" t="s">
        <v>380</v>
      </c>
      <c r="B171" s="179"/>
      <c r="C171" s="57" t="s">
        <v>361</v>
      </c>
      <c r="D171" s="182">
        <v>0.55994632930916954</v>
      </c>
      <c r="E171" s="183">
        <v>7.3335893676064287E-2</v>
      </c>
      <c r="F171" s="191">
        <v>8.3363701213318535E-3</v>
      </c>
      <c r="G171" s="181">
        <v>0.12967686855405108</v>
      </c>
      <c r="H171" s="58"/>
      <c r="I171" s="58"/>
      <c r="J171" s="58"/>
      <c r="K171" s="153"/>
    </row>
    <row r="172" spans="1:11" ht="27" customHeight="1" x14ac:dyDescent="0.2">
      <c r="A172" s="41" t="s">
        <v>381</v>
      </c>
      <c r="B172" s="179"/>
      <c r="C172" s="57" t="s">
        <v>361</v>
      </c>
      <c r="D172" s="182">
        <v>0.41162337686054534</v>
      </c>
      <c r="E172" s="183">
        <v>4.9534952894870442E-2</v>
      </c>
      <c r="F172" s="191">
        <v>5.3964908031810073E-3</v>
      </c>
      <c r="G172" s="181">
        <v>0.20297248991068864</v>
      </c>
      <c r="H172" s="58"/>
      <c r="I172" s="58"/>
      <c r="J172" s="58"/>
      <c r="K172" s="153"/>
    </row>
    <row r="173" spans="1:11" ht="27" customHeight="1" x14ac:dyDescent="0.2">
      <c r="A173" s="41" t="s">
        <v>173</v>
      </c>
      <c r="B173" s="179"/>
      <c r="C173" s="57">
        <v>0</v>
      </c>
      <c r="D173" s="182">
        <v>0.35765846882873525</v>
      </c>
      <c r="E173" s="183">
        <v>3.6808899956025674E-2</v>
      </c>
      <c r="F173" s="191">
        <v>3.543964109551706E-3</v>
      </c>
      <c r="G173" s="181">
        <v>0.41440216690098924</v>
      </c>
      <c r="H173" s="181">
        <v>0.10833253925788738</v>
      </c>
      <c r="I173" s="180">
        <v>1.1558155675469769E-2</v>
      </c>
      <c r="J173" s="185">
        <f>H173</f>
        <v>0.10833253925788738</v>
      </c>
      <c r="K173" s="153"/>
    </row>
    <row r="174" spans="1:11" ht="27" customHeight="1" x14ac:dyDescent="0.2">
      <c r="A174" s="41" t="s">
        <v>174</v>
      </c>
      <c r="B174" s="179"/>
      <c r="C174" s="57">
        <v>0</v>
      </c>
      <c r="D174" s="182">
        <v>0.38439924900865641</v>
      </c>
      <c r="E174" s="183">
        <v>2.556574577729781E-2</v>
      </c>
      <c r="F174" s="191">
        <v>1.2782872888648907E-3</v>
      </c>
      <c r="G174" s="181">
        <v>0.24652683428108604</v>
      </c>
      <c r="H174" s="181">
        <v>0.28487545294703276</v>
      </c>
      <c r="I174" s="180">
        <v>1.1443714776504734E-2</v>
      </c>
      <c r="J174" s="185">
        <f>H174</f>
        <v>0.28487545294703276</v>
      </c>
      <c r="K174" s="153"/>
    </row>
    <row r="175" spans="1:11" ht="27" customHeight="1" x14ac:dyDescent="0.2">
      <c r="A175" s="41" t="s">
        <v>175</v>
      </c>
      <c r="B175" s="179"/>
      <c r="C175" s="57">
        <v>0</v>
      </c>
      <c r="D175" s="182">
        <v>0.40752958921159638</v>
      </c>
      <c r="E175" s="183">
        <v>2.2790165131304323E-2</v>
      </c>
      <c r="F175" s="191">
        <v>8.287332775019754E-4</v>
      </c>
      <c r="G175" s="181">
        <v>6.8197842627766718</v>
      </c>
      <c r="H175" s="181">
        <v>0.37638303019881381</v>
      </c>
      <c r="I175" s="180">
        <v>1.0290104862316194E-2</v>
      </c>
      <c r="J175" s="185">
        <f>H175</f>
        <v>0.37638303019881381</v>
      </c>
      <c r="K175" s="153"/>
    </row>
    <row r="176" spans="1:11" ht="27" customHeight="1" x14ac:dyDescent="0.2">
      <c r="A176" s="192" t="s">
        <v>216</v>
      </c>
      <c r="B176" s="179"/>
      <c r="C176" s="57">
        <v>8</v>
      </c>
      <c r="D176" s="180">
        <v>5.5173077614611793E-2</v>
      </c>
      <c r="E176" s="58"/>
      <c r="F176" s="58"/>
      <c r="G176" s="58"/>
      <c r="H176" s="58"/>
      <c r="I176" s="58"/>
      <c r="J176" s="60"/>
      <c r="K176" s="153"/>
    </row>
    <row r="177" spans="1:11" ht="27" customHeight="1" x14ac:dyDescent="0.2">
      <c r="A177" s="192" t="s">
        <v>217</v>
      </c>
      <c r="B177" s="179"/>
      <c r="C177" s="57">
        <v>1</v>
      </c>
      <c r="D177" s="180">
        <v>5.8475407807603151E-2</v>
      </c>
      <c r="E177" s="58"/>
      <c r="F177" s="58"/>
      <c r="G177" s="58"/>
      <c r="H177" s="58"/>
      <c r="I177" s="58"/>
      <c r="J177" s="60"/>
      <c r="K177" s="153"/>
    </row>
    <row r="178" spans="1:11" ht="27" customHeight="1" x14ac:dyDescent="0.2">
      <c r="A178" s="192" t="s">
        <v>218</v>
      </c>
      <c r="B178" s="179"/>
      <c r="C178" s="57">
        <v>1</v>
      </c>
      <c r="D178" s="180">
        <v>9.1740343654077128E-2</v>
      </c>
      <c r="E178" s="58"/>
      <c r="F178" s="58"/>
      <c r="G178" s="58"/>
      <c r="H178" s="58"/>
      <c r="I178" s="58"/>
      <c r="J178" s="59"/>
      <c r="K178" s="153"/>
    </row>
    <row r="179" spans="1:11" ht="27" customHeight="1" x14ac:dyDescent="0.2">
      <c r="A179" s="192" t="s">
        <v>219</v>
      </c>
      <c r="B179" s="179"/>
      <c r="C179" s="57">
        <v>1</v>
      </c>
      <c r="D179" s="180">
        <v>5.4005180351236796E-2</v>
      </c>
      <c r="E179" s="58"/>
      <c r="F179" s="58"/>
      <c r="G179" s="58"/>
      <c r="H179" s="58"/>
      <c r="I179" s="58"/>
      <c r="J179" s="59"/>
      <c r="K179" s="153"/>
    </row>
    <row r="180" spans="1:11" ht="27.75" customHeight="1" x14ac:dyDescent="0.2">
      <c r="A180" s="41" t="s">
        <v>176</v>
      </c>
      <c r="B180" s="179"/>
      <c r="C180" s="57">
        <v>0</v>
      </c>
      <c r="D180" s="187">
        <v>0.75720014986126338</v>
      </c>
      <c r="E180" s="188">
        <v>6.9590567969378958E-2</v>
      </c>
      <c r="F180" s="191">
        <v>2.2028958726417993E-2</v>
      </c>
      <c r="G180" s="58"/>
      <c r="H180" s="58"/>
      <c r="I180" s="58"/>
      <c r="J180" s="59"/>
      <c r="K180" s="153"/>
    </row>
    <row r="181" spans="1:11" ht="27.75" customHeight="1" x14ac:dyDescent="0.2">
      <c r="A181" s="41" t="s">
        <v>382</v>
      </c>
      <c r="B181" s="179"/>
      <c r="C181" s="57">
        <v>8</v>
      </c>
      <c r="D181" s="180">
        <v>-5.1983683080505549E-2</v>
      </c>
      <c r="E181" s="58"/>
      <c r="F181" s="58"/>
      <c r="G181" s="181">
        <v>0</v>
      </c>
      <c r="H181" s="58"/>
      <c r="I181" s="58"/>
      <c r="J181" s="59"/>
      <c r="K181" s="153"/>
    </row>
    <row r="182" spans="1:11" ht="27.75" customHeight="1" x14ac:dyDescent="0.2">
      <c r="A182" s="41" t="s">
        <v>177</v>
      </c>
      <c r="B182" s="179"/>
      <c r="C182" s="57">
        <v>8</v>
      </c>
      <c r="D182" s="180">
        <v>-5.1243340992205476E-2</v>
      </c>
      <c r="E182" s="58"/>
      <c r="F182" s="58"/>
      <c r="G182" s="181">
        <v>0</v>
      </c>
      <c r="H182" s="58"/>
      <c r="I182" s="58"/>
      <c r="J182" s="59"/>
      <c r="K182" s="153"/>
    </row>
    <row r="183" spans="1:11" ht="27.75" customHeight="1" x14ac:dyDescent="0.2">
      <c r="A183" s="41" t="s">
        <v>178</v>
      </c>
      <c r="B183" s="179"/>
      <c r="C183" s="57">
        <v>0</v>
      </c>
      <c r="D183" s="180">
        <v>-5.1983683080505549E-2</v>
      </c>
      <c r="E183" s="58"/>
      <c r="F183" s="58"/>
      <c r="G183" s="181">
        <v>0</v>
      </c>
      <c r="H183" s="58"/>
      <c r="I183" s="180">
        <v>1.4000289354234518E-2</v>
      </c>
      <c r="J183" s="59"/>
      <c r="K183" s="153"/>
    </row>
    <row r="184" spans="1:11" ht="27.75" customHeight="1" x14ac:dyDescent="0.2">
      <c r="A184" s="41" t="s">
        <v>179</v>
      </c>
      <c r="B184" s="179"/>
      <c r="C184" s="57">
        <v>0</v>
      </c>
      <c r="D184" s="182">
        <v>-0.41300853594991827</v>
      </c>
      <c r="E184" s="183">
        <v>-6.1540402335352587E-2</v>
      </c>
      <c r="F184" s="191">
        <v>-7.1218863236758197E-3</v>
      </c>
      <c r="G184" s="181">
        <v>0</v>
      </c>
      <c r="H184" s="58"/>
      <c r="I184" s="180">
        <v>1.4000289354234518E-2</v>
      </c>
      <c r="J184" s="59"/>
      <c r="K184" s="153"/>
    </row>
    <row r="185" spans="1:11" ht="27.75" customHeight="1" x14ac:dyDescent="0.2">
      <c r="A185" s="41" t="s">
        <v>180</v>
      </c>
      <c r="B185" s="179"/>
      <c r="C185" s="57">
        <v>0</v>
      </c>
      <c r="D185" s="180">
        <v>-5.1243340992205476E-2</v>
      </c>
      <c r="E185" s="58"/>
      <c r="F185" s="58"/>
      <c r="G185" s="181">
        <v>0</v>
      </c>
      <c r="H185" s="58"/>
      <c r="I185" s="180">
        <v>1.4433771249826069E-2</v>
      </c>
      <c r="J185" s="59"/>
      <c r="K185" s="153"/>
    </row>
    <row r="186" spans="1:11" ht="27.75" customHeight="1" x14ac:dyDescent="0.2">
      <c r="A186" s="41" t="s">
        <v>181</v>
      </c>
      <c r="B186" s="179"/>
      <c r="C186" s="57">
        <v>0</v>
      </c>
      <c r="D186" s="182">
        <v>-0.42672857680705883</v>
      </c>
      <c r="E186" s="183">
        <v>-5.7251657254094791E-2</v>
      </c>
      <c r="F186" s="191">
        <v>-6.2154995812648151E-3</v>
      </c>
      <c r="G186" s="181">
        <v>0</v>
      </c>
      <c r="H186" s="58"/>
      <c r="I186" s="180">
        <v>1.4433771249826069E-2</v>
      </c>
      <c r="J186" s="59"/>
      <c r="K186" s="153"/>
    </row>
    <row r="187" spans="1:11" ht="27.75" customHeight="1" x14ac:dyDescent="0.2">
      <c r="A187" s="41" t="s">
        <v>182</v>
      </c>
      <c r="B187" s="179"/>
      <c r="C187" s="57">
        <v>0</v>
      </c>
      <c r="D187" s="180">
        <v>-5.7124608240767934E-2</v>
      </c>
      <c r="E187" s="58"/>
      <c r="F187" s="58"/>
      <c r="G187" s="181">
        <v>14.229960965230806</v>
      </c>
      <c r="H187" s="58"/>
      <c r="I187" s="180">
        <v>2.1058154972665978E-2</v>
      </c>
      <c r="J187" s="59"/>
      <c r="K187" s="153"/>
    </row>
    <row r="188" spans="1:11" ht="27.75" customHeight="1" x14ac:dyDescent="0.2">
      <c r="A188" s="41" t="s">
        <v>183</v>
      </c>
      <c r="B188" s="179"/>
      <c r="C188" s="57">
        <v>0</v>
      </c>
      <c r="D188" s="182">
        <v>-0.57927377684477299</v>
      </c>
      <c r="E188" s="183">
        <v>-4.5722955272142159E-2</v>
      </c>
      <c r="F188" s="191">
        <v>-2.5595547480588483E-3</v>
      </c>
      <c r="G188" s="181">
        <v>14.229960965230806</v>
      </c>
      <c r="H188" s="58"/>
      <c r="I188" s="180">
        <v>2.1058154972665978E-2</v>
      </c>
      <c r="J188" s="22"/>
      <c r="K188" s="153"/>
    </row>
    <row r="189" spans="1:11" ht="27.75" customHeight="1" x14ac:dyDescent="0.2"/>
    <row r="190" spans="1:11" ht="27.75" customHeight="1" x14ac:dyDescent="0.2"/>
    <row r="191" spans="1:11" ht="27.75" customHeight="1" x14ac:dyDescent="0.2"/>
    <row r="192" spans="1:11" ht="27.75" customHeight="1" x14ac:dyDescent="0.2"/>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4">
    <mergeCell ref="F11:G11"/>
    <mergeCell ref="H11:J11"/>
    <mergeCell ref="A53:J53"/>
    <mergeCell ref="H10:J10"/>
    <mergeCell ref="A2:J2"/>
    <mergeCell ref="F4:J4"/>
    <mergeCell ref="F5:G5"/>
    <mergeCell ref="F6:G6"/>
    <mergeCell ref="F7:G7"/>
    <mergeCell ref="F8:G8"/>
    <mergeCell ref="F9:G9"/>
    <mergeCell ref="F10:G10"/>
    <mergeCell ref="B10:D10"/>
    <mergeCell ref="A4:D4"/>
  </mergeCells>
  <phoneticPr fontId="3" type="noConversion"/>
  <hyperlinks>
    <hyperlink ref="A1" location="Overview!A1" display="Back to Overview"/>
  </hyperlinks>
  <pageMargins left="0.39370078740157483" right="0.35433070866141736" top="0.9055118110236221" bottom="0.74803149606299213" header="0.51181102362204722" footer="0.51181102362204722"/>
  <pageSetup paperSize="9" scale="46" fitToHeight="0" orientation="portrait" r:id="rId2"/>
  <headerFooter differentFirst="1" scaleWithDoc="0">
    <oddFooter>&amp;C&amp;P of &amp;N</oddFooter>
    <firstHeader>&amp;L
Annex 4 - Charges applied to LDNOs with HV/LV end users</first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zoomScale="90" zoomScaleNormal="90" zoomScaleSheetLayoutView="100" workbookViewId="0">
      <selection activeCell="A17" sqref="A17"/>
    </sheetView>
  </sheetViews>
  <sheetFormatPr defaultRowHeight="12.75" x14ac:dyDescent="0.2"/>
  <cols>
    <col min="1" max="1" width="24" customWidth="1"/>
    <col min="2" max="5" width="17.7109375" customWidth="1"/>
    <col min="6" max="6" width="24" customWidth="1"/>
  </cols>
  <sheetData>
    <row r="1" spans="1:9" s="1" customFormat="1" ht="27.75" customHeight="1" x14ac:dyDescent="0.2">
      <c r="A1" s="11" t="s">
        <v>86</v>
      </c>
      <c r="B1" s="2"/>
      <c r="D1" s="2"/>
      <c r="E1" s="2"/>
      <c r="F1" s="2"/>
      <c r="G1" s="7"/>
      <c r="H1" s="3"/>
      <c r="I1" s="3"/>
    </row>
    <row r="2" spans="1:9" ht="47.25" customHeight="1" x14ac:dyDescent="0.2">
      <c r="A2" s="257" t="str">
        <f>Overview!B4&amp; " - Effective from "&amp;Overview!D4&amp;" - "&amp;Overview!E4&amp;" LLF Time Periods"</f>
        <v>Harlaxton Energy Networks Limited -  GSP_H - Effective from 1st October 2015 - Final LLF Time Periods</v>
      </c>
      <c r="B2" s="257"/>
      <c r="C2" s="257"/>
      <c r="D2" s="257"/>
      <c r="E2" s="257"/>
    </row>
    <row r="3" spans="1:9" ht="19.5" customHeight="1" x14ac:dyDescent="0.2">
      <c r="A3" s="332" t="s">
        <v>78</v>
      </c>
      <c r="B3" s="196" t="s">
        <v>53</v>
      </c>
      <c r="C3" s="196" t="s">
        <v>54</v>
      </c>
      <c r="D3" s="196" t="s">
        <v>55</v>
      </c>
      <c r="E3" s="196" t="s">
        <v>56</v>
      </c>
      <c r="F3" s="172"/>
    </row>
    <row r="4" spans="1:9" ht="36.75" customHeight="1" x14ac:dyDescent="0.2">
      <c r="A4" s="333"/>
      <c r="B4" s="196" t="s">
        <v>300</v>
      </c>
      <c r="C4" s="196" t="s">
        <v>301</v>
      </c>
      <c r="D4" s="196" t="s">
        <v>302</v>
      </c>
      <c r="E4" s="196" t="s">
        <v>303</v>
      </c>
      <c r="F4" s="172"/>
    </row>
    <row r="5" spans="1:9" ht="62.25" customHeight="1" x14ac:dyDescent="0.2">
      <c r="A5" s="163" t="s">
        <v>311</v>
      </c>
      <c r="B5" s="164" t="s">
        <v>79</v>
      </c>
      <c r="C5" s="197" t="s">
        <v>99</v>
      </c>
      <c r="D5" s="168" t="s">
        <v>383</v>
      </c>
      <c r="E5" s="164" t="s">
        <v>304</v>
      </c>
      <c r="F5" s="172"/>
    </row>
    <row r="6" spans="1:9" ht="62.25" customHeight="1" x14ac:dyDescent="0.2">
      <c r="A6" s="163" t="s">
        <v>384</v>
      </c>
      <c r="B6" s="198"/>
      <c r="C6" s="198"/>
      <c r="D6" s="168" t="s">
        <v>385</v>
      </c>
      <c r="E6" s="164" t="s">
        <v>304</v>
      </c>
      <c r="F6" s="172"/>
    </row>
    <row r="7" spans="1:9" ht="25.5" customHeight="1" x14ac:dyDescent="0.2">
      <c r="A7" s="199" t="s">
        <v>80</v>
      </c>
      <c r="B7" s="329" t="s">
        <v>81</v>
      </c>
      <c r="C7" s="330"/>
      <c r="D7" s="330"/>
      <c r="E7" s="331"/>
      <c r="F7" s="172"/>
    </row>
    <row r="8" spans="1:9" s="9" customFormat="1" x14ac:dyDescent="0.2">
      <c r="A8" s="200"/>
      <c r="B8" s="201"/>
      <c r="C8" s="201"/>
      <c r="D8" s="201"/>
      <c r="E8" s="201"/>
      <c r="F8" s="176"/>
    </row>
    <row r="9" spans="1:9" ht="12.75" customHeight="1" x14ac:dyDescent="0.2">
      <c r="A9" s="202"/>
      <c r="B9" s="201"/>
      <c r="C9" s="201"/>
      <c r="D9" s="201"/>
      <c r="E9" s="201"/>
      <c r="F9" s="172"/>
    </row>
    <row r="10" spans="1:9" ht="22.5" customHeight="1" x14ac:dyDescent="0.2">
      <c r="A10" s="335" t="s">
        <v>249</v>
      </c>
      <c r="B10" s="336"/>
      <c r="C10" s="336"/>
      <c r="D10" s="336"/>
      <c r="E10" s="336"/>
      <c r="F10" s="337"/>
    </row>
    <row r="11" spans="1:9" ht="22.5" customHeight="1" x14ac:dyDescent="0.2">
      <c r="A11" s="335" t="s">
        <v>52</v>
      </c>
      <c r="B11" s="336"/>
      <c r="C11" s="336"/>
      <c r="D11" s="336"/>
      <c r="E11" s="336"/>
      <c r="F11" s="337"/>
    </row>
    <row r="12" spans="1:9" ht="33" customHeight="1" x14ac:dyDescent="0.2">
      <c r="A12" s="196" t="s">
        <v>250</v>
      </c>
      <c r="B12" s="196" t="s">
        <v>53</v>
      </c>
      <c r="C12" s="196" t="s">
        <v>54</v>
      </c>
      <c r="D12" s="196" t="s">
        <v>55</v>
      </c>
      <c r="E12" s="196" t="s">
        <v>56</v>
      </c>
      <c r="F12" s="196" t="s">
        <v>57</v>
      </c>
    </row>
    <row r="13" spans="1:9" ht="57" x14ac:dyDescent="0.2">
      <c r="A13" s="203" t="s">
        <v>312</v>
      </c>
      <c r="B13" s="204">
        <v>1.087</v>
      </c>
      <c r="C13" s="204">
        <v>1.081</v>
      </c>
      <c r="D13" s="204">
        <v>1.0740000000000001</v>
      </c>
      <c r="E13" s="204">
        <v>1.07</v>
      </c>
      <c r="F13" s="244" t="s">
        <v>699</v>
      </c>
    </row>
    <row r="14" spans="1:9" ht="29.25" customHeight="1" x14ac:dyDescent="0.2">
      <c r="A14" s="203" t="s">
        <v>313</v>
      </c>
      <c r="B14" s="204">
        <v>1.05</v>
      </c>
      <c r="C14" s="204">
        <v>1.0489999999999999</v>
      </c>
      <c r="D14" s="204">
        <v>1.0469999999999999</v>
      </c>
      <c r="E14" s="204">
        <v>1.0489999999999999</v>
      </c>
      <c r="F14" s="244" t="s">
        <v>700</v>
      </c>
    </row>
    <row r="15" spans="1:9" ht="33" customHeight="1" x14ac:dyDescent="0.2">
      <c r="A15" s="203" t="s">
        <v>314</v>
      </c>
      <c r="B15" s="204">
        <v>1.034</v>
      </c>
      <c r="C15" s="204">
        <v>1.032</v>
      </c>
      <c r="D15" s="204">
        <v>1.0269999999999999</v>
      </c>
      <c r="E15" s="204">
        <v>1.0249999999999999</v>
      </c>
      <c r="F15" s="244" t="s">
        <v>701</v>
      </c>
    </row>
    <row r="16" spans="1:9" ht="30.75" customHeight="1" x14ac:dyDescent="0.2">
      <c r="A16" s="203" t="s">
        <v>315</v>
      </c>
      <c r="B16" s="204">
        <v>1.022</v>
      </c>
      <c r="C16" s="204">
        <v>1.0209999999999999</v>
      </c>
      <c r="D16" s="204">
        <v>1.0189999999999999</v>
      </c>
      <c r="E16" s="204">
        <v>1.018</v>
      </c>
      <c r="F16" s="245" t="s">
        <v>702</v>
      </c>
    </row>
    <row r="17" spans="1:7" ht="22.5" customHeight="1" x14ac:dyDescent="0.2">
      <c r="A17" s="203" t="s">
        <v>308</v>
      </c>
      <c r="B17" s="204">
        <v>1.0169999999999999</v>
      </c>
      <c r="C17" s="204">
        <v>1.016</v>
      </c>
      <c r="D17" s="204">
        <v>1.014</v>
      </c>
      <c r="E17" s="204">
        <v>1.0129999999999999</v>
      </c>
      <c r="F17" s="245" t="s">
        <v>702</v>
      </c>
    </row>
    <row r="18" spans="1:7" ht="22.5" customHeight="1" x14ac:dyDescent="0.2">
      <c r="A18" s="203" t="s">
        <v>309</v>
      </c>
      <c r="B18" s="204">
        <v>1.0089999999999999</v>
      </c>
      <c r="C18" s="204">
        <v>1.0089999999999999</v>
      </c>
      <c r="D18" s="204">
        <v>1.008</v>
      </c>
      <c r="E18" s="204">
        <v>1.008</v>
      </c>
      <c r="F18" s="245" t="s">
        <v>702</v>
      </c>
    </row>
    <row r="19" spans="1:7" ht="22.5" customHeight="1" x14ac:dyDescent="0.2">
      <c r="A19" s="203" t="s">
        <v>310</v>
      </c>
      <c r="B19" s="204">
        <v>1.0049999999999999</v>
      </c>
      <c r="C19" s="204">
        <v>1.0049999999999999</v>
      </c>
      <c r="D19" s="204">
        <v>1.004</v>
      </c>
      <c r="E19" s="204">
        <v>1.004</v>
      </c>
      <c r="F19" s="245" t="s">
        <v>702</v>
      </c>
    </row>
    <row r="21" spans="1:7" ht="22.5" customHeight="1" x14ac:dyDescent="0.2">
      <c r="A21" s="269" t="s">
        <v>251</v>
      </c>
      <c r="B21" s="334"/>
      <c r="C21" s="334"/>
      <c r="D21" s="334"/>
      <c r="E21" s="334"/>
      <c r="F21" s="270"/>
    </row>
    <row r="22" spans="1:7" ht="22.5" customHeight="1" x14ac:dyDescent="0.2">
      <c r="A22" s="269" t="s">
        <v>58</v>
      </c>
      <c r="B22" s="334"/>
      <c r="C22" s="334"/>
      <c r="D22" s="334"/>
      <c r="E22" s="334"/>
      <c r="F22" s="270"/>
    </row>
    <row r="23" spans="1:7" ht="33" customHeight="1" x14ac:dyDescent="0.2">
      <c r="A23" s="132" t="s">
        <v>305</v>
      </c>
      <c r="B23" s="132" t="s">
        <v>53</v>
      </c>
      <c r="C23" s="132" t="s">
        <v>54</v>
      </c>
      <c r="D23" s="132" t="s">
        <v>55</v>
      </c>
      <c r="E23" s="132" t="s">
        <v>56</v>
      </c>
      <c r="F23" s="132" t="s">
        <v>57</v>
      </c>
    </row>
    <row r="24" spans="1:7" ht="22.5" customHeight="1" x14ac:dyDescent="0.2">
      <c r="A24" s="325" t="s">
        <v>348</v>
      </c>
      <c r="B24" s="326"/>
      <c r="C24" s="326"/>
      <c r="D24" s="326"/>
      <c r="E24" s="326"/>
      <c r="F24" s="326"/>
      <c r="G24" s="142"/>
    </row>
    <row r="26" spans="1:7" ht="22.5" customHeight="1" x14ac:dyDescent="0.2">
      <c r="A26" s="269" t="s">
        <v>252</v>
      </c>
      <c r="B26" s="334"/>
      <c r="C26" s="334"/>
      <c r="D26" s="334"/>
      <c r="E26" s="334"/>
      <c r="F26" s="270"/>
    </row>
    <row r="27" spans="1:7" ht="22.5" customHeight="1" x14ac:dyDescent="0.2">
      <c r="A27" s="269" t="s">
        <v>59</v>
      </c>
      <c r="B27" s="334"/>
      <c r="C27" s="334"/>
      <c r="D27" s="334"/>
      <c r="E27" s="334"/>
      <c r="F27" s="270"/>
    </row>
    <row r="28" spans="1:7" ht="33" customHeight="1" x14ac:dyDescent="0.2">
      <c r="A28" s="132" t="s">
        <v>305</v>
      </c>
      <c r="B28" s="132" t="s">
        <v>53</v>
      </c>
      <c r="C28" s="132" t="s">
        <v>54</v>
      </c>
      <c r="D28" s="132" t="s">
        <v>55</v>
      </c>
      <c r="E28" s="132" t="s">
        <v>56</v>
      </c>
      <c r="F28" s="132" t="s">
        <v>57</v>
      </c>
    </row>
    <row r="29" spans="1:7" ht="22.5" customHeight="1" x14ac:dyDescent="0.2">
      <c r="A29" s="327" t="s">
        <v>348</v>
      </c>
      <c r="B29" s="272"/>
      <c r="C29" s="272"/>
      <c r="D29" s="272"/>
      <c r="E29" s="272"/>
      <c r="F29" s="328"/>
      <c r="G29" s="142"/>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1">
    <mergeCell ref="A24:F24"/>
    <mergeCell ref="A29:F29"/>
    <mergeCell ref="B7:E7"/>
    <mergeCell ref="A2:E2"/>
    <mergeCell ref="A3:A4"/>
    <mergeCell ref="A27:F27"/>
    <mergeCell ref="A10:F10"/>
    <mergeCell ref="A11:F11"/>
    <mergeCell ref="A26:F26"/>
    <mergeCell ref="A21:F21"/>
    <mergeCell ref="A22:F22"/>
  </mergeCells>
  <phoneticPr fontId="8" type="noConversion"/>
  <hyperlinks>
    <hyperlink ref="A1" location="Overview!A1" display="Back to Overview"/>
  </hyperlinks>
  <pageMargins left="0.70866141732283472" right="0.70866141732283472" top="0.74803149606299213" bottom="0.74803149606299213" header="0.31496062992125984" footer="0.31496062992125984"/>
  <pageSetup paperSize="9" scale="75"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zoomScale="80" zoomScaleNormal="80" zoomScaleSheetLayoutView="100" workbookViewId="0">
      <selection activeCell="D22" sqref="D22"/>
    </sheetView>
  </sheetViews>
  <sheetFormatPr defaultRowHeight="27.75" customHeight="1" x14ac:dyDescent="0.2"/>
  <cols>
    <col min="1" max="1" width="9.140625" style="1" customWidth="1"/>
    <col min="2" max="2" width="15.7109375" style="1" customWidth="1"/>
    <col min="3" max="3" width="9.140625" style="1" customWidth="1"/>
    <col min="4" max="4" width="15.7109375" style="1" customWidth="1"/>
    <col min="5" max="5" width="9.140625" style="2" customWidth="1"/>
    <col min="6" max="7" width="12.7109375" style="2" customWidth="1"/>
    <col min="8" max="8" width="12.7109375" style="7" customWidth="1"/>
    <col min="9" max="10" width="12.7109375" style="3" customWidth="1"/>
    <col min="11" max="13" width="12.7109375" style="1" customWidth="1"/>
    <col min="14" max="15" width="10.85546875" style="1" bestFit="1" customWidth="1"/>
    <col min="16" max="16" width="15.5703125" style="1" customWidth="1"/>
    <col min="17" max="16384" width="9.140625" style="1"/>
  </cols>
  <sheetData>
    <row r="1" spans="1:15" ht="56.25" customHeight="1" x14ac:dyDescent="0.2">
      <c r="A1" s="11" t="s">
        <v>86</v>
      </c>
      <c r="B1" s="11"/>
      <c r="C1" s="339" t="s">
        <v>264</v>
      </c>
      <c r="D1" s="339"/>
      <c r="E1" s="339"/>
      <c r="F1" s="339"/>
      <c r="G1" s="339"/>
    </row>
    <row r="2" spans="1:15" ht="27.75" customHeight="1" x14ac:dyDescent="0.2">
      <c r="A2" s="340" t="s">
        <v>253</v>
      </c>
      <c r="B2" s="341"/>
      <c r="C2" s="341"/>
      <c r="D2" s="342"/>
      <c r="E2" s="342"/>
      <c r="F2" s="342"/>
      <c r="G2" s="342"/>
      <c r="H2" s="342"/>
      <c r="I2" s="342"/>
      <c r="J2" s="342"/>
      <c r="K2" s="342"/>
      <c r="L2" s="342"/>
      <c r="M2" s="343"/>
    </row>
    <row r="3" spans="1:15" ht="17.25" customHeight="1" x14ac:dyDescent="0.2">
      <c r="A3" s="11"/>
      <c r="B3" s="11"/>
      <c r="C3" s="11"/>
      <c r="D3" s="19"/>
    </row>
    <row r="4" spans="1:15" s="8" customFormat="1" ht="25.5" customHeight="1" x14ac:dyDescent="0.2">
      <c r="A4" s="282" t="str">
        <f>Overview!B4&amp; " - Effective from "&amp;Overview!D4&amp;" - "&amp;Overview!E4&amp;" new designated EHV charges"</f>
        <v>Harlaxton Energy Networks Limited -  GSP_H - Effective from 1st October 2015 - Final new designated EHV charges</v>
      </c>
      <c r="B4" s="283"/>
      <c r="C4" s="283"/>
      <c r="D4" s="283"/>
      <c r="E4" s="283"/>
      <c r="F4" s="283"/>
      <c r="G4" s="283"/>
      <c r="H4" s="283"/>
      <c r="I4" s="283"/>
      <c r="J4" s="283"/>
      <c r="K4" s="283"/>
      <c r="L4" s="283"/>
      <c r="M4" s="284"/>
    </row>
    <row r="5" spans="1:15" ht="72" customHeight="1" x14ac:dyDescent="0.2">
      <c r="A5" s="26" t="s">
        <v>269</v>
      </c>
      <c r="B5" s="26" t="s">
        <v>234</v>
      </c>
      <c r="C5" s="26" t="s">
        <v>268</v>
      </c>
      <c r="D5" s="26" t="s">
        <v>235</v>
      </c>
      <c r="E5" s="90" t="s">
        <v>305</v>
      </c>
      <c r="F5" s="90" t="s">
        <v>254</v>
      </c>
      <c r="G5" s="90" t="s">
        <v>227</v>
      </c>
      <c r="H5" s="90" t="s">
        <v>228</v>
      </c>
      <c r="I5" s="90" t="s">
        <v>229</v>
      </c>
      <c r="J5" s="90" t="s">
        <v>255</v>
      </c>
      <c r="K5" s="90" t="s">
        <v>185</v>
      </c>
      <c r="L5" s="90" t="s">
        <v>230</v>
      </c>
      <c r="M5" s="90" t="s">
        <v>231</v>
      </c>
    </row>
    <row r="6" spans="1:15" ht="22.5" customHeight="1" x14ac:dyDescent="0.2">
      <c r="A6" s="338" t="s">
        <v>341</v>
      </c>
      <c r="B6" s="295"/>
      <c r="C6" s="295"/>
      <c r="D6" s="295"/>
      <c r="E6" s="295"/>
      <c r="F6" s="295"/>
      <c r="G6" s="295"/>
      <c r="H6" s="295"/>
      <c r="I6" s="295"/>
      <c r="J6" s="295"/>
      <c r="K6" s="295"/>
      <c r="L6" s="295"/>
      <c r="M6" s="295"/>
      <c r="N6" s="141"/>
      <c r="O6" s="141"/>
    </row>
    <row r="7" spans="1:15" ht="22.5" customHeight="1" x14ac:dyDescent="0.2">
      <c r="A7" s="61"/>
      <c r="B7" s="61"/>
      <c r="C7" s="61"/>
      <c r="D7" s="62"/>
      <c r="E7" s="63"/>
      <c r="F7" s="29"/>
      <c r="G7" s="30"/>
      <c r="H7" s="30"/>
      <c r="I7" s="30"/>
      <c r="J7" s="38"/>
      <c r="K7" s="39"/>
      <c r="L7" s="39"/>
      <c r="M7" s="30"/>
    </row>
    <row r="8" spans="1:15" ht="22.5" customHeight="1" x14ac:dyDescent="0.2">
      <c r="A8" s="61"/>
      <c r="B8" s="61"/>
      <c r="C8" s="61"/>
      <c r="D8" s="62"/>
      <c r="E8" s="63"/>
      <c r="F8" s="29"/>
      <c r="G8" s="30"/>
      <c r="H8" s="30"/>
      <c r="I8" s="30"/>
      <c r="J8" s="38"/>
      <c r="K8" s="39"/>
      <c r="L8" s="39"/>
      <c r="M8" s="30"/>
    </row>
    <row r="9" spans="1:15" ht="22.5" customHeight="1" x14ac:dyDescent="0.2">
      <c r="A9" s="61"/>
      <c r="B9" s="61"/>
      <c r="C9" s="61"/>
      <c r="D9" s="62"/>
      <c r="E9" s="63"/>
      <c r="F9" s="29"/>
      <c r="G9" s="30"/>
      <c r="H9" s="30"/>
      <c r="I9" s="30"/>
      <c r="J9" s="38"/>
      <c r="K9" s="39"/>
      <c r="L9" s="39"/>
      <c r="M9" s="30"/>
    </row>
    <row r="10" spans="1:15" ht="22.5" customHeight="1" x14ac:dyDescent="0.2">
      <c r="A10" s="61"/>
      <c r="B10" s="61"/>
      <c r="C10" s="61"/>
      <c r="D10" s="62"/>
      <c r="E10" s="63"/>
      <c r="F10" s="29"/>
      <c r="G10" s="30"/>
      <c r="H10" s="30"/>
      <c r="I10" s="30"/>
      <c r="J10" s="38"/>
      <c r="K10" s="39"/>
      <c r="L10" s="39"/>
      <c r="M10" s="30"/>
    </row>
    <row r="11" spans="1:15" ht="22.5" customHeight="1" x14ac:dyDescent="0.2">
      <c r="A11" s="61"/>
      <c r="B11" s="61"/>
      <c r="C11" s="61"/>
      <c r="D11" s="62"/>
      <c r="E11" s="63"/>
      <c r="F11" s="29"/>
      <c r="G11" s="30"/>
      <c r="H11" s="30"/>
      <c r="I11" s="30"/>
      <c r="J11" s="38"/>
      <c r="K11" s="39"/>
      <c r="L11" s="39"/>
      <c r="M11" s="30"/>
    </row>
    <row r="12" spans="1:15" ht="22.5" customHeight="1" x14ac:dyDescent="0.2">
      <c r="A12" s="61"/>
      <c r="B12" s="61"/>
      <c r="C12" s="61"/>
      <c r="D12" s="62"/>
      <c r="E12" s="63"/>
      <c r="F12" s="29"/>
      <c r="G12" s="30"/>
      <c r="H12" s="30"/>
      <c r="I12" s="30"/>
      <c r="J12" s="38"/>
      <c r="K12" s="39"/>
      <c r="L12" s="39"/>
      <c r="M12" s="30"/>
    </row>
    <row r="13" spans="1:15" ht="22.5" customHeight="1" x14ac:dyDescent="0.2">
      <c r="A13" s="61"/>
      <c r="B13" s="61"/>
      <c r="C13" s="61"/>
      <c r="D13" s="62"/>
      <c r="E13" s="63"/>
      <c r="F13" s="29"/>
      <c r="G13" s="30"/>
      <c r="H13" s="30"/>
      <c r="I13" s="30"/>
      <c r="J13" s="38"/>
      <c r="K13" s="39"/>
      <c r="L13" s="39"/>
      <c r="M13" s="30"/>
    </row>
    <row r="14" spans="1:15" ht="22.5" customHeight="1" x14ac:dyDescent="0.2">
      <c r="A14" s="61"/>
      <c r="B14" s="61"/>
      <c r="C14" s="61"/>
      <c r="D14" s="62"/>
      <c r="E14" s="63"/>
      <c r="F14" s="29"/>
      <c r="G14" s="30"/>
      <c r="H14" s="30"/>
      <c r="I14" s="30"/>
      <c r="J14" s="38"/>
      <c r="K14" s="39"/>
      <c r="L14" s="39"/>
      <c r="M14" s="30"/>
    </row>
    <row r="15" spans="1:15" ht="22.5" customHeight="1" x14ac:dyDescent="0.2">
      <c r="A15" s="61"/>
      <c r="B15" s="61"/>
      <c r="C15" s="61"/>
      <c r="D15" s="62"/>
      <c r="E15" s="63"/>
      <c r="F15" s="29"/>
      <c r="G15" s="30"/>
      <c r="H15" s="30"/>
      <c r="I15" s="30"/>
      <c r="J15" s="38"/>
      <c r="K15" s="39"/>
      <c r="L15" s="39"/>
      <c r="M15" s="30"/>
    </row>
    <row r="17" spans="1:14" ht="27.75" customHeight="1" x14ac:dyDescent="0.2">
      <c r="A17" s="257" t="str">
        <f>Overview!B4&amp; " - Effective from "&amp;Overview!D4&amp;" - "&amp;Overview!E4&amp;" new designated EHV line loss factors"</f>
        <v>Harlaxton Energy Networks Limited -  GSP_H - Effective from 1st October 2015 - Final new designated EHV line loss factors</v>
      </c>
      <c r="B17" s="257"/>
      <c r="C17" s="257"/>
      <c r="D17" s="257"/>
      <c r="E17" s="257"/>
      <c r="F17" s="257"/>
      <c r="G17" s="257"/>
      <c r="H17" s="257"/>
      <c r="I17" s="257"/>
      <c r="J17" s="257"/>
      <c r="K17" s="257"/>
      <c r="L17" s="257"/>
      <c r="M17" s="257"/>
    </row>
    <row r="18" spans="1:14" ht="62.25" customHeight="1" x14ac:dyDescent="0.2">
      <c r="A18" s="26" t="s">
        <v>269</v>
      </c>
      <c r="B18" s="26" t="s">
        <v>234</v>
      </c>
      <c r="C18" s="26" t="s">
        <v>268</v>
      </c>
      <c r="D18" s="26" t="s">
        <v>235</v>
      </c>
      <c r="E18" s="90" t="s">
        <v>305</v>
      </c>
      <c r="F18" s="33" t="s">
        <v>256</v>
      </c>
      <c r="G18" s="33" t="s">
        <v>257</v>
      </c>
      <c r="H18" s="33" t="s">
        <v>258</v>
      </c>
      <c r="I18" s="33" t="s">
        <v>259</v>
      </c>
      <c r="J18" s="35" t="s">
        <v>260</v>
      </c>
      <c r="K18" s="35" t="s">
        <v>261</v>
      </c>
      <c r="L18" s="35" t="s">
        <v>262</v>
      </c>
      <c r="M18" s="35" t="s">
        <v>263</v>
      </c>
    </row>
    <row r="19" spans="1:14" ht="22.5" customHeight="1" x14ac:dyDescent="0.2">
      <c r="A19" s="338" t="s">
        <v>341</v>
      </c>
      <c r="B19" s="295"/>
      <c r="C19" s="295"/>
      <c r="D19" s="295"/>
      <c r="E19" s="295"/>
      <c r="F19" s="295"/>
      <c r="G19" s="295"/>
      <c r="H19" s="295"/>
      <c r="I19" s="295"/>
      <c r="J19" s="295"/>
      <c r="K19" s="295"/>
      <c r="L19" s="295"/>
      <c r="M19" s="295"/>
      <c r="N19" s="141"/>
    </row>
    <row r="20" spans="1:14" ht="22.5" customHeight="1" x14ac:dyDescent="0.2">
      <c r="A20" s="61"/>
      <c r="B20" s="61"/>
      <c r="C20" s="61"/>
      <c r="D20" s="36"/>
      <c r="E20" s="37"/>
      <c r="F20" s="40"/>
      <c r="G20" s="40"/>
      <c r="H20" s="31"/>
      <c r="I20" s="32"/>
      <c r="J20" s="34"/>
      <c r="K20" s="34"/>
      <c r="L20" s="34"/>
      <c r="M20" s="34"/>
    </row>
    <row r="21" spans="1:14" ht="22.5" customHeight="1" x14ac:dyDescent="0.2">
      <c r="A21" s="61"/>
      <c r="B21" s="61"/>
      <c r="C21" s="61"/>
      <c r="D21" s="36"/>
      <c r="E21" s="37"/>
      <c r="F21" s="40"/>
      <c r="G21" s="40"/>
      <c r="H21" s="31"/>
      <c r="I21" s="32"/>
      <c r="J21" s="34"/>
      <c r="K21" s="34"/>
      <c r="L21" s="34"/>
      <c r="M21" s="34"/>
    </row>
    <row r="22" spans="1:14" ht="22.5" customHeight="1" x14ac:dyDescent="0.2">
      <c r="A22" s="61"/>
      <c r="B22" s="61"/>
      <c r="C22" s="61"/>
      <c r="D22" s="36"/>
      <c r="E22" s="37"/>
      <c r="F22" s="40"/>
      <c r="G22" s="40"/>
      <c r="H22" s="31"/>
      <c r="I22" s="32"/>
      <c r="J22" s="34"/>
      <c r="K22" s="34"/>
      <c r="L22" s="34"/>
      <c r="M22" s="34"/>
    </row>
    <row r="23" spans="1:14" ht="22.5" customHeight="1" x14ac:dyDescent="0.2">
      <c r="A23" s="61"/>
      <c r="B23" s="61"/>
      <c r="C23" s="61"/>
      <c r="D23" s="36"/>
      <c r="E23" s="37"/>
      <c r="F23" s="40"/>
      <c r="G23" s="40"/>
      <c r="H23" s="31"/>
      <c r="I23" s="32"/>
      <c r="J23" s="34"/>
      <c r="K23" s="34"/>
      <c r="L23" s="34"/>
      <c r="M23" s="34"/>
    </row>
    <row r="24" spans="1:14" ht="22.5" customHeight="1" x14ac:dyDescent="0.2">
      <c r="A24" s="61"/>
      <c r="B24" s="61"/>
      <c r="C24" s="61"/>
      <c r="D24" s="36"/>
      <c r="E24" s="37"/>
      <c r="F24" s="40"/>
      <c r="G24" s="40"/>
      <c r="H24" s="31"/>
      <c r="I24" s="32"/>
      <c r="J24" s="34"/>
      <c r="K24" s="34"/>
      <c r="L24" s="34"/>
      <c r="M24" s="34"/>
    </row>
    <row r="25" spans="1:14" ht="22.5" customHeight="1" x14ac:dyDescent="0.2">
      <c r="A25" s="61"/>
      <c r="B25" s="61"/>
      <c r="C25" s="61"/>
      <c r="D25" s="36"/>
      <c r="E25" s="37"/>
      <c r="F25" s="40"/>
      <c r="G25" s="40"/>
      <c r="H25" s="31"/>
      <c r="I25" s="32"/>
      <c r="J25" s="34"/>
      <c r="K25" s="34"/>
      <c r="L25" s="34"/>
      <c r="M25" s="34"/>
    </row>
    <row r="26" spans="1:14" ht="22.5" customHeight="1" x14ac:dyDescent="0.2">
      <c r="A26" s="61"/>
      <c r="B26" s="61"/>
      <c r="C26" s="61"/>
      <c r="D26" s="36"/>
      <c r="E26" s="37"/>
      <c r="F26" s="40"/>
      <c r="G26" s="40"/>
      <c r="H26" s="31"/>
      <c r="I26" s="32"/>
      <c r="J26" s="34"/>
      <c r="K26" s="34"/>
      <c r="L26" s="34"/>
      <c r="M26" s="34"/>
    </row>
    <row r="27" spans="1:14" ht="22.5" customHeight="1" x14ac:dyDescent="0.2">
      <c r="A27" s="61"/>
      <c r="B27" s="61"/>
      <c r="C27" s="61"/>
      <c r="D27" s="36"/>
      <c r="E27" s="37"/>
      <c r="F27" s="40"/>
      <c r="G27" s="40"/>
      <c r="H27" s="31"/>
      <c r="I27" s="32"/>
      <c r="J27" s="34"/>
      <c r="K27" s="34"/>
      <c r="L27" s="34"/>
      <c r="M27" s="34"/>
    </row>
    <row r="28" spans="1:14" ht="22.5" customHeight="1" x14ac:dyDescent="0.2">
      <c r="A28" s="61"/>
      <c r="B28" s="61"/>
      <c r="C28" s="61"/>
      <c r="D28" s="36"/>
      <c r="E28" s="37"/>
      <c r="F28" s="40"/>
      <c r="G28" s="40"/>
      <c r="H28" s="31"/>
      <c r="I28" s="32"/>
      <c r="J28" s="34"/>
      <c r="K28" s="34"/>
      <c r="L28" s="34"/>
      <c r="M28" s="34"/>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6">
    <mergeCell ref="A6:M6"/>
    <mergeCell ref="A19:M19"/>
    <mergeCell ref="C1:G1"/>
    <mergeCell ref="A4:M4"/>
    <mergeCell ref="A2:M2"/>
    <mergeCell ref="A17:M17"/>
  </mergeCells>
  <hyperlinks>
    <hyperlink ref="A1" location="Overview!A1" display="Back to Overview"/>
  </hyperlinks>
  <pageMargins left="0.39370078740157483" right="0.35433070866141736" top="1.1023622047244095" bottom="0.55118110236220474" header="0.35433070866141736" footer="0.31496062992125984"/>
  <pageSetup paperSize="9" scale="38"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Overview</vt:lpstr>
      <vt:lpstr>Annex 1 LV and HV charges</vt:lpstr>
      <vt:lpstr>Annex 2 EHV charges</vt:lpstr>
      <vt:lpstr>Annex 2a Import</vt:lpstr>
      <vt:lpstr>Annex 2b Export</vt:lpstr>
      <vt:lpstr>Annex 3 Preserved charges</vt:lpstr>
      <vt:lpstr>Annex 4 LDNO charges</vt:lpstr>
      <vt:lpstr>Annex 5 LLFs</vt:lpstr>
      <vt:lpstr>Annex 6 New Designated EHV Prop</vt:lpstr>
      <vt:lpstr>Nodal prices</vt:lpstr>
      <vt:lpstr>SSC TPR unit rate lookup</vt:lpstr>
      <vt:lpstr>Charge Calculator</vt:lpstr>
      <vt:lpstr>'Annex 1 LV and HV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Designated EHV Prop'!Print_Area</vt:lpstr>
      <vt:lpstr>'Nodal prices'!Print_Area</vt:lpstr>
      <vt:lpstr>'Annex 1 LV and HV charges'!Print_Titles</vt:lpstr>
      <vt:lpstr>'Annex 2 EHV charges'!Print_Titles</vt:lpstr>
      <vt:lpstr>'Annex 2a Import'!Print_Titles</vt:lpstr>
      <vt:lpstr>'Annex 2b Export'!Print_Titles</vt:lpstr>
      <vt:lpstr>'Annex 4 LDNO charges'!Print_Titles</vt:lpstr>
      <vt:lpstr>'Annex 6 New Designated EHV Prop'!Print_Titles</vt:lpstr>
      <vt:lpstr>'Nodal prices'!Print_Titles</vt:lpstr>
      <vt:lpstr>'SSC TPR unit rate lookup'!Print_Titles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Rubin</dc:creator>
  <cp:lastModifiedBy>Hayley Connors</cp:lastModifiedBy>
  <cp:lastPrinted>2015-07-31T12:23:36Z</cp:lastPrinted>
  <dcterms:created xsi:type="dcterms:W3CDTF">2009-11-12T11:38:00Z</dcterms:created>
  <dcterms:modified xsi:type="dcterms:W3CDTF">2015-10-01T10:11:00Z</dcterms:modified>
</cp:coreProperties>
</file>