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 r:id="rId14"/>
  </externalReference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Import'!$A$2:$H$7</definedName>
    <definedName name="_xlnm.Print_Area" localSheetId="4">'Annex 2b Export'!$A$2:$H$7</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Prop'!$A$4:$Q$9</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4" i="17" l="1"/>
  <c r="S14" i="17"/>
  <c r="Q14" i="17"/>
  <c r="P14" i="17"/>
  <c r="O14" i="17"/>
  <c r="N14" i="17"/>
  <c r="M14" i="17"/>
  <c r="I14" i="17"/>
  <c r="H14" i="17"/>
  <c r="G14" i="17"/>
  <c r="F14" i="17"/>
  <c r="E14" i="17"/>
  <c r="D14" i="17"/>
  <c r="C14" i="17"/>
  <c r="R13" i="17"/>
  <c r="T10" i="17"/>
  <c r="T17" i="17" s="1"/>
  <c r="S10" i="17"/>
  <c r="S17" i="17" s="1"/>
  <c r="R10" i="17"/>
  <c r="Q10" i="17"/>
  <c r="Q17" i="17" s="1"/>
  <c r="P10" i="17"/>
  <c r="P17" i="17" s="1"/>
  <c r="O10" i="17"/>
  <c r="O17" i="17" s="1"/>
  <c r="N10" i="17"/>
  <c r="N18" i="17" s="1"/>
  <c r="M10" i="17"/>
  <c r="M17" i="17" s="1"/>
  <c r="I10" i="17"/>
  <c r="I17" i="17" s="1"/>
  <c r="H10" i="17"/>
  <c r="H17" i="17" s="1"/>
  <c r="G10" i="17"/>
  <c r="G18" i="17" s="1"/>
  <c r="F10" i="17"/>
  <c r="F17" i="17" s="1"/>
  <c r="E10" i="17"/>
  <c r="E17" i="17" s="1"/>
  <c r="D10" i="17"/>
  <c r="D17" i="17" s="1"/>
  <c r="C10" i="17"/>
  <c r="C18" i="17" s="1"/>
  <c r="T9" i="17"/>
  <c r="S9" i="17"/>
  <c r="R9" i="17"/>
  <c r="Q9" i="17"/>
  <c r="P9" i="17"/>
  <c r="O9" i="17"/>
  <c r="N9" i="17"/>
  <c r="M9" i="17"/>
  <c r="I9" i="17"/>
  <c r="H9" i="17"/>
  <c r="G9" i="17"/>
  <c r="F9" i="17"/>
  <c r="E9" i="17"/>
  <c r="D9" i="17"/>
  <c r="C9" i="17"/>
  <c r="A2" i="5"/>
  <c r="A2" i="4"/>
  <c r="N17" i="17" l="1"/>
  <c r="M21" i="17" s="1"/>
  <c r="N21" i="17"/>
  <c r="R17" i="17"/>
  <c r="O18" i="17"/>
  <c r="C17" i="17"/>
  <c r="D18" i="17"/>
  <c r="H18" i="17"/>
  <c r="G17" i="17"/>
  <c r="C21" i="17" s="1"/>
  <c r="R14" i="17"/>
  <c r="S18" i="17" s="1"/>
  <c r="E18" i="17"/>
  <c r="I18" i="17"/>
  <c r="P18" i="17"/>
  <c r="T18" i="17"/>
  <c r="F18" i="17"/>
  <c r="M18" i="17"/>
  <c r="Q18" i="17"/>
  <c r="A2" i="2"/>
  <c r="C22" i="17" l="1"/>
  <c r="M22" i="17"/>
  <c r="R18" i="17"/>
  <c r="N22" i="17" s="1"/>
  <c r="Q191" i="5"/>
  <c r="P191" i="5"/>
  <c r="O191" i="5"/>
  <c r="Q190" i="5"/>
  <c r="P190" i="5"/>
  <c r="O190" i="5"/>
  <c r="Q189" i="5"/>
  <c r="P189" i="5"/>
  <c r="O189" i="5"/>
  <c r="Q188" i="5"/>
  <c r="P188" i="5"/>
  <c r="O188" i="5"/>
  <c r="Q187" i="5"/>
  <c r="P187" i="5"/>
  <c r="O187" i="5"/>
  <c r="Q186" i="5"/>
  <c r="P186" i="5"/>
  <c r="O186" i="5"/>
  <c r="Q185" i="5"/>
  <c r="P185" i="5"/>
  <c r="O185" i="5"/>
  <c r="Q184" i="5"/>
  <c r="P184" i="5"/>
  <c r="O184" i="5"/>
  <c r="Q183" i="5"/>
  <c r="P183" i="5"/>
  <c r="O183" i="5"/>
  <c r="Q182" i="5"/>
  <c r="P182" i="5"/>
  <c r="O182" i="5"/>
  <c r="Q181" i="5"/>
  <c r="P181" i="5"/>
  <c r="O181" i="5"/>
  <c r="Q180" i="5"/>
  <c r="P180" i="5"/>
  <c r="O180" i="5"/>
  <c r="Q179" i="5"/>
  <c r="P179" i="5"/>
  <c r="O179" i="5"/>
  <c r="Q178" i="5"/>
  <c r="P178" i="5"/>
  <c r="O178" i="5"/>
  <c r="Q177" i="5"/>
  <c r="P177" i="5"/>
  <c r="O177" i="5"/>
  <c r="Q176" i="5"/>
  <c r="P176" i="5"/>
  <c r="O176" i="5"/>
  <c r="Q175" i="5"/>
  <c r="P175" i="5"/>
  <c r="O175" i="5"/>
  <c r="Q174" i="5"/>
  <c r="P174" i="5"/>
  <c r="O174" i="5"/>
  <c r="Q173" i="5"/>
  <c r="P173" i="5"/>
  <c r="O173" i="5"/>
  <c r="Q172" i="5"/>
  <c r="P172" i="5"/>
  <c r="O172" i="5"/>
  <c r="Q171" i="5"/>
  <c r="P171" i="5"/>
  <c r="O171" i="5"/>
  <c r="Q170" i="5"/>
  <c r="P170" i="5"/>
  <c r="O170" i="5"/>
  <c r="Q169" i="5"/>
  <c r="P169" i="5"/>
  <c r="O169" i="5"/>
  <c r="Q168" i="5"/>
  <c r="P168" i="5"/>
  <c r="O168" i="5"/>
  <c r="Q167" i="5"/>
  <c r="P167" i="5"/>
  <c r="O167" i="5"/>
  <c r="Q166" i="5"/>
  <c r="P166" i="5"/>
  <c r="O166" i="5"/>
  <c r="Q165" i="5"/>
  <c r="P165" i="5"/>
  <c r="O165" i="5"/>
  <c r="Q164" i="5"/>
  <c r="P164" i="5"/>
  <c r="O164" i="5"/>
  <c r="Q163" i="5"/>
  <c r="P163" i="5"/>
  <c r="O163" i="5"/>
  <c r="Q162" i="5"/>
  <c r="P162" i="5"/>
  <c r="O162" i="5"/>
  <c r="Q161" i="5"/>
  <c r="P161" i="5"/>
  <c r="O161" i="5"/>
  <c r="Q160" i="5"/>
  <c r="P160" i="5"/>
  <c r="O160" i="5"/>
  <c r="Q159" i="5"/>
  <c r="P159" i="5"/>
  <c r="O159" i="5"/>
  <c r="Q158" i="5"/>
  <c r="P158" i="5"/>
  <c r="O158" i="5"/>
  <c r="Q157" i="5"/>
  <c r="P157" i="5"/>
  <c r="O157" i="5"/>
  <c r="Q156" i="5"/>
  <c r="P156" i="5"/>
  <c r="O156" i="5"/>
  <c r="Q155" i="5"/>
  <c r="P155" i="5"/>
  <c r="O155" i="5"/>
  <c r="Q154" i="5"/>
  <c r="P154" i="5"/>
  <c r="O154" i="5"/>
  <c r="Q153" i="5"/>
  <c r="P153" i="5"/>
  <c r="O153" i="5"/>
  <c r="Q152" i="5"/>
  <c r="P152" i="5"/>
  <c r="O152" i="5"/>
  <c r="Q151" i="5"/>
  <c r="P151" i="5"/>
  <c r="O151" i="5"/>
  <c r="Q150" i="5"/>
  <c r="P150" i="5"/>
  <c r="O150" i="5"/>
  <c r="Q149" i="5"/>
  <c r="P149" i="5"/>
  <c r="O149" i="5"/>
  <c r="Q148" i="5"/>
  <c r="P148" i="5"/>
  <c r="O148" i="5"/>
  <c r="Q147" i="5"/>
  <c r="P147" i="5"/>
  <c r="O147" i="5"/>
  <c r="Q146" i="5"/>
  <c r="P146" i="5"/>
  <c r="O146" i="5"/>
  <c r="Q145" i="5"/>
  <c r="P145" i="5"/>
  <c r="O145" i="5"/>
  <c r="Q144" i="5"/>
  <c r="P144" i="5"/>
  <c r="O144" i="5"/>
  <c r="Q143" i="5"/>
  <c r="P143" i="5"/>
  <c r="O143" i="5"/>
  <c r="Q142" i="5"/>
  <c r="P142" i="5"/>
  <c r="O142" i="5"/>
  <c r="Q141" i="5"/>
  <c r="P141" i="5"/>
  <c r="O141" i="5"/>
  <c r="Q140" i="5"/>
  <c r="P140" i="5"/>
  <c r="O140" i="5"/>
  <c r="Q139" i="5"/>
  <c r="P139" i="5"/>
  <c r="O139" i="5"/>
  <c r="Q138" i="5"/>
  <c r="P138" i="5"/>
  <c r="O138" i="5"/>
  <c r="Q137" i="5"/>
  <c r="P137" i="5"/>
  <c r="O137"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Q120" i="5"/>
  <c r="P120" i="5"/>
  <c r="O120" i="5"/>
  <c r="Q119" i="5"/>
  <c r="P119" i="5"/>
  <c r="O119" i="5"/>
  <c r="Q118" i="5"/>
  <c r="P118" i="5"/>
  <c r="O118" i="5"/>
  <c r="Q117" i="5"/>
  <c r="P117" i="5"/>
  <c r="O117" i="5"/>
  <c r="Q116" i="5"/>
  <c r="P116" i="5"/>
  <c r="O116" i="5"/>
  <c r="Q115" i="5"/>
  <c r="P115" i="5"/>
  <c r="O115" i="5"/>
  <c r="Q114" i="5"/>
  <c r="P114" i="5"/>
  <c r="O114" i="5"/>
  <c r="Q113" i="5"/>
  <c r="P113" i="5"/>
  <c r="O113" i="5"/>
  <c r="Q112" i="5"/>
  <c r="P112" i="5"/>
  <c r="O112" i="5"/>
  <c r="Q111" i="5"/>
  <c r="P111" i="5"/>
  <c r="O111" i="5"/>
  <c r="Q110" i="5"/>
  <c r="P110" i="5"/>
  <c r="O110" i="5"/>
  <c r="Q109" i="5"/>
  <c r="P109" i="5"/>
  <c r="O109" i="5"/>
  <c r="Q108" i="5"/>
  <c r="P108" i="5"/>
  <c r="O108" i="5"/>
  <c r="Q107" i="5"/>
  <c r="P107" i="5"/>
  <c r="O107" i="5"/>
  <c r="Q106" i="5"/>
  <c r="P106" i="5"/>
  <c r="O106" i="5"/>
  <c r="Q105" i="5"/>
  <c r="P105" i="5"/>
  <c r="O105" i="5"/>
  <c r="Q104" i="5"/>
  <c r="P104" i="5"/>
  <c r="O104" i="5"/>
  <c r="Q103" i="5"/>
  <c r="P103" i="5"/>
  <c r="O103" i="5"/>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A3" i="6" l="1"/>
  <c r="J31" i="2" l="1"/>
  <c r="J30" i="2"/>
  <c r="J17" i="2"/>
  <c r="J16" i="2"/>
  <c r="J15" i="2"/>
  <c r="J14" i="2"/>
  <c r="A2" i="7" l="1"/>
  <c r="A8" i="8"/>
  <c r="A4" i="8"/>
  <c r="A2" i="14"/>
  <c r="A2" i="13"/>
  <c r="A2" i="12"/>
  <c r="F4" i="14" l="1"/>
  <c r="G4" i="14"/>
  <c r="H4" i="14"/>
  <c r="E4" i="14"/>
  <c r="E4" i="13"/>
  <c r="F4" i="13"/>
  <c r="G4" i="13"/>
  <c r="H4" i="13"/>
  <c r="B2" i="17" l="1"/>
  <c r="G5" i="13" l="1"/>
  <c r="E5" i="13"/>
  <c r="F5" i="13"/>
  <c r="H5" i="13"/>
  <c r="A6" i="13" a="1"/>
  <c r="A6" i="13" s="1"/>
  <c r="F6" i="13" l="1"/>
  <c r="C6" i="13"/>
  <c r="D6" i="13"/>
  <c r="H6" i="13"/>
  <c r="A7" i="13" a="1"/>
  <c r="A7" i="13" s="1"/>
  <c r="E6" i="13"/>
  <c r="B6" i="13"/>
  <c r="G6" i="13"/>
  <c r="G7" i="13" l="1"/>
  <c r="C7" i="13"/>
  <c r="D7" i="13"/>
  <c r="E7" i="13"/>
  <c r="H7" i="13"/>
  <c r="F7" i="13"/>
  <c r="B7" i="13"/>
  <c r="A6" i="14" a="1"/>
  <c r="A6" i="14" s="1"/>
  <c r="F5" i="14"/>
  <c r="E5" i="14"/>
  <c r="H5" i="14"/>
  <c r="G5" i="14"/>
  <c r="E6" i="14" l="1"/>
  <c r="C6" i="14"/>
  <c r="A7" i="14" a="1"/>
  <c r="A7" i="14" s="1"/>
  <c r="D6" i="14"/>
  <c r="G6" i="14"/>
  <c r="B6" i="14"/>
  <c r="H6" i="14"/>
  <c r="F6" i="14"/>
  <c r="E7" i="14" l="1"/>
  <c r="B7" i="14"/>
  <c r="F7" i="14"/>
  <c r="C7" i="14"/>
  <c r="G7" i="14"/>
  <c r="D7" i="14"/>
  <c r="H7" i="14"/>
</calcChain>
</file>

<file path=xl/sharedStrings.xml><?xml version="1.0" encoding="utf-8"?>
<sst xmlns="http://schemas.openxmlformats.org/spreadsheetml/2006/main" count="2370" uniqueCount="791">
  <si>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</si>
  <si>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</si>
  <si>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</si>
  <si>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</si>
  <si>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</si>
  <si>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</si>
  <si>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</si>
  <si>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</si>
  <si>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</si>
  <si>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</si>
  <si>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</si>
  <si>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</si>
  <si>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</si>
  <si>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</si>
  <si>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</si>
  <si>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</si>
  <si>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</si>
  <si>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</si>
  <si>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</si>
  <si>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</si>
  <si>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</si>
  <si>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</si>
  <si>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</si>
  <si>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</si>
  <si>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</si>
  <si>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</si>
  <si>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</si>
  <si>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</si>
  <si>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</si>
  <si>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</si>
  <si>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</si>
  <si>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</si>
  <si>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</si>
  <si>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</si>
  <si>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</si>
  <si>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</si>
  <si>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</si>
  <si>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</si>
  <si>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</si>
  <si>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</si>
  <si>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</si>
  <si>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</si>
  <si>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</si>
  <si>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</si>
  <si>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</si>
  <si>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</si>
  <si>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</si>
  <si>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</si>
  <si>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</si>
  <si>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</si>
  <si>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</si>
  <si>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</si>
  <si>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</si>
  <si>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</si>
  <si>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</si>
  <si>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</si>
  <si>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</si>
  <si>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</si>
  <si>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</si>
  <si>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</si>
  <si>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</si>
  <si>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</si>
  <si>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</si>
  <si>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</si>
  <si>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</si>
  <si>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</si>
  <si>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</si>
  <si>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</si>
  <si>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</si>
  <si>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</si>
  <si>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</si>
  <si>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</si>
  <si>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</si>
  <si>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</si>
  <si>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</si>
  <si>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</si>
  <si>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</si>
  <si>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</si>
  <si>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</si>
  <si>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</si>
  <si>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</si>
  <si>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</si>
  <si>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</si>
  <si>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</si>
  <si>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</si>
  <si>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</si>
  <si>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</si>
  <si>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</si>
  <si>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</si>
  <si>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</si>
  <si>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</si>
  <si>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</si>
  <si>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</si>
  <si>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</si>
  <si>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</si>
  <si>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</si>
  <si>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</si>
  <si>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</si>
  <si>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</si>
  <si>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</si>
  <si>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</si>
  <si>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</si>
  <si>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</si>
  <si>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</si>
  <si>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</si>
  <si>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</si>
  <si>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</si>
  <si>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</si>
  <si>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</si>
  <si>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</si>
  <si>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</si>
  <si>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</si>
  <si>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</si>
  <si>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</si>
  <si>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</si>
  <si>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</si>
  <si>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</si>
  <si>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</si>
  <si>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</si>
  <si>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</si>
  <si>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</si>
  <si>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</si>
  <si>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</si>
  <si>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</si>
  <si>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</si>
  <si>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</si>
  <si>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</si>
  <si>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</si>
  <si>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</si>
  <si>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</si>
  <si>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</si>
  <si>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</si>
  <si>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</si>
  <si>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</si>
  <si>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</si>
  <si>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</si>
  <si>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</si>
  <si>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</si>
  <si>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</si>
  <si>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</si>
  <si>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</si>
  <si>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</si>
  <si>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</si>
  <si>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</si>
  <si>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</si>
  <si>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</si>
  <si>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</si>
  <si>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</si>
  <si>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</si>
  <si>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</si>
  <si>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</si>
  <si>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</si>
  <si>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</si>
  <si>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</si>
  <si>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</si>
  <si>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</si>
  <si>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</si>
  <si>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</si>
  <si>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</si>
  <si>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</si>
  <si>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</si>
  <si>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</si>
  <si>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</si>
  <si>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</si>
  <si>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</si>
  <si>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</si>
  <si>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</si>
  <si>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</si>
  <si>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</si>
  <si>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</si>
  <si>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</si>
  <si>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</si>
  <si>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</si>
  <si>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</si>
  <si>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</si>
  <si>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</si>
  <si>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</si>
  <si>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</si>
  <si>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</si>
  <si>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</si>
  <si>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</si>
  <si>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</si>
  <si>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</si>
  <si>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</si>
  <si>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</si>
  <si>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</si>
  <si>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</si>
  <si>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</si>
  <si>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</si>
  <si>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</si>
  <si>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</si>
  <si>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</si>
  <si>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</si>
  <si>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</si>
  <si>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</si>
  <si>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</si>
  <si>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</si>
  <si>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</si>
  <si>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</si>
  <si>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</si>
  <si>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</si>
  <si>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</si>
  <si>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</si>
  <si>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</si>
  <si>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</si>
  <si>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</si>
  <si>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</si>
  <si>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</si>
  <si>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</si>
  <si>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</si>
  <si>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</si>
  <si>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</si>
  <si>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</si>
  <si>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</si>
  <si>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</si>
  <si>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</si>
  <si>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</si>
  <si>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</si>
  <si>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</si>
  <si>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</si>
  <si>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</si>
  <si>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</si>
  <si>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</si>
  <si>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</si>
  <si>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</si>
  <si>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</si>
  <si>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</si>
  <si>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</si>
  <si>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</si>
  <si>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</si>
  <si>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</si>
  <si>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</si>
  <si>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</si>
  <si>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</si>
  <si>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</si>
  <si>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</si>
  <si>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</si>
  <si>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</si>
  <si>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</si>
  <si>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</si>
  <si>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</si>
  <si>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</si>
  <si>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</si>
  <si>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</si>
  <si>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</si>
  <si>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</si>
  <si>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</si>
  <si>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</si>
  <si>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</si>
  <si>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</si>
  <si>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</si>
  <si>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</si>
  <si>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</si>
  <si>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</si>
  <si>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</si>
  <si>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</si>
  <si>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</si>
  <si>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</si>
  <si>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</si>
  <si>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</si>
  <si>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</si>
  <si>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</si>
  <si>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</si>
  <si>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</si>
  <si>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</si>
  <si>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</si>
  <si>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</si>
  <si>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</si>
  <si>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</si>
  <si>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</si>
  <si>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</si>
  <si>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</si>
  <si>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</si>
  <si>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</si>
  <si>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</si>
  <si>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</si>
  <si>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</si>
  <si>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</si>
  <si>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</si>
  <si>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</si>
  <si>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</si>
  <si>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</si>
  <si>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</si>
  <si>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</si>
  <si>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</si>
  <si>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</si>
  <si>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</si>
  <si>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</si>
  <si>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</si>
  <si>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</si>
  <si>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</si>
  <si>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</si>
  <si>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</si>
  <si>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</si>
  <si>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</si>
  <si>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</si>
  <si>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</si>
  <si>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</si>
  <si>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</si>
  <si>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</si>
  <si>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</si>
  <si>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</si>
  <si>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</si>
  <si>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</si>
  <si>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</si>
  <si>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</si>
  <si>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</si>
  <si>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</si>
  <si>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</si>
  <si>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</si>
  <si>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</si>
  <si>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</si>
  <si>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</si>
  <si>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</si>
  <si>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</si>
  <si>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</si>
  <si>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</si>
  <si>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</si>
  <si>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</si>
  <si>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</si>
  <si>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</si>
  <si>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</si>
  <si>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</si>
  <si>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</si>
  <si>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</si>
  <si>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</si>
  <si>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</si>
  <si>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</si>
  <si>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</si>
  <si>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</si>
  <si>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</si>
  <si>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</si>
  <si>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</si>
  <si>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</si>
  <si>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</si>
  <si>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</si>
  <si>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</si>
  <si>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</si>
  <si>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</si>
  <si>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</si>
  <si>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</si>
  <si>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</si>
  <si>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</si>
  <si>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</si>
  <si>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</si>
  <si>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</si>
  <si>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</si>
  <si>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</si>
  <si>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</si>
  <si>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</si>
  <si>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</si>
  <si>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</si>
  <si>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</si>
  <si>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</si>
  <si>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</si>
  <si>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</si>
  <si>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</si>
  <si>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</si>
  <si>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</si>
  <si>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</si>
  <si>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</si>
  <si>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</si>
  <si>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</si>
  <si>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</si>
  <si>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</si>
  <si>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</si>
  <si>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</si>
  <si>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</si>
  <si>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</si>
  <si>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</si>
  <si>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</si>
  <si>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</si>
  <si>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</si>
  <si>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</si>
  <si>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</si>
  <si>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</si>
  <si>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</si>
  <si>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</si>
  <si>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</si>
  <si>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</si>
  <si>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</si>
  <si>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</si>
  <si>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</si>
  <si>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</si>
  <si>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</si>
  <si>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</si>
  <si>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</si>
  <si>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</si>
  <si>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</si>
  <si>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</si>
  <si>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</si>
  <si>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</si>
  <si>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</si>
  <si>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</si>
  <si>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</si>
  <si>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</si>
  <si>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</si>
  <si>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</si>
  <si>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</si>
  <si>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</si>
  <si>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</si>
  <si>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</si>
  <si>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</si>
  <si>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</si>
  <si>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</si>
  <si>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</si>
  <si>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</si>
  <si>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</si>
  <si>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</si>
  <si>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</si>
  <si>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</si>
  <si>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</si>
  <si>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</si>
  <si>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</si>
  <si>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</si>
  <si>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</si>
  <si>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</si>
  <si>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</si>
  <si>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</si>
  <si>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</si>
  <si>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</si>
  <si>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</si>
  <si>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</si>
  <si>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</si>
  <si>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</si>
  <si>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</si>
  <si>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</si>
  <si>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</si>
  <si>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</si>
  <si>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</si>
  <si>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</si>
  <si>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</si>
  <si>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</si>
  <si>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</si>
  <si>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</si>
  <si>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</si>
  <si>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</si>
  <si>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</si>
  <si>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</si>
  <si>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</si>
  <si>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</si>
  <si>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</si>
  <si>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</si>
  <si>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</si>
  <si>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</si>
  <si>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</si>
  <si>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</si>
  <si>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</si>
  <si>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</si>
  <si>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</si>
  <si>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</si>
  <si>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</si>
  <si>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</si>
  <si>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</si>
  <si>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</si>
  <si>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</si>
  <si>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</si>
  <si>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</si>
  <si>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</si>
  <si>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</si>
  <si>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</si>
  <si>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</si>
  <si>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</si>
  <si>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</si>
  <si>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</si>
  <si>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</si>
  <si>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</si>
  <si>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</si>
  <si>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</si>
  <si>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</si>
  <si>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</si>
  <si>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</si>
  <si>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</si>
  <si>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</si>
  <si>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</si>
  <si>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</si>
  <si>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</si>
  <si>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</si>
  <si>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</si>
  <si>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</si>
  <si>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</si>
  <si>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</si>
  <si>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</si>
  <si>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</si>
  <si>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</si>
  <si>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</si>
  <si>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</si>
  <si>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</si>
  <si>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</si>
  <si>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</si>
  <si>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</si>
  <si>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</si>
  <si>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</si>
  <si>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</si>
  <si>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</si>
  <si>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</si>
  <si>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</si>
  <si>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</si>
  <si>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</si>
  <si>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</si>
  <si>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</si>
  <si>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</si>
  <si>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</si>
  <si>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</si>
  <si>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</si>
  <si>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</si>
  <si>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16:00 – 19:00</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</si>
  <si>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</si>
  <si>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</si>
  <si>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</si>
  <si>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</si>
  <si>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</si>
  <si>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</si>
  <si>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</si>
  <si>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</si>
  <si>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</si>
  <si>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</si>
  <si>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</si>
  <si>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</si>
  <si>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</si>
  <si>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</si>
  <si>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</si>
  <si>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</si>
  <si>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</si>
  <si>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</si>
  <si>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</si>
  <si>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</si>
  <si>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</si>
  <si>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</si>
  <si>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</si>
  <si>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</si>
  <si>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</si>
  <si>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</si>
  <si>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</si>
  <si>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</si>
  <si>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</si>
  <si>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</si>
  <si>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</si>
  <si>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</si>
  <si>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</si>
  <si>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</si>
  <si>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</si>
  <si>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</si>
  <si>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</si>
  <si>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</si>
  <si>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</si>
  <si>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</si>
  <si>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</si>
  <si>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</si>
  <si>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</si>
  <si>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</si>
  <si>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</si>
  <si>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</si>
  <si>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</si>
  <si>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</si>
  <si>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</si>
  <si>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</si>
  <si>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</si>
  <si>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</si>
  <si>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</si>
  <si>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</si>
  <si>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</si>
  <si>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</si>
  <si>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</si>
  <si>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</si>
  <si>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</si>
  <si>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</si>
  <si>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</si>
  <si>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</si>
  <si>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</si>
  <si>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</si>
  <si>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</si>
  <si>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</si>
  <si>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</si>
  <si>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</si>
  <si>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</si>
  <si>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</si>
  <si>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</si>
  <si>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</si>
  <si>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</si>
  <si>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</si>
  <si>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</si>
  <si>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</si>
  <si>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</si>
  <si>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</si>
  <si>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</si>
  <si>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</si>
  <si>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</si>
  <si>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</si>
  <si>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</si>
  <si>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</si>
  <si>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</si>
  <si>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</si>
  <si>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</si>
  <si>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</si>
  <si>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</si>
  <si>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</si>
  <si>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</si>
  <si>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</si>
  <si>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</si>
  <si>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</si>
  <si>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</si>
  <si>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</si>
  <si>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</si>
  <si>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</si>
  <si>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</si>
  <si>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</si>
  <si>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</si>
  <si>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</si>
  <si>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</si>
  <si>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</si>
  <si>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</si>
  <si>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</si>
  <si>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</si>
  <si>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</si>
  <si>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</si>
  <si>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</si>
  <si>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</si>
  <si>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</si>
  <si>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</si>
  <si>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</si>
  <si>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</si>
  <si>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</si>
  <si>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</si>
  <si>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</si>
  <si>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</si>
  <si>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</si>
  <si>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</si>
  <si>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</si>
  <si>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</si>
  <si>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</si>
  <si>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</si>
  <si>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</si>
  <si>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</si>
  <si>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</si>
  <si>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</si>
  <si>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</si>
  <si>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</si>
  <si>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</si>
  <si>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</si>
  <si>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</si>
  <si>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</si>
  <si>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</si>
  <si>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</si>
  <si>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</si>
  <si>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</si>
  <si>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</si>
  <si>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</si>
  <si>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</si>
  <si>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</si>
  <si>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</si>
  <si>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</si>
  <si>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</si>
  <si>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</si>
  <si>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</si>
  <si>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</si>
  <si>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</si>
  <si>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</si>
  <si>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</si>
  <si>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</si>
  <si>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</si>
  <si>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</si>
  <si>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</si>
  <si>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</si>
  <si>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</si>
  <si>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</si>
  <si>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</si>
  <si>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</si>
  <si>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</si>
  <si>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</si>
  <si>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</si>
  <si>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</si>
  <si>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</si>
  <si>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</si>
  <si>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</si>
  <si>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</si>
  <si>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</si>
  <si>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</si>
  <si>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</si>
  <si>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</si>
  <si>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</si>
  <si>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</si>
  <si>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</si>
  <si>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</si>
  <si>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</si>
  <si>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</si>
  <si>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</si>
  <si>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</si>
  <si>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</si>
  <si>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</si>
  <si>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</si>
  <si>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</si>
  <si>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</si>
  <si>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</si>
  <si>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</si>
  <si>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</si>
  <si>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</si>
  <si>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</si>
  <si>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</si>
  <si>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</si>
  <si>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</si>
  <si>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</si>
  <si>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</si>
  <si>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</si>
  <si>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</si>
  <si>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</si>
  <si>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00:30 - 07:30</t>
  </si>
  <si>
    <t>00:00 - 00:30
07:30 - 24:00</t>
  </si>
  <si>
    <t>07:30 – 16:00</t>
  </si>
  <si>
    <t>00:00 - 00:30
19:00 - 24:00</t>
  </si>
  <si>
    <t>Tariff name</t>
  </si>
  <si>
    <t>Excess capacity charge
p/kVA/day</t>
  </si>
  <si>
    <t>Copy EDCM table 5001 range starting B101 and paste into G11.  Extend or reduce print area as required.</t>
  </si>
  <si>
    <t/>
  </si>
  <si>
    <t>Import
excess capacity charge
(p/kVA/day)</t>
  </si>
  <si>
    <t>Export
excess capacity charge
(p/kVA/day)</t>
  </si>
  <si>
    <t>excess capacity charge
p/kVA/day</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</si>
  <si>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</si>
  <si>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</si>
  <si>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</si>
  <si>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Nov to Feb
(excluding 22nd Dec to
4th Jan inclusive)</t>
  </si>
  <si>
    <t>Monday to Friday
Mar to Oct
(plus 22nd Dec to
4th Jan inclusive)</t>
  </si>
  <si>
    <t>This form is intentionally left blank</t>
  </si>
  <si>
    <r>
      <rPr>
        <sz val="10"/>
        <color theme="1"/>
        <rFont val="Arial"/>
        <family val="2"/>
      </rPr>
      <t>440, 230, 441, 442, 443, 444, 445, 446, 447, 448, 436, 437, 438, 439</t>
    </r>
    <r>
      <rPr>
        <sz val="10"/>
        <color rgb="FFFF0000"/>
        <rFont val="Arial"/>
        <family val="2"/>
      </rPr>
      <t xml:space="preserve">, </t>
    </r>
    <r>
      <rPr>
        <sz val="10"/>
        <color theme="1"/>
        <rFont val="Arial"/>
        <family val="2"/>
      </rPr>
      <t xml:space="preserve">452, 234, 456, 457, 458, 232, 471, 472, 473. 474, 459, 233, 460, 236, 461, 237, 462, 463, </t>
    </r>
  </si>
  <si>
    <t>235, 455, 238, 468, 469, 470</t>
  </si>
  <si>
    <t>N/A</t>
  </si>
  <si>
    <t>FINAL</t>
  </si>
  <si>
    <t>Harlaxton Energy Networks Limited - GSP_K</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</si>
  <si>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</si>
  <si>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</si>
  <si>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</si>
  <si>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</si>
  <si>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</si>
  <si>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440, 230</t>
  </si>
  <si>
    <t>441, 442</t>
  </si>
  <si>
    <t>443, 444</t>
  </si>
  <si>
    <t>445, 446</t>
  </si>
  <si>
    <t>447, 448</t>
  </si>
  <si>
    <t>450</t>
  </si>
  <si>
    <t>436, 437</t>
  </si>
  <si>
    <t>438, 439</t>
  </si>
  <si>
    <t>452, 234</t>
  </si>
  <si>
    <t>453, 454</t>
  </si>
  <si>
    <t>235, 455</t>
  </si>
  <si>
    <t>456, 457</t>
  </si>
  <si>
    <t>458, 232</t>
  </si>
  <si>
    <t>471, 472</t>
  </si>
  <si>
    <t>473, 474</t>
  </si>
  <si>
    <t>459, 233</t>
  </si>
  <si>
    <t>460, 236</t>
  </si>
  <si>
    <t>632, 633</t>
  </si>
  <si>
    <t>461, 237</t>
  </si>
  <si>
    <t>462, 463</t>
  </si>
  <si>
    <t>464, 465</t>
  </si>
  <si>
    <t>466, 467</t>
  </si>
  <si>
    <t>238, 468</t>
  </si>
  <si>
    <t>469, 470</t>
  </si>
  <si>
    <t>Annex 2 contains the charges to Designated EHV Properties and charges applied to LDNOs with Designated EHV Properties/end-users embedded in networks within the Harlaxton Energy Networks Limited - GSP_K Licence area.</t>
  </si>
  <si>
    <t>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</si>
  <si>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Netwroks Limited - GSP_K Licence area.</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</si>
  <si>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</si>
  <si>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</si>
  <si>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</si>
  <si>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</si>
  <si>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</si>
  <si>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</si>
  <si>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</si>
  <si>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HV Generation Non-Intermittent no RP charge</t>
  </si>
  <si>
    <t>HV Generation Intermittent no RP charge</t>
  </si>
  <si>
    <t>LV Sub Generation Non-Intermittent no RP charge</t>
  </si>
  <si>
    <t>LV Sub Generation Intermittent no RP charge</t>
  </si>
  <si>
    <t>LV Generation Non-Intermittent no RP charge</t>
  </si>
  <si>
    <t>LV Generation Intermittent no RP charge</t>
  </si>
  <si>
    <t>TBC</t>
  </si>
  <si>
    <t>8&amp;0</t>
  </si>
  <si>
    <t>LV Generation NHH or Aggregate HH</t>
  </si>
  <si>
    <t>2019/2020</t>
  </si>
  <si>
    <t>1st April 2019</t>
  </si>
  <si>
    <t>LDNO HVplus: Small Non Domestic Off Peak (related MPAN)</t>
  </si>
  <si>
    <t>LDNO EHV: Small Non Domestic Off Peak (related MPAN)</t>
  </si>
  <si>
    <t>LDNO 132kV/EHV: Small Non Domestic Off Peak (related MPAN)</t>
  </si>
  <si>
    <t>LDNO 132kV: Small Non Domestic Off Peak (related MPAN)</t>
  </si>
  <si>
    <t>LDNO 0000: Small Non Domestic Off Peak (related MPAN)</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</si>
  <si>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</si>
  <si>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</si>
  <si>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Average daily exceeded capacity
kVA</t>
  </si>
  <si>
    <t>Exceeded capacity charge
£</t>
  </si>
  <si>
    <t>Import exceeded capacity charge
£</t>
  </si>
  <si>
    <t>Export exceeded capacity charge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</si>
  <si>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</si>
  <si>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450, 453, 454, 632, 633, 464, 465, 466, 467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</si>
</sst>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
      <sz val="12"/>
      <name val="Arial"/>
      <family val="2"/>
    </font>
    <font>
      <sz val="10"/>
      <color rgb="FF9C65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3">
    <xf numFmtId="0" fontId="0" fillId="0" borderId="0"/>
    <xf numFmtId="0" fontId="9" fillId="0" borderId="0"/>
    <xf numFmtId="0" fontId="16" fillId="0" borderId="0" applyNumberFormat="0" applyFill="0" applyBorder="0" applyAlignment="0" applyProtection="0"/>
    <xf numFmtId="0" fontId="17" fillId="5" borderId="8" applyNumberFormat="0" applyAlignment="0" applyProtection="0"/>
    <xf numFmtId="0" fontId="18" fillId="0" borderId="0" applyNumberFormat="0" applyFill="0" applyBorder="0" applyAlignment="0" applyProtection="0">
      <alignment vertical="top"/>
      <protection locked="0"/>
    </xf>
    <xf numFmtId="0" fontId="23" fillId="0" borderId="11" applyNumberFormat="0" applyFill="0" applyAlignment="0" applyProtection="0"/>
    <xf numFmtId="0" fontId="16" fillId="0" borderId="12" applyNumberFormat="0" applyFill="0" applyAlignment="0" applyProtection="0"/>
    <xf numFmtId="0" fontId="11" fillId="0" borderId="0"/>
    <xf numFmtId="43" fontId="11" fillId="0" borderId="0" applyFont="0" applyFill="0" applyBorder="0" applyAlignment="0" applyProtection="0"/>
    <xf numFmtId="0" fontId="8" fillId="0" borderId="0"/>
    <xf numFmtId="0" fontId="11" fillId="0" borderId="0"/>
    <xf numFmtId="0" fontId="30" fillId="22"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4" fillId="6" borderId="0" applyNumberFormat="0" applyBorder="0" applyAlignment="0" applyProtection="0"/>
    <xf numFmtId="0" fontId="34" fillId="25" borderId="0" applyNumberFormat="0" applyBorder="0" applyAlignment="0" applyProtection="0"/>
    <xf numFmtId="0" fontId="30" fillId="23" borderId="0" applyNumberFormat="0" applyBorder="0" applyAlignment="0" applyProtection="0"/>
    <xf numFmtId="0" fontId="7" fillId="0" borderId="0"/>
    <xf numFmtId="0" fontId="6" fillId="0" borderId="0"/>
    <xf numFmtId="0" fontId="6" fillId="0" borderId="0"/>
    <xf numFmtId="0" fontId="6" fillId="0" borderId="0"/>
    <xf numFmtId="0" fontId="36" fillId="34" borderId="0" applyNumberFormat="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40" fillId="34" borderId="0" applyNumberFormat="0" applyBorder="0" applyAlignment="0" applyProtection="0"/>
    <xf numFmtId="0" fontId="1" fillId="0" borderId="0"/>
    <xf numFmtId="0" fontId="1" fillId="0" borderId="0"/>
    <xf numFmtId="0" fontId="1" fillId="0" borderId="0"/>
    <xf numFmtId="0" fontId="1" fillId="0" borderId="0"/>
    <xf numFmtId="0" fontId="36" fillId="34" borderId="0" applyNumberFormat="0" applyBorder="0" applyAlignment="0" applyProtection="0"/>
  </cellStyleXfs>
  <cellXfs count="404">
    <xf numFmtId="0" fontId="0" fillId="0" borderId="0" xfId="0"/>
    <xf numFmtId="0" fontId="11"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2" fillId="0" borderId="3"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vertical="top" wrapText="1"/>
    </xf>
    <xf numFmtId="0" fontId="0" fillId="0" borderId="0" xfId="0" applyBorder="1"/>
    <xf numFmtId="0" fontId="18" fillId="2" borderId="0" xfId="4" applyFill="1" applyAlignment="1" applyProtection="1">
      <alignment vertical="center"/>
      <protection hidden="1"/>
    </xf>
    <xf numFmtId="0" fontId="19" fillId="2" borderId="0" xfId="4" applyFont="1" applyFill="1" applyAlignment="1" applyProtection="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2" borderId="0" xfId="0" applyFont="1" applyFill="1" applyAlignment="1">
      <alignment vertical="center"/>
    </xf>
    <xf numFmtId="0" fontId="0" fillId="0" borderId="0" xfId="0" applyProtection="1">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9" fontId="25" fillId="3" borderId="1" xfId="0" applyNumberFormat="1" applyFont="1" applyFill="1" applyBorder="1" applyAlignment="1" applyProtection="1">
      <alignment horizontal="center" vertical="center"/>
    </xf>
    <xf numFmtId="0" fontId="0" fillId="15" borderId="0" xfId="0" applyFill="1"/>
    <xf numFmtId="0" fontId="11" fillId="2" borderId="0" xfId="7" applyFont="1" applyFill="1" applyAlignment="1">
      <alignment vertical="center"/>
    </xf>
    <xf numFmtId="0" fontId="13" fillId="2" borderId="0" xfId="7" applyFont="1" applyFill="1" applyAlignment="1">
      <alignment vertical="center"/>
    </xf>
    <xf numFmtId="0" fontId="11" fillId="2" borderId="0" xfId="7" applyFont="1" applyFill="1" applyAlignment="1">
      <alignment horizontal="center" vertical="center"/>
    </xf>
    <xf numFmtId="166" fontId="11" fillId="2" borderId="0" xfId="7" applyNumberFormat="1" applyFont="1" applyFill="1" applyAlignment="1">
      <alignment horizontal="center" vertical="center"/>
    </xf>
    <xf numFmtId="0" fontId="11" fillId="2" borderId="0" xfId="7" applyFont="1" applyFill="1"/>
    <xf numFmtId="0" fontId="25" fillId="15" borderId="1" xfId="0" applyNumberFormat="1" applyFont="1" applyFill="1" applyBorder="1" applyAlignment="1" applyProtection="1">
      <alignment horizontal="center" vertical="center" wrapText="1"/>
      <protection locked="0"/>
    </xf>
    <xf numFmtId="0" fontId="11" fillId="0" borderId="0" xfId="0" applyFont="1" applyProtection="1">
      <protection locked="0"/>
    </xf>
    <xf numFmtId="49" fontId="23" fillId="0" borderId="0" xfId="5" applyNumberFormat="1" applyFont="1" applyBorder="1" applyAlignment="1" applyProtection="1">
      <alignment vertical="center"/>
      <protection locked="0"/>
    </xf>
    <xf numFmtId="49" fontId="16" fillId="6" borderId="0" xfId="2" applyNumberFormat="1" applyFont="1" applyFill="1" applyBorder="1" applyAlignment="1" applyProtection="1">
      <alignment vertical="center" wrapText="1"/>
      <protection locked="0"/>
    </xf>
    <xf numFmtId="49" fontId="16" fillId="0" borderId="0" xfId="6" applyNumberFormat="1" applyFont="1" applyBorder="1" applyAlignment="1" applyProtection="1">
      <alignment vertical="center"/>
      <protection locked="0"/>
    </xf>
    <xf numFmtId="49" fontId="28"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0" fillId="15" borderId="0" xfId="0" applyFill="1" applyAlignment="1">
      <alignment vertical="center"/>
    </xf>
    <xf numFmtId="0" fontId="22"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3" fillId="15" borderId="0" xfId="7" applyFont="1" applyFill="1" applyBorder="1" applyAlignment="1">
      <alignment vertical="center"/>
    </xf>
    <xf numFmtId="0" fontId="11" fillId="15" borderId="10" xfId="0" applyFont="1" applyFill="1" applyBorder="1" applyAlignment="1">
      <alignment horizontal="center" vertical="center" wrapText="1"/>
    </xf>
    <xf numFmtId="0" fontId="22" fillId="15" borderId="10" xfId="2" applyNumberFormat="1" applyFont="1" applyFill="1" applyBorder="1" applyAlignment="1">
      <alignment horizontal="center" vertical="center" wrapText="1"/>
    </xf>
    <xf numFmtId="0" fontId="12" fillId="0" borderId="7" xfId="0" applyFont="1" applyBorder="1" applyAlignment="1">
      <alignment vertical="top" wrapText="1"/>
    </xf>
    <xf numFmtId="0" fontId="12" fillId="0" borderId="1" xfId="0" applyFont="1" applyBorder="1" applyAlignment="1">
      <alignment vertical="top" wrapText="1"/>
    </xf>
    <xf numFmtId="0" fontId="12" fillId="0" borderId="16" xfId="0" applyFont="1" applyFill="1" applyBorder="1" applyAlignment="1">
      <alignment vertical="center" wrapText="1"/>
    </xf>
    <xf numFmtId="0" fontId="11" fillId="0" borderId="17" xfId="0" applyFont="1" applyFill="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1" fillId="0" borderId="0" xfId="7" applyProtection="1"/>
    <xf numFmtId="0" fontId="18" fillId="0" borderId="0" xfId="4" applyAlignment="1" applyProtection="1"/>
    <xf numFmtId="0" fontId="11" fillId="0" borderId="0" xfId="7" applyFill="1" applyBorder="1" applyProtection="1"/>
    <xf numFmtId="0" fontId="11" fillId="2" borderId="0" xfId="7" applyFill="1" applyAlignment="1" applyProtection="1">
      <alignment vertical="center"/>
    </xf>
    <xf numFmtId="0" fontId="22" fillId="0" borderId="0" xfId="2" applyNumberFormat="1" applyFont="1" applyFill="1" applyBorder="1" applyAlignment="1" applyProtection="1">
      <alignment horizontal="center" vertical="center" wrapText="1"/>
    </xf>
    <xf numFmtId="0" fontId="11" fillId="0" borderId="0" xfId="7" applyFill="1" applyAlignment="1" applyProtection="1">
      <alignment vertical="center"/>
    </xf>
    <xf numFmtId="0" fontId="11" fillId="0" borderId="0" xfId="7" applyAlignment="1" applyProtection="1">
      <alignment wrapText="1"/>
    </xf>
    <xf numFmtId="49" fontId="25" fillId="8" borderId="1" xfId="0" applyNumberFormat="1" applyFont="1" applyFill="1" applyBorder="1" applyAlignment="1" applyProtection="1">
      <alignment horizontal="center" vertical="center" wrapText="1"/>
      <protection locked="0"/>
    </xf>
    <xf numFmtId="0" fontId="12" fillId="15" borderId="5" xfId="0" applyFont="1" applyFill="1" applyBorder="1" applyAlignment="1">
      <alignment horizontal="left" vertical="center" wrapText="1"/>
    </xf>
    <xf numFmtId="0" fontId="11" fillId="15" borderId="5" xfId="0" applyFont="1" applyFill="1" applyBorder="1" applyAlignment="1">
      <alignment horizontal="center" vertical="center" wrapText="1"/>
    </xf>
    <xf numFmtId="0" fontId="11" fillId="9" borderId="1" xfId="7" applyNumberFormat="1" applyFont="1" applyFill="1" applyBorder="1" applyAlignment="1" applyProtection="1">
      <alignment horizontal="left" vertical="center" wrapText="1"/>
    </xf>
    <xf numFmtId="1" fontId="11" fillId="9" borderId="1" xfId="7" applyNumberFormat="1" applyFont="1" applyFill="1" applyBorder="1" applyAlignment="1" applyProtection="1">
      <alignment horizontal="left" vertical="center" wrapText="1"/>
    </xf>
    <xf numFmtId="165" fontId="9" fillId="12" borderId="1" xfId="7" applyNumberFormat="1" applyFont="1" applyFill="1" applyBorder="1" applyAlignment="1" applyProtection="1">
      <alignment horizontal="center" vertical="center"/>
    </xf>
    <xf numFmtId="43" fontId="9" fillId="12" borderId="1" xfId="8" applyFont="1" applyFill="1" applyBorder="1" applyAlignment="1" applyProtection="1">
      <alignment horizontal="center" vertical="center"/>
    </xf>
    <xf numFmtId="164" fontId="9" fillId="12" borderId="1" xfId="7" applyNumberFormat="1" applyFont="1" applyFill="1" applyBorder="1" applyAlignment="1" applyProtection="1">
      <alignment horizontal="center" vertical="center"/>
    </xf>
    <xf numFmtId="172" fontId="9" fillId="21" borderId="1" xfId="7" applyNumberFormat="1" applyFont="1" applyFill="1" applyBorder="1" applyAlignment="1" applyProtection="1">
      <alignment horizontal="center" vertical="center"/>
    </xf>
    <xf numFmtId="43" fontId="9" fillId="21" borderId="1" xfId="8" applyFont="1" applyFill="1" applyBorder="1" applyAlignment="1" applyProtection="1">
      <alignment horizontal="center" vertical="center"/>
    </xf>
    <xf numFmtId="164" fontId="9" fillId="21" borderId="1" xfId="7" applyNumberFormat="1" applyFont="1" applyFill="1" applyBorder="1" applyAlignment="1" applyProtection="1">
      <alignment horizontal="center" vertical="center"/>
    </xf>
    <xf numFmtId="172" fontId="11" fillId="2" borderId="0" xfId="7" applyNumberFormat="1" applyFont="1" applyFill="1" applyAlignment="1">
      <alignment horizontal="center" vertical="center"/>
    </xf>
    <xf numFmtId="0" fontId="12" fillId="7" borderId="1" xfId="0" applyFont="1" applyFill="1" applyBorder="1" applyAlignment="1">
      <alignment horizontal="center" vertical="center" wrapText="1"/>
    </xf>
    <xf numFmtId="0" fontId="20" fillId="8" borderId="1" xfId="7" applyNumberFormat="1" applyFont="1" applyFill="1" applyBorder="1" applyAlignment="1" applyProtection="1">
      <alignment horizontal="center" vertical="center" wrapText="1"/>
      <protection locked="0"/>
    </xf>
    <xf numFmtId="0" fontId="11" fillId="0" borderId="0" xfId="7"/>
    <xf numFmtId="0" fontId="11" fillId="0" borderId="0" xfId="7" applyFont="1" applyProtection="1">
      <protection locked="0"/>
    </xf>
    <xf numFmtId="49" fontId="16" fillId="6" borderId="0" xfId="2" applyNumberFormat="1" applyFont="1" applyFill="1" applyAlignment="1" applyProtection="1">
      <alignment vertical="center" wrapText="1"/>
      <protection locked="0"/>
    </xf>
    <xf numFmtId="49" fontId="16" fillId="0" borderId="0" xfId="6" quotePrefix="1" applyNumberFormat="1" applyFont="1" applyBorder="1" applyAlignment="1" applyProtection="1">
      <alignment horizontal="left" vertical="center"/>
      <protection locked="0"/>
    </xf>
    <xf numFmtId="0" fontId="11" fillId="0" borderId="0" xfId="7" applyFont="1" applyProtection="1">
      <protection locked="0"/>
    </xf>
    <xf numFmtId="49" fontId="21" fillId="5" borderId="8" xfId="3" applyNumberFormat="1" applyFont="1" applyAlignment="1" applyProtection="1">
      <alignment horizontal="center" vertical="center" wrapText="1"/>
      <protection locked="0"/>
    </xf>
    <xf numFmtId="49" fontId="16" fillId="6" borderId="0" xfId="2" applyNumberFormat="1" applyFont="1" applyFill="1" applyAlignment="1" applyProtection="1">
      <alignment horizontal="center" vertical="center" wrapText="1"/>
      <protection locked="0"/>
    </xf>
    <xf numFmtId="49" fontId="16" fillId="6" borderId="0" xfId="2" quotePrefix="1" applyNumberFormat="1" applyFont="1" applyFill="1" applyAlignment="1" applyProtection="1">
      <alignment horizontal="left" vertical="center" wrapText="1"/>
      <protection locked="0"/>
    </xf>
    <xf numFmtId="0" fontId="11" fillId="0" borderId="0" xfId="7" applyFont="1" applyBorder="1" applyProtection="1">
      <protection locked="0"/>
    </xf>
    <xf numFmtId="0" fontId="18" fillId="2" borderId="0" xfId="4" applyFont="1" applyFill="1" applyAlignment="1" applyProtection="1">
      <alignment vertical="center"/>
    </xf>
    <xf numFmtId="0" fontId="11" fillId="2" borderId="10" xfId="7" quotePrefix="1" applyFont="1" applyFill="1" applyBorder="1" applyAlignment="1">
      <alignment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2" fontId="12"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0" fontId="12" fillId="7" borderId="1" xfId="7" applyFont="1" applyFill="1" applyBorder="1" applyAlignment="1">
      <alignment horizontal="center" vertical="center" wrapText="1"/>
    </xf>
    <xf numFmtId="0" fontId="20" fillId="4" borderId="1" xfId="7" applyFont="1" applyFill="1" applyBorder="1" applyAlignment="1" applyProtection="1">
      <alignment horizontal="center" vertical="center" wrapText="1"/>
      <protection locked="0"/>
    </xf>
    <xf numFmtId="167" fontId="11" fillId="9" borderId="1" xfId="7" applyNumberFormat="1" applyFill="1" applyBorder="1" applyAlignment="1" applyProtection="1">
      <alignment horizontal="center" vertical="center"/>
      <protection locked="0"/>
    </xf>
    <xf numFmtId="168" fontId="11" fillId="10" borderId="1" xfId="7" applyNumberFormat="1" applyFill="1" applyBorder="1" applyAlignment="1" applyProtection="1">
      <alignment horizontal="center" vertical="center"/>
      <protection locked="0"/>
    </xf>
    <xf numFmtId="169" fontId="11" fillId="3" borderId="1" xfId="7" applyNumberFormat="1" applyFont="1" applyFill="1" applyBorder="1" applyAlignment="1" applyProtection="1">
      <alignment horizontal="center" vertical="center"/>
      <protection locked="0"/>
    </xf>
    <xf numFmtId="0" fontId="12" fillId="7" borderId="1" xfId="7" quotePrefix="1" applyFont="1" applyFill="1" applyBorder="1" applyAlignment="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32" fillId="0" borderId="0" xfId="7" applyFont="1"/>
    <xf numFmtId="0" fontId="12" fillId="7" borderId="7" xfId="7" applyFont="1" applyFill="1" applyBorder="1" applyAlignment="1" applyProtection="1">
      <alignment vertical="center" wrapText="1"/>
      <protection locked="0"/>
    </xf>
    <xf numFmtId="0" fontId="31" fillId="16" borderId="1" xfId="7" applyFont="1" applyFill="1" applyBorder="1" applyAlignment="1" applyProtection="1">
      <alignment horizontal="center" vertical="center" wrapText="1"/>
      <protection locked="0"/>
    </xf>
    <xf numFmtId="0" fontId="31" fillId="18" borderId="1" xfId="7" applyFont="1" applyFill="1" applyBorder="1" applyAlignment="1" applyProtection="1">
      <alignment horizontal="center" vertical="center" wrapText="1"/>
      <protection locked="0"/>
    </xf>
    <xf numFmtId="0" fontId="31" fillId="19" borderId="1" xfId="7" applyFont="1" applyFill="1" applyBorder="1" applyAlignment="1" applyProtection="1">
      <alignment horizontal="center" vertical="center" wrapText="1"/>
      <protection locked="0"/>
    </xf>
    <xf numFmtId="0" fontId="12" fillId="20" borderId="1" xfId="7" applyFont="1" applyFill="1" applyBorder="1" applyAlignment="1" applyProtection="1">
      <alignment horizontal="center" vertical="center" wrapText="1"/>
      <protection locked="0"/>
    </xf>
    <xf numFmtId="0" fontId="12" fillId="0" borderId="7" xfId="7" applyFont="1" applyBorder="1" applyAlignment="1">
      <alignment horizontal="center" vertical="center" wrapText="1"/>
    </xf>
    <xf numFmtId="0" fontId="12" fillId="0" borderId="1" xfId="7" applyFont="1" applyBorder="1" applyAlignment="1">
      <alignment horizontal="center" vertical="center" wrapText="1"/>
    </xf>
    <xf numFmtId="0" fontId="11" fillId="0" borderId="15" xfId="7" applyFont="1" applyFill="1" applyBorder="1" applyAlignment="1">
      <alignment horizontal="center" vertical="center" wrapText="1"/>
    </xf>
    <xf numFmtId="3" fontId="25" fillId="8" borderId="1" xfId="0" applyNumberFormat="1"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8" fillId="0" borderId="0" xfId="4" applyFont="1" applyFill="1" applyAlignment="1" applyProtection="1">
      <alignment horizontal="left" vertical="center"/>
    </xf>
    <xf numFmtId="0" fontId="0" fillId="0" borderId="0" xfId="0" applyFill="1" applyAlignment="1">
      <alignment horizontal="center"/>
    </xf>
    <xf numFmtId="0" fontId="12" fillId="31" borderId="1" xfId="0" applyFont="1" applyFill="1" applyBorder="1" applyAlignment="1" applyProtection="1">
      <alignment vertical="center" wrapText="1"/>
      <protection locked="0"/>
    </xf>
    <xf numFmtId="0" fontId="34" fillId="0" borderId="1" xfId="0" applyFont="1" applyBorder="1" applyAlignment="1">
      <alignment horizontal="center" vertical="center" wrapText="1"/>
    </xf>
    <xf numFmtId="0" fontId="38" fillId="0" borderId="1" xfId="0" applyFont="1" applyBorder="1" applyAlignment="1">
      <alignment horizontal="center" vertical="center" wrapText="1"/>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0" fontId="18" fillId="2" borderId="0" xfId="4" applyFont="1" applyFill="1" applyAlignment="1" applyProtection="1">
      <alignment vertical="center"/>
    </xf>
    <xf numFmtId="0" fontId="12" fillId="7" borderId="1" xfId="0" applyFont="1" applyFill="1" applyBorder="1" applyAlignment="1" applyProtection="1">
      <alignment horizontal="center" vertical="center" wrapText="1"/>
    </xf>
    <xf numFmtId="0" fontId="12" fillId="7" borderId="1" xfId="0" quotePrefix="1" applyFont="1" applyFill="1" applyBorder="1" applyAlignment="1" applyProtection="1">
      <alignment horizontal="center" vertical="center" wrapText="1"/>
    </xf>
    <xf numFmtId="169" fontId="25" fillId="3" borderId="1" xfId="0" applyNumberFormat="1" applyFont="1" applyFill="1" applyBorder="1" applyAlignment="1" applyProtection="1">
      <alignment horizontal="center" vertical="center"/>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0" fontId="0" fillId="15" borderId="0" xfId="0" applyFill="1"/>
    <xf numFmtId="0" fontId="12" fillId="7" borderId="7" xfId="0" applyFont="1" applyFill="1" applyBorder="1" applyAlignment="1" applyProtection="1">
      <alignment vertical="center" wrapText="1"/>
      <protection locked="0"/>
    </xf>
    <xf numFmtId="0" fontId="0" fillId="15" borderId="0" xfId="0" applyFill="1" applyAlignment="1">
      <alignment vertical="center"/>
    </xf>
    <xf numFmtId="0" fontId="31" fillId="18" borderId="1" xfId="0" applyFont="1" applyFill="1" applyBorder="1" applyAlignment="1" applyProtection="1">
      <alignment horizontal="center" vertical="center" wrapText="1"/>
      <protection locked="0"/>
    </xf>
    <xf numFmtId="0" fontId="31" fillId="19" borderId="1" xfId="0" applyFont="1" applyFill="1" applyBorder="1" applyAlignment="1" applyProtection="1">
      <alignment horizontal="center" vertical="center" wrapText="1"/>
      <protection locked="0"/>
    </xf>
    <xf numFmtId="0" fontId="12" fillId="20" borderId="1" xfId="0" applyFont="1" applyFill="1" applyBorder="1" applyAlignment="1" applyProtection="1">
      <alignment horizontal="center" vertical="center" wrapText="1"/>
      <protection locked="0"/>
    </xf>
    <xf numFmtId="0" fontId="22"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22" fillId="15" borderId="0" xfId="2" applyNumberFormat="1" applyFont="1" applyFill="1" applyBorder="1" applyAlignment="1" applyProtection="1">
      <alignment horizontal="center" vertical="center" wrapText="1"/>
    </xf>
    <xf numFmtId="0" fontId="22" fillId="15" borderId="14" xfId="2" applyNumberFormat="1" applyFont="1" applyFill="1" applyBorder="1" applyAlignment="1">
      <alignment horizontal="center" vertical="center" wrapText="1"/>
    </xf>
    <xf numFmtId="0" fontId="12" fillId="15" borderId="0" xfId="0" applyFont="1" applyFill="1" applyBorder="1" applyAlignment="1">
      <alignment horizontal="left" vertical="center" wrapText="1"/>
    </xf>
    <xf numFmtId="0" fontId="11" fillId="15" borderId="0" xfId="0" applyFont="1" applyFill="1" applyBorder="1" applyAlignment="1">
      <alignment horizontal="left" vertical="center" wrapText="1"/>
    </xf>
    <xf numFmtId="0" fontId="22" fillId="15" borderId="0" xfId="2" applyNumberFormat="1" applyFont="1" applyFill="1" applyBorder="1" applyAlignment="1">
      <alignment vertical="center" wrapText="1"/>
    </xf>
    <xf numFmtId="165" fontId="0" fillId="0" borderId="1" xfId="0" applyNumberFormat="1" applyBorder="1" applyAlignment="1">
      <alignment horizontal="center" vertical="center"/>
    </xf>
    <xf numFmtId="0" fontId="31" fillId="16" borderId="1"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Fill="1" applyBorder="1" applyAlignment="1">
      <alignment vertical="center" wrapText="1"/>
    </xf>
    <xf numFmtId="0" fontId="11" fillId="0" borderId="17" xfId="0" applyFont="1" applyFill="1" applyBorder="1" applyAlignment="1">
      <alignment horizontal="center" vertical="center" wrapText="1"/>
    </xf>
    <xf numFmtId="0" fontId="12" fillId="0" borderId="17" xfId="0" applyFont="1" applyFill="1" applyBorder="1" applyAlignment="1">
      <alignment vertical="center" wrapText="1"/>
    </xf>
    <xf numFmtId="0" fontId="11" fillId="0" borderId="17" xfId="0" applyFont="1" applyFill="1" applyBorder="1" applyAlignment="1">
      <alignment vertical="center" wrapText="1"/>
    </xf>
    <xf numFmtId="0" fontId="11" fillId="0" borderId="0" xfId="0" applyFont="1" applyBorder="1" applyAlignment="1">
      <alignment vertical="center" wrapText="1"/>
    </xf>
    <xf numFmtId="0" fontId="11" fillId="0" borderId="19" xfId="0" applyFont="1" applyFill="1" applyBorder="1" applyAlignment="1">
      <alignment horizontal="center" vertical="center" wrapText="1"/>
    </xf>
    <xf numFmtId="172" fontId="25" fillId="17" borderId="4" xfId="0" applyNumberFormat="1" applyFont="1" applyFill="1" applyBorder="1" applyAlignment="1" applyProtection="1">
      <alignment horizontal="center" vertical="center" wrapText="1"/>
      <protection locked="0"/>
    </xf>
    <xf numFmtId="172" fontId="0" fillId="2" borderId="0" xfId="0" applyNumberFormat="1" applyFill="1" applyAlignment="1">
      <alignment vertical="center"/>
    </xf>
    <xf numFmtId="0" fontId="12" fillId="7" borderId="1" xfId="0" applyFont="1" applyFill="1" applyBorder="1" applyAlignment="1">
      <alignment horizontal="center" vertical="center" wrapText="1"/>
    </xf>
    <xf numFmtId="0" fontId="11" fillId="0" borderId="1" xfId="0" applyFont="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0" fontId="12" fillId="31" borderId="1" xfId="7" applyFont="1" applyFill="1" applyBorder="1" applyAlignment="1" applyProtection="1">
      <alignment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11" fillId="0" borderId="7" xfId="7" applyFont="1" applyBorder="1" applyAlignment="1">
      <alignment horizontal="center" vertical="center" wrapText="1"/>
    </xf>
    <xf numFmtId="0" fontId="11" fillId="15" borderId="1" xfId="7" applyFont="1" applyFill="1" applyBorder="1" applyAlignment="1">
      <alignment horizontal="center" vertical="center" wrapText="1"/>
    </xf>
    <xf numFmtId="0" fontId="11" fillId="0" borderId="1" xfId="7" applyFont="1" applyFill="1" applyBorder="1" applyAlignment="1">
      <alignment horizontal="center" vertical="center" wrapText="1"/>
    </xf>
    <xf numFmtId="0" fontId="11" fillId="4" borderId="1" xfId="7" applyFont="1" applyFill="1" applyBorder="1" applyAlignment="1">
      <alignment horizontal="center" vertical="center" wrapText="1"/>
    </xf>
    <xf numFmtId="0" fontId="11" fillId="0" borderId="7" xfId="7" applyFont="1" applyBorder="1" applyAlignment="1">
      <alignment horizontal="center" vertical="center" wrapText="1"/>
    </xf>
    <xf numFmtId="0" fontId="11" fillId="0" borderId="1" xfId="7" applyFont="1" applyFill="1" applyBorder="1" applyAlignment="1">
      <alignment horizontal="center" vertical="center" wrapText="1"/>
    </xf>
    <xf numFmtId="0" fontId="11" fillId="4" borderId="1" xfId="7" applyFont="1" applyFill="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xf>
    <xf numFmtId="174" fontId="26" fillId="16" borderId="1" xfId="0" applyNumberFormat="1" applyFont="1" applyFill="1" applyBorder="1" applyAlignment="1" applyProtection="1">
      <alignment horizontal="center" vertical="center"/>
      <protection locked="0"/>
    </xf>
    <xf numFmtId="174" fontId="25" fillId="17" borderId="1" xfId="0" applyNumberFormat="1" applyFont="1" applyFill="1" applyBorder="1" applyAlignment="1" applyProtection="1">
      <alignment horizontal="center" vertical="center"/>
      <protection locked="0"/>
    </xf>
    <xf numFmtId="174" fontId="26" fillId="18"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174" fontId="26" fillId="18" borderId="1" xfId="0" applyNumberFormat="1" applyFont="1" applyFill="1" applyBorder="1" applyAlignment="1" applyProtection="1">
      <alignment horizontal="center" vertical="center"/>
      <protection locked="0"/>
    </xf>
    <xf numFmtId="174" fontId="26" fillId="19" borderId="1" xfId="0" applyNumberFormat="1" applyFont="1" applyFill="1" applyBorder="1" applyAlignment="1" applyProtection="1">
      <alignment horizontal="center" vertical="center"/>
      <protection locked="0"/>
    </xf>
    <xf numFmtId="174" fontId="25" fillId="20"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0" fontId="22" fillId="15" borderId="0" xfId="2" applyNumberFormat="1" applyFont="1" applyFill="1" applyBorder="1" applyAlignment="1">
      <alignment horizontal="center" vertical="center" wrapText="1"/>
    </xf>
    <xf numFmtId="0" fontId="11" fillId="0" borderId="7" xfId="7" applyFont="1" applyBorder="1" applyAlignment="1">
      <alignment horizontal="center" vertical="center" wrapText="1"/>
    </xf>
    <xf numFmtId="0" fontId="11" fillId="15" borderId="1" xfId="7" applyFont="1" applyFill="1" applyBorder="1" applyAlignment="1">
      <alignment horizontal="center" vertical="center" wrapText="1"/>
    </xf>
    <xf numFmtId="0" fontId="11" fillId="0" borderId="1" xfId="7" applyFont="1" applyFill="1" applyBorder="1" applyAlignment="1">
      <alignment horizontal="center" vertical="center" wrapText="1"/>
    </xf>
    <xf numFmtId="0" fontId="11" fillId="4" borderId="1" xfId="7" applyFont="1" applyFill="1" applyBorder="1" applyAlignment="1">
      <alignment horizontal="center" vertical="center" wrapText="1"/>
    </xf>
    <xf numFmtId="0" fontId="11" fillId="0" borderId="4" xfId="7" applyFont="1" applyBorder="1" applyAlignment="1">
      <alignment horizontal="center" vertical="center" wrapText="1"/>
    </xf>
    <xf numFmtId="0" fontId="11" fillId="0" borderId="4" xfId="7" applyFont="1" applyFill="1" applyBorder="1" applyAlignment="1">
      <alignment horizontal="center" vertical="center" wrapText="1"/>
    </xf>
    <xf numFmtId="0" fontId="0" fillId="2" borderId="0" xfId="0" applyFill="1" applyAlignment="1">
      <alignment vertical="center"/>
    </xf>
    <xf numFmtId="0" fontId="11" fillId="0" borderId="7" xfId="7" applyFont="1" applyBorder="1" applyAlignment="1">
      <alignment horizontal="center" vertical="center" wrapText="1"/>
    </xf>
    <xf numFmtId="0" fontId="11" fillId="0" borderId="1" xfId="7" applyFont="1" applyFill="1" applyBorder="1" applyAlignment="1">
      <alignment horizontal="center" vertical="center" wrapText="1"/>
    </xf>
    <xf numFmtId="0" fontId="11" fillId="4" borderId="1" xfId="7" applyFont="1" applyFill="1" applyBorder="1" applyAlignment="1">
      <alignment horizontal="center" vertical="center" wrapText="1"/>
    </xf>
    <xf numFmtId="0" fontId="0" fillId="0" borderId="0" xfId="0"/>
    <xf numFmtId="0" fontId="0" fillId="2" borderId="0" xfId="0" applyFill="1" applyAlignment="1">
      <alignment vertical="center"/>
    </xf>
    <xf numFmtId="0" fontId="12" fillId="7" borderId="1" xfId="0" applyFont="1" applyFill="1" applyBorder="1" applyAlignment="1" applyProtection="1">
      <alignment vertical="center" wrapText="1"/>
    </xf>
    <xf numFmtId="49" fontId="20" fillId="8" borderId="1" xfId="0" applyNumberFormat="1" applyFont="1" applyFill="1" applyBorder="1" applyAlignment="1" applyProtection="1">
      <alignment horizontal="center" vertical="center" wrapText="1"/>
      <protection locked="0"/>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0" fontId="27" fillId="0" borderId="1" xfId="1" applyFont="1" applyFill="1" applyBorder="1" applyAlignment="1" applyProtection="1">
      <alignment horizontal="center" vertical="center" wrapText="1"/>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xf>
    <xf numFmtId="2" fontId="25" fillId="10" borderId="1" xfId="0" applyNumberFormat="1" applyFont="1" applyFill="1" applyBorder="1" applyAlignment="1" applyProtection="1">
      <alignment horizontal="center" vertical="center"/>
    </xf>
    <xf numFmtId="2" fontId="25" fillId="4" borderId="1" xfId="0" applyNumberFormat="1" applyFont="1" applyFill="1" applyBorder="1" applyAlignment="1" applyProtection="1">
      <alignment horizontal="center" vertical="center"/>
    </xf>
    <xf numFmtId="174" fontId="26" fillId="16" borderId="1" xfId="0" applyNumberFormat="1" applyFont="1" applyFill="1" applyBorder="1" applyAlignment="1" applyProtection="1">
      <alignment horizontal="center" vertical="center"/>
      <protection locked="0"/>
    </xf>
    <xf numFmtId="174" fontId="25" fillId="17" borderId="1" xfId="0" applyNumberFormat="1" applyFont="1" applyFill="1" applyBorder="1" applyAlignment="1" applyProtection="1">
      <alignment horizontal="center" vertical="center"/>
      <protection locked="0"/>
    </xf>
    <xf numFmtId="174" fontId="26" fillId="18" borderId="1" xfId="0" applyNumberFormat="1" applyFont="1" applyFill="1" applyBorder="1" applyAlignment="1" applyProtection="1">
      <alignment horizontal="center" vertical="center"/>
      <protection locked="0"/>
    </xf>
    <xf numFmtId="174" fontId="26" fillId="19" borderId="1" xfId="0" applyNumberFormat="1" applyFont="1" applyFill="1" applyBorder="1" applyAlignment="1" applyProtection="1">
      <alignment horizontal="center" vertical="center"/>
      <protection locked="0"/>
    </xf>
    <xf numFmtId="174" fontId="25" fillId="20" borderId="1" xfId="0" applyNumberFormat="1" applyFont="1" applyFill="1" applyBorder="1" applyAlignment="1" applyProtection="1">
      <alignment horizontal="center" vertical="center"/>
      <protection locked="0"/>
    </xf>
    <xf numFmtId="0" fontId="11" fillId="0" borderId="7" xfId="7" applyFont="1" applyBorder="1" applyAlignment="1">
      <alignment horizontal="center" vertical="center" wrapText="1"/>
    </xf>
    <xf numFmtId="0" fontId="11" fillId="4" borderId="1" xfId="7" applyFont="1" applyFill="1" applyBorder="1" applyAlignment="1">
      <alignment horizontal="center" vertical="center" wrapText="1"/>
    </xf>
    <xf numFmtId="0" fontId="11" fillId="0" borderId="1" xfId="7" quotePrefix="1" applyFont="1" applyBorder="1" applyAlignment="1">
      <alignment horizontal="center" vertical="center" wrapText="1"/>
    </xf>
    <xf numFmtId="0" fontId="11" fillId="0" borderId="0" xfId="7"/>
    <xf numFmtId="0" fontId="32" fillId="0" borderId="0" xfId="7" applyFont="1"/>
    <xf numFmtId="0" fontId="0" fillId="0" borderId="0" xfId="0"/>
    <xf numFmtId="0" fontId="11" fillId="0" borderId="0" xfId="7"/>
    <xf numFmtId="0" fontId="11" fillId="0" borderId="0" xfId="7" applyAlignment="1">
      <alignment horizontal="center" vertical="center" wrapText="1"/>
    </xf>
    <xf numFmtId="0" fontId="12" fillId="7" borderId="1" xfId="7"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170" fontId="11" fillId="27" borderId="0" xfId="7" applyNumberFormat="1" applyFill="1"/>
    <xf numFmtId="171" fontId="11" fillId="27" borderId="0" xfId="7" applyNumberFormat="1" applyFill="1"/>
    <xf numFmtId="0" fontId="11" fillId="27" borderId="0" xfId="7" applyFill="1"/>
    <xf numFmtId="0" fontId="11" fillId="27" borderId="0" xfId="7" applyFill="1" applyAlignment="1">
      <alignment horizontal="left"/>
    </xf>
    <xf numFmtId="0" fontId="11" fillId="0" borderId="0" xfId="7" quotePrefix="1" applyFont="1" applyAlignment="1">
      <alignment horizontal="left"/>
    </xf>
    <xf numFmtId="0" fontId="11" fillId="0" borderId="0" xfId="7" applyFont="1"/>
    <xf numFmtId="0" fontId="11" fillId="11" borderId="1" xfId="13" applyFont="1" applyFill="1" applyBorder="1" applyAlignment="1" applyProtection="1">
      <alignment vertical="center"/>
      <protection locked="0"/>
    </xf>
    <xf numFmtId="177" fontId="11" fillId="32" borderId="1" xfId="16" applyNumberFormat="1" applyFont="1" applyFill="1" applyBorder="1" applyAlignment="1" applyProtection="1">
      <alignment vertical="center"/>
      <protection locked="0"/>
    </xf>
    <xf numFmtId="175" fontId="34" fillId="29" borderId="1" xfId="14" applyNumberFormat="1" applyFill="1" applyBorder="1" applyAlignment="1" applyProtection="1">
      <alignment vertical="center"/>
    </xf>
    <xf numFmtId="177" fontId="11" fillId="29" borderId="1" xfId="14" applyNumberFormat="1" applyFont="1" applyFill="1" applyBorder="1" applyAlignment="1" applyProtection="1">
      <alignment vertical="center"/>
      <protection locked="0"/>
    </xf>
    <xf numFmtId="177" fontId="11" fillId="30" borderId="1" xfId="14" applyNumberFormat="1" applyFont="1" applyFill="1" applyBorder="1" applyAlignment="1" applyProtection="1">
      <alignment vertical="center"/>
      <protection locked="0"/>
    </xf>
    <xf numFmtId="177" fontId="11" fillId="33" borderId="1" xfId="16" applyNumberFormat="1" applyFont="1" applyFill="1" applyBorder="1" applyAlignment="1" applyProtection="1">
      <alignment vertical="center"/>
      <protection locked="0"/>
    </xf>
    <xf numFmtId="0" fontId="0" fillId="0" borderId="0" xfId="0" applyProtection="1"/>
    <xf numFmtId="0" fontId="12" fillId="7" borderId="7" xfId="0" applyFont="1" applyFill="1" applyBorder="1" applyAlignment="1" applyProtection="1">
      <alignment horizontal="left" vertical="center" wrapText="1"/>
    </xf>
    <xf numFmtId="0" fontId="11" fillId="11" borderId="1" xfId="11" quotePrefix="1" applyFont="1" applyFill="1" applyBorder="1" applyAlignment="1" applyProtection="1">
      <alignment horizontal="center" vertical="center" wrapText="1"/>
    </xf>
    <xf numFmtId="0" fontId="11" fillId="28" borderId="1" xfId="12" quotePrefix="1" applyFont="1" applyFill="1" applyBorder="1" applyAlignment="1" applyProtection="1">
      <alignment horizontal="center" vertical="center" wrapText="1"/>
    </xf>
    <xf numFmtId="175" fontId="34" fillId="30" borderId="1" xfId="15" applyNumberFormat="1" applyFill="1" applyBorder="1" applyAlignment="1" applyProtection="1">
      <alignment vertical="center"/>
    </xf>
    <xf numFmtId="0" fontId="12" fillId="7" borderId="1" xfId="0" applyFont="1" applyFill="1" applyBorder="1" applyAlignment="1" applyProtection="1">
      <alignment horizontal="left" vertical="center" wrapText="1"/>
    </xf>
    <xf numFmtId="0" fontId="11" fillId="11" borderId="1" xfId="13" applyFont="1" applyFill="1" applyBorder="1" applyAlignment="1" applyProtection="1">
      <alignment vertical="center" wrapText="1"/>
    </xf>
    <xf numFmtId="0" fontId="11" fillId="31" borderId="1" xfId="13" applyFont="1" applyFill="1" applyBorder="1" applyAlignment="1" applyProtection="1">
      <alignment vertical="center" wrapText="1"/>
    </xf>
    <xf numFmtId="0" fontId="34" fillId="11" borderId="1" xfId="13" applyFont="1" applyFill="1" applyBorder="1" applyAlignment="1" applyProtection="1">
      <alignment vertical="center" wrapText="1"/>
    </xf>
    <xf numFmtId="0" fontId="34" fillId="31" borderId="1" xfId="13" applyFont="1" applyFill="1" applyBorder="1" applyAlignment="1" applyProtection="1">
      <alignment vertical="center" wrapText="1"/>
    </xf>
    <xf numFmtId="0" fontId="11" fillId="7" borderId="1" xfId="0" applyFont="1" applyFill="1" applyBorder="1" applyAlignment="1" applyProtection="1">
      <alignment horizontal="center" vertical="center" wrapText="1"/>
    </xf>
    <xf numFmtId="177" fontId="34" fillId="29" borderId="1" xfId="14" applyNumberFormat="1" applyFill="1" applyBorder="1" applyAlignment="1" applyProtection="1">
      <alignment vertical="center"/>
      <protection locked="0"/>
    </xf>
    <xf numFmtId="178" fontId="34" fillId="29" borderId="1" xfId="14" applyNumberFormat="1" applyFill="1" applyBorder="1" applyAlignment="1" applyProtection="1">
      <alignment vertical="center"/>
    </xf>
    <xf numFmtId="178" fontId="34" fillId="30" borderId="1" xfId="14" applyNumberFormat="1" applyFill="1" applyBorder="1" applyAlignment="1" applyProtection="1">
      <alignment vertical="center"/>
    </xf>
    <xf numFmtId="178" fontId="11" fillId="32" borderId="1" xfId="16" applyNumberFormat="1" applyFont="1" applyFill="1" applyBorder="1" applyAlignment="1" applyProtection="1">
      <alignment vertical="center"/>
    </xf>
    <xf numFmtId="178" fontId="11" fillId="33" borderId="1" xfId="16" applyNumberFormat="1" applyFont="1" applyFill="1" applyBorder="1" applyAlignment="1" applyProtection="1">
      <alignment vertical="center"/>
    </xf>
    <xf numFmtId="176" fontId="34" fillId="29" borderId="6" xfId="14" applyNumberFormat="1" applyFill="1" applyBorder="1" applyAlignment="1" applyProtection="1">
      <alignment vertical="center"/>
    </xf>
    <xf numFmtId="176" fontId="34" fillId="29" borderId="1" xfId="14" applyNumberFormat="1" applyFill="1" applyBorder="1" applyAlignment="1" applyProtection="1">
      <alignment vertical="center"/>
    </xf>
    <xf numFmtId="49" fontId="11" fillId="11" borderId="1" xfId="11" quotePrefix="1" applyNumberFormat="1" applyFont="1" applyFill="1" applyBorder="1" applyAlignment="1" applyProtection="1">
      <alignment horizontal="center" vertical="center" wrapText="1"/>
    </xf>
    <xf numFmtId="49" fontId="11" fillId="28" borderId="1" xfId="12" quotePrefix="1"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0" xfId="7" quotePrefix="1" applyFont="1" applyAlignment="1">
      <alignment horizontal="left" wrapText="1"/>
    </xf>
    <xf numFmtId="0" fontId="11" fillId="0" borderId="0" xfId="7" quotePrefix="1" applyFont="1" applyAlignment="1" applyProtection="1">
      <alignment horizontal="left" vertical="top" wrapText="1"/>
      <protection locked="0"/>
    </xf>
    <xf numFmtId="0" fontId="11" fillId="0" borderId="0" xfId="7" applyFont="1" applyAlignment="1" applyProtection="1">
      <alignment horizontal="left" vertical="top" wrapText="1"/>
      <protection locked="0"/>
    </xf>
    <xf numFmtId="49" fontId="16" fillId="6" borderId="0" xfId="2" applyNumberFormat="1" applyFont="1" applyFill="1" applyAlignment="1" applyProtection="1">
      <alignment horizontal="center" vertical="center" wrapText="1"/>
      <protection locked="0"/>
    </xf>
    <xf numFmtId="0" fontId="24" fillId="0" borderId="0" xfId="0" quotePrefix="1" applyNumberFormat="1" applyFont="1" applyAlignment="1" applyProtection="1">
      <alignment horizontal="left" vertical="top" wrapText="1"/>
    </xf>
    <xf numFmtId="49" fontId="16" fillId="6" borderId="0" xfId="2" applyNumberFormat="1" applyFont="1" applyFill="1" applyAlignment="1" applyProtection="1">
      <alignment horizontal="left" vertical="center" wrapText="1"/>
      <protection locked="0"/>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0" borderId="0" xfId="7" quotePrefix="1" applyNumberFormat="1" applyFont="1" applyAlignment="1" applyProtection="1">
      <alignment horizontal="left" vertical="top" wrapText="1"/>
    </xf>
    <xf numFmtId="0" fontId="20" fillId="20" borderId="0" xfId="0" quotePrefix="1" applyNumberFormat="1" applyFont="1" applyFill="1" applyAlignment="1" applyProtection="1">
      <alignment horizontal="left" vertical="top" wrapText="1"/>
    </xf>
    <xf numFmtId="0" fontId="12" fillId="0" borderId="1" xfId="7" applyFont="1" applyBorder="1" applyAlignment="1">
      <alignment horizontal="center" vertical="center" wrapText="1"/>
    </xf>
    <xf numFmtId="0" fontId="11" fillId="0" borderId="1" xfId="7" applyFont="1" applyBorder="1" applyAlignment="1">
      <alignment horizontal="center" vertical="center" wrapText="1"/>
    </xf>
    <xf numFmtId="0" fontId="22" fillId="6" borderId="1" xfId="2" applyNumberFormat="1" applyFont="1" applyFill="1" applyBorder="1" applyAlignment="1">
      <alignment horizontal="center" vertical="center" wrapText="1"/>
    </xf>
    <xf numFmtId="172" fontId="25" fillId="17" borderId="4" xfId="7" applyNumberFormat="1" applyFont="1" applyFill="1" applyBorder="1" applyAlignment="1" applyProtection="1">
      <alignment horizontal="center" vertical="center" wrapText="1"/>
      <protection locked="0"/>
    </xf>
    <xf numFmtId="172" fontId="25" fillId="17" borderId="6" xfId="7" applyNumberFormat="1" applyFont="1" applyFill="1" applyBorder="1" applyAlignment="1" applyProtection="1">
      <alignment horizontal="center" vertical="center" wrapText="1"/>
      <protection locked="0"/>
    </xf>
    <xf numFmtId="0" fontId="12" fillId="7" borderId="4" xfId="7" applyFont="1" applyFill="1" applyBorder="1" applyAlignment="1" applyProtection="1">
      <alignment horizontal="center" vertical="center" wrapText="1"/>
      <protection locked="0"/>
    </xf>
    <xf numFmtId="0" fontId="12" fillId="7" borderId="6" xfId="7" applyFont="1" applyFill="1" applyBorder="1" applyAlignment="1" applyProtection="1">
      <alignment horizontal="center" vertical="center" wrapText="1"/>
      <protection locked="0"/>
    </xf>
    <xf numFmtId="0" fontId="22" fillId="6" borderId="4" xfId="2" applyNumberFormat="1" applyFont="1" applyFill="1" applyBorder="1" applyAlignment="1">
      <alignment horizontal="center" vertical="center" wrapText="1"/>
    </xf>
    <xf numFmtId="0" fontId="22" fillId="6" borderId="5" xfId="2" applyNumberFormat="1" applyFont="1" applyFill="1" applyBorder="1" applyAlignment="1">
      <alignment horizontal="center" vertical="center" wrapText="1"/>
    </xf>
    <xf numFmtId="0" fontId="22" fillId="6" borderId="6" xfId="2" applyNumberFormat="1" applyFont="1" applyFill="1" applyBorder="1" applyAlignment="1">
      <alignment horizontal="center" vertical="center" wrapText="1"/>
    </xf>
    <xf numFmtId="0" fontId="11" fillId="0" borderId="1" xfId="7"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0" borderId="15" xfId="7"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4" xfId="7" applyFont="1" applyBorder="1" applyAlignment="1">
      <alignment horizontal="center" vertical="center" wrapText="1"/>
    </xf>
    <xf numFmtId="0" fontId="11" fillId="0" borderId="5" xfId="7" applyFont="1" applyBorder="1" applyAlignment="1">
      <alignment horizontal="center" vertical="center" wrapText="1"/>
    </xf>
    <xf numFmtId="0" fontId="11" fillId="0" borderId="6" xfId="7" applyFont="1" applyBorder="1" applyAlignment="1">
      <alignment horizontal="center" vertical="center" wrapText="1"/>
    </xf>
    <xf numFmtId="0" fontId="31" fillId="16" borderId="4" xfId="0" applyFont="1" applyFill="1" applyBorder="1" applyAlignment="1" applyProtection="1">
      <alignment horizontal="center" vertical="center" wrapText="1"/>
      <protection locked="0"/>
    </xf>
    <xf numFmtId="0" fontId="31" fillId="16" borderId="5" xfId="0" applyFont="1" applyFill="1" applyBorder="1" applyAlignment="1" applyProtection="1">
      <alignment horizontal="center" vertical="center" wrapText="1"/>
      <protection locked="0"/>
    </xf>
    <xf numFmtId="0" fontId="31" fillId="16" borderId="6" xfId="0" applyFont="1" applyFill="1" applyBorder="1" applyAlignment="1" applyProtection="1">
      <alignment horizontal="center" vertical="center" wrapText="1"/>
      <protection locked="0"/>
    </xf>
    <xf numFmtId="0" fontId="11" fillId="2" borderId="10" xfId="7" quotePrefix="1" applyFont="1" applyFill="1" applyBorder="1" applyAlignment="1">
      <alignment horizontal="left" vertical="center" wrapText="1"/>
    </xf>
    <xf numFmtId="49" fontId="11"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12" fillId="7" borderId="13"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12" fillId="0" borderId="1" xfId="7"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wrapText="1"/>
    </xf>
    <xf numFmtId="0" fontId="11" fillId="9" borderId="4" xfId="7" applyNumberFormat="1" applyFont="1" applyFill="1" applyBorder="1" applyAlignment="1" applyProtection="1">
      <alignment horizontal="center" vertical="center" wrapText="1"/>
      <protection locked="0"/>
    </xf>
    <xf numFmtId="0" fontId="11" fillId="9" borderId="5" xfId="7" applyNumberFormat="1" applyFont="1" applyFill="1" applyBorder="1" applyAlignment="1" applyProtection="1">
      <alignment horizontal="center" vertical="center" wrapText="1"/>
      <protection locked="0"/>
    </xf>
    <xf numFmtId="0" fontId="11" fillId="9" borderId="6" xfId="7" applyNumberFormat="1" applyFont="1" applyFill="1" applyBorder="1" applyAlignment="1" applyProtection="1">
      <alignment horizontal="center" vertical="center" wrapText="1"/>
      <protection locked="0"/>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172" fontId="37" fillId="0" borderId="26"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Border="1" applyAlignment="1">
      <alignment horizontal="center" vertical="center" wrapText="1"/>
    </xf>
    <xf numFmtId="172" fontId="37" fillId="0" borderId="14"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172" fontId="37" fillId="0" borderId="23"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0" fillId="0" borderId="1" xfId="0" applyFont="1" applyBorder="1" applyAlignment="1">
      <alignment wrapText="1"/>
    </xf>
    <xf numFmtId="0" fontId="0" fillId="0" borderId="1" xfId="0" applyBorder="1" applyAlignment="1"/>
    <xf numFmtId="0" fontId="14" fillId="0" borderId="1" xfId="0" applyFont="1" applyBorder="1" applyAlignment="1">
      <alignment vertical="top" wrapText="1"/>
    </xf>
    <xf numFmtId="0" fontId="14" fillId="0" borderId="1" xfId="0" applyFont="1" applyBorder="1" applyAlignment="1">
      <alignment horizontal="center" wrapText="1"/>
    </xf>
    <xf numFmtId="0" fontId="12" fillId="0" borderId="1" xfId="0" applyFont="1" applyBorder="1" applyAlignment="1">
      <alignment horizontal="center"/>
    </xf>
    <xf numFmtId="0" fontId="0" fillId="0" borderId="1" xfId="0" applyBorder="1" applyAlignment="1">
      <alignment vertical="top"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1" fillId="0" borderId="22" xfId="0" applyFont="1" applyFill="1" applyBorder="1" applyAlignment="1">
      <alignment horizontal="left" vertical="center" wrapText="1"/>
    </xf>
    <xf numFmtId="0" fontId="22" fillId="6" borderId="1" xfId="2" applyNumberFormat="1"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36" fillId="34" borderId="9" xfId="21" quotePrefix="1" applyBorder="1" applyAlignment="1" applyProtection="1">
      <alignment horizontal="left" vertical="center" wrapText="1"/>
    </xf>
    <xf numFmtId="0" fontId="36" fillId="34" borderId="10" xfId="21" quotePrefix="1" applyBorder="1" applyAlignment="1" applyProtection="1">
      <alignment horizontal="left" vertical="center" wrapText="1"/>
    </xf>
    <xf numFmtId="0" fontId="36" fillId="34" borderId="9" xfId="21" quotePrefix="1" applyBorder="1" applyAlignment="1" applyProtection="1">
      <alignment horizontal="center" vertical="center" wrapText="1"/>
    </xf>
    <xf numFmtId="0" fontId="36" fillId="34" borderId="10" xfId="21" quotePrefix="1" applyBorder="1" applyAlignment="1" applyProtection="1">
      <alignment horizontal="center" vertical="center" wrapText="1"/>
    </xf>
    <xf numFmtId="0" fontId="36" fillId="34" borderId="23" xfId="21" quotePrefix="1" applyBorder="1" applyAlignment="1" applyProtection="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2" borderId="10" xfId="4" quotePrefix="1" applyFont="1" applyFill="1" applyBorder="1" applyAlignment="1" applyProtection="1">
      <alignment horizontal="left" vertical="center"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2" fillId="7" borderId="7"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49" fontId="11" fillId="35" borderId="4" xfId="0" applyNumberFormat="1" applyFont="1" applyFill="1" applyBorder="1" applyAlignment="1" applyProtection="1">
      <alignment horizontal="center" vertical="center" wrapText="1"/>
      <protection locked="0"/>
    </xf>
    <xf numFmtId="49" fontId="11" fillId="35" borderId="5" xfId="0" applyNumberFormat="1" applyFont="1" applyFill="1" applyBorder="1" applyAlignment="1" applyProtection="1">
      <alignment horizontal="center" vertical="center" wrapText="1"/>
      <protection locked="0"/>
    </xf>
    <xf numFmtId="49" fontId="11" fillId="35" borderId="6" xfId="0" applyNumberFormat="1" applyFont="1" applyFill="1" applyBorder="1" applyAlignment="1" applyProtection="1">
      <alignment horizontal="center" vertical="center" wrapText="1"/>
      <protection locked="0"/>
    </xf>
    <xf numFmtId="0" fontId="22" fillId="6" borderId="4" xfId="2" quotePrefix="1" applyNumberFormat="1" applyFont="1" applyFill="1" applyBorder="1" applyAlignment="1">
      <alignment horizontal="left" vertical="center" wrapText="1"/>
    </xf>
    <xf numFmtId="0" fontId="22" fillId="6" borderId="5" xfId="2" quotePrefix="1" applyNumberFormat="1" applyFont="1" applyFill="1" applyBorder="1" applyAlignment="1">
      <alignment horizontal="left" vertical="center" wrapText="1"/>
    </xf>
    <xf numFmtId="0" fontId="22" fillId="6" borderId="5" xfId="2" applyNumberFormat="1" applyFont="1" applyFill="1" applyBorder="1" applyAlignment="1">
      <alignment horizontal="left" vertical="center" wrapText="1"/>
    </xf>
    <xf numFmtId="0" fontId="22" fillId="6" borderId="6" xfId="2" applyNumberFormat="1" applyFont="1" applyFill="1" applyBorder="1" applyAlignment="1">
      <alignment horizontal="left" vertical="center" wrapText="1"/>
    </xf>
    <xf numFmtId="0" fontId="22" fillId="6" borderId="9" xfId="2" applyNumberFormat="1" applyFont="1" applyFill="1" applyBorder="1" applyAlignment="1">
      <alignment horizontal="center" vertical="center" wrapText="1"/>
    </xf>
    <xf numFmtId="0" fontId="22"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49" fontId="11"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8" fillId="0" borderId="0" xfId="4" applyFill="1" applyAlignment="1" applyProtection="1">
      <alignment horizontal="left" vertical="center"/>
    </xf>
    <xf numFmtId="0" fontId="11" fillId="0" borderId="0" xfId="7" quotePrefix="1" applyFont="1" applyAlignment="1" applyProtection="1">
      <alignment horizontal="left"/>
    </xf>
    <xf numFmtId="0" fontId="12" fillId="7" borderId="4" xfId="0" applyFont="1" applyFill="1" applyBorder="1" applyAlignment="1" applyProtection="1">
      <alignment horizontal="left" vertical="center" wrapText="1"/>
    </xf>
    <xf numFmtId="0" fontId="12" fillId="7" borderId="5" xfId="0" applyFont="1" applyFill="1" applyBorder="1" applyAlignment="1" applyProtection="1">
      <alignment horizontal="left" vertical="center" wrapText="1"/>
    </xf>
    <xf numFmtId="0" fontId="12" fillId="7" borderId="6" xfId="0" applyFont="1" applyFill="1" applyBorder="1" applyAlignment="1" applyProtection="1">
      <alignment horizontal="left" vertical="center" wrapText="1"/>
    </xf>
    <xf numFmtId="0" fontId="33" fillId="6" borderId="4" xfId="2" applyNumberFormat="1" applyFont="1" applyFill="1" applyBorder="1" applyAlignment="1" applyProtection="1">
      <alignment horizontal="center" vertical="center" wrapText="1"/>
    </xf>
    <xf numFmtId="0" fontId="33" fillId="6" borderId="5" xfId="2" applyNumberFormat="1" applyFont="1" applyFill="1" applyBorder="1" applyAlignment="1" applyProtection="1">
      <alignment horizontal="center" vertical="center" wrapText="1"/>
    </xf>
    <xf numFmtId="0" fontId="33" fillId="6" borderId="6" xfId="2" applyNumberFormat="1" applyFont="1" applyFill="1" applyBorder="1" applyAlignment="1" applyProtection="1">
      <alignment horizontal="center" vertical="center" wrapText="1"/>
    </xf>
    <xf numFmtId="0" fontId="33" fillId="6" borderId="4" xfId="2" applyNumberFormat="1" applyFont="1" applyFill="1" applyBorder="1" applyAlignment="1" applyProtection="1">
      <alignment horizontal="left" vertical="center" wrapText="1"/>
    </xf>
    <xf numFmtId="0" fontId="33" fillId="6" borderId="5" xfId="2" applyNumberFormat="1" applyFont="1" applyFill="1" applyBorder="1" applyAlignment="1" applyProtection="1">
      <alignment horizontal="left" vertical="center" wrapText="1"/>
    </xf>
    <xf numFmtId="0" fontId="33" fillId="6" borderId="6" xfId="2" applyNumberFormat="1" applyFont="1" applyFill="1" applyBorder="1" applyAlignment="1" applyProtection="1">
      <alignment horizontal="left" vertical="center" wrapText="1"/>
    </xf>
    <xf numFmtId="0" fontId="11" fillId="0" borderId="0" xfId="7" quotePrefix="1" applyFont="1" applyAlignment="1" applyProtection="1">
      <alignment horizontal="left" vertical="top" wrapText="1"/>
    </xf>
  </cellXfs>
  <cellStyles count="53">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Comma 2 3" xfId="28"/>
    <cellStyle name="Comma 2 4" xfId="34"/>
    <cellStyle name="Comma 2 5" xfId="40"/>
    <cellStyle name="Heading 2" xfId="5" builtinId="17"/>
    <cellStyle name="Heading 3" xfId="6" builtinId="18"/>
    <cellStyle name="Heading 4" xfId="2" builtinId="19"/>
    <cellStyle name="Hyperlink" xfId="4" builtinId="8"/>
    <cellStyle name="Input" xfId="3" builtinId="20"/>
    <cellStyle name="Neutral" xfId="21" builtinId="28"/>
    <cellStyle name="Neutral 2" xfId="52"/>
    <cellStyle name="Neutral 3" xfId="47"/>
    <cellStyle name="Normal" xfId="0" builtinId="0"/>
    <cellStyle name="Normal 2" xfId="7"/>
    <cellStyle name="Normal 3" xfId="9"/>
    <cellStyle name="Normal 3 2" xfId="17"/>
    <cellStyle name="Normal 3 2 2" xfId="20"/>
    <cellStyle name="Normal 3 2 2 2" xfId="27"/>
    <cellStyle name="Normal 3 2 2 3" xfId="33"/>
    <cellStyle name="Normal 3 2 2 4" xfId="39"/>
    <cellStyle name="Normal 3 2 2 5" xfId="45"/>
    <cellStyle name="Normal 3 2 2 6" xfId="51"/>
    <cellStyle name="Normal 3 2 3" xfId="24"/>
    <cellStyle name="Normal 3 2 4" xfId="30"/>
    <cellStyle name="Normal 3 2 5" xfId="36"/>
    <cellStyle name="Normal 3 2 6" xfId="42"/>
    <cellStyle name="Normal 3 2 7" xfId="48"/>
    <cellStyle name="Normal 3 3" xfId="18"/>
    <cellStyle name="Normal 3 3 2" xfId="25"/>
    <cellStyle name="Normal 3 3 3" xfId="31"/>
    <cellStyle name="Normal 3 3 4" xfId="37"/>
    <cellStyle name="Normal 3 3 5" xfId="43"/>
    <cellStyle name="Normal 3 3 6" xfId="49"/>
    <cellStyle name="Normal 3 4" xfId="19"/>
    <cellStyle name="Normal 3 4 2" xfId="26"/>
    <cellStyle name="Normal 3 4 3" xfId="32"/>
    <cellStyle name="Normal 3 4 4" xfId="38"/>
    <cellStyle name="Normal 3 4 5" xfId="44"/>
    <cellStyle name="Normal 3 4 6" xfId="50"/>
    <cellStyle name="Normal 3 5" xfId="23"/>
    <cellStyle name="Normal 3 6" xfId="29"/>
    <cellStyle name="Normal 3 7" xfId="35"/>
    <cellStyle name="Normal 3 8" xfId="41"/>
    <cellStyle name="Normal 3 9" xfId="46"/>
    <cellStyle name="Normal_Sheet1" xfId="1"/>
  </cellStyles>
  <dxfs count="11">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FFFF0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RL%202018%20FINAL%20Schedule%20GSP_L%20-%20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WAE%20-%20Schedule%20of%20charges%20and%20other%20tables%20-%202019%20V.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SSC TPR unit rate lookup"/>
      <sheetName val="Nodal prices"/>
      <sheetName val="Charge Calculator"/>
    </sheetNames>
    <sheetDataSet>
      <sheetData sheetId="0">
        <row r="4">
          <cell r="D4" t="str">
            <v>1st April 2019</v>
          </cell>
          <cell r="E4" t="str">
            <v>Final</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refreshError="1"/>
      <sheetData sheetId="1">
        <row r="1">
          <cell r="A1" t="str">
            <v>Back to Overview</v>
          </cell>
          <cell r="B1" t="str">
            <v>'DNOs paste value cells A15:J47 from CDCM 3701 into cells A14:J46</v>
          </cell>
          <cell r="E1" t="str">
            <v>Note: Where a tariff only has a p/kWh unit rate in Unit Charge 1 then this unit rate applies at all times.</v>
          </cell>
        </row>
        <row r="2">
          <cell r="A2" t="str">
            <v>Western Power Distribution (South Wales) plc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 xml:space="preserve">Monday to Friday </v>
          </cell>
          <cell r="B6" t="str">
            <v>17:00 to 19:30</v>
          </cell>
          <cell r="C6" t="str">
            <v>07:30 to 17:00
19:30 to 22:00</v>
          </cell>
          <cell r="E6" t="str">
            <v>00:00 to 07:30
22:00 to 24:00</v>
          </cell>
          <cell r="G6" t="str">
            <v>Monday to Friday
Nov to Feb
(excluding 22nd Dec to
4th Jan inclusive)</v>
          </cell>
          <cell r="I6" t="str">
            <v>17:00 to 19:30</v>
          </cell>
          <cell r="J6" t="str">
            <v>07:30 to 17:00
19:30 to 22:00</v>
          </cell>
          <cell r="K6" t="str">
            <v>00:00 to 07:30
22:00 to 24:00</v>
          </cell>
        </row>
        <row r="7">
          <cell r="A7" t="str">
            <v>Weekends</v>
          </cell>
          <cell r="C7" t="str">
            <v>12:00 to 13:00
16:00 to 21:00</v>
          </cell>
          <cell r="E7" t="str">
            <v>00:00 to 12:00
13:00 to 16:00 21:00 to 24:00</v>
          </cell>
          <cell r="G7" t="str">
            <v>Monday to Friday
Mar to Oct
(plus 22nd Dec to
4th Jan inclusive)</v>
          </cell>
          <cell r="J7" t="str">
            <v>07:30 to 22:00</v>
          </cell>
          <cell r="K7" t="str">
            <v>00:00 to 07:30
22:00 to 24:00</v>
          </cell>
        </row>
        <row r="8">
          <cell r="A8" t="str">
            <v>Notes</v>
          </cell>
          <cell r="B8" t="str">
            <v>All the above times are in UK Clock time</v>
          </cell>
          <cell r="G8" t="str">
            <v>Weekends</v>
          </cell>
          <cell r="J8" t="str">
            <v>12:00 to 13:00
16:00 to 21:00</v>
          </cell>
          <cell r="K8" t="str">
            <v>00:00 to 12:00
13:00 to 16:00
21:00 to 24:00</v>
          </cell>
        </row>
        <row r="9">
          <cell r="G9" t="str">
            <v>Notes</v>
          </cell>
          <cell r="I9" t="str">
            <v>All the above times are in UK Clock time</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100, 105, 800, 860</v>
          </cell>
          <cell r="C14">
            <v>1</v>
          </cell>
          <cell r="D14">
            <v>2.8780000000000001</v>
          </cell>
          <cell r="G14">
            <v>4.29</v>
          </cell>
        </row>
        <row r="15">
          <cell r="A15" t="str">
            <v>Domestic Two Rate</v>
          </cell>
          <cell r="B15" t="str">
            <v xml:space="preserve">101, 106, 801, 861,  </v>
          </cell>
          <cell r="C15">
            <v>2</v>
          </cell>
          <cell r="D15">
            <v>3.052</v>
          </cell>
          <cell r="E15">
            <v>1.5830000000000002</v>
          </cell>
          <cell r="G15">
            <v>4.29</v>
          </cell>
        </row>
        <row r="16">
          <cell r="A16" t="str">
            <v>Domestic Off Peak (related MPAN)</v>
          </cell>
          <cell r="B16" t="str">
            <v>194, 843</v>
          </cell>
          <cell r="C16">
            <v>2</v>
          </cell>
          <cell r="D16">
            <v>1.5760000000000001</v>
          </cell>
        </row>
        <row r="17">
          <cell r="A17" t="str">
            <v>Small Non Domestic Unrestricted</v>
          </cell>
          <cell r="B17" t="str">
            <v>200, 810, 862</v>
          </cell>
          <cell r="C17">
            <v>3</v>
          </cell>
          <cell r="D17">
            <v>2.4129999999999998</v>
          </cell>
          <cell r="G17">
            <v>8.9</v>
          </cell>
        </row>
        <row r="18">
          <cell r="A18" t="str">
            <v>Small Non Domestic Two Rate</v>
          </cell>
          <cell r="B18" t="str">
            <v>201, 811, 863</v>
          </cell>
          <cell r="C18">
            <v>4</v>
          </cell>
          <cell r="D18">
            <v>2.7449999999999997</v>
          </cell>
          <cell r="E18">
            <v>1.5880000000000001</v>
          </cell>
          <cell r="G18">
            <v>8.9</v>
          </cell>
        </row>
        <row r="19">
          <cell r="A19" t="str">
            <v>Small Non Domestic Off Peak (related MPAN)</v>
          </cell>
          <cell r="B19">
            <v>294</v>
          </cell>
          <cell r="C19">
            <v>4</v>
          </cell>
          <cell r="D19">
            <v>1.5770000000000002</v>
          </cell>
        </row>
        <row r="20">
          <cell r="A20" t="str">
            <v>LV Medium Non-Domestic</v>
          </cell>
          <cell r="B20">
            <v>300</v>
          </cell>
          <cell r="C20" t="str">
            <v>5-8</v>
          </cell>
          <cell r="D20">
            <v>2.6909999999999998</v>
          </cell>
          <cell r="E20">
            <v>1.546</v>
          </cell>
          <cell r="G20">
            <v>25.09</v>
          </cell>
        </row>
        <row r="21">
          <cell r="A21" t="str">
            <v>LV Sub Medium Non-Domestic</v>
          </cell>
          <cell r="B21">
            <v>344</v>
          </cell>
          <cell r="C21" t="str">
            <v>5-8</v>
          </cell>
          <cell r="D21">
            <v>2.617</v>
          </cell>
          <cell r="E21">
            <v>1.5369999999999999</v>
          </cell>
          <cell r="G21">
            <v>31.16</v>
          </cell>
        </row>
        <row r="22">
          <cell r="A22" t="str">
            <v>LV Network Domestic</v>
          </cell>
          <cell r="B22">
            <v>116</v>
          </cell>
          <cell r="C22">
            <v>0</v>
          </cell>
          <cell r="D22">
            <v>10.564</v>
          </cell>
          <cell r="E22">
            <v>2.1520000000000001</v>
          </cell>
          <cell r="F22">
            <v>1.5740000000000001</v>
          </cell>
          <cell r="G22">
            <v>4.29</v>
          </cell>
        </row>
        <row r="23">
          <cell r="A23" t="str">
            <v>LV Network Non-Domestic Non-CT</v>
          </cell>
          <cell r="B23">
            <v>117</v>
          </cell>
          <cell r="C23">
            <v>0</v>
          </cell>
          <cell r="D23">
            <v>9.5289999999999999</v>
          </cell>
          <cell r="E23">
            <v>2.06</v>
          </cell>
          <cell r="F23">
            <v>1.5489999999999999</v>
          </cell>
          <cell r="G23">
            <v>8.9</v>
          </cell>
        </row>
        <row r="24">
          <cell r="A24" t="str">
            <v>LV HH Metered</v>
          </cell>
          <cell r="B24">
            <v>300</v>
          </cell>
          <cell r="C24">
            <v>0</v>
          </cell>
          <cell r="D24">
            <v>7.8739999999999997</v>
          </cell>
          <cell r="E24">
            <v>1.9079999999999999</v>
          </cell>
          <cell r="F24">
            <v>1.51</v>
          </cell>
          <cell r="G24">
            <v>12.71</v>
          </cell>
          <cell r="H24">
            <v>3.11</v>
          </cell>
          <cell r="I24">
            <v>6.61</v>
          </cell>
          <cell r="J24">
            <v>0.222</v>
          </cell>
        </row>
        <row r="25">
          <cell r="A25" t="str">
            <v>LV Sub HH Metered</v>
          </cell>
          <cell r="B25">
            <v>344</v>
          </cell>
          <cell r="C25">
            <v>0</v>
          </cell>
          <cell r="D25">
            <v>6.218</v>
          </cell>
          <cell r="E25">
            <v>1.748</v>
          </cell>
          <cell r="F25">
            <v>1.4730000000000001</v>
          </cell>
          <cell r="G25">
            <v>9.92</v>
          </cell>
          <cell r="H25">
            <v>3.48</v>
          </cell>
          <cell r="I25">
            <v>6.48</v>
          </cell>
          <cell r="J25">
            <v>0.16200000000000001</v>
          </cell>
        </row>
        <row r="26">
          <cell r="A26" t="str">
            <v>HV HH Metered</v>
          </cell>
          <cell r="B26">
            <v>400</v>
          </cell>
          <cell r="C26">
            <v>0</v>
          </cell>
          <cell r="D26">
            <v>5.0339999999999998</v>
          </cell>
          <cell r="E26">
            <v>1.6420000000000001</v>
          </cell>
          <cell r="F26">
            <v>1.4419999999999999</v>
          </cell>
          <cell r="G26">
            <v>107.14</v>
          </cell>
          <cell r="H26">
            <v>3.61</v>
          </cell>
          <cell r="I26">
            <v>6.98</v>
          </cell>
          <cell r="J26">
            <v>0.11599999999999999</v>
          </cell>
        </row>
        <row r="27">
          <cell r="A27" t="str">
            <v>NHH UMS category A</v>
          </cell>
          <cell r="B27">
            <v>718</v>
          </cell>
          <cell r="C27">
            <v>8</v>
          </cell>
          <cell r="D27">
            <v>3.2869999999999999</v>
          </cell>
        </row>
        <row r="28">
          <cell r="A28" t="str">
            <v>NHH UMS category B</v>
          </cell>
          <cell r="B28">
            <v>701</v>
          </cell>
          <cell r="C28">
            <v>1</v>
          </cell>
          <cell r="D28">
            <v>3.6059999999999999</v>
          </cell>
        </row>
        <row r="29">
          <cell r="A29" t="str">
            <v>NHH UMS category C</v>
          </cell>
          <cell r="B29">
            <v>719</v>
          </cell>
          <cell r="C29">
            <v>1</v>
          </cell>
          <cell r="D29">
            <v>4.3780000000000001</v>
          </cell>
        </row>
        <row r="30">
          <cell r="A30" t="str">
            <v>NHH UMS category D</v>
          </cell>
          <cell r="B30">
            <v>720</v>
          </cell>
          <cell r="C30">
            <v>1</v>
          </cell>
          <cell r="D30">
            <v>2.9820000000000002</v>
          </cell>
        </row>
        <row r="31">
          <cell r="A31" t="str">
            <v>LV UMS (Pseudo HH Metered)</v>
          </cell>
          <cell r="B31">
            <v>700</v>
          </cell>
          <cell r="C31">
            <v>0</v>
          </cell>
          <cell r="D31">
            <v>26.061</v>
          </cell>
          <cell r="E31">
            <v>3.0750000000000002</v>
          </cell>
          <cell r="F31">
            <v>2.5049999999999999</v>
          </cell>
        </row>
        <row r="32">
          <cell r="A32" t="str">
            <v>LV Generation NHH or Aggregate HH</v>
          </cell>
          <cell r="B32">
            <v>697</v>
          </cell>
          <cell r="C32" t="str">
            <v>8 &amp; 0</v>
          </cell>
          <cell r="D32">
            <v>-0.83199999999999996</v>
          </cell>
        </row>
        <row r="33">
          <cell r="A33" t="str">
            <v>LV Sub Generation NHH</v>
          </cell>
          <cell r="B33">
            <v>717</v>
          </cell>
          <cell r="C33">
            <v>8</v>
          </cell>
          <cell r="D33">
            <v>-0.75800000000000001</v>
          </cell>
        </row>
        <row r="34">
          <cell r="A34" t="str">
            <v>LV Generation Intermittent</v>
          </cell>
          <cell r="B34">
            <v>697</v>
          </cell>
          <cell r="C34">
            <v>0</v>
          </cell>
          <cell r="D34">
            <v>-0.83199999999999996</v>
          </cell>
          <cell r="J34">
            <v>0.26300000000000001</v>
          </cell>
        </row>
        <row r="35">
          <cell r="A35" t="str">
            <v>LV Generation Intermittent no RP charge</v>
          </cell>
          <cell r="B35">
            <v>91</v>
          </cell>
          <cell r="C35">
            <v>0</v>
          </cell>
          <cell r="D35">
            <v>-0.83199999999999996</v>
          </cell>
        </row>
        <row r="36">
          <cell r="A36" t="str">
            <v>LV Generation Non-Intermittent</v>
          </cell>
          <cell r="B36">
            <v>603</v>
          </cell>
          <cell r="C36">
            <v>0</v>
          </cell>
          <cell r="D36">
            <v>-6.6680000000000001</v>
          </cell>
          <cell r="E36">
            <v>-0.59</v>
          </cell>
          <cell r="F36">
            <v>-0.16400000000000001</v>
          </cell>
          <cell r="J36">
            <v>0.26300000000000001</v>
          </cell>
        </row>
        <row r="37">
          <cell r="A37" t="str">
            <v>LV Generation Non-Intermittent no RP charge</v>
          </cell>
          <cell r="B37">
            <v>92</v>
          </cell>
          <cell r="C37">
            <v>0</v>
          </cell>
          <cell r="D37">
            <v>-6.6680000000000001</v>
          </cell>
          <cell r="E37">
            <v>-0.59</v>
          </cell>
          <cell r="F37">
            <v>-0.16400000000000001</v>
          </cell>
        </row>
        <row r="38">
          <cell r="A38" t="str">
            <v>LV Sub Generation Intermittent</v>
          </cell>
          <cell r="B38">
            <v>602</v>
          </cell>
          <cell r="C38">
            <v>0</v>
          </cell>
          <cell r="D38">
            <v>-0.75800000000000001</v>
          </cell>
          <cell r="J38">
            <v>0.22500000000000001</v>
          </cell>
        </row>
        <row r="39">
          <cell r="A39" t="str">
            <v>LV Sub Generation Intermittent no RP charge</v>
          </cell>
          <cell r="B39">
            <v>93</v>
          </cell>
          <cell r="C39">
            <v>0</v>
          </cell>
          <cell r="D39">
            <v>-0.75800000000000001</v>
          </cell>
        </row>
        <row r="40">
          <cell r="A40" t="str">
            <v>LV Sub Generation Non-Intermittent</v>
          </cell>
          <cell r="B40">
            <v>604</v>
          </cell>
          <cell r="C40">
            <v>0</v>
          </cell>
          <cell r="D40">
            <v>-6.0869999999999997</v>
          </cell>
          <cell r="E40">
            <v>-0.53500000000000003</v>
          </cell>
          <cell r="F40">
            <v>-0.151</v>
          </cell>
          <cell r="J40">
            <v>0.22500000000000001</v>
          </cell>
        </row>
        <row r="41">
          <cell r="A41" t="str">
            <v>LV Sub Generation Non-Intermittent no RP charge</v>
          </cell>
          <cell r="B41">
            <v>94</v>
          </cell>
          <cell r="C41">
            <v>0</v>
          </cell>
          <cell r="D41">
            <v>-6.0869999999999997</v>
          </cell>
          <cell r="E41">
            <v>-0.53500000000000003</v>
          </cell>
          <cell r="F41">
            <v>-0.151</v>
          </cell>
        </row>
        <row r="42">
          <cell r="A42" t="str">
            <v>HV Generation Intermittent</v>
          </cell>
          <cell r="B42">
            <v>698</v>
          </cell>
          <cell r="C42">
            <v>0</v>
          </cell>
          <cell r="D42">
            <v>-0.52100000000000002</v>
          </cell>
          <cell r="G42">
            <v>44.05</v>
          </cell>
          <cell r="J42">
            <v>0.188</v>
          </cell>
        </row>
        <row r="43">
          <cell r="A43" t="str">
            <v>HV Generation Intermittent no RP charge</v>
          </cell>
          <cell r="B43">
            <v>95</v>
          </cell>
          <cell r="C43">
            <v>0</v>
          </cell>
          <cell r="D43">
            <v>-0.52100000000000002</v>
          </cell>
          <cell r="G43">
            <v>44.05</v>
          </cell>
        </row>
        <row r="44">
          <cell r="A44" t="str">
            <v>HV Generation Non-Intermittent</v>
          </cell>
          <cell r="B44">
            <v>606</v>
          </cell>
          <cell r="C44">
            <v>0</v>
          </cell>
          <cell r="D44">
            <v>-4.218</v>
          </cell>
          <cell r="E44">
            <v>-0.35399999999999998</v>
          </cell>
          <cell r="F44">
            <v>-0.11</v>
          </cell>
          <cell r="G44">
            <v>44.05</v>
          </cell>
          <cell r="J44">
            <v>0.188</v>
          </cell>
        </row>
        <row r="45">
          <cell r="A45" t="str">
            <v>HV Generation Non-Intermittent no RP charge</v>
          </cell>
          <cell r="B45">
            <v>96</v>
          </cell>
          <cell r="C45">
            <v>0</v>
          </cell>
          <cell r="D45">
            <v>-4.218</v>
          </cell>
          <cell r="E45">
            <v>-0.35399999999999998</v>
          </cell>
          <cell r="F45">
            <v>-0.11</v>
          </cell>
          <cell r="G45">
            <v>44.05</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Mynydd Y Bwllfa</v>
          </cell>
          <cell r="I11">
            <v>32.720000000000006</v>
          </cell>
          <cell r="J11">
            <v>2.44</v>
          </cell>
          <cell r="K11">
            <v>2.44</v>
          </cell>
          <cell r="M11">
            <v>1570.52</v>
          </cell>
          <cell r="N11">
            <v>0.05</v>
          </cell>
          <cell r="O11">
            <v>0.05</v>
          </cell>
        </row>
        <row r="12">
          <cell r="G12" t="str">
            <v>MARGAM BIOMASS 132kV (exWLOG1G)</v>
          </cell>
          <cell r="I12">
            <v>150.43</v>
          </cell>
          <cell r="J12">
            <v>2.29</v>
          </cell>
          <cell r="K12">
            <v>2.29</v>
          </cell>
          <cell r="L12">
            <v>-4.3999999999999997E-2</v>
          </cell>
          <cell r="M12">
            <v>1570.28</v>
          </cell>
          <cell r="N12">
            <v>0.05</v>
          </cell>
          <cell r="O12">
            <v>0.05</v>
          </cell>
        </row>
        <row r="13">
          <cell r="G13" t="str">
            <v>Penrhiwarwydd Farm</v>
          </cell>
          <cell r="H13">
            <v>0.71099999999999997</v>
          </cell>
          <cell r="I13">
            <v>12.08</v>
          </cell>
          <cell r="J13">
            <v>2.96</v>
          </cell>
          <cell r="K13">
            <v>2.96</v>
          </cell>
          <cell r="M13">
            <v>739.1</v>
          </cell>
          <cell r="N13">
            <v>0.05</v>
          </cell>
          <cell r="O13">
            <v>0.05</v>
          </cell>
        </row>
        <row r="14">
          <cell r="G14" t="str">
            <v>Cwm Bargoed</v>
          </cell>
          <cell r="H14">
            <v>7.2999999999999995E-2</v>
          </cell>
          <cell r="I14">
            <v>599.34</v>
          </cell>
          <cell r="J14">
            <v>2.8600000000000003</v>
          </cell>
          <cell r="K14">
            <v>2.8600000000000003</v>
          </cell>
        </row>
        <row r="15">
          <cell r="G15" t="str">
            <v>Little Neath</v>
          </cell>
          <cell r="H15">
            <v>0.371</v>
          </cell>
          <cell r="I15">
            <v>5.15</v>
          </cell>
          <cell r="J15">
            <v>4.0199999999999996</v>
          </cell>
          <cell r="K15">
            <v>4.0199999999999996</v>
          </cell>
          <cell r="M15">
            <v>857.05000000000007</v>
          </cell>
          <cell r="N15">
            <v>0.05</v>
          </cell>
          <cell r="O15">
            <v>0.05</v>
          </cell>
        </row>
        <row r="16">
          <cell r="G16" t="str">
            <v>Hoplass</v>
          </cell>
          <cell r="H16">
            <v>0.371</v>
          </cell>
          <cell r="I16">
            <v>2.59</v>
          </cell>
          <cell r="J16">
            <v>7.46</v>
          </cell>
          <cell r="K16">
            <v>7.46</v>
          </cell>
          <cell r="M16">
            <v>775.3</v>
          </cell>
          <cell r="N16">
            <v>0.05</v>
          </cell>
          <cell r="O16">
            <v>0.05</v>
          </cell>
        </row>
        <row r="17">
          <cell r="G17" t="str">
            <v>Gelliwern Isaf</v>
          </cell>
          <cell r="I17">
            <v>2.54</v>
          </cell>
          <cell r="J17">
            <v>3.56</v>
          </cell>
          <cell r="K17">
            <v>3.56</v>
          </cell>
          <cell r="M17">
            <v>507.78999999999996</v>
          </cell>
          <cell r="N17">
            <v>0.05</v>
          </cell>
          <cell r="O17">
            <v>0.05</v>
          </cell>
        </row>
        <row r="18">
          <cell r="G18" t="str">
            <v>Oak cottage</v>
          </cell>
          <cell r="H18">
            <v>0.93500000000000005</v>
          </cell>
          <cell r="I18">
            <v>56.39</v>
          </cell>
          <cell r="J18">
            <v>3.01</v>
          </cell>
          <cell r="K18">
            <v>3.01</v>
          </cell>
          <cell r="M18">
            <v>4314.8999999999996</v>
          </cell>
          <cell r="N18">
            <v>0.05</v>
          </cell>
          <cell r="O18">
            <v>0.05</v>
          </cell>
        </row>
        <row r="19">
          <cell r="G19" t="str">
            <v>Red Court</v>
          </cell>
          <cell r="H19">
            <v>1.7190000000000001</v>
          </cell>
          <cell r="I19">
            <v>3.54</v>
          </cell>
          <cell r="J19">
            <v>4.6399999999999997</v>
          </cell>
          <cell r="K19">
            <v>4.6399999999999997</v>
          </cell>
          <cell r="M19">
            <v>566.48</v>
          </cell>
          <cell r="N19">
            <v>0.05</v>
          </cell>
          <cell r="O19">
            <v>0.05</v>
          </cell>
        </row>
        <row r="20">
          <cell r="G20" t="str">
            <v>Carn Nicholas</v>
          </cell>
          <cell r="H20">
            <v>0.157</v>
          </cell>
          <cell r="I20">
            <v>3.38</v>
          </cell>
          <cell r="J20">
            <v>3.57</v>
          </cell>
          <cell r="K20">
            <v>3.57</v>
          </cell>
          <cell r="M20">
            <v>539.99</v>
          </cell>
          <cell r="N20">
            <v>0.05</v>
          </cell>
          <cell r="O20">
            <v>0.05</v>
          </cell>
        </row>
        <row r="21">
          <cell r="G21" t="str">
            <v>Brynwhilach Farm</v>
          </cell>
          <cell r="I21">
            <v>46.48</v>
          </cell>
          <cell r="J21">
            <v>3.1599999999999997</v>
          </cell>
          <cell r="K21">
            <v>3.1599999999999997</v>
          </cell>
          <cell r="M21">
            <v>862.54000000000008</v>
          </cell>
          <cell r="N21">
            <v>0.05</v>
          </cell>
          <cell r="O21">
            <v>0.05</v>
          </cell>
        </row>
        <row r="22">
          <cell r="G22" t="str">
            <v>Jesus College</v>
          </cell>
          <cell r="I22">
            <v>3.2</v>
          </cell>
          <cell r="J22">
            <v>5.33</v>
          </cell>
          <cell r="K22">
            <v>5.33</v>
          </cell>
          <cell r="M22">
            <v>542.03</v>
          </cell>
          <cell r="N22">
            <v>0.05</v>
          </cell>
          <cell r="O22">
            <v>0.05</v>
          </cell>
        </row>
        <row r="23">
          <cell r="G23" t="str">
            <v>Sully Moors</v>
          </cell>
          <cell r="H23">
            <v>1E-3</v>
          </cell>
          <cell r="I23">
            <v>-0.15</v>
          </cell>
          <cell r="J23">
            <v>2.04</v>
          </cell>
          <cell r="K23">
            <v>2.04</v>
          </cell>
          <cell r="L23">
            <v>-7.5999999999999998E-2</v>
          </cell>
          <cell r="M23">
            <v>-4</v>
          </cell>
          <cell r="N23">
            <v>0.05</v>
          </cell>
          <cell r="O23">
            <v>0.05</v>
          </cell>
        </row>
        <row r="24">
          <cell r="G24" t="str">
            <v>Hafod Y Dafal #2</v>
          </cell>
          <cell r="H24">
            <v>0.70599999999999996</v>
          </cell>
          <cell r="I24">
            <v>30.790000000000003</v>
          </cell>
          <cell r="J24">
            <v>2.5499999999999998</v>
          </cell>
          <cell r="K24">
            <v>2.5499999999999998</v>
          </cell>
          <cell r="M24">
            <v>1919.17</v>
          </cell>
          <cell r="N24">
            <v>0.05</v>
          </cell>
          <cell r="O24">
            <v>0.05</v>
          </cell>
        </row>
        <row r="25">
          <cell r="G25" t="str">
            <v>Stormy Down PV</v>
          </cell>
          <cell r="I25">
            <v>22.94</v>
          </cell>
          <cell r="J25">
            <v>3.51</v>
          </cell>
          <cell r="K25">
            <v>3.51</v>
          </cell>
          <cell r="M25">
            <v>1088.6899999999998</v>
          </cell>
          <cell r="N25">
            <v>0.05</v>
          </cell>
          <cell r="O25">
            <v>0.05</v>
          </cell>
        </row>
        <row r="26">
          <cell r="G26" t="str">
            <v>OAK GROVE FM 33kV GEN</v>
          </cell>
          <cell r="H26">
            <v>3.1E-2</v>
          </cell>
          <cell r="I26">
            <v>2.1900000000000004</v>
          </cell>
          <cell r="J26">
            <v>3.5</v>
          </cell>
          <cell r="K26">
            <v>3.5</v>
          </cell>
          <cell r="M26">
            <v>546.09</v>
          </cell>
          <cell r="N26">
            <v>0.05</v>
          </cell>
          <cell r="O26">
            <v>0.05</v>
          </cell>
        </row>
        <row r="27">
          <cell r="G27" t="str">
            <v>LLANCADLE 33kV GEN</v>
          </cell>
          <cell r="H27">
            <v>2E-3</v>
          </cell>
          <cell r="I27">
            <v>26.56</v>
          </cell>
          <cell r="J27">
            <v>2.57</v>
          </cell>
          <cell r="K27">
            <v>2.57</v>
          </cell>
          <cell r="M27">
            <v>513.92999999999995</v>
          </cell>
          <cell r="N27">
            <v>0.05</v>
          </cell>
          <cell r="O27">
            <v>0.05</v>
          </cell>
        </row>
        <row r="28">
          <cell r="G28" t="str">
            <v>Lower House farm</v>
          </cell>
          <cell r="H28">
            <v>1.9790000000000001</v>
          </cell>
          <cell r="I28">
            <v>145.53</v>
          </cell>
          <cell r="J28">
            <v>3.25</v>
          </cell>
          <cell r="K28">
            <v>3.25</v>
          </cell>
          <cell r="M28">
            <v>6403.6</v>
          </cell>
          <cell r="N28">
            <v>0.05</v>
          </cell>
          <cell r="O28">
            <v>0.05</v>
          </cell>
        </row>
        <row r="29">
          <cell r="G29" t="str">
            <v>DERWYN FM 33kV GEN</v>
          </cell>
          <cell r="I29">
            <v>6.48</v>
          </cell>
          <cell r="J29">
            <v>2.69</v>
          </cell>
          <cell r="K29">
            <v>2.69</v>
          </cell>
          <cell r="M29">
            <v>518.88</v>
          </cell>
          <cell r="N29">
            <v>0.05</v>
          </cell>
          <cell r="O29">
            <v>0.05</v>
          </cell>
        </row>
        <row r="30">
          <cell r="G30" t="str">
            <v>Rosedew Farm</v>
          </cell>
          <cell r="H30">
            <v>6.0000000000000001E-3</v>
          </cell>
          <cell r="I30">
            <v>30.37</v>
          </cell>
          <cell r="J30">
            <v>2.64</v>
          </cell>
          <cell r="K30">
            <v>2.64</v>
          </cell>
          <cell r="M30">
            <v>793.22</v>
          </cell>
          <cell r="N30">
            <v>0.05</v>
          </cell>
          <cell r="O30">
            <v>0.05</v>
          </cell>
        </row>
        <row r="31">
          <cell r="G31" t="str">
            <v>Mynydd Y Gwrhyd</v>
          </cell>
          <cell r="H31">
            <v>0.21099999999999999</v>
          </cell>
          <cell r="I31">
            <v>17.66</v>
          </cell>
          <cell r="J31">
            <v>2.2000000000000002</v>
          </cell>
          <cell r="K31">
            <v>2.2000000000000002</v>
          </cell>
          <cell r="M31">
            <v>829.68</v>
          </cell>
          <cell r="N31">
            <v>0.05</v>
          </cell>
          <cell r="O31">
            <v>0.05</v>
          </cell>
        </row>
        <row r="32">
          <cell r="G32" t="str">
            <v>TONYPANDY STOR 33kV GEN</v>
          </cell>
          <cell r="I32">
            <v>4.8099999999999996</v>
          </cell>
          <cell r="J32">
            <v>3.75</v>
          </cell>
          <cell r="K32">
            <v>3.75</v>
          </cell>
          <cell r="L32">
            <v>-0.43099999999999999</v>
          </cell>
          <cell r="M32">
            <v>504.93</v>
          </cell>
          <cell r="N32">
            <v>0.05</v>
          </cell>
          <cell r="O32">
            <v>0.05</v>
          </cell>
        </row>
        <row r="33">
          <cell r="G33" t="str">
            <v>Maesgwyn Extension WF</v>
          </cell>
          <cell r="H33">
            <v>0.223</v>
          </cell>
          <cell r="I33">
            <v>19.13</v>
          </cell>
          <cell r="J33">
            <v>1.99</v>
          </cell>
          <cell r="K33">
            <v>1.99</v>
          </cell>
          <cell r="M33">
            <v>239.09</v>
          </cell>
          <cell r="N33">
            <v>0.05</v>
          </cell>
          <cell r="O33">
            <v>0.05</v>
          </cell>
        </row>
        <row r="34">
          <cell r="G34" t="str">
            <v>MANOR FM 66kV GEN</v>
          </cell>
          <cell r="H34">
            <v>1.845</v>
          </cell>
          <cell r="I34">
            <v>9.25</v>
          </cell>
          <cell r="J34">
            <v>2.96</v>
          </cell>
          <cell r="K34">
            <v>2.96</v>
          </cell>
          <cell r="M34">
            <v>711.39</v>
          </cell>
          <cell r="N34">
            <v>0.05</v>
          </cell>
          <cell r="O34">
            <v>0.05</v>
          </cell>
        </row>
        <row r="35">
          <cell r="G35" t="str">
            <v>Pant Y Moch PV Site 1</v>
          </cell>
          <cell r="H35">
            <v>1.2E-2</v>
          </cell>
          <cell r="I35">
            <v>3.14</v>
          </cell>
          <cell r="J35">
            <v>2.36</v>
          </cell>
          <cell r="K35">
            <v>2.36</v>
          </cell>
          <cell r="M35">
            <v>556.42999999999995</v>
          </cell>
          <cell r="N35">
            <v>0.05</v>
          </cell>
          <cell r="O35">
            <v>0.05</v>
          </cell>
        </row>
        <row r="36">
          <cell r="G36" t="str">
            <v>Rhewl Farm</v>
          </cell>
          <cell r="H36">
            <v>3.2000000000000001E-2</v>
          </cell>
          <cell r="I36">
            <v>9.5300000000000011</v>
          </cell>
          <cell r="J36">
            <v>2.2999999999999998</v>
          </cell>
          <cell r="K36">
            <v>2.2999999999999998</v>
          </cell>
          <cell r="M36">
            <v>569.18999999999994</v>
          </cell>
          <cell r="N36">
            <v>0.05</v>
          </cell>
          <cell r="O36">
            <v>0.05</v>
          </cell>
        </row>
        <row r="37">
          <cell r="G37" t="str">
            <v>Pant Y Moch PV Site 2</v>
          </cell>
          <cell r="H37">
            <v>1.2E-2</v>
          </cell>
          <cell r="I37">
            <v>3.14</v>
          </cell>
          <cell r="J37">
            <v>2.36</v>
          </cell>
          <cell r="K37">
            <v>2.36</v>
          </cell>
          <cell r="M37">
            <v>556.42999999999995</v>
          </cell>
          <cell r="N37">
            <v>0.05</v>
          </cell>
          <cell r="O37">
            <v>0.05</v>
          </cell>
        </row>
        <row r="38">
          <cell r="G38" t="str">
            <v>BARGOED 33V GEN</v>
          </cell>
          <cell r="I38">
            <v>5.96</v>
          </cell>
          <cell r="J38">
            <v>3.54</v>
          </cell>
          <cell r="K38">
            <v>3.54</v>
          </cell>
          <cell r="M38">
            <v>485.53999999999996</v>
          </cell>
          <cell r="N38">
            <v>0.05</v>
          </cell>
          <cell r="O38">
            <v>0.05</v>
          </cell>
        </row>
        <row r="39">
          <cell r="G39" t="str">
            <v>MYNYDD BROMBIL 33kV GEN</v>
          </cell>
          <cell r="H39">
            <v>4.0000000000000001E-3</v>
          </cell>
          <cell r="I39">
            <v>58.83</v>
          </cell>
          <cell r="J39">
            <v>2.2000000000000002</v>
          </cell>
          <cell r="K39">
            <v>2.2000000000000002</v>
          </cell>
          <cell r="M39">
            <v>1978.75</v>
          </cell>
          <cell r="N39">
            <v>0.05</v>
          </cell>
          <cell r="O39">
            <v>0.05</v>
          </cell>
        </row>
        <row r="40">
          <cell r="G40" t="str">
            <v>RASSAU IE 33kV GEN</v>
          </cell>
          <cell r="H40">
            <v>3.5999999999999997E-2</v>
          </cell>
          <cell r="I40">
            <v>61.21</v>
          </cell>
          <cell r="J40">
            <v>2.38</v>
          </cell>
          <cell r="K40">
            <v>2.38</v>
          </cell>
          <cell r="L40">
            <v>-3.5999999999999997E-2</v>
          </cell>
          <cell r="M40">
            <v>1538.44</v>
          </cell>
          <cell r="N40">
            <v>0.05</v>
          </cell>
          <cell r="O40">
            <v>0.05</v>
          </cell>
        </row>
        <row r="41">
          <cell r="G41" t="str">
            <v>Llynfi Afan</v>
          </cell>
          <cell r="I41">
            <v>23.28</v>
          </cell>
          <cell r="J41">
            <v>2.04</v>
          </cell>
          <cell r="K41">
            <v>2.04</v>
          </cell>
          <cell r="M41">
            <v>3678.37</v>
          </cell>
          <cell r="N41">
            <v>0.05</v>
          </cell>
          <cell r="O41">
            <v>0.05</v>
          </cell>
        </row>
        <row r="42">
          <cell r="G42" t="str">
            <v>MYNYDD YR ABER 66kV GEN</v>
          </cell>
          <cell r="I42">
            <v>100.68</v>
          </cell>
          <cell r="J42">
            <v>1.85</v>
          </cell>
          <cell r="K42">
            <v>1.85</v>
          </cell>
          <cell r="M42">
            <v>5593.2</v>
          </cell>
          <cell r="N42">
            <v>0.05</v>
          </cell>
          <cell r="O42">
            <v>0.05</v>
          </cell>
        </row>
        <row r="43">
          <cell r="G43" t="str">
            <v>WAUN Y POUND #1 33kV GEN</v>
          </cell>
          <cell r="H43">
            <v>3.5999999999999997E-2</v>
          </cell>
          <cell r="I43">
            <v>84.71</v>
          </cell>
          <cell r="J43">
            <v>2.0900000000000003</v>
          </cell>
          <cell r="K43">
            <v>2.0900000000000003</v>
          </cell>
          <cell r="L43">
            <v>-3.5999999999999997E-2</v>
          </cell>
          <cell r="M43">
            <v>2887.73</v>
          </cell>
          <cell r="N43">
            <v>0.05</v>
          </cell>
          <cell r="O43">
            <v>0.05</v>
          </cell>
        </row>
        <row r="44">
          <cell r="G44" t="str">
            <v>COCKETT VALLEY 33kV GEN</v>
          </cell>
          <cell r="H44">
            <v>0.22800000000000001</v>
          </cell>
          <cell r="I44">
            <v>4.6300000000000008</v>
          </cell>
          <cell r="J44">
            <v>3.59</v>
          </cell>
          <cell r="K44">
            <v>3.59</v>
          </cell>
          <cell r="M44">
            <v>942.28</v>
          </cell>
          <cell r="N44">
            <v>0.05</v>
          </cell>
          <cell r="O44">
            <v>0.05</v>
          </cell>
        </row>
        <row r="45">
          <cell r="G45" t="str">
            <v>NANTHENFOEL 33kV GEN</v>
          </cell>
          <cell r="H45">
            <v>3.1190000000000002</v>
          </cell>
          <cell r="I45">
            <v>1.51</v>
          </cell>
          <cell r="J45">
            <v>3.94</v>
          </cell>
          <cell r="K45">
            <v>3.94</v>
          </cell>
          <cell r="M45">
            <v>632.29</v>
          </cell>
          <cell r="N45">
            <v>0.05</v>
          </cell>
          <cell r="O45">
            <v>0.05</v>
          </cell>
        </row>
        <row r="46">
          <cell r="G46" t="str">
            <v>WAUN Y POUND #2 33kV GEN</v>
          </cell>
          <cell r="H46">
            <v>3.5999999999999997E-2</v>
          </cell>
          <cell r="I46">
            <v>25.47</v>
          </cell>
          <cell r="J46">
            <v>2.36</v>
          </cell>
          <cell r="K46">
            <v>2.36</v>
          </cell>
          <cell r="L46">
            <v>-3.5999999999999997E-2</v>
          </cell>
          <cell r="M46">
            <v>872.37</v>
          </cell>
          <cell r="N46">
            <v>0.05</v>
          </cell>
          <cell r="O46">
            <v>0.05</v>
          </cell>
        </row>
        <row r="47">
          <cell r="G47" t="str">
            <v>Corus Trostre</v>
          </cell>
          <cell r="H47">
            <v>0.94299999999999995</v>
          </cell>
          <cell r="J47">
            <v>8.879999999999999</v>
          </cell>
          <cell r="K47">
            <v>8.879999999999999</v>
          </cell>
        </row>
        <row r="48">
          <cell r="G48" t="str">
            <v>Corus Orb</v>
          </cell>
          <cell r="H48">
            <v>0.02</v>
          </cell>
          <cell r="I48">
            <v>3028.58</v>
          </cell>
          <cell r="J48">
            <v>4.03</v>
          </cell>
          <cell r="K48">
            <v>4.03</v>
          </cell>
        </row>
        <row r="49">
          <cell r="G49" t="str">
            <v>ABB Cornelly</v>
          </cell>
          <cell r="I49">
            <v>10.55</v>
          </cell>
          <cell r="J49">
            <v>2.1800000000000002</v>
          </cell>
          <cell r="K49">
            <v>2.1800000000000002</v>
          </cell>
          <cell r="M49">
            <v>802.39</v>
          </cell>
          <cell r="N49">
            <v>0.05</v>
          </cell>
          <cell r="O49">
            <v>0.05</v>
          </cell>
        </row>
        <row r="50">
          <cell r="G50" t="str">
            <v>Bettws</v>
          </cell>
          <cell r="I50">
            <v>13.63</v>
          </cell>
          <cell r="J50">
            <v>2.2999999999999998</v>
          </cell>
          <cell r="K50">
            <v>2.2999999999999998</v>
          </cell>
          <cell r="M50">
            <v>1008.92</v>
          </cell>
          <cell r="N50">
            <v>0.05</v>
          </cell>
          <cell r="O50">
            <v>0.05</v>
          </cell>
        </row>
        <row r="51">
          <cell r="G51" t="str">
            <v>Blaen Bowi</v>
          </cell>
          <cell r="H51">
            <v>2.532</v>
          </cell>
          <cell r="I51">
            <v>8.14</v>
          </cell>
          <cell r="J51">
            <v>3.01</v>
          </cell>
          <cell r="K51">
            <v>3.01</v>
          </cell>
        </row>
        <row r="52">
          <cell r="G52" t="str">
            <v>Mir Steel</v>
          </cell>
          <cell r="I52">
            <v>870.08</v>
          </cell>
          <cell r="J52">
            <v>1.21</v>
          </cell>
          <cell r="K52">
            <v>1.21</v>
          </cell>
        </row>
        <row r="53">
          <cell r="G53" t="str">
            <v>Boc Margam</v>
          </cell>
          <cell r="I53">
            <v>2504.8000000000002</v>
          </cell>
          <cell r="J53">
            <v>5.27</v>
          </cell>
          <cell r="K53">
            <v>5.27</v>
          </cell>
        </row>
        <row r="54">
          <cell r="G54" t="str">
            <v>Ford Bridgend</v>
          </cell>
          <cell r="H54">
            <v>8.3000000000000004E-2</v>
          </cell>
          <cell r="I54">
            <v>3152.58</v>
          </cell>
          <cell r="J54">
            <v>8.120000000000001</v>
          </cell>
          <cell r="K54">
            <v>8.120000000000001</v>
          </cell>
          <cell r="M54">
            <v>87.56</v>
          </cell>
          <cell r="N54">
            <v>0.05</v>
          </cell>
          <cell r="O54">
            <v>0.05</v>
          </cell>
        </row>
        <row r="55">
          <cell r="G55" t="str">
            <v>Alcoa</v>
          </cell>
          <cell r="H55">
            <v>3.0000000000000001E-3</v>
          </cell>
          <cell r="I55">
            <v>918.65000000000009</v>
          </cell>
          <cell r="J55">
            <v>2.94</v>
          </cell>
          <cell r="K55">
            <v>2.94</v>
          </cell>
        </row>
        <row r="56">
          <cell r="G56" t="str">
            <v>Celsa Rod Mills</v>
          </cell>
          <cell r="I56">
            <v>6079.02</v>
          </cell>
          <cell r="J56">
            <v>3.55</v>
          </cell>
          <cell r="K56">
            <v>3.55</v>
          </cell>
        </row>
        <row r="57">
          <cell r="G57" t="str">
            <v>Murphy Oil</v>
          </cell>
          <cell r="H57">
            <v>0.20699999999999999</v>
          </cell>
          <cell r="I57">
            <v>8035.8499999999995</v>
          </cell>
          <cell r="J57">
            <v>13.09</v>
          </cell>
          <cell r="K57">
            <v>13.09</v>
          </cell>
        </row>
        <row r="58">
          <cell r="G58" t="str">
            <v>Chevron</v>
          </cell>
          <cell r="I58">
            <v>31181.059999999998</v>
          </cell>
          <cell r="J58">
            <v>4.93</v>
          </cell>
          <cell r="K58">
            <v>4.93</v>
          </cell>
        </row>
        <row r="59">
          <cell r="G59" t="str">
            <v>Interbrew Magor USKM</v>
          </cell>
          <cell r="H59">
            <v>4.9000000000000002E-2</v>
          </cell>
          <cell r="I59">
            <v>63.7</v>
          </cell>
          <cell r="J59">
            <v>10.98</v>
          </cell>
          <cell r="K59">
            <v>10.98</v>
          </cell>
        </row>
        <row r="60">
          <cell r="G60" t="str">
            <v>Mainline Pipelines</v>
          </cell>
          <cell r="H60">
            <v>1.6E-2</v>
          </cell>
          <cell r="I60">
            <v>149.25</v>
          </cell>
          <cell r="J60">
            <v>8.7100000000000009</v>
          </cell>
          <cell r="K60">
            <v>8.7100000000000009</v>
          </cell>
        </row>
        <row r="61">
          <cell r="G61" t="str">
            <v>Celsa 33 11</v>
          </cell>
          <cell r="H61">
            <v>0.63800000000000001</v>
          </cell>
          <cell r="I61">
            <v>3283.7200000000003</v>
          </cell>
          <cell r="J61">
            <v>4.9000000000000004</v>
          </cell>
          <cell r="K61">
            <v>4.9000000000000004</v>
          </cell>
        </row>
        <row r="62">
          <cell r="G62" t="str">
            <v>Lafarge - Blue Circle</v>
          </cell>
          <cell r="H62">
            <v>1.2E-2</v>
          </cell>
          <cell r="I62">
            <v>917.64</v>
          </cell>
          <cell r="J62">
            <v>7.08</v>
          </cell>
          <cell r="K62">
            <v>7.08</v>
          </cell>
        </row>
        <row r="63">
          <cell r="G63" t="str">
            <v>Inco</v>
          </cell>
          <cell r="H63">
            <v>0.05</v>
          </cell>
          <cell r="I63">
            <v>1476.57</v>
          </cell>
          <cell r="J63">
            <v>5.67</v>
          </cell>
          <cell r="K63">
            <v>5.67</v>
          </cell>
        </row>
        <row r="64">
          <cell r="G64" t="str">
            <v>Swansea University</v>
          </cell>
          <cell r="H64">
            <v>0.50600000000000001</v>
          </cell>
          <cell r="I64">
            <v>2920.8700000000003</v>
          </cell>
          <cell r="J64">
            <v>4.3599999999999994</v>
          </cell>
          <cell r="K64">
            <v>4.3599999999999994</v>
          </cell>
        </row>
        <row r="65">
          <cell r="G65" t="str">
            <v>DCWW Nantgaredig</v>
          </cell>
          <cell r="H65">
            <v>1.6180000000000001</v>
          </cell>
          <cell r="I65">
            <v>926.33</v>
          </cell>
          <cell r="J65">
            <v>3.69</v>
          </cell>
          <cell r="K65">
            <v>3.69</v>
          </cell>
        </row>
        <row r="66">
          <cell r="G66" t="str">
            <v>Bridgend Paper Mill</v>
          </cell>
          <cell r="H66">
            <v>0.39100000000000001</v>
          </cell>
          <cell r="I66">
            <v>147.63000000000002</v>
          </cell>
          <cell r="J66">
            <v>5.85</v>
          </cell>
          <cell r="K66">
            <v>5.85</v>
          </cell>
        </row>
        <row r="67">
          <cell r="G67" t="str">
            <v>Momentive Chemicals</v>
          </cell>
          <cell r="H67">
            <v>9.8000000000000004E-2</v>
          </cell>
          <cell r="I67">
            <v>447.79</v>
          </cell>
          <cell r="J67">
            <v>12.3</v>
          </cell>
          <cell r="K67">
            <v>12.3</v>
          </cell>
        </row>
        <row r="68">
          <cell r="G68" t="str">
            <v>Monsanto</v>
          </cell>
          <cell r="H68">
            <v>2.1999999999999999E-2</v>
          </cell>
          <cell r="I68">
            <v>421.55</v>
          </cell>
          <cell r="J68">
            <v>6.4399999999999995</v>
          </cell>
          <cell r="K68">
            <v>6.4399999999999995</v>
          </cell>
          <cell r="L68">
            <v>-1.224</v>
          </cell>
          <cell r="M68">
            <v>175.48000000000002</v>
          </cell>
          <cell r="N68">
            <v>0.05</v>
          </cell>
          <cell r="O68">
            <v>0.05</v>
          </cell>
        </row>
        <row r="69">
          <cell r="G69" t="str">
            <v>Dow Corning</v>
          </cell>
          <cell r="I69">
            <v>234.3</v>
          </cell>
          <cell r="J69">
            <v>18.8</v>
          </cell>
          <cell r="K69">
            <v>18.8</v>
          </cell>
        </row>
        <row r="70">
          <cell r="G70" t="str">
            <v>DCWW Rover Way</v>
          </cell>
          <cell r="H70">
            <v>0.14699999999999999</v>
          </cell>
          <cell r="I70">
            <v>184.13</v>
          </cell>
          <cell r="J70">
            <v>9.99</v>
          </cell>
          <cell r="K70">
            <v>9.99</v>
          </cell>
          <cell r="L70">
            <v>-0.31900000000000001</v>
          </cell>
          <cell r="M70">
            <v>114.39</v>
          </cell>
          <cell r="N70">
            <v>0.05</v>
          </cell>
          <cell r="O70">
            <v>0.05</v>
          </cell>
        </row>
        <row r="71">
          <cell r="G71" t="str">
            <v>Simms metals</v>
          </cell>
          <cell r="I71">
            <v>1019.77</v>
          </cell>
          <cell r="J71">
            <v>4.2</v>
          </cell>
          <cell r="K71">
            <v>4.2</v>
          </cell>
        </row>
        <row r="72">
          <cell r="G72" t="str">
            <v>Milford Energy</v>
          </cell>
          <cell r="H72">
            <v>3.3000000000000002E-2</v>
          </cell>
          <cell r="I72">
            <v>144.11000000000001</v>
          </cell>
          <cell r="J72">
            <v>2.6500000000000004</v>
          </cell>
          <cell r="K72">
            <v>2.6500000000000004</v>
          </cell>
          <cell r="L72">
            <v>-3.3000000000000002E-2</v>
          </cell>
          <cell r="M72">
            <v>154.41</v>
          </cell>
          <cell r="N72">
            <v>0.05</v>
          </cell>
          <cell r="O72">
            <v>0.05</v>
          </cell>
        </row>
        <row r="73">
          <cell r="G73" t="str">
            <v>SHLNG</v>
          </cell>
          <cell r="H73">
            <v>0.21099999999999999</v>
          </cell>
          <cell r="I73">
            <v>14673.66</v>
          </cell>
          <cell r="J73">
            <v>13.42</v>
          </cell>
          <cell r="K73">
            <v>13.42</v>
          </cell>
        </row>
        <row r="74">
          <cell r="G74" t="str">
            <v>Felindre</v>
          </cell>
          <cell r="I74">
            <v>5299.7300000000005</v>
          </cell>
          <cell r="J74">
            <v>1.72</v>
          </cell>
          <cell r="K74">
            <v>1.72</v>
          </cell>
        </row>
        <row r="75">
          <cell r="G75" t="str">
            <v>Timet</v>
          </cell>
          <cell r="H75">
            <v>3.0000000000000001E-3</v>
          </cell>
          <cell r="I75">
            <v>918.65000000000009</v>
          </cell>
          <cell r="J75">
            <v>4.41</v>
          </cell>
          <cell r="K75">
            <v>4.41</v>
          </cell>
        </row>
        <row r="76">
          <cell r="G76" t="str">
            <v>Blaen Cregan</v>
          </cell>
          <cell r="H76">
            <v>5.0000000000000001E-3</v>
          </cell>
          <cell r="I76">
            <v>3.23</v>
          </cell>
          <cell r="J76">
            <v>3.5199999999999996</v>
          </cell>
          <cell r="K76">
            <v>3.5199999999999996</v>
          </cell>
        </row>
        <row r="77">
          <cell r="G77" t="str">
            <v>Blaengwen</v>
          </cell>
          <cell r="H77">
            <v>0.20499999999999999</v>
          </cell>
          <cell r="I77">
            <v>645.99</v>
          </cell>
          <cell r="J77">
            <v>3.4499999999999997</v>
          </cell>
          <cell r="K77">
            <v>3.4499999999999997</v>
          </cell>
          <cell r="M77">
            <v>14857.77</v>
          </cell>
          <cell r="N77">
            <v>0.05</v>
          </cell>
          <cell r="O77">
            <v>0.05</v>
          </cell>
        </row>
        <row r="78">
          <cell r="G78" t="str">
            <v>Bryn Titli</v>
          </cell>
          <cell r="H78">
            <v>1.9430000000000001</v>
          </cell>
          <cell r="I78">
            <v>46.2</v>
          </cell>
          <cell r="J78">
            <v>4.3499999999999996</v>
          </cell>
          <cell r="K78">
            <v>4.3499999999999996</v>
          </cell>
          <cell r="M78">
            <v>1703</v>
          </cell>
          <cell r="N78">
            <v>0.05</v>
          </cell>
          <cell r="O78">
            <v>0.05</v>
          </cell>
        </row>
        <row r="79">
          <cell r="G79" t="str">
            <v>Crymlin Burrows</v>
          </cell>
          <cell r="H79">
            <v>0.157</v>
          </cell>
          <cell r="I79">
            <v>104.71</v>
          </cell>
          <cell r="J79">
            <v>4.12</v>
          </cell>
          <cell r="K79">
            <v>4.12</v>
          </cell>
        </row>
        <row r="80">
          <cell r="G80" t="str">
            <v>Dyffryn Brodyn</v>
          </cell>
          <cell r="H80">
            <v>1.792</v>
          </cell>
          <cell r="I80">
            <v>3.39</v>
          </cell>
          <cell r="J80">
            <v>2.56</v>
          </cell>
          <cell r="K80">
            <v>2.56</v>
          </cell>
        </row>
        <row r="81">
          <cell r="G81" t="str">
            <v>Llyn Brianne</v>
          </cell>
          <cell r="H81">
            <v>1.9690000000000001</v>
          </cell>
          <cell r="I81">
            <v>15.209999999999999</v>
          </cell>
          <cell r="J81">
            <v>2.4499999999999997</v>
          </cell>
          <cell r="K81">
            <v>2.4499999999999997</v>
          </cell>
        </row>
        <row r="82">
          <cell r="G82" t="str">
            <v>Maerdy</v>
          </cell>
          <cell r="H82">
            <v>0.24299999999999999</v>
          </cell>
          <cell r="I82">
            <v>22.349999999999998</v>
          </cell>
          <cell r="J82">
            <v>1.95</v>
          </cell>
          <cell r="K82">
            <v>1.95</v>
          </cell>
          <cell r="M82">
            <v>1788.1200000000001</v>
          </cell>
          <cell r="N82">
            <v>0.05</v>
          </cell>
          <cell r="O82">
            <v>0.05</v>
          </cell>
        </row>
        <row r="83">
          <cell r="G83" t="str">
            <v>BOC Biomass 33kV (exMBIO3G)</v>
          </cell>
          <cell r="I83">
            <v>308.08999999999997</v>
          </cell>
          <cell r="J83">
            <v>1.8299999999999998</v>
          </cell>
          <cell r="K83">
            <v>1.8299999999999998</v>
          </cell>
          <cell r="M83">
            <v>2433.94</v>
          </cell>
          <cell r="N83">
            <v>0.05</v>
          </cell>
          <cell r="O83">
            <v>0.05</v>
          </cell>
        </row>
        <row r="84">
          <cell r="G84" t="str">
            <v>Pwllfa Gwatkin</v>
          </cell>
          <cell r="H84">
            <v>0.219</v>
          </cell>
          <cell r="I84">
            <v>16.46</v>
          </cell>
          <cell r="J84">
            <v>1.97</v>
          </cell>
          <cell r="K84">
            <v>1.97</v>
          </cell>
        </row>
        <row r="85">
          <cell r="G85" t="str">
            <v>Taff Ely</v>
          </cell>
          <cell r="I85">
            <v>4.9799999999999995</v>
          </cell>
          <cell r="J85">
            <v>2.4300000000000002</v>
          </cell>
          <cell r="K85">
            <v>2.4300000000000002</v>
          </cell>
          <cell r="M85">
            <v>552.71</v>
          </cell>
          <cell r="N85">
            <v>0.05</v>
          </cell>
          <cell r="O85">
            <v>0.05</v>
          </cell>
        </row>
        <row r="86">
          <cell r="G86" t="str">
            <v>Trecatti</v>
          </cell>
          <cell r="I86">
            <v>108.14</v>
          </cell>
          <cell r="J86">
            <v>1.8299999999999998</v>
          </cell>
          <cell r="K86">
            <v>1.8299999999999998</v>
          </cell>
          <cell r="M86">
            <v>648.81000000000006</v>
          </cell>
          <cell r="N86">
            <v>0.05</v>
          </cell>
          <cell r="O86">
            <v>0.05</v>
          </cell>
        </row>
        <row r="87">
          <cell r="G87" t="str">
            <v>Withy Hedges</v>
          </cell>
          <cell r="H87">
            <v>1.2470000000000001</v>
          </cell>
          <cell r="I87">
            <v>9.75</v>
          </cell>
          <cell r="J87">
            <v>2.27</v>
          </cell>
          <cell r="K87">
            <v>2.27</v>
          </cell>
          <cell r="L87">
            <v>-1.923</v>
          </cell>
          <cell r="M87">
            <v>559.91999999999996</v>
          </cell>
          <cell r="N87">
            <v>0.05</v>
          </cell>
          <cell r="O87">
            <v>0.05</v>
          </cell>
        </row>
        <row r="88">
          <cell r="G88" t="str">
            <v>Parc Cynog</v>
          </cell>
          <cell r="H88">
            <v>1.762</v>
          </cell>
          <cell r="I88">
            <v>2.52</v>
          </cell>
          <cell r="J88">
            <v>2.6100000000000003</v>
          </cell>
          <cell r="K88">
            <v>2.6100000000000003</v>
          </cell>
        </row>
        <row r="89">
          <cell r="G89" t="str">
            <v>Parc Cynog (Pendine)</v>
          </cell>
          <cell r="H89">
            <v>1.762</v>
          </cell>
          <cell r="I89">
            <v>27.490000000000002</v>
          </cell>
          <cell r="J89">
            <v>2.31</v>
          </cell>
          <cell r="K89">
            <v>2.31</v>
          </cell>
          <cell r="M89">
            <v>479.7</v>
          </cell>
          <cell r="N89">
            <v>0.05</v>
          </cell>
          <cell r="O89">
            <v>0.05</v>
          </cell>
        </row>
        <row r="90">
          <cell r="G90" t="str">
            <v xml:space="preserve">Maesgwyn </v>
          </cell>
          <cell r="I90">
            <v>77.12</v>
          </cell>
          <cell r="J90">
            <v>2.39</v>
          </cell>
          <cell r="K90">
            <v>2.39</v>
          </cell>
          <cell r="M90">
            <v>5571.17</v>
          </cell>
          <cell r="N90">
            <v>0.05</v>
          </cell>
          <cell r="O90">
            <v>0.05</v>
          </cell>
        </row>
        <row r="91">
          <cell r="G91" t="str">
            <v>Ferndale Wind Farm</v>
          </cell>
          <cell r="I91">
            <v>28.43</v>
          </cell>
          <cell r="J91">
            <v>2.1</v>
          </cell>
          <cell r="K91">
            <v>2.1</v>
          </cell>
          <cell r="M91">
            <v>910.18000000000006</v>
          </cell>
          <cell r="N91">
            <v>0.05</v>
          </cell>
          <cell r="O91">
            <v>0.05</v>
          </cell>
        </row>
        <row r="92">
          <cell r="G92" t="str">
            <v>Pant y Wal WF</v>
          </cell>
          <cell r="I92">
            <v>37.949999999999996</v>
          </cell>
          <cell r="J92">
            <v>2.37</v>
          </cell>
          <cell r="K92">
            <v>2.37</v>
          </cell>
          <cell r="M92">
            <v>3544.27</v>
          </cell>
          <cell r="N92">
            <v>0.05</v>
          </cell>
          <cell r="O92">
            <v>0.05</v>
          </cell>
        </row>
        <row r="93">
          <cell r="G93" t="str">
            <v xml:space="preserve">Mynydd Portref </v>
          </cell>
          <cell r="I93">
            <v>12.23</v>
          </cell>
          <cell r="J93">
            <v>2.19</v>
          </cell>
          <cell r="K93">
            <v>2.19</v>
          </cell>
          <cell r="M93">
            <v>815.90000000000009</v>
          </cell>
          <cell r="N93">
            <v>0.05</v>
          </cell>
          <cell r="O93">
            <v>0.05</v>
          </cell>
        </row>
        <row r="94">
          <cell r="G94" t="str">
            <v>Newton Down</v>
          </cell>
          <cell r="I94">
            <v>22.68</v>
          </cell>
          <cell r="J94">
            <v>2.04</v>
          </cell>
          <cell r="K94">
            <v>2.04</v>
          </cell>
          <cell r="M94">
            <v>1090.32</v>
          </cell>
          <cell r="N94">
            <v>0.05</v>
          </cell>
          <cell r="O94">
            <v>0.05</v>
          </cell>
        </row>
        <row r="95">
          <cell r="G95" t="str">
            <v>Tiers Cross (Rose Cottage)</v>
          </cell>
          <cell r="H95">
            <v>3.0000000000000001E-3</v>
          </cell>
          <cell r="I95">
            <v>11.06</v>
          </cell>
          <cell r="J95">
            <v>3.4</v>
          </cell>
          <cell r="K95">
            <v>3.4</v>
          </cell>
          <cell r="M95">
            <v>1129.55</v>
          </cell>
          <cell r="N95">
            <v>0.05</v>
          </cell>
          <cell r="O95">
            <v>0.05</v>
          </cell>
        </row>
        <row r="96">
          <cell r="G96" t="str">
            <v>Camford</v>
          </cell>
          <cell r="H96">
            <v>2.1680000000000001</v>
          </cell>
          <cell r="J96">
            <v>13.11</v>
          </cell>
          <cell r="K96">
            <v>13.11</v>
          </cell>
        </row>
        <row r="97">
          <cell r="G97" t="str">
            <v>Hoover</v>
          </cell>
          <cell r="H97">
            <v>0.42</v>
          </cell>
          <cell r="I97">
            <v>447.79</v>
          </cell>
          <cell r="J97">
            <v>9.85</v>
          </cell>
          <cell r="K97">
            <v>9.85</v>
          </cell>
        </row>
        <row r="98">
          <cell r="G98" t="str">
            <v>Berthllwyd Farm</v>
          </cell>
          <cell r="I98">
            <v>3.89</v>
          </cell>
          <cell r="J98">
            <v>3.01</v>
          </cell>
          <cell r="K98">
            <v>3.01</v>
          </cell>
          <cell r="M98">
            <v>662.30000000000007</v>
          </cell>
          <cell r="N98">
            <v>0.05</v>
          </cell>
          <cell r="O98">
            <v>0.05</v>
          </cell>
        </row>
        <row r="99">
          <cell r="G99" t="str">
            <v>Whitton Mawr</v>
          </cell>
          <cell r="I99">
            <v>11.24</v>
          </cell>
          <cell r="J99">
            <v>3.55</v>
          </cell>
          <cell r="K99">
            <v>3.55</v>
          </cell>
          <cell r="M99">
            <v>494.05</v>
          </cell>
          <cell r="N99">
            <v>0.05</v>
          </cell>
          <cell r="O99">
            <v>0.05</v>
          </cell>
        </row>
        <row r="100">
          <cell r="G100" t="str">
            <v>Barry Dock Biomass</v>
          </cell>
          <cell r="H100">
            <v>1E-3</v>
          </cell>
          <cell r="I100">
            <v>35.619999999999997</v>
          </cell>
          <cell r="J100">
            <v>2.12</v>
          </cell>
          <cell r="K100">
            <v>2.12</v>
          </cell>
          <cell r="L100">
            <v>-8.2000000000000003E-2</v>
          </cell>
          <cell r="M100">
            <v>1424.5</v>
          </cell>
          <cell r="N100">
            <v>0.05</v>
          </cell>
          <cell r="O100">
            <v>0.05</v>
          </cell>
        </row>
        <row r="101">
          <cell r="G101" t="str">
            <v>North Tenement</v>
          </cell>
          <cell r="H101">
            <v>2.8969999999999998</v>
          </cell>
          <cell r="I101">
            <v>25.64</v>
          </cell>
          <cell r="J101">
            <v>3.78</v>
          </cell>
          <cell r="K101">
            <v>3.78</v>
          </cell>
          <cell r="M101">
            <v>1165.3200000000002</v>
          </cell>
          <cell r="N101">
            <v>0.05</v>
          </cell>
          <cell r="O101">
            <v>0.05</v>
          </cell>
        </row>
        <row r="102">
          <cell r="G102" t="str">
            <v>University Hospital of Wales</v>
          </cell>
          <cell r="H102">
            <v>1.468</v>
          </cell>
          <cell r="I102">
            <v>298.51000000000005</v>
          </cell>
          <cell r="J102">
            <v>4.45</v>
          </cell>
          <cell r="K102">
            <v>4.45</v>
          </cell>
        </row>
        <row r="103">
          <cell r="G103" t="str">
            <v>QuinetiQ</v>
          </cell>
          <cell r="H103">
            <v>2.7090000000000001</v>
          </cell>
          <cell r="I103">
            <v>149.25</v>
          </cell>
          <cell r="J103">
            <v>13.58</v>
          </cell>
          <cell r="K103">
            <v>13.58</v>
          </cell>
        </row>
        <row r="104">
          <cell r="G104" t="str">
            <v>Western Coal</v>
          </cell>
          <cell r="H104">
            <v>0.25</v>
          </cell>
          <cell r="I104">
            <v>1571.62</v>
          </cell>
          <cell r="J104">
            <v>4.71</v>
          </cell>
          <cell r="K104">
            <v>4.71</v>
          </cell>
        </row>
        <row r="105">
          <cell r="G105" t="str">
            <v>Tregaron</v>
          </cell>
          <cell r="H105">
            <v>3.4809999999999999</v>
          </cell>
          <cell r="I105">
            <v>1.48</v>
          </cell>
          <cell r="J105">
            <v>2.3600000000000003</v>
          </cell>
          <cell r="K105">
            <v>2.3600000000000003</v>
          </cell>
          <cell r="L105">
            <v>-3.4809999999999999</v>
          </cell>
          <cell r="M105">
            <v>147.78</v>
          </cell>
          <cell r="N105">
            <v>0.05</v>
          </cell>
          <cell r="O105">
            <v>0.05</v>
          </cell>
        </row>
        <row r="106">
          <cell r="G106" t="str">
            <v>Waunarlwydd STOR</v>
          </cell>
          <cell r="H106">
            <v>0.22600000000000001</v>
          </cell>
          <cell r="I106">
            <v>2.73</v>
          </cell>
          <cell r="J106">
            <v>1.8599999999999999</v>
          </cell>
          <cell r="K106">
            <v>1.8599999999999999</v>
          </cell>
          <cell r="L106">
            <v>-0.22600000000000001</v>
          </cell>
          <cell r="M106">
            <v>545.82000000000005</v>
          </cell>
          <cell r="N106">
            <v>0.05</v>
          </cell>
          <cell r="O106">
            <v>0.05</v>
          </cell>
        </row>
        <row r="107">
          <cell r="G107" t="str">
            <v>Briton Ferry STOR</v>
          </cell>
          <cell r="H107">
            <v>3.6999999999999998E-2</v>
          </cell>
          <cell r="I107">
            <v>4.1500000000000004</v>
          </cell>
          <cell r="J107">
            <v>1.69</v>
          </cell>
          <cell r="K107">
            <v>1.69</v>
          </cell>
          <cell r="L107">
            <v>-4.7E-2</v>
          </cell>
          <cell r="M107">
            <v>903.68999999999994</v>
          </cell>
          <cell r="N107">
            <v>0.05</v>
          </cell>
          <cell r="O107">
            <v>0.05</v>
          </cell>
        </row>
        <row r="108">
          <cell r="G108" t="str">
            <v>Hirwaun STOR</v>
          </cell>
          <cell r="H108">
            <v>0.23699999999999999</v>
          </cell>
          <cell r="I108">
            <v>3.85</v>
          </cell>
          <cell r="J108">
            <v>1.8599999999999999</v>
          </cell>
          <cell r="K108">
            <v>1.8599999999999999</v>
          </cell>
          <cell r="L108">
            <v>-0.23699999999999999</v>
          </cell>
          <cell r="M108">
            <v>835.75</v>
          </cell>
          <cell r="N108">
            <v>0.05</v>
          </cell>
          <cell r="O108">
            <v>0.05</v>
          </cell>
        </row>
        <row r="109">
          <cell r="G109" t="str">
            <v>Ffos Las</v>
          </cell>
          <cell r="H109">
            <v>0.78200000000000003</v>
          </cell>
          <cell r="I109">
            <v>9.7799999999999994</v>
          </cell>
          <cell r="J109">
            <v>3.54</v>
          </cell>
          <cell r="K109">
            <v>3.54</v>
          </cell>
          <cell r="M109">
            <v>489.53000000000003</v>
          </cell>
          <cell r="N109">
            <v>0.05</v>
          </cell>
          <cell r="O109">
            <v>0.05</v>
          </cell>
        </row>
        <row r="110">
          <cell r="G110" t="str">
            <v>Pont Andrew Tee</v>
          </cell>
          <cell r="H110">
            <v>0.94199999999999995</v>
          </cell>
          <cell r="I110">
            <v>9.9</v>
          </cell>
          <cell r="J110">
            <v>3.02</v>
          </cell>
          <cell r="K110">
            <v>3.02</v>
          </cell>
          <cell r="M110">
            <v>495.19</v>
          </cell>
          <cell r="N110">
            <v>0.05</v>
          </cell>
          <cell r="O110">
            <v>0.05</v>
          </cell>
        </row>
        <row r="111">
          <cell r="G111" t="str">
            <v>Pen Y Cymoedd WF Aux.</v>
          </cell>
          <cell r="H111">
            <v>0.27300000000000002</v>
          </cell>
          <cell r="I111">
            <v>1522.4299999999998</v>
          </cell>
          <cell r="J111">
            <v>2.7700000000000005</v>
          </cell>
          <cell r="K111">
            <v>2.7700000000000005</v>
          </cell>
        </row>
        <row r="112">
          <cell r="G112" t="str">
            <v>Maesgwyn Extension PV</v>
          </cell>
          <cell r="H112">
            <v>0.223</v>
          </cell>
          <cell r="I112">
            <v>9.4700000000000006</v>
          </cell>
          <cell r="J112">
            <v>3.65</v>
          </cell>
          <cell r="K112">
            <v>3.65</v>
          </cell>
          <cell r="M112">
            <v>260</v>
          </cell>
          <cell r="N112">
            <v>0.05</v>
          </cell>
          <cell r="O112">
            <v>0.05</v>
          </cell>
        </row>
        <row r="113">
          <cell r="G113" t="str">
            <v>Tata Margam</v>
          </cell>
          <cell r="J113">
            <v>4.03</v>
          </cell>
          <cell r="K113">
            <v>4.03</v>
          </cell>
          <cell r="L113">
            <v>-0.51</v>
          </cell>
          <cell r="N113">
            <v>0.05</v>
          </cell>
          <cell r="O113">
            <v>0.05</v>
          </cell>
        </row>
        <row r="114">
          <cell r="G114" t="str">
            <v>Tir John STOR</v>
          </cell>
          <cell r="H114">
            <v>0.157</v>
          </cell>
          <cell r="I114">
            <v>2.16</v>
          </cell>
          <cell r="J114">
            <v>1.74</v>
          </cell>
          <cell r="K114">
            <v>1.74</v>
          </cell>
          <cell r="L114">
            <v>-0.26100000000000001</v>
          </cell>
          <cell r="M114">
            <v>511.83</v>
          </cell>
          <cell r="N114">
            <v>0.05</v>
          </cell>
          <cell r="O114">
            <v>0.05</v>
          </cell>
        </row>
        <row r="115">
          <cell r="G115" t="str">
            <v>Wear Point WF</v>
          </cell>
          <cell r="H115">
            <v>0.77500000000000002</v>
          </cell>
          <cell r="I115">
            <v>9.32</v>
          </cell>
          <cell r="J115">
            <v>1.95</v>
          </cell>
          <cell r="K115">
            <v>1.95</v>
          </cell>
          <cell r="M115">
            <v>1330.1399999999999</v>
          </cell>
          <cell r="N115">
            <v>0.05</v>
          </cell>
          <cell r="O115">
            <v>0.05</v>
          </cell>
        </row>
        <row r="116">
          <cell r="G116" t="str">
            <v>West Farm PV</v>
          </cell>
          <cell r="H116">
            <v>0.48499999999999999</v>
          </cell>
          <cell r="I116">
            <v>5.82</v>
          </cell>
          <cell r="J116">
            <v>2.39</v>
          </cell>
          <cell r="K116">
            <v>2.39</v>
          </cell>
          <cell r="M116">
            <v>513.94000000000005</v>
          </cell>
          <cell r="N116">
            <v>0.05</v>
          </cell>
          <cell r="O116">
            <v>0.05</v>
          </cell>
        </row>
        <row r="117">
          <cell r="G117" t="str">
            <v>Jordanston Farm PV</v>
          </cell>
          <cell r="H117">
            <v>1.1830000000000001</v>
          </cell>
          <cell r="I117">
            <v>2.69</v>
          </cell>
          <cell r="J117">
            <v>4.53</v>
          </cell>
          <cell r="K117">
            <v>4.53</v>
          </cell>
          <cell r="M117">
            <v>611.83000000000004</v>
          </cell>
          <cell r="N117">
            <v>0.05</v>
          </cell>
          <cell r="O117">
            <v>0.05</v>
          </cell>
        </row>
        <row r="118">
          <cell r="G118" t="str">
            <v>Rudbaxton</v>
          </cell>
          <cell r="H118">
            <v>1.2430000000000001</v>
          </cell>
          <cell r="I118">
            <v>6.49</v>
          </cell>
          <cell r="J118">
            <v>5.94</v>
          </cell>
          <cell r="K118">
            <v>5.94</v>
          </cell>
          <cell r="M118">
            <v>1181.3600000000001</v>
          </cell>
          <cell r="N118">
            <v>0.05</v>
          </cell>
          <cell r="O118">
            <v>0.05</v>
          </cell>
        </row>
        <row r="119">
          <cell r="G119" t="str">
            <v>Dowlais STOR</v>
          </cell>
          <cell r="I119">
            <v>5.69</v>
          </cell>
          <cell r="J119">
            <v>1.8</v>
          </cell>
          <cell r="K119">
            <v>1.8</v>
          </cell>
          <cell r="M119">
            <v>1278.24</v>
          </cell>
          <cell r="N119">
            <v>0.05</v>
          </cell>
          <cell r="O119">
            <v>0.05</v>
          </cell>
        </row>
        <row r="120">
          <cell r="G120" t="str">
            <v>Trident Park</v>
          </cell>
          <cell r="H120">
            <v>3.6999999999999998E-2</v>
          </cell>
          <cell r="I120">
            <v>247.67000000000002</v>
          </cell>
          <cell r="J120">
            <v>1.76</v>
          </cell>
          <cell r="K120">
            <v>1.76</v>
          </cell>
          <cell r="L120">
            <v>-3.6999999999999998E-2</v>
          </cell>
          <cell r="M120">
            <v>1588.5900000000001</v>
          </cell>
          <cell r="N120">
            <v>0.05</v>
          </cell>
          <cell r="O120">
            <v>0.05</v>
          </cell>
        </row>
        <row r="121">
          <cell r="G121" t="str">
            <v>Baglan PV</v>
          </cell>
          <cell r="H121">
            <v>3.6999999999999998E-2</v>
          </cell>
          <cell r="I121">
            <v>6.07</v>
          </cell>
          <cell r="J121">
            <v>4.3100000000000005</v>
          </cell>
          <cell r="K121">
            <v>4.3100000000000005</v>
          </cell>
          <cell r="M121">
            <v>1515.08</v>
          </cell>
          <cell r="N121">
            <v>0.05</v>
          </cell>
          <cell r="O121">
            <v>0.05</v>
          </cell>
        </row>
        <row r="122">
          <cell r="G122" t="str">
            <v>Whitland (Caermelyn)</v>
          </cell>
          <cell r="H122">
            <v>1.323</v>
          </cell>
          <cell r="I122">
            <v>4.8899999999999997</v>
          </cell>
          <cell r="J122">
            <v>2.68</v>
          </cell>
          <cell r="K122">
            <v>2.68</v>
          </cell>
          <cell r="M122">
            <v>489.21000000000004</v>
          </cell>
          <cell r="N122">
            <v>0.05</v>
          </cell>
          <cell r="O122">
            <v>0.05</v>
          </cell>
        </row>
        <row r="123">
          <cell r="G123" t="str">
            <v>Liddlestone Ridge</v>
          </cell>
          <cell r="H123">
            <v>1.58</v>
          </cell>
          <cell r="I123">
            <v>2.66</v>
          </cell>
          <cell r="J123">
            <v>8.17</v>
          </cell>
          <cell r="K123">
            <v>8.17</v>
          </cell>
          <cell r="M123">
            <v>557.94000000000005</v>
          </cell>
          <cell r="N123">
            <v>0.05</v>
          </cell>
          <cell r="O123">
            <v>0.05</v>
          </cell>
        </row>
        <row r="124">
          <cell r="G124" t="str">
            <v>Garn farm</v>
          </cell>
          <cell r="I124">
            <v>32.32</v>
          </cell>
          <cell r="J124">
            <v>2.2000000000000002</v>
          </cell>
          <cell r="K124">
            <v>2.2000000000000002</v>
          </cell>
          <cell r="M124">
            <v>513.62</v>
          </cell>
          <cell r="N124">
            <v>0.05</v>
          </cell>
          <cell r="O124">
            <v>0.05</v>
          </cell>
        </row>
        <row r="125">
          <cell r="G125" t="str">
            <v>Llandarcy STOR</v>
          </cell>
          <cell r="H125">
            <v>0.156</v>
          </cell>
          <cell r="I125">
            <v>14.780000000000001</v>
          </cell>
          <cell r="J125">
            <v>2.21</v>
          </cell>
          <cell r="K125">
            <v>2.21</v>
          </cell>
          <cell r="L125">
            <v>-0.156</v>
          </cell>
          <cell r="M125">
            <v>587.17999999999995</v>
          </cell>
          <cell r="N125">
            <v>0.05</v>
          </cell>
          <cell r="O125">
            <v>0.05</v>
          </cell>
        </row>
        <row r="126">
          <cell r="G126" t="str">
            <v>Treguff Farm</v>
          </cell>
          <cell r="I126">
            <v>12.92</v>
          </cell>
          <cell r="J126">
            <v>3.77</v>
          </cell>
          <cell r="K126">
            <v>3.77</v>
          </cell>
          <cell r="M126">
            <v>491.13</v>
          </cell>
          <cell r="N126">
            <v>0.05</v>
          </cell>
          <cell r="O126">
            <v>0.05</v>
          </cell>
        </row>
        <row r="127">
          <cell r="G127" t="str">
            <v>Loughor Farm</v>
          </cell>
          <cell r="H127">
            <v>3.0000000000000001E-3</v>
          </cell>
          <cell r="I127">
            <v>3.25</v>
          </cell>
          <cell r="J127">
            <v>4.5799999999999992</v>
          </cell>
          <cell r="K127">
            <v>4.5799999999999992</v>
          </cell>
          <cell r="M127">
            <v>506.55</v>
          </cell>
          <cell r="N127">
            <v>0.05</v>
          </cell>
          <cell r="O127">
            <v>0.05</v>
          </cell>
        </row>
        <row r="128">
          <cell r="G128" t="str">
            <v>Sutton Farm</v>
          </cell>
          <cell r="I128">
            <v>12.48</v>
          </cell>
          <cell r="J128">
            <v>3.0900000000000003</v>
          </cell>
          <cell r="K128">
            <v>3.0900000000000003</v>
          </cell>
          <cell r="M128">
            <v>998.92000000000007</v>
          </cell>
          <cell r="N128">
            <v>0.05</v>
          </cell>
          <cell r="O128">
            <v>0.05</v>
          </cell>
        </row>
        <row r="129">
          <cell r="G129" t="str">
            <v>Cefn Betingau</v>
          </cell>
          <cell r="I129">
            <v>2.4700000000000002</v>
          </cell>
          <cell r="J129">
            <v>5.25</v>
          </cell>
          <cell r="K129">
            <v>5.25</v>
          </cell>
          <cell r="M129">
            <v>889.01</v>
          </cell>
          <cell r="N129">
            <v>0.05</v>
          </cell>
          <cell r="O129">
            <v>0.05</v>
          </cell>
        </row>
        <row r="130">
          <cell r="G130" t="str">
            <v>Clawdd Ddu</v>
          </cell>
          <cell r="H130">
            <v>0.215</v>
          </cell>
          <cell r="I130">
            <v>1.88</v>
          </cell>
          <cell r="J130">
            <v>7.13</v>
          </cell>
          <cell r="K130">
            <v>7.13</v>
          </cell>
          <cell r="M130">
            <v>772.84999999999991</v>
          </cell>
          <cell r="N130">
            <v>0.05</v>
          </cell>
          <cell r="O130">
            <v>0.05</v>
          </cell>
        </row>
        <row r="131">
          <cell r="G131" t="str">
            <v>Pentre Farm</v>
          </cell>
          <cell r="H131">
            <v>0.94199999999999995</v>
          </cell>
          <cell r="I131">
            <v>149.47999999999999</v>
          </cell>
          <cell r="J131">
            <v>2.87</v>
          </cell>
          <cell r="K131">
            <v>2.87</v>
          </cell>
          <cell r="M131">
            <v>1494.9299999999998</v>
          </cell>
          <cell r="N131">
            <v>0.05</v>
          </cell>
          <cell r="O131">
            <v>0.05</v>
          </cell>
        </row>
        <row r="132">
          <cell r="G132" t="str">
            <v>Barry STOR</v>
          </cell>
          <cell r="H132">
            <v>3.7999999999999999E-2</v>
          </cell>
          <cell r="I132">
            <v>27.15</v>
          </cell>
          <cell r="J132">
            <v>2.09</v>
          </cell>
          <cell r="K132">
            <v>2.09</v>
          </cell>
          <cell r="L132">
            <v>-0.104</v>
          </cell>
          <cell r="M132">
            <v>1085.81</v>
          </cell>
          <cell r="N132">
            <v>0.05</v>
          </cell>
          <cell r="O132">
            <v>0.05</v>
          </cell>
        </row>
        <row r="133">
          <cell r="G133" t="str">
            <v>Fenton Farm</v>
          </cell>
          <cell r="H133">
            <v>0.93500000000000005</v>
          </cell>
          <cell r="I133">
            <v>3.0500000000000003</v>
          </cell>
          <cell r="J133">
            <v>7.53</v>
          </cell>
          <cell r="K133">
            <v>7.53</v>
          </cell>
          <cell r="M133">
            <v>2198.1400000000003</v>
          </cell>
          <cell r="N133">
            <v>0.05</v>
          </cell>
          <cell r="O133">
            <v>0.05</v>
          </cell>
        </row>
        <row r="134">
          <cell r="G134" t="str">
            <v>Yerbeston Gate</v>
          </cell>
          <cell r="H134">
            <v>2.9009999999999998</v>
          </cell>
          <cell r="I134">
            <v>11.56</v>
          </cell>
          <cell r="J134">
            <v>2.77</v>
          </cell>
          <cell r="K134">
            <v>2.77</v>
          </cell>
          <cell r="M134">
            <v>1152.5</v>
          </cell>
          <cell r="N134">
            <v>0.05</v>
          </cell>
          <cell r="O134">
            <v>0.05</v>
          </cell>
        </row>
        <row r="135">
          <cell r="G135" t="str">
            <v>Pen y cae</v>
          </cell>
          <cell r="H135">
            <v>0.214</v>
          </cell>
          <cell r="I135">
            <v>4.9399999999999995</v>
          </cell>
          <cell r="J135">
            <v>3.9</v>
          </cell>
          <cell r="K135">
            <v>3.9</v>
          </cell>
          <cell r="M135">
            <v>653.56999999999994</v>
          </cell>
          <cell r="N135">
            <v>0.05</v>
          </cell>
          <cell r="O135">
            <v>0.05</v>
          </cell>
        </row>
        <row r="136">
          <cell r="G136" t="str">
            <v>Saron</v>
          </cell>
          <cell r="H136">
            <v>0.214</v>
          </cell>
          <cell r="I136">
            <v>10.25</v>
          </cell>
          <cell r="J136">
            <v>3.41</v>
          </cell>
          <cell r="K136">
            <v>3.41</v>
          </cell>
          <cell r="M136">
            <v>1268.18</v>
          </cell>
          <cell r="N136">
            <v>0.05</v>
          </cell>
          <cell r="O136">
            <v>0.05</v>
          </cell>
        </row>
        <row r="137">
          <cell r="G137" t="str">
            <v>Hendre Fawr Farm</v>
          </cell>
          <cell r="H137">
            <v>0.23300000000000001</v>
          </cell>
          <cell r="I137">
            <v>1.61</v>
          </cell>
          <cell r="J137">
            <v>5.42</v>
          </cell>
          <cell r="K137">
            <v>5.42</v>
          </cell>
          <cell r="M137">
            <v>543.98</v>
          </cell>
          <cell r="N137">
            <v>0.05</v>
          </cell>
          <cell r="O137">
            <v>0.05</v>
          </cell>
        </row>
        <row r="138">
          <cell r="G138" t="str">
            <v>Hendai Farm</v>
          </cell>
          <cell r="I138">
            <v>3.13</v>
          </cell>
          <cell r="J138">
            <v>4.75</v>
          </cell>
          <cell r="K138">
            <v>4.75</v>
          </cell>
          <cell r="M138">
            <v>520.81999999999994</v>
          </cell>
          <cell r="N138">
            <v>0.05</v>
          </cell>
          <cell r="O138">
            <v>0.05</v>
          </cell>
        </row>
        <row r="139">
          <cell r="G139" t="str">
            <v>Cwm Cae Singrug</v>
          </cell>
          <cell r="H139">
            <v>0.70799999999999996</v>
          </cell>
          <cell r="I139">
            <v>5.42</v>
          </cell>
          <cell r="J139">
            <v>3.6</v>
          </cell>
          <cell r="K139">
            <v>3.6</v>
          </cell>
          <cell r="M139">
            <v>541.57000000000005</v>
          </cell>
          <cell r="N139">
            <v>0.05</v>
          </cell>
          <cell r="O139">
            <v>0.05</v>
          </cell>
        </row>
        <row r="140">
          <cell r="G140" t="str">
            <v>Brynteg Farm</v>
          </cell>
          <cell r="H140">
            <v>0.98</v>
          </cell>
          <cell r="I140">
            <v>4.76</v>
          </cell>
          <cell r="J140">
            <v>4.8099999999999996</v>
          </cell>
          <cell r="K140">
            <v>4.8099999999999996</v>
          </cell>
          <cell r="M140">
            <v>510.91</v>
          </cell>
          <cell r="N140">
            <v>0.05</v>
          </cell>
          <cell r="O140">
            <v>0.05</v>
          </cell>
        </row>
        <row r="141">
          <cell r="G141" t="str">
            <v>Court Coleman</v>
          </cell>
          <cell r="H141">
            <v>1.927</v>
          </cell>
          <cell r="I141">
            <v>9.69</v>
          </cell>
          <cell r="J141">
            <v>7.3</v>
          </cell>
          <cell r="K141">
            <v>7.3</v>
          </cell>
          <cell r="M141">
            <v>2907.9900000000002</v>
          </cell>
          <cell r="N141">
            <v>0.05</v>
          </cell>
          <cell r="O141">
            <v>0.05</v>
          </cell>
        </row>
        <row r="142">
          <cell r="G142" t="str">
            <v>Llwynddu</v>
          </cell>
          <cell r="H142">
            <v>2.8690000000000002</v>
          </cell>
          <cell r="I142">
            <v>2.31</v>
          </cell>
          <cell r="J142">
            <v>6.86</v>
          </cell>
          <cell r="K142">
            <v>6.86</v>
          </cell>
          <cell r="M142">
            <v>502.72</v>
          </cell>
          <cell r="N142">
            <v>0.05</v>
          </cell>
          <cell r="O142">
            <v>0.05</v>
          </cell>
        </row>
        <row r="143">
          <cell r="G143" t="str">
            <v>Cenin Energy Park (ex Stormy Down)</v>
          </cell>
          <cell r="I143">
            <v>148.94999999999999</v>
          </cell>
          <cell r="J143">
            <v>1.98</v>
          </cell>
          <cell r="K143">
            <v>1.98</v>
          </cell>
          <cell r="M143">
            <v>963.83999999999992</v>
          </cell>
          <cell r="N143">
            <v>0.05</v>
          </cell>
          <cell r="O143">
            <v>0.05</v>
          </cell>
        </row>
        <row r="144">
          <cell r="G144" t="str">
            <v>Abergelli Farm</v>
          </cell>
          <cell r="I144">
            <v>41.47</v>
          </cell>
          <cell r="J144">
            <v>2.61</v>
          </cell>
          <cell r="K144">
            <v>2.61</v>
          </cell>
          <cell r="M144">
            <v>1926.5500000000002</v>
          </cell>
          <cell r="N144">
            <v>0.05</v>
          </cell>
          <cell r="O144">
            <v>0.05</v>
          </cell>
        </row>
        <row r="145">
          <cell r="G145" t="str">
            <v>Crug Mawr Farm</v>
          </cell>
          <cell r="H145">
            <v>2.871</v>
          </cell>
          <cell r="I145">
            <v>4.1500000000000004</v>
          </cell>
          <cell r="J145">
            <v>6.14</v>
          </cell>
          <cell r="K145">
            <v>6.14</v>
          </cell>
          <cell r="M145">
            <v>991.02</v>
          </cell>
          <cell r="N145">
            <v>0.05</v>
          </cell>
          <cell r="O145">
            <v>0.05</v>
          </cell>
        </row>
        <row r="146">
          <cell r="G146" t="str">
            <v>Yerbeston Chapel Hill</v>
          </cell>
          <cell r="H146">
            <v>0.40899999999999997</v>
          </cell>
          <cell r="I146">
            <v>34.96</v>
          </cell>
          <cell r="J146">
            <v>2.65</v>
          </cell>
          <cell r="K146">
            <v>2.65</v>
          </cell>
          <cell r="M146">
            <v>2796.5699999999997</v>
          </cell>
          <cell r="N146">
            <v>0.05</v>
          </cell>
          <cell r="O146">
            <v>0.05</v>
          </cell>
        </row>
        <row r="147">
          <cell r="G147" t="str">
            <v>ABERAMAN 33kV GEN</v>
          </cell>
          <cell r="H147">
            <v>1.4E-2</v>
          </cell>
          <cell r="I147">
            <v>119.86</v>
          </cell>
          <cell r="J147">
            <v>2.02</v>
          </cell>
          <cell r="K147">
            <v>2.02</v>
          </cell>
          <cell r="L147">
            <v>-2.3E-2</v>
          </cell>
          <cell r="M147">
            <v>1406.35</v>
          </cell>
          <cell r="N147">
            <v>0.05</v>
          </cell>
          <cell r="O147">
            <v>0.05</v>
          </cell>
        </row>
        <row r="148">
          <cell r="G148" t="str">
            <v>Rhyd Y Pandy</v>
          </cell>
          <cell r="I148">
            <v>4.45</v>
          </cell>
          <cell r="J148">
            <v>3.8899999999999997</v>
          </cell>
          <cell r="K148">
            <v>3.8899999999999997</v>
          </cell>
          <cell r="M148">
            <v>889.14</v>
          </cell>
          <cell r="N148">
            <v>0.05</v>
          </cell>
          <cell r="O148">
            <v>0.05</v>
          </cell>
        </row>
        <row r="149">
          <cell r="G149" t="str">
            <v>Haverford West PV</v>
          </cell>
          <cell r="H149">
            <v>0.93500000000000005</v>
          </cell>
          <cell r="I149">
            <v>5.57</v>
          </cell>
          <cell r="J149">
            <v>3.4</v>
          </cell>
          <cell r="K149">
            <v>3.4</v>
          </cell>
          <cell r="M149">
            <v>1115.01</v>
          </cell>
          <cell r="N149">
            <v>0.05</v>
          </cell>
          <cell r="O149">
            <v>0.05</v>
          </cell>
        </row>
        <row r="150">
          <cell r="G150" t="str">
            <v>Blaenlliedi Farm</v>
          </cell>
          <cell r="H150">
            <v>0.94199999999999995</v>
          </cell>
          <cell r="I150">
            <v>13.18</v>
          </cell>
          <cell r="J150">
            <v>2.83</v>
          </cell>
          <cell r="K150">
            <v>2.83</v>
          </cell>
          <cell r="M150">
            <v>654.03000000000009</v>
          </cell>
          <cell r="N150">
            <v>0.05</v>
          </cell>
          <cell r="O150">
            <v>0.05</v>
          </cell>
        </row>
        <row r="151">
          <cell r="G151" t="str">
            <v>Aberystwyth - Manweb</v>
          </cell>
          <cell r="H151">
            <v>0.23499999999999999</v>
          </cell>
          <cell r="J151">
            <v>13.459999999999999</v>
          </cell>
          <cell r="K151">
            <v>13.459999999999999</v>
          </cell>
        </row>
        <row r="152">
          <cell r="G152" t="str">
            <v>Centrica Barry</v>
          </cell>
          <cell r="J152">
            <v>2.69</v>
          </cell>
          <cell r="K152">
            <v>2.69</v>
          </cell>
        </row>
        <row r="153">
          <cell r="G153" t="str">
            <v>British Energy (Solutia CVA)</v>
          </cell>
          <cell r="H153">
            <v>1.6E-2</v>
          </cell>
          <cell r="I153">
            <v>6.46</v>
          </cell>
          <cell r="J153">
            <v>2.52</v>
          </cell>
          <cell r="K153">
            <v>2.52</v>
          </cell>
          <cell r="L153">
            <v>-6.0000000000000001E-3</v>
          </cell>
          <cell r="M153">
            <v>202.86</v>
          </cell>
          <cell r="N153">
            <v>0.05</v>
          </cell>
          <cell r="O153">
            <v>0.05</v>
          </cell>
        </row>
        <row r="154">
          <cell r="G154" t="str">
            <v>Aberaman Park</v>
          </cell>
          <cell r="H154">
            <v>1.4E-2</v>
          </cell>
          <cell r="I154">
            <v>17.27</v>
          </cell>
          <cell r="J154">
            <v>2.36</v>
          </cell>
          <cell r="K154">
            <v>2.36</v>
          </cell>
          <cell r="L154">
            <v>-1.2E-2</v>
          </cell>
          <cell r="M154">
            <v>541.59999999999991</v>
          </cell>
          <cell r="N154">
            <v>0.05</v>
          </cell>
          <cell r="O154">
            <v>0.05</v>
          </cell>
        </row>
        <row r="155">
          <cell r="G155" t="str">
            <v>Dowlais II STOR CVA</v>
          </cell>
          <cell r="I155">
            <v>23.27</v>
          </cell>
          <cell r="J155">
            <v>2.09</v>
          </cell>
          <cell r="K155">
            <v>2.09</v>
          </cell>
          <cell r="M155">
            <v>1273.3</v>
          </cell>
          <cell r="N155">
            <v>0.05</v>
          </cell>
          <cell r="O155">
            <v>0.05</v>
          </cell>
        </row>
        <row r="156">
          <cell r="G156" t="str">
            <v>GOWERTON EAST STOR 33kV GEN</v>
          </cell>
          <cell r="H156">
            <v>4.0000000000000001E-3</v>
          </cell>
          <cell r="I156">
            <v>5.32</v>
          </cell>
          <cell r="J156">
            <v>1.89</v>
          </cell>
          <cell r="K156">
            <v>1.89</v>
          </cell>
          <cell r="L156">
            <v>-4.0000000000000001E-3</v>
          </cell>
          <cell r="M156">
            <v>1064.98</v>
          </cell>
          <cell r="N156">
            <v>0.05</v>
          </cell>
          <cell r="O156">
            <v>0.05</v>
          </cell>
        </row>
        <row r="157">
          <cell r="G157" t="str">
            <v>Bryn Cyrnau Isaf</v>
          </cell>
          <cell r="H157">
            <v>1.677</v>
          </cell>
          <cell r="I157">
            <v>7.03</v>
          </cell>
          <cell r="J157">
            <v>4.0999999999999996</v>
          </cell>
          <cell r="K157">
            <v>4.0999999999999996</v>
          </cell>
          <cell r="M157">
            <v>937.44999999999993</v>
          </cell>
          <cell r="N157">
            <v>0.05</v>
          </cell>
          <cell r="O157">
            <v>0.05</v>
          </cell>
        </row>
        <row r="158">
          <cell r="G158" t="str">
            <v>Pen Rhiw Caradog PV</v>
          </cell>
          <cell r="H158">
            <v>1.4E-2</v>
          </cell>
          <cell r="I158">
            <v>5.46</v>
          </cell>
          <cell r="J158">
            <v>3.02</v>
          </cell>
          <cell r="K158">
            <v>3.02</v>
          </cell>
          <cell r="M158">
            <v>545.25</v>
          </cell>
          <cell r="N158">
            <v>0.05</v>
          </cell>
          <cell r="O158">
            <v>0.05</v>
          </cell>
        </row>
        <row r="159">
          <cell r="G159" t="str">
            <v>BESTWAY STOR 33kV GEN</v>
          </cell>
          <cell r="H159">
            <v>3.7999999999999999E-2</v>
          </cell>
          <cell r="I159">
            <v>39.300000000000004</v>
          </cell>
          <cell r="J159">
            <v>2.2999999999999998</v>
          </cell>
          <cell r="K159">
            <v>2.2999999999999998</v>
          </cell>
          <cell r="L159">
            <v>-0.45400000000000001</v>
          </cell>
          <cell r="M159">
            <v>1571.82</v>
          </cell>
          <cell r="N159">
            <v>0.05</v>
          </cell>
          <cell r="O159">
            <v>0.05</v>
          </cell>
        </row>
        <row r="160">
          <cell r="G160" t="str">
            <v>CRUMLIN 33kV GEN</v>
          </cell>
          <cell r="H160">
            <v>0.69799999999999995</v>
          </cell>
          <cell r="I160">
            <v>1.0900000000000001</v>
          </cell>
          <cell r="J160">
            <v>2.09</v>
          </cell>
          <cell r="K160">
            <v>2.09</v>
          </cell>
          <cell r="L160">
            <v>-0.69799999999999995</v>
          </cell>
          <cell r="M160">
            <v>955.53</v>
          </cell>
          <cell r="N160">
            <v>0.05</v>
          </cell>
          <cell r="O160">
            <v>0.05</v>
          </cell>
        </row>
        <row r="161">
          <cell r="G161" t="str">
            <v>HIRWAUN GE 33kV GEN</v>
          </cell>
          <cell r="H161">
            <v>0.23799999999999999</v>
          </cell>
          <cell r="I161">
            <v>78</v>
          </cell>
          <cell r="J161">
            <v>2.08</v>
          </cell>
          <cell r="K161">
            <v>2.08</v>
          </cell>
          <cell r="L161">
            <v>-0.23799999999999999</v>
          </cell>
          <cell r="M161">
            <v>780</v>
          </cell>
          <cell r="N161">
            <v>0.05</v>
          </cell>
          <cell r="O161">
            <v>0.05</v>
          </cell>
        </row>
        <row r="162">
          <cell r="G162" t="str">
            <v>LLANWERN FM 132kV GEN</v>
          </cell>
          <cell r="I162">
            <v>1.68</v>
          </cell>
          <cell r="J162">
            <v>3.3499999999999996</v>
          </cell>
          <cell r="K162">
            <v>3.3499999999999996</v>
          </cell>
          <cell r="M162">
            <v>990.32</v>
          </cell>
          <cell r="N162">
            <v>0.05</v>
          </cell>
          <cell r="O162">
            <v>0.05</v>
          </cell>
        </row>
        <row r="163">
          <cell r="G163" t="str">
            <v>LLETYMORPHIL 33kV GEN</v>
          </cell>
          <cell r="I163">
            <v>17.16</v>
          </cell>
          <cell r="J163">
            <v>3.1599999999999997</v>
          </cell>
          <cell r="K163">
            <v>3.1599999999999997</v>
          </cell>
          <cell r="M163">
            <v>1410.71</v>
          </cell>
          <cell r="N163">
            <v>0.05</v>
          </cell>
          <cell r="O163">
            <v>0.05</v>
          </cell>
        </row>
        <row r="164">
          <cell r="G164" t="str">
            <v>MAESEGLWYS FM 33kV GEN</v>
          </cell>
          <cell r="I164">
            <v>18.559999999999999</v>
          </cell>
          <cell r="J164">
            <v>3.1599999999999997</v>
          </cell>
          <cell r="K164">
            <v>3.1599999999999997</v>
          </cell>
          <cell r="M164">
            <v>1671.08</v>
          </cell>
          <cell r="N164">
            <v>0.05</v>
          </cell>
          <cell r="O164">
            <v>0.05</v>
          </cell>
        </row>
        <row r="165">
          <cell r="G165" t="str">
            <v>MANMOEL 33kV GEN</v>
          </cell>
          <cell r="H165">
            <v>0.70399999999999996</v>
          </cell>
          <cell r="I165">
            <v>37.630000000000003</v>
          </cell>
          <cell r="J165">
            <v>3.53</v>
          </cell>
          <cell r="K165">
            <v>3.53</v>
          </cell>
          <cell r="M165">
            <v>1305.06</v>
          </cell>
          <cell r="N165">
            <v>0.05</v>
          </cell>
          <cell r="O165">
            <v>0.05</v>
          </cell>
        </row>
        <row r="166">
          <cell r="G166" t="str">
            <v>MELIN COURT 33kV GEN</v>
          </cell>
          <cell r="H166">
            <v>0.246</v>
          </cell>
          <cell r="I166">
            <v>16.700000000000003</v>
          </cell>
          <cell r="J166">
            <v>3.51</v>
          </cell>
          <cell r="K166">
            <v>3.51</v>
          </cell>
          <cell r="M166">
            <v>1252.99</v>
          </cell>
          <cell r="N166">
            <v>0.05</v>
          </cell>
          <cell r="O166">
            <v>0.05</v>
          </cell>
        </row>
        <row r="167">
          <cell r="G167" t="str">
            <v>St Peters Church</v>
          </cell>
          <cell r="I167">
            <v>170.59</v>
          </cell>
          <cell r="J167">
            <v>1.29</v>
          </cell>
          <cell r="K167">
            <v>1.29</v>
          </cell>
          <cell r="M167">
            <v>7974.38</v>
          </cell>
          <cell r="N167">
            <v>0.05</v>
          </cell>
          <cell r="O167">
            <v>0.05</v>
          </cell>
        </row>
        <row r="168">
          <cell r="G168" t="str">
            <v>PEN BRYN OER 33kV GEN</v>
          </cell>
          <cell r="I168">
            <v>33.06</v>
          </cell>
          <cell r="J168">
            <v>2.06</v>
          </cell>
          <cell r="K168">
            <v>2.06</v>
          </cell>
          <cell r="M168">
            <v>992.1</v>
          </cell>
          <cell r="N168">
            <v>0.05</v>
          </cell>
          <cell r="O168">
            <v>0.05</v>
          </cell>
        </row>
        <row r="169">
          <cell r="G169" t="str">
            <v>RHOS GARN WF 33kV GEN</v>
          </cell>
          <cell r="H169">
            <v>3.1619999999999999</v>
          </cell>
          <cell r="I169">
            <v>10.3</v>
          </cell>
          <cell r="J169">
            <v>2.6</v>
          </cell>
          <cell r="K169">
            <v>2.6</v>
          </cell>
          <cell r="M169">
            <v>909.85</v>
          </cell>
          <cell r="N169">
            <v>0.05</v>
          </cell>
          <cell r="O169">
            <v>0.05</v>
          </cell>
        </row>
        <row r="170">
          <cell r="G170" t="str">
            <v>TAFF ELY EXTENSION 33kV GEN</v>
          </cell>
          <cell r="I170">
            <v>0.27</v>
          </cell>
          <cell r="J170">
            <v>2.16</v>
          </cell>
          <cell r="K170">
            <v>2.16</v>
          </cell>
          <cell r="M170">
            <v>47.980000000000004</v>
          </cell>
          <cell r="N170">
            <v>0.05</v>
          </cell>
          <cell r="O170">
            <v>0.05</v>
          </cell>
        </row>
        <row r="171">
          <cell r="G171" t="str">
            <v>TECHBOARD STOR 33kV GEN</v>
          </cell>
          <cell r="H171">
            <v>3.5000000000000003E-2</v>
          </cell>
          <cell r="I171">
            <v>5.94</v>
          </cell>
          <cell r="J171">
            <v>2.33</v>
          </cell>
          <cell r="K171">
            <v>2.33</v>
          </cell>
          <cell r="L171">
            <v>-3.5999999999999997E-2</v>
          </cell>
          <cell r="M171">
            <v>2585.73</v>
          </cell>
          <cell r="N171">
            <v>0.05</v>
          </cell>
          <cell r="O171">
            <v>0.05</v>
          </cell>
        </row>
        <row r="172">
          <cell r="G172" t="str">
            <v>UNIT 26C STOR 33kV GEN</v>
          </cell>
          <cell r="H172">
            <v>3.5000000000000003E-2</v>
          </cell>
          <cell r="I172">
            <v>5.94</v>
          </cell>
          <cell r="J172">
            <v>2.33</v>
          </cell>
          <cell r="K172">
            <v>2.33</v>
          </cell>
          <cell r="L172">
            <v>-3.5000000000000003E-2</v>
          </cell>
          <cell r="M172">
            <v>2585.73</v>
          </cell>
          <cell r="N172">
            <v>0.05</v>
          </cell>
          <cell r="O172">
            <v>0.05</v>
          </cell>
        </row>
        <row r="173">
          <cell r="G173" t="str">
            <v>VOGEN (BALDWINS)</v>
          </cell>
          <cell r="H173">
            <v>1.6E-2</v>
          </cell>
          <cell r="I173">
            <v>421.87</v>
          </cell>
          <cell r="J173">
            <v>1.89</v>
          </cell>
          <cell r="K173">
            <v>1.89</v>
          </cell>
          <cell r="L173">
            <v>-1.6E-2</v>
          </cell>
          <cell r="M173">
            <v>4218.71</v>
          </cell>
          <cell r="N173">
            <v>0.05</v>
          </cell>
          <cell r="O173">
            <v>0.05</v>
          </cell>
        </row>
        <row r="174">
          <cell r="G174" t="str">
            <v>RHOSCROWTHER 132kV GEN</v>
          </cell>
          <cell r="I174">
            <v>7.1</v>
          </cell>
          <cell r="J174">
            <v>2.21</v>
          </cell>
          <cell r="K174">
            <v>2.21</v>
          </cell>
          <cell r="M174">
            <v>980.1</v>
          </cell>
          <cell r="N174">
            <v>0.05</v>
          </cell>
          <cell r="O174">
            <v>0.05</v>
          </cell>
        </row>
        <row r="175">
          <cell r="G175" t="str">
            <v>UPPER OGMORE 66kV GEN</v>
          </cell>
          <cell r="I175">
            <v>23.92</v>
          </cell>
          <cell r="J175">
            <v>1.85</v>
          </cell>
          <cell r="K175">
            <v>1.85</v>
          </cell>
          <cell r="M175">
            <v>5691.96</v>
          </cell>
          <cell r="N175">
            <v>0.05</v>
          </cell>
          <cell r="O175">
            <v>0.05</v>
          </cell>
        </row>
        <row r="176">
          <cell r="G176" t="str">
            <v>AFON WAY 33kV GEN</v>
          </cell>
          <cell r="H176">
            <v>3.9E-2</v>
          </cell>
          <cell r="I176">
            <v>8.07</v>
          </cell>
          <cell r="J176">
            <v>2.16</v>
          </cell>
          <cell r="K176">
            <v>2.16</v>
          </cell>
          <cell r="L176">
            <v>-0.09</v>
          </cell>
          <cell r="M176">
            <v>645.89</v>
          </cell>
          <cell r="N176">
            <v>0.05</v>
          </cell>
          <cell r="O176">
            <v>0.05</v>
          </cell>
        </row>
        <row r="177">
          <cell r="G177" t="str">
            <v>CEFN BETINGAU 'B' 33kV GEN</v>
          </cell>
          <cell r="I177">
            <v>8.01</v>
          </cell>
          <cell r="J177">
            <v>3.22</v>
          </cell>
          <cell r="K177">
            <v>3.22</v>
          </cell>
          <cell r="M177">
            <v>1121.0899999999999</v>
          </cell>
          <cell r="N177">
            <v>0.05</v>
          </cell>
          <cell r="O177">
            <v>0.05</v>
          </cell>
        </row>
        <row r="178">
          <cell r="G178" t="str">
            <v>BRECHFA WEST 132kV GEN</v>
          </cell>
          <cell r="H178">
            <v>4.0000000000000001E-3</v>
          </cell>
          <cell r="I178">
            <v>492.35</v>
          </cell>
          <cell r="J178">
            <v>2.39</v>
          </cell>
          <cell r="K178">
            <v>2.39</v>
          </cell>
          <cell r="M178">
            <v>82714.460000000006</v>
          </cell>
          <cell r="N178">
            <v>0.05</v>
          </cell>
          <cell r="O178">
            <v>0.05</v>
          </cell>
        </row>
        <row r="179">
          <cell r="G179" t="str">
            <v>ENVIROPARKS 33kV GEN</v>
          </cell>
          <cell r="H179">
            <v>0.23699999999999999</v>
          </cell>
          <cell r="I179">
            <v>169.4</v>
          </cell>
          <cell r="J179">
            <v>1.89</v>
          </cell>
          <cell r="K179">
            <v>1.89</v>
          </cell>
          <cell r="L179">
            <v>-0.23699999999999999</v>
          </cell>
          <cell r="M179">
            <v>1270.46</v>
          </cell>
          <cell r="N179">
            <v>0.05</v>
          </cell>
          <cell r="O179">
            <v>0.05</v>
          </cell>
        </row>
        <row r="180">
          <cell r="G180" t="str">
            <v>LLETY NEWYDD FM 33kV GEN</v>
          </cell>
          <cell r="H180">
            <v>0.214</v>
          </cell>
          <cell r="I180">
            <v>4.6100000000000003</v>
          </cell>
          <cell r="J180">
            <v>3.32</v>
          </cell>
          <cell r="K180">
            <v>3.32</v>
          </cell>
          <cell r="M180">
            <v>960.12</v>
          </cell>
          <cell r="N180">
            <v>0.05</v>
          </cell>
          <cell r="O180">
            <v>0.05</v>
          </cell>
        </row>
        <row r="181">
          <cell r="G181" t="str">
            <v>MYNYDD Y GWAIR 132kV</v>
          </cell>
          <cell r="I181">
            <v>8.52</v>
          </cell>
          <cell r="J181">
            <v>2.16</v>
          </cell>
          <cell r="K181">
            <v>2.16</v>
          </cell>
          <cell r="M181">
            <v>1397.58</v>
          </cell>
          <cell r="N181">
            <v>0.05</v>
          </cell>
          <cell r="O181">
            <v>0.05</v>
          </cell>
        </row>
        <row r="182">
          <cell r="G182" t="str">
            <v>PEMBREY 33kV GEN</v>
          </cell>
          <cell r="H182">
            <v>1.7190000000000001</v>
          </cell>
          <cell r="I182">
            <v>1.22</v>
          </cell>
          <cell r="J182">
            <v>3.14</v>
          </cell>
          <cell r="K182">
            <v>3.14</v>
          </cell>
          <cell r="M182">
            <v>2898.52</v>
          </cell>
          <cell r="N182">
            <v>0.05</v>
          </cell>
          <cell r="O182">
            <v>0.05</v>
          </cell>
        </row>
        <row r="183">
          <cell r="G183" t="str">
            <v>PENDERI 132kV GEN</v>
          </cell>
          <cell r="H183">
            <v>8.0000000000000002E-3</v>
          </cell>
          <cell r="I183">
            <v>14.53</v>
          </cell>
          <cell r="J183">
            <v>3.46</v>
          </cell>
          <cell r="K183">
            <v>3.46</v>
          </cell>
          <cell r="M183">
            <v>8456.86</v>
          </cell>
          <cell r="N183">
            <v>0.05</v>
          </cell>
          <cell r="O183">
            <v>0.05</v>
          </cell>
        </row>
        <row r="184">
          <cell r="G184" t="str">
            <v>YSTRADFFIN 33kV GEN</v>
          </cell>
          <cell r="H184">
            <v>1.9770000000000001</v>
          </cell>
          <cell r="I184">
            <v>26.92</v>
          </cell>
          <cell r="J184">
            <v>2.74</v>
          </cell>
          <cell r="K184">
            <v>2.74</v>
          </cell>
          <cell r="L184">
            <v>-3.1539999999999999</v>
          </cell>
          <cell r="M184">
            <v>484.51</v>
          </cell>
          <cell r="N184">
            <v>0.05</v>
          </cell>
          <cell r="O184">
            <v>0.05</v>
          </cell>
        </row>
        <row r="185">
          <cell r="G185" t="str">
            <v>HAWSE FM 132kV GEN</v>
          </cell>
          <cell r="I185">
            <v>3.4</v>
          </cell>
          <cell r="J185">
            <v>3.07</v>
          </cell>
          <cell r="K185">
            <v>3.07</v>
          </cell>
          <cell r="M185">
            <v>1856.22</v>
          </cell>
          <cell r="N185">
            <v>0.05</v>
          </cell>
          <cell r="O185">
            <v>0.05</v>
          </cell>
        </row>
        <row r="186">
          <cell r="G186" t="str">
            <v>SOUTHBROOK STOR 33kV GEN</v>
          </cell>
          <cell r="H186">
            <v>3.1E-2</v>
          </cell>
          <cell r="I186">
            <v>5.59</v>
          </cell>
          <cell r="J186">
            <v>1.89</v>
          </cell>
          <cell r="K186">
            <v>1.89</v>
          </cell>
          <cell r="L186">
            <v>-3.1E-2</v>
          </cell>
          <cell r="M186">
            <v>1117.51</v>
          </cell>
          <cell r="N186">
            <v>0.05</v>
          </cell>
          <cell r="O186">
            <v>0.05</v>
          </cell>
        </row>
        <row r="187">
          <cell r="G187" t="str">
            <v>MATHERN STOR 33kV GEN</v>
          </cell>
          <cell r="H187">
            <v>2.9000000000000001E-2</v>
          </cell>
          <cell r="I187">
            <v>39.71</v>
          </cell>
          <cell r="J187">
            <v>1.89</v>
          </cell>
          <cell r="K187">
            <v>1.89</v>
          </cell>
          <cell r="L187">
            <v>-2.9000000000000001E-2</v>
          </cell>
          <cell r="M187">
            <v>4145.37</v>
          </cell>
          <cell r="N187">
            <v>0.05</v>
          </cell>
          <cell r="O187">
            <v>0.05</v>
          </cell>
        </row>
        <row r="188">
          <cell r="G188" t="str">
            <v>TRASTON ROAD 33kV GEN</v>
          </cell>
          <cell r="H188">
            <v>1.6E-2</v>
          </cell>
          <cell r="I188">
            <v>11.190000000000001</v>
          </cell>
          <cell r="J188">
            <v>2.42</v>
          </cell>
          <cell r="K188">
            <v>2.42</v>
          </cell>
          <cell r="L188">
            <v>-1.6E-2</v>
          </cell>
          <cell r="M188">
            <v>891.29</v>
          </cell>
          <cell r="N188">
            <v>0.05</v>
          </cell>
          <cell r="O188">
            <v>0.05</v>
          </cell>
        </row>
        <row r="189">
          <cell r="G189" t="str">
            <v>BLACKBERRY LANE 33kV</v>
          </cell>
          <cell r="H189">
            <v>0.38600000000000001</v>
          </cell>
          <cell r="I189">
            <v>10.39</v>
          </cell>
          <cell r="J189">
            <v>4.26</v>
          </cell>
          <cell r="K189">
            <v>4.26</v>
          </cell>
          <cell r="M189">
            <v>2284.71</v>
          </cell>
          <cell r="N189">
            <v>0.05</v>
          </cell>
          <cell r="O189">
            <v>0.05</v>
          </cell>
        </row>
        <row r="190">
          <cell r="G190" t="str">
            <v>LLYNFI BIOMASS 66kV</v>
          </cell>
          <cell r="I190">
            <v>17.43</v>
          </cell>
          <cell r="J190">
            <v>2.02</v>
          </cell>
          <cell r="K190">
            <v>2.02</v>
          </cell>
          <cell r="M190">
            <v>871.42</v>
          </cell>
          <cell r="N190">
            <v>0.05</v>
          </cell>
          <cell r="O190">
            <v>0.05</v>
          </cell>
        </row>
        <row r="191">
          <cell r="G191" t="str">
            <v>FOEL TRWSNANT 66kV</v>
          </cell>
          <cell r="I191">
            <v>29.56</v>
          </cell>
          <cell r="J191">
            <v>1.79</v>
          </cell>
          <cell r="K191">
            <v>1.79</v>
          </cell>
          <cell r="M191">
            <v>2069.35</v>
          </cell>
          <cell r="N191">
            <v>0.05</v>
          </cell>
          <cell r="O191">
            <v>0.05</v>
          </cell>
        </row>
        <row r="192">
          <cell r="G192" t="str">
            <v>WENTLOOG BIO POWER 33kV</v>
          </cell>
          <cell r="I192">
            <v>529.11</v>
          </cell>
          <cell r="J192">
            <v>2.2400000000000002</v>
          </cell>
          <cell r="K192">
            <v>2.2400000000000002</v>
          </cell>
          <cell r="L192">
            <v>-0.85499999999999998</v>
          </cell>
          <cell r="M192">
            <v>2784.89</v>
          </cell>
          <cell r="N192">
            <v>0.05</v>
          </cell>
          <cell r="O192">
            <v>0.05</v>
          </cell>
        </row>
        <row r="193">
          <cell r="G193" t="str">
            <v>PENCOED STOR 132kV</v>
          </cell>
          <cell r="H193">
            <v>1E-3</v>
          </cell>
          <cell r="I193">
            <v>3.37</v>
          </cell>
          <cell r="J193">
            <v>2.65</v>
          </cell>
          <cell r="K193">
            <v>2.65</v>
          </cell>
          <cell r="L193">
            <v>-7.0000000000000001E-3</v>
          </cell>
          <cell r="M193">
            <v>1418.97</v>
          </cell>
          <cell r="N193">
            <v>0.05</v>
          </cell>
          <cell r="O193">
            <v>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5" zoomScaleNormal="85" zoomScaleSheetLayoutView="100" workbookViewId="0">
      <selection activeCell="A4" sqref="A4"/>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48" t="s">
        <v>474</v>
      </c>
      <c r="B2" s="47"/>
      <c r="C2" s="47"/>
      <c r="D2" s="47"/>
      <c r="E2" s="47"/>
    </row>
    <row r="3" spans="1:9" ht="15" x14ac:dyDescent="0.2">
      <c r="A3" s="96"/>
      <c r="B3" s="94" t="s">
        <v>592</v>
      </c>
      <c r="C3" s="94" t="s">
        <v>593</v>
      </c>
      <c r="D3" s="94" t="s">
        <v>84</v>
      </c>
      <c r="E3" s="94" t="s">
        <v>83</v>
      </c>
    </row>
    <row r="4" spans="1:9" ht="30" x14ac:dyDescent="0.2">
      <c r="A4" s="95" t="s">
        <v>594</v>
      </c>
      <c r="B4" s="93" t="s">
        <v>727</v>
      </c>
      <c r="C4" s="93" t="s">
        <v>776</v>
      </c>
      <c r="D4" s="93" t="s">
        <v>777</v>
      </c>
      <c r="E4" s="93" t="s">
        <v>726</v>
      </c>
    </row>
    <row r="5" spans="1:9" x14ac:dyDescent="0.2">
      <c r="A5" s="47"/>
      <c r="B5" s="47"/>
      <c r="C5" s="47"/>
      <c r="D5" s="47"/>
      <c r="E5" s="47"/>
    </row>
    <row r="6" spans="1:9" ht="16.5" x14ac:dyDescent="0.2">
      <c r="A6" s="48" t="s">
        <v>77</v>
      </c>
      <c r="B6" s="47"/>
      <c r="C6" s="47"/>
      <c r="D6" s="47"/>
      <c r="E6" s="47"/>
    </row>
    <row r="7" spans="1:9" ht="15" x14ac:dyDescent="0.2">
      <c r="A7" s="49" t="s">
        <v>78</v>
      </c>
      <c r="B7" s="295" t="s">
        <v>79</v>
      </c>
      <c r="C7" s="295"/>
      <c r="D7" s="295"/>
      <c r="E7" s="295"/>
    </row>
    <row r="8" spans="1:9" ht="30" customHeight="1" x14ac:dyDescent="0.2">
      <c r="A8" s="52" t="s">
        <v>464</v>
      </c>
      <c r="B8" s="298" t="s">
        <v>81</v>
      </c>
      <c r="C8" s="298"/>
      <c r="D8" s="298"/>
      <c r="E8" s="298"/>
    </row>
    <row r="9" spans="1:9" ht="30" customHeight="1" x14ac:dyDescent="0.2">
      <c r="A9" s="52" t="s">
        <v>465</v>
      </c>
      <c r="B9" s="298" t="s">
        <v>757</v>
      </c>
      <c r="C9" s="298"/>
      <c r="D9" s="298"/>
      <c r="E9" s="298"/>
    </row>
    <row r="10" spans="1:9" ht="30" customHeight="1" x14ac:dyDescent="0.2">
      <c r="A10" s="52" t="s">
        <v>466</v>
      </c>
      <c r="B10" s="298" t="s">
        <v>82</v>
      </c>
      <c r="C10" s="298"/>
      <c r="D10" s="298"/>
      <c r="E10" s="298"/>
    </row>
    <row r="11" spans="1:9" ht="61.5" customHeight="1" x14ac:dyDescent="0.2">
      <c r="A11" s="52" t="s">
        <v>467</v>
      </c>
      <c r="B11" s="298" t="s">
        <v>758</v>
      </c>
      <c r="C11" s="298"/>
      <c r="D11" s="298"/>
      <c r="E11" s="298"/>
      <c r="F11" s="294" t="s">
        <v>462</v>
      </c>
      <c r="G11" s="294"/>
      <c r="H11" s="294"/>
      <c r="I11" s="294"/>
    </row>
    <row r="12" spans="1:9" ht="87" customHeight="1" x14ac:dyDescent="0.2">
      <c r="A12" s="52" t="s">
        <v>169</v>
      </c>
      <c r="B12" s="299" t="s">
        <v>789</v>
      </c>
      <c r="C12" s="299"/>
      <c r="D12" s="299"/>
      <c r="E12" s="299"/>
    </row>
    <row r="13" spans="1:9" ht="33.75" customHeight="1" x14ac:dyDescent="0.2">
      <c r="A13" s="52" t="s">
        <v>463</v>
      </c>
      <c r="B13" s="298" t="s">
        <v>759</v>
      </c>
      <c r="C13" s="298"/>
      <c r="D13" s="298"/>
      <c r="E13" s="298"/>
    </row>
    <row r="14" spans="1:9" ht="29.25" customHeight="1" x14ac:dyDescent="0.2">
      <c r="A14" s="52" t="s">
        <v>442</v>
      </c>
      <c r="B14" s="298" t="s">
        <v>557</v>
      </c>
      <c r="C14" s="298"/>
      <c r="D14" s="298"/>
      <c r="E14" s="298"/>
    </row>
    <row r="15" spans="1:9" ht="30" customHeight="1" x14ac:dyDescent="0.2">
      <c r="A15" s="52" t="s">
        <v>437</v>
      </c>
      <c r="B15" s="298" t="s">
        <v>438</v>
      </c>
      <c r="C15" s="298"/>
      <c r="D15" s="298"/>
      <c r="E15" s="298"/>
    </row>
    <row r="16" spans="1:9" ht="14.25" customHeight="1" x14ac:dyDescent="0.2">
      <c r="A16" s="52" t="s">
        <v>558</v>
      </c>
      <c r="B16" s="298" t="s">
        <v>559</v>
      </c>
      <c r="C16" s="298"/>
      <c r="D16" s="298"/>
      <c r="E16" s="298"/>
    </row>
    <row r="17" spans="1:6" x14ac:dyDescent="0.2">
      <c r="A17" s="47"/>
      <c r="B17" s="92"/>
      <c r="C17" s="92"/>
      <c r="D17" s="92"/>
      <c r="E17" s="92"/>
    </row>
    <row r="18" spans="1:6" ht="15" x14ac:dyDescent="0.2">
      <c r="A18" s="50" t="s">
        <v>89</v>
      </c>
      <c r="B18" s="92"/>
      <c r="C18" s="92"/>
      <c r="D18" s="92"/>
      <c r="E18" s="92"/>
    </row>
    <row r="19" spans="1:6" ht="15" x14ac:dyDescent="0.2">
      <c r="A19" s="49"/>
      <c r="B19" s="295"/>
      <c r="C19" s="295"/>
      <c r="D19" s="295"/>
      <c r="E19" s="295"/>
    </row>
    <row r="20" spans="1:6" x14ac:dyDescent="0.2">
      <c r="A20" s="296" t="s">
        <v>497</v>
      </c>
      <c r="B20" s="297"/>
      <c r="C20" s="297"/>
      <c r="D20" s="297"/>
      <c r="E20" s="297"/>
    </row>
    <row r="21" spans="1:6" x14ac:dyDescent="0.2">
      <c r="A21" s="47"/>
      <c r="B21" s="47"/>
      <c r="C21" s="47"/>
      <c r="D21" s="47"/>
      <c r="E21" s="47"/>
    </row>
    <row r="22" spans="1:6" ht="15" x14ac:dyDescent="0.2">
      <c r="A22" s="91" t="s">
        <v>90</v>
      </c>
      <c r="B22" s="89"/>
      <c r="C22" s="89"/>
      <c r="D22" s="89"/>
      <c r="E22" s="89"/>
      <c r="F22" s="88"/>
    </row>
    <row r="23" spans="1:6" ht="15" x14ac:dyDescent="0.2">
      <c r="A23" s="90"/>
      <c r="B23" s="293"/>
      <c r="C23" s="293"/>
      <c r="D23" s="293"/>
      <c r="E23" s="293"/>
      <c r="F23" s="293"/>
    </row>
    <row r="24" spans="1:6" ht="27.75" customHeight="1" x14ac:dyDescent="0.2">
      <c r="A24" s="291" t="s">
        <v>468</v>
      </c>
      <c r="B24" s="292"/>
      <c r="C24" s="292"/>
      <c r="D24" s="292"/>
      <c r="E24" s="292"/>
      <c r="F24" s="88"/>
    </row>
    <row r="25" spans="1:6" ht="29.25" customHeight="1" x14ac:dyDescent="0.2">
      <c r="A25" s="290" t="s">
        <v>591</v>
      </c>
      <c r="B25" s="290"/>
      <c r="C25" s="290"/>
      <c r="D25" s="290"/>
      <c r="E25" s="290"/>
      <c r="F25" s="88"/>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5" zoomScaleNormal="85" zoomScaleSheetLayoutView="85" workbookViewId="0">
      <selection activeCell="B1" sqref="B1"/>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80</v>
      </c>
      <c r="C1" s="3"/>
      <c r="D1" s="3"/>
    </row>
    <row r="2" spans="1:14" ht="27" customHeight="1" x14ac:dyDescent="0.2">
      <c r="A2" s="302" t="str">
        <f>Overview!B4&amp; " - Effective from "&amp;TEXT([1]Overview!D4,"D MMMM YYYY")&amp;" - "&amp;[1]Overview!E4&amp;" LV and HV charges"</f>
        <v>Harlaxton Energy Networks Limited - GSP_K - Effective from 1st April 2019 - Final LV and HV charges</v>
      </c>
      <c r="B2" s="302"/>
      <c r="C2" s="302"/>
      <c r="D2" s="302"/>
      <c r="E2" s="302"/>
      <c r="F2" s="302"/>
      <c r="G2" s="302"/>
      <c r="H2" s="302"/>
      <c r="I2" s="302"/>
      <c r="J2" s="302"/>
      <c r="K2" s="302"/>
    </row>
    <row r="3" spans="1:14" s="56" customFormat="1" ht="15" customHeight="1" x14ac:dyDescent="0.2">
      <c r="A3" s="54"/>
      <c r="B3" s="54"/>
      <c r="C3" s="54"/>
      <c r="D3" s="54"/>
      <c r="E3" s="54"/>
      <c r="F3" s="54"/>
      <c r="G3" s="54"/>
      <c r="H3" s="54"/>
      <c r="I3" s="54"/>
      <c r="J3" s="54"/>
      <c r="K3" s="54"/>
      <c r="L3" s="55"/>
      <c r="M3" s="55"/>
    </row>
    <row r="4" spans="1:14" ht="18" customHeight="1" x14ac:dyDescent="0.2">
      <c r="A4" s="307" t="s">
        <v>487</v>
      </c>
      <c r="B4" s="308"/>
      <c r="C4" s="308"/>
      <c r="D4" s="308"/>
      <c r="E4" s="309"/>
      <c r="F4" s="54"/>
      <c r="G4" s="307" t="s">
        <v>486</v>
      </c>
      <c r="H4" s="308"/>
      <c r="I4" s="308"/>
      <c r="J4" s="308"/>
      <c r="K4" s="309"/>
    </row>
    <row r="5" spans="1:14" ht="25.5" x14ac:dyDescent="0.2">
      <c r="A5" s="118" t="s">
        <v>73</v>
      </c>
      <c r="B5" s="119" t="s">
        <v>480</v>
      </c>
      <c r="C5" s="303" t="s">
        <v>481</v>
      </c>
      <c r="D5" s="304"/>
      <c r="E5" s="120" t="s">
        <v>482</v>
      </c>
      <c r="F5" s="54"/>
      <c r="G5" s="305"/>
      <c r="H5" s="306"/>
      <c r="I5" s="121" t="s">
        <v>484</v>
      </c>
      <c r="J5" s="122" t="s">
        <v>485</v>
      </c>
      <c r="K5" s="120" t="s">
        <v>482</v>
      </c>
      <c r="L5" s="54"/>
      <c r="N5" s="4"/>
    </row>
    <row r="6" spans="1:14" ht="50.25" customHeight="1" x14ac:dyDescent="0.2">
      <c r="A6" s="123" t="s">
        <v>507</v>
      </c>
      <c r="B6" s="190" t="s">
        <v>695</v>
      </c>
      <c r="C6" s="301" t="s">
        <v>696</v>
      </c>
      <c r="D6" s="301"/>
      <c r="E6" s="191" t="s">
        <v>697</v>
      </c>
      <c r="F6" s="54"/>
      <c r="G6" s="300" t="s">
        <v>720</v>
      </c>
      <c r="H6" s="300"/>
      <c r="I6" s="194" t="s">
        <v>695</v>
      </c>
      <c r="J6" s="195" t="s">
        <v>696</v>
      </c>
      <c r="K6" s="195" t="s">
        <v>697</v>
      </c>
      <c r="L6" s="54"/>
      <c r="N6" s="4"/>
    </row>
    <row r="7" spans="1:14" ht="51.75" customHeight="1" x14ac:dyDescent="0.2">
      <c r="A7" s="123" t="s">
        <v>508</v>
      </c>
      <c r="B7" s="193"/>
      <c r="C7" s="310" t="s">
        <v>699</v>
      </c>
      <c r="D7" s="310"/>
      <c r="E7" s="192" t="s">
        <v>700</v>
      </c>
      <c r="F7" s="54"/>
      <c r="G7" s="300" t="s">
        <v>721</v>
      </c>
      <c r="H7" s="300"/>
      <c r="I7" s="196"/>
      <c r="J7" s="195" t="s">
        <v>702</v>
      </c>
      <c r="K7" s="195" t="s">
        <v>697</v>
      </c>
      <c r="L7" s="54"/>
      <c r="N7" s="4"/>
    </row>
    <row r="8" spans="1:14" ht="38.25" x14ac:dyDescent="0.2">
      <c r="A8" s="124" t="s">
        <v>74</v>
      </c>
      <c r="B8" s="301" t="s">
        <v>75</v>
      </c>
      <c r="C8" s="301"/>
      <c r="D8" s="301"/>
      <c r="E8" s="301"/>
      <c r="F8" s="54"/>
      <c r="G8" s="300" t="s">
        <v>508</v>
      </c>
      <c r="H8" s="300"/>
      <c r="I8" s="196"/>
      <c r="J8" s="195" t="s">
        <v>699</v>
      </c>
      <c r="K8" s="195" t="s">
        <v>703</v>
      </c>
      <c r="L8" s="54"/>
      <c r="N8" s="4"/>
    </row>
    <row r="9" spans="1:14" s="53" customFormat="1" ht="18" customHeight="1" x14ac:dyDescent="0.2">
      <c r="A9" s="125"/>
      <c r="B9" s="125"/>
      <c r="C9" s="314"/>
      <c r="D9" s="314"/>
      <c r="E9" s="125"/>
      <c r="F9" s="54"/>
      <c r="G9" s="300" t="s">
        <v>74</v>
      </c>
      <c r="H9" s="300"/>
      <c r="I9" s="316" t="s">
        <v>75</v>
      </c>
      <c r="J9" s="317"/>
      <c r="K9" s="318"/>
      <c r="L9" s="54"/>
      <c r="M9" s="40"/>
      <c r="N9" s="40"/>
    </row>
    <row r="10" spans="1:14" s="56" customFormat="1" ht="18" x14ac:dyDescent="0.2">
      <c r="A10" s="62"/>
      <c r="B10" s="315"/>
      <c r="C10" s="315"/>
      <c r="D10" s="315"/>
      <c r="E10" s="315"/>
      <c r="F10" s="54"/>
      <c r="G10" s="311"/>
      <c r="H10" s="311"/>
      <c r="I10" s="63"/>
      <c r="J10" s="63"/>
      <c r="K10" s="63"/>
      <c r="L10" s="54"/>
      <c r="M10" s="55"/>
      <c r="N10" s="55"/>
    </row>
    <row r="11" spans="1:14" s="56" customFormat="1" ht="18" x14ac:dyDescent="0.2">
      <c r="A11" s="54"/>
      <c r="B11" s="54"/>
      <c r="C11" s="54"/>
      <c r="D11" s="54"/>
      <c r="E11" s="54"/>
      <c r="F11" s="54"/>
      <c r="G11" s="313"/>
      <c r="H11" s="313"/>
      <c r="I11" s="312"/>
      <c r="J11" s="312"/>
      <c r="K11" s="312"/>
      <c r="L11" s="55"/>
      <c r="M11" s="55"/>
    </row>
    <row r="12" spans="1:14" s="56" customFormat="1" ht="18" x14ac:dyDescent="0.2">
      <c r="A12" s="54"/>
      <c r="B12" s="54"/>
      <c r="C12" s="54"/>
      <c r="D12" s="54"/>
      <c r="E12" s="54"/>
      <c r="F12" s="54"/>
      <c r="G12" s="54"/>
      <c r="H12" s="54"/>
      <c r="I12" s="54"/>
      <c r="J12" s="54"/>
      <c r="K12" s="54"/>
      <c r="L12" s="55"/>
      <c r="M12" s="55"/>
    </row>
    <row r="13" spans="1:14" ht="63.75" customHeight="1" x14ac:dyDescent="0.2">
      <c r="A13" s="27" t="s">
        <v>710</v>
      </c>
      <c r="B13" s="127" t="s">
        <v>85</v>
      </c>
      <c r="C13" s="127" t="s">
        <v>86</v>
      </c>
      <c r="D13" s="127" t="s">
        <v>595</v>
      </c>
      <c r="E13" s="127" t="s">
        <v>596</v>
      </c>
      <c r="F13" s="127" t="s">
        <v>597</v>
      </c>
      <c r="G13" s="127" t="s">
        <v>87</v>
      </c>
      <c r="H13" s="127" t="s">
        <v>88</v>
      </c>
      <c r="I13" s="27" t="s">
        <v>711</v>
      </c>
      <c r="J13" s="127" t="s">
        <v>443</v>
      </c>
      <c r="K13" s="127" t="s">
        <v>44</v>
      </c>
    </row>
    <row r="14" spans="1:14" ht="33" customHeight="1" x14ac:dyDescent="0.2">
      <c r="A14" s="130" t="s">
        <v>0</v>
      </c>
      <c r="B14" s="74" t="s">
        <v>733</v>
      </c>
      <c r="C14" s="46">
        <v>1</v>
      </c>
      <c r="D14" s="197">
        <v>2.8780000000000001</v>
      </c>
      <c r="E14" s="198"/>
      <c r="F14" s="198"/>
      <c r="G14" s="199">
        <v>4.29</v>
      </c>
      <c r="H14" s="32">
        <v>0</v>
      </c>
      <c r="I14" s="32">
        <v>0</v>
      </c>
      <c r="J14" s="39">
        <f>H14</f>
        <v>0</v>
      </c>
      <c r="K14" s="33"/>
    </row>
    <row r="15" spans="1:14" ht="33" customHeight="1" x14ac:dyDescent="0.2">
      <c r="A15" s="130" t="s">
        <v>1</v>
      </c>
      <c r="B15" s="74" t="s">
        <v>734</v>
      </c>
      <c r="C15" s="46">
        <v>2</v>
      </c>
      <c r="D15" s="197">
        <v>3.052</v>
      </c>
      <c r="E15" s="197">
        <v>1.5830000000000002</v>
      </c>
      <c r="F15" s="198"/>
      <c r="G15" s="199">
        <v>4.29</v>
      </c>
      <c r="H15" s="32">
        <v>0</v>
      </c>
      <c r="I15" s="32">
        <v>0</v>
      </c>
      <c r="J15" s="39">
        <f t="shared" ref="J15:J31" si="0">H15</f>
        <v>0</v>
      </c>
      <c r="K15" s="33"/>
    </row>
    <row r="16" spans="1:14" ht="33" customHeight="1" x14ac:dyDescent="0.2">
      <c r="A16" s="130" t="s">
        <v>11</v>
      </c>
      <c r="B16" s="126" t="s">
        <v>735</v>
      </c>
      <c r="C16" s="46">
        <v>3</v>
      </c>
      <c r="D16" s="200">
        <v>2.4129999999999998</v>
      </c>
      <c r="E16" s="201"/>
      <c r="F16" s="201"/>
      <c r="G16" s="202">
        <v>8.9</v>
      </c>
      <c r="H16" s="32">
        <v>0</v>
      </c>
      <c r="I16" s="32">
        <v>0</v>
      </c>
      <c r="J16" s="39">
        <f t="shared" si="0"/>
        <v>0</v>
      </c>
      <c r="K16" s="33"/>
    </row>
    <row r="17" spans="1:11" ht="33" customHeight="1" x14ac:dyDescent="0.2">
      <c r="A17" s="130" t="s">
        <v>12</v>
      </c>
      <c r="B17" s="74" t="s">
        <v>736</v>
      </c>
      <c r="C17" s="46">
        <v>4</v>
      </c>
      <c r="D17" s="200">
        <v>2.7449999999999997</v>
      </c>
      <c r="E17" s="200">
        <v>1.5880000000000001</v>
      </c>
      <c r="F17" s="201"/>
      <c r="G17" s="202">
        <v>8.9</v>
      </c>
      <c r="H17" s="32">
        <v>0</v>
      </c>
      <c r="I17" s="32">
        <v>0</v>
      </c>
      <c r="J17" s="39">
        <f t="shared" si="0"/>
        <v>0</v>
      </c>
      <c r="K17" s="33"/>
    </row>
    <row r="18" spans="1:11" ht="33" customHeight="1" x14ac:dyDescent="0.2">
      <c r="A18" s="130" t="s">
        <v>2</v>
      </c>
      <c r="B18" s="126" t="s">
        <v>737</v>
      </c>
      <c r="C18" s="46" t="s">
        <v>18</v>
      </c>
      <c r="D18" s="203">
        <v>2.6909999999999998</v>
      </c>
      <c r="E18" s="203">
        <v>1.546</v>
      </c>
      <c r="F18" s="204"/>
      <c r="G18" s="205">
        <v>25.09</v>
      </c>
      <c r="H18" s="206"/>
      <c r="I18" s="206"/>
      <c r="J18" s="204"/>
      <c r="K18" s="33"/>
    </row>
    <row r="19" spans="1:11" ht="33" customHeight="1" x14ac:dyDescent="0.2">
      <c r="A19" s="130" t="s">
        <v>13</v>
      </c>
      <c r="B19" s="74" t="s">
        <v>738</v>
      </c>
      <c r="C19" s="46" t="s">
        <v>18</v>
      </c>
      <c r="D19" s="203">
        <v>2.617</v>
      </c>
      <c r="E19" s="203">
        <v>1.5369999999999999</v>
      </c>
      <c r="F19" s="204"/>
      <c r="G19" s="205">
        <v>31.16</v>
      </c>
      <c r="H19" s="206"/>
      <c r="I19" s="206"/>
      <c r="J19" s="204"/>
      <c r="K19" s="38"/>
    </row>
    <row r="20" spans="1:11" ht="33" customHeight="1" x14ac:dyDescent="0.2">
      <c r="A20" s="130" t="s">
        <v>568</v>
      </c>
      <c r="B20" s="33" t="s">
        <v>739</v>
      </c>
      <c r="C20" s="46">
        <v>0</v>
      </c>
      <c r="D20" s="208">
        <v>10.564</v>
      </c>
      <c r="E20" s="209">
        <v>2.1520000000000001</v>
      </c>
      <c r="F20" s="210">
        <v>1.5740000000000001</v>
      </c>
      <c r="G20" s="205">
        <v>4.29</v>
      </c>
      <c r="H20" s="206"/>
      <c r="I20" s="206"/>
      <c r="J20" s="204"/>
      <c r="K20" s="38"/>
    </row>
    <row r="21" spans="1:11" ht="33" customHeight="1" x14ac:dyDescent="0.2">
      <c r="A21" s="130" t="s">
        <v>569</v>
      </c>
      <c r="B21" s="33" t="s">
        <v>740</v>
      </c>
      <c r="C21" s="46">
        <v>0</v>
      </c>
      <c r="D21" s="208">
        <v>9.5289999999999999</v>
      </c>
      <c r="E21" s="209">
        <v>2.06</v>
      </c>
      <c r="F21" s="210">
        <v>1.5489999999999999</v>
      </c>
      <c r="G21" s="205">
        <v>8.9</v>
      </c>
      <c r="H21" s="206"/>
      <c r="I21" s="206"/>
      <c r="J21" s="204"/>
      <c r="K21" s="38"/>
    </row>
    <row r="22" spans="1:11" ht="33" customHeight="1" x14ac:dyDescent="0.2">
      <c r="A22" s="130" t="s">
        <v>15</v>
      </c>
      <c r="B22" s="33" t="s">
        <v>741</v>
      </c>
      <c r="C22" s="46">
        <v>0</v>
      </c>
      <c r="D22" s="208">
        <v>7.8739999999999997</v>
      </c>
      <c r="E22" s="209">
        <v>1.9079999999999999</v>
      </c>
      <c r="F22" s="210">
        <v>1.51</v>
      </c>
      <c r="G22" s="205">
        <v>12.71</v>
      </c>
      <c r="H22" s="205">
        <v>3.11</v>
      </c>
      <c r="I22" s="207">
        <v>6.61</v>
      </c>
      <c r="J22" s="203">
        <v>0.222</v>
      </c>
      <c r="K22" s="33"/>
    </row>
    <row r="23" spans="1:11" ht="33" customHeight="1" x14ac:dyDescent="0.2">
      <c r="A23" s="130" t="s">
        <v>16</v>
      </c>
      <c r="B23" s="33" t="s">
        <v>742</v>
      </c>
      <c r="C23" s="46">
        <v>0</v>
      </c>
      <c r="D23" s="208">
        <v>6.218</v>
      </c>
      <c r="E23" s="209">
        <v>1.748</v>
      </c>
      <c r="F23" s="210">
        <v>1.4730000000000001</v>
      </c>
      <c r="G23" s="205">
        <v>9.92</v>
      </c>
      <c r="H23" s="205">
        <v>3.48</v>
      </c>
      <c r="I23" s="207">
        <v>6.48</v>
      </c>
      <c r="J23" s="203">
        <v>0.16200000000000001</v>
      </c>
      <c r="K23" s="33"/>
    </row>
    <row r="24" spans="1:11" ht="33" customHeight="1" x14ac:dyDescent="0.2">
      <c r="A24" s="130" t="s">
        <v>17</v>
      </c>
      <c r="B24" s="33" t="s">
        <v>743</v>
      </c>
      <c r="C24" s="46">
        <v>0</v>
      </c>
      <c r="D24" s="208">
        <v>5.0339999999999998</v>
      </c>
      <c r="E24" s="209">
        <v>1.6420000000000001</v>
      </c>
      <c r="F24" s="210">
        <v>1.4419999999999999</v>
      </c>
      <c r="G24" s="205">
        <v>107.14</v>
      </c>
      <c r="H24" s="205">
        <v>3.61</v>
      </c>
      <c r="I24" s="207">
        <v>6.98</v>
      </c>
      <c r="J24" s="203">
        <v>0.11599999999999999</v>
      </c>
      <c r="K24" s="33"/>
    </row>
    <row r="25" spans="1:11" ht="33" customHeight="1" x14ac:dyDescent="0.2">
      <c r="A25" s="130" t="s">
        <v>172</v>
      </c>
      <c r="B25" s="33" t="s">
        <v>744</v>
      </c>
      <c r="C25" s="46">
        <v>8</v>
      </c>
      <c r="D25" s="211">
        <v>3.2869999999999999</v>
      </c>
      <c r="E25" s="212"/>
      <c r="F25" s="212"/>
      <c r="G25" s="134">
        <v>0</v>
      </c>
      <c r="H25" s="134">
        <v>0</v>
      </c>
      <c r="I25" s="134">
        <v>0</v>
      </c>
      <c r="J25" s="135">
        <v>0</v>
      </c>
      <c r="K25" s="33"/>
    </row>
    <row r="26" spans="1:11" ht="33" customHeight="1" x14ac:dyDescent="0.2">
      <c r="A26" s="130" t="s">
        <v>173</v>
      </c>
      <c r="B26" s="33" t="s">
        <v>745</v>
      </c>
      <c r="C26" s="46">
        <v>1</v>
      </c>
      <c r="D26" s="211">
        <v>3.6059999999999999</v>
      </c>
      <c r="E26" s="212"/>
      <c r="F26" s="212"/>
      <c r="G26" s="134">
        <v>0</v>
      </c>
      <c r="H26" s="134">
        <v>0</v>
      </c>
      <c r="I26" s="134">
        <v>0</v>
      </c>
      <c r="J26" s="135">
        <v>0</v>
      </c>
      <c r="K26" s="33"/>
    </row>
    <row r="27" spans="1:11" ht="33" customHeight="1" x14ac:dyDescent="0.2">
      <c r="A27" s="130" t="s">
        <v>174</v>
      </c>
      <c r="B27" s="33" t="s">
        <v>746</v>
      </c>
      <c r="C27" s="46">
        <v>1</v>
      </c>
      <c r="D27" s="211">
        <v>4.3780000000000001</v>
      </c>
      <c r="E27" s="212"/>
      <c r="F27" s="212"/>
      <c r="G27" s="134">
        <v>0</v>
      </c>
      <c r="H27" s="134">
        <v>0</v>
      </c>
      <c r="I27" s="134">
        <v>0</v>
      </c>
      <c r="J27" s="135">
        <v>0</v>
      </c>
      <c r="K27" s="33"/>
    </row>
    <row r="28" spans="1:11" ht="33" customHeight="1" x14ac:dyDescent="0.2">
      <c r="A28" s="130" t="s">
        <v>175</v>
      </c>
      <c r="B28" s="33" t="s">
        <v>747</v>
      </c>
      <c r="C28" s="46">
        <v>1</v>
      </c>
      <c r="D28" s="211">
        <v>2.9820000000000002</v>
      </c>
      <c r="E28" s="212"/>
      <c r="F28" s="212"/>
      <c r="G28" s="134">
        <v>0</v>
      </c>
      <c r="H28" s="134">
        <v>0</v>
      </c>
      <c r="I28" s="134">
        <v>0</v>
      </c>
      <c r="J28" s="135">
        <v>0</v>
      </c>
      <c r="K28" s="33"/>
    </row>
    <row r="29" spans="1:11" ht="33" customHeight="1" x14ac:dyDescent="0.2">
      <c r="A29" s="130" t="s">
        <v>3</v>
      </c>
      <c r="B29" s="33" t="s">
        <v>748</v>
      </c>
      <c r="C29" s="46">
        <v>0</v>
      </c>
      <c r="D29" s="214">
        <v>26.061</v>
      </c>
      <c r="E29" s="215">
        <v>3.0750000000000002</v>
      </c>
      <c r="F29" s="213">
        <v>2.5049999999999999</v>
      </c>
      <c r="G29" s="134">
        <v>0</v>
      </c>
      <c r="H29" s="134">
        <v>0</v>
      </c>
      <c r="I29" s="134">
        <v>0</v>
      </c>
      <c r="J29" s="135">
        <v>0</v>
      </c>
      <c r="K29" s="33"/>
    </row>
    <row r="30" spans="1:11" ht="33" customHeight="1" x14ac:dyDescent="0.2">
      <c r="A30" s="130" t="s">
        <v>775</v>
      </c>
      <c r="B30" s="126" t="s">
        <v>749</v>
      </c>
      <c r="C30" s="46" t="s">
        <v>774</v>
      </c>
      <c r="D30" s="211">
        <v>-0.83199999999999996</v>
      </c>
      <c r="E30" s="212"/>
      <c r="F30" s="212"/>
      <c r="G30" s="32">
        <v>0</v>
      </c>
      <c r="H30" s="32">
        <v>0</v>
      </c>
      <c r="I30" s="32">
        <v>0</v>
      </c>
      <c r="J30" s="39">
        <f t="shared" si="0"/>
        <v>0</v>
      </c>
      <c r="K30" s="33"/>
    </row>
    <row r="31" spans="1:11" ht="33" customHeight="1" x14ac:dyDescent="0.2">
      <c r="A31" s="130" t="s">
        <v>10</v>
      </c>
      <c r="B31" s="74" t="s">
        <v>750</v>
      </c>
      <c r="C31" s="46">
        <v>8</v>
      </c>
      <c r="D31" s="211">
        <v>-0.75800000000000001</v>
      </c>
      <c r="E31" s="212"/>
      <c r="F31" s="212"/>
      <c r="G31" s="32">
        <v>0</v>
      </c>
      <c r="H31" s="32">
        <v>0</v>
      </c>
      <c r="I31" s="32">
        <v>0</v>
      </c>
      <c r="J31" s="39">
        <f t="shared" si="0"/>
        <v>0</v>
      </c>
      <c r="K31" s="38"/>
    </row>
    <row r="32" spans="1:11" ht="33" customHeight="1" x14ac:dyDescent="0.2">
      <c r="A32" s="130" t="s">
        <v>4</v>
      </c>
      <c r="B32" s="33" t="s">
        <v>751</v>
      </c>
      <c r="C32" s="46">
        <v>0</v>
      </c>
      <c r="D32" s="30">
        <v>0</v>
      </c>
      <c r="E32" s="32">
        <v>0</v>
      </c>
      <c r="F32" s="32">
        <v>0</v>
      </c>
      <c r="G32" s="32">
        <v>0</v>
      </c>
      <c r="H32" s="31">
        <v>0.08</v>
      </c>
      <c r="I32" s="143">
        <v>0</v>
      </c>
      <c r="J32" s="216">
        <v>0.26300000000000001</v>
      </c>
      <c r="K32" s="33"/>
    </row>
    <row r="33" spans="1:13" s="136" customFormat="1" ht="33" customHeight="1" x14ac:dyDescent="0.2">
      <c r="A33" s="177" t="s">
        <v>772</v>
      </c>
      <c r="B33" s="188" t="s">
        <v>773</v>
      </c>
      <c r="C33" s="189">
        <v>0</v>
      </c>
      <c r="D33" s="176">
        <v>0</v>
      </c>
      <c r="E33" s="143">
        <v>0</v>
      </c>
      <c r="F33" s="143">
        <v>0</v>
      </c>
      <c r="G33" s="143">
        <v>0</v>
      </c>
      <c r="H33" s="133">
        <v>0.08</v>
      </c>
      <c r="I33" s="143">
        <v>0</v>
      </c>
      <c r="J33" s="217"/>
      <c r="K33" s="188"/>
      <c r="L33" s="138"/>
      <c r="M33" s="138"/>
    </row>
    <row r="34" spans="1:13" ht="33" customHeight="1" x14ac:dyDescent="0.2">
      <c r="A34" s="130" t="s">
        <v>5</v>
      </c>
      <c r="B34" s="33" t="s">
        <v>752</v>
      </c>
      <c r="C34" s="46">
        <v>0</v>
      </c>
      <c r="D34" s="36">
        <v>0</v>
      </c>
      <c r="E34" s="37">
        <v>0</v>
      </c>
      <c r="F34" s="35">
        <v>0</v>
      </c>
      <c r="G34" s="32">
        <v>0</v>
      </c>
      <c r="H34" s="31">
        <v>0.08</v>
      </c>
      <c r="I34" s="143">
        <v>0</v>
      </c>
      <c r="J34" s="216">
        <v>0.26300000000000001</v>
      </c>
      <c r="K34" s="33"/>
    </row>
    <row r="35" spans="1:13" s="136" customFormat="1" ht="33" customHeight="1" x14ac:dyDescent="0.2">
      <c r="A35" s="177" t="s">
        <v>771</v>
      </c>
      <c r="B35" s="188" t="s">
        <v>773</v>
      </c>
      <c r="C35" s="187">
        <v>0</v>
      </c>
      <c r="D35" s="146">
        <v>0</v>
      </c>
      <c r="E35" s="147">
        <v>0</v>
      </c>
      <c r="F35" s="145">
        <v>0</v>
      </c>
      <c r="G35" s="143">
        <v>0</v>
      </c>
      <c r="H35" s="133">
        <v>0.08</v>
      </c>
      <c r="I35" s="143">
        <v>0</v>
      </c>
      <c r="J35" s="217"/>
      <c r="K35" s="186"/>
      <c r="L35" s="138"/>
      <c r="M35" s="138"/>
    </row>
    <row r="36" spans="1:13" ht="33" customHeight="1" x14ac:dyDescent="0.2">
      <c r="A36" s="130" t="s">
        <v>6</v>
      </c>
      <c r="B36" s="33" t="s">
        <v>753</v>
      </c>
      <c r="C36" s="46">
        <v>0</v>
      </c>
      <c r="D36" s="30">
        <v>0</v>
      </c>
      <c r="E36" s="32">
        <v>0</v>
      </c>
      <c r="F36" s="32">
        <v>0</v>
      </c>
      <c r="G36" s="32">
        <v>0</v>
      </c>
      <c r="H36" s="31">
        <v>0.08</v>
      </c>
      <c r="I36" s="143">
        <v>0</v>
      </c>
      <c r="J36" s="216">
        <v>0.22500000000000001</v>
      </c>
      <c r="K36" s="33"/>
    </row>
    <row r="37" spans="1:13" s="136" customFormat="1" ht="33" customHeight="1" x14ac:dyDescent="0.2">
      <c r="A37" s="177" t="s">
        <v>770</v>
      </c>
      <c r="B37" s="188" t="s">
        <v>773</v>
      </c>
      <c r="C37" s="185">
        <v>0</v>
      </c>
      <c r="D37" s="176">
        <v>0</v>
      </c>
      <c r="E37" s="143">
        <v>0</v>
      </c>
      <c r="F37" s="143">
        <v>0</v>
      </c>
      <c r="G37" s="143">
        <v>0</v>
      </c>
      <c r="H37" s="133">
        <v>0.08</v>
      </c>
      <c r="I37" s="143">
        <v>0</v>
      </c>
      <c r="J37" s="217"/>
      <c r="K37" s="184"/>
      <c r="L37" s="138"/>
      <c r="M37" s="138"/>
    </row>
    <row r="38" spans="1:13" ht="33" customHeight="1" x14ac:dyDescent="0.2">
      <c r="A38" s="130" t="s">
        <v>7</v>
      </c>
      <c r="B38" s="33" t="s">
        <v>754</v>
      </c>
      <c r="C38" s="46">
        <v>0</v>
      </c>
      <c r="D38" s="36">
        <v>0</v>
      </c>
      <c r="E38" s="34">
        <v>0</v>
      </c>
      <c r="F38" s="35">
        <v>0</v>
      </c>
      <c r="G38" s="32">
        <v>0</v>
      </c>
      <c r="H38" s="31">
        <v>0.08</v>
      </c>
      <c r="I38" s="143">
        <v>0</v>
      </c>
      <c r="J38" s="216">
        <v>0.22500000000000001</v>
      </c>
      <c r="K38" s="33"/>
    </row>
    <row r="39" spans="1:13" s="136" customFormat="1" ht="33" customHeight="1" x14ac:dyDescent="0.2">
      <c r="A39" s="177" t="s">
        <v>769</v>
      </c>
      <c r="B39" s="188" t="s">
        <v>773</v>
      </c>
      <c r="C39" s="183">
        <v>0</v>
      </c>
      <c r="D39" s="146">
        <v>0</v>
      </c>
      <c r="E39" s="144">
        <v>0</v>
      </c>
      <c r="F39" s="145">
        <v>0</v>
      </c>
      <c r="G39" s="143">
        <v>0</v>
      </c>
      <c r="H39" s="133">
        <v>0.08</v>
      </c>
      <c r="I39" s="143">
        <v>0</v>
      </c>
      <c r="J39" s="217"/>
      <c r="K39" s="182"/>
      <c r="L39" s="138"/>
      <c r="M39" s="138"/>
    </row>
    <row r="40" spans="1:13" ht="33" customHeight="1" x14ac:dyDescent="0.2">
      <c r="A40" s="130" t="s">
        <v>8</v>
      </c>
      <c r="B40" s="33" t="s">
        <v>755</v>
      </c>
      <c r="C40" s="46">
        <v>0</v>
      </c>
      <c r="D40" s="30">
        <v>0</v>
      </c>
      <c r="E40" s="32">
        <v>0</v>
      </c>
      <c r="F40" s="32">
        <v>0</v>
      </c>
      <c r="G40" s="31">
        <v>0</v>
      </c>
      <c r="H40" s="31">
        <v>0.08</v>
      </c>
      <c r="I40" s="143">
        <v>0</v>
      </c>
      <c r="J40" s="216">
        <v>0.188</v>
      </c>
      <c r="K40" s="33"/>
    </row>
    <row r="41" spans="1:13" s="136" customFormat="1" ht="33" customHeight="1" x14ac:dyDescent="0.2">
      <c r="A41" s="177" t="s">
        <v>768</v>
      </c>
      <c r="B41" s="188" t="s">
        <v>773</v>
      </c>
      <c r="C41" s="181">
        <v>0</v>
      </c>
      <c r="D41" s="176">
        <v>0</v>
      </c>
      <c r="E41" s="143">
        <v>0</v>
      </c>
      <c r="F41" s="143">
        <v>0</v>
      </c>
      <c r="G41" s="133">
        <v>0</v>
      </c>
      <c r="H41" s="133">
        <v>0.08</v>
      </c>
      <c r="I41" s="143">
        <v>0</v>
      </c>
      <c r="J41" s="217"/>
      <c r="K41" s="180"/>
      <c r="L41" s="138"/>
      <c r="M41" s="138"/>
    </row>
    <row r="42" spans="1:13" s="136" customFormat="1" ht="33" customHeight="1" x14ac:dyDescent="0.2">
      <c r="A42" s="130" t="s">
        <v>9</v>
      </c>
      <c r="B42" s="33" t="s">
        <v>756</v>
      </c>
      <c r="C42" s="46">
        <v>0</v>
      </c>
      <c r="D42" s="146">
        <v>0</v>
      </c>
      <c r="E42" s="144">
        <v>0</v>
      </c>
      <c r="F42" s="145">
        <v>0</v>
      </c>
      <c r="G42" s="133">
        <v>0</v>
      </c>
      <c r="H42" s="133">
        <v>0.08</v>
      </c>
      <c r="I42" s="143">
        <v>0</v>
      </c>
      <c r="J42" s="216">
        <v>0.188</v>
      </c>
      <c r="K42" s="33"/>
      <c r="L42" s="138"/>
      <c r="M42" s="138"/>
    </row>
    <row r="43" spans="1:13" ht="33" customHeight="1" x14ac:dyDescent="0.2">
      <c r="A43" s="177" t="s">
        <v>767</v>
      </c>
      <c r="B43" s="188" t="s">
        <v>773</v>
      </c>
      <c r="C43" s="179">
        <v>0</v>
      </c>
      <c r="D43" s="146">
        <v>0</v>
      </c>
      <c r="E43" s="144">
        <v>0</v>
      </c>
      <c r="F43" s="145">
        <v>0</v>
      </c>
      <c r="G43" s="133">
        <v>0</v>
      </c>
      <c r="H43" s="133">
        <v>0.08</v>
      </c>
      <c r="I43" s="143">
        <v>0</v>
      </c>
      <c r="J43" s="217"/>
      <c r="K43" s="17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10:H10"/>
    <mergeCell ref="I11:K11"/>
    <mergeCell ref="G11:H11"/>
    <mergeCell ref="C9:D9"/>
    <mergeCell ref="B10:E10"/>
    <mergeCell ref="G9:H9"/>
    <mergeCell ref="I9:K9"/>
    <mergeCell ref="G8:H8"/>
    <mergeCell ref="B8:E8"/>
    <mergeCell ref="A2:K2"/>
    <mergeCell ref="C5:D5"/>
    <mergeCell ref="G5:H5"/>
    <mergeCell ref="G6:H6"/>
    <mergeCell ref="G7:H7"/>
    <mergeCell ref="G4:K4"/>
    <mergeCell ref="A4:E4"/>
    <mergeCell ref="C6:D6"/>
    <mergeCell ref="C7:D7"/>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opLeftCell="C1" zoomScaleNormal="100" zoomScaleSheetLayoutView="70" workbookViewId="0">
      <selection activeCell="G19" sqref="G19"/>
    </sheetView>
  </sheetViews>
  <sheetFormatPr defaultRowHeight="27.75" customHeight="1" x14ac:dyDescent="0.2"/>
  <cols>
    <col min="1" max="1" width="14.5703125" style="41" customWidth="1"/>
    <col min="2" max="2" width="14.28515625" style="41" customWidth="1"/>
    <col min="3" max="3" width="17.140625" style="41" customWidth="1"/>
    <col min="4" max="4" width="14.7109375" style="43" customWidth="1"/>
    <col min="5" max="5" width="13.7109375" style="43" customWidth="1"/>
    <col min="6" max="6" width="17.28515625" style="43" customWidth="1"/>
    <col min="7" max="7" width="50.7109375" style="43" customWidth="1"/>
    <col min="8" max="8" width="14.7109375" style="43" customWidth="1"/>
    <col min="9" max="9" width="14.7109375" style="44" customWidth="1"/>
    <col min="10" max="11" width="14.7109375" style="45" customWidth="1"/>
    <col min="12" max="15" width="14.7109375" style="41" customWidth="1"/>
    <col min="16" max="17" width="15.5703125" style="41" customWidth="1"/>
    <col min="18" max="16384" width="9.140625" style="41"/>
  </cols>
  <sheetData>
    <row r="1" spans="1:15" ht="66.75" customHeight="1" x14ac:dyDescent="0.2">
      <c r="A1" s="97" t="s">
        <v>80</v>
      </c>
      <c r="B1" s="97"/>
      <c r="C1" s="322" t="s">
        <v>712</v>
      </c>
      <c r="D1" s="322" t="s">
        <v>713</v>
      </c>
      <c r="E1" s="98"/>
      <c r="F1" s="322" t="s">
        <v>171</v>
      </c>
      <c r="G1" s="322"/>
      <c r="H1" s="322"/>
      <c r="I1" s="322"/>
      <c r="J1" s="322"/>
      <c r="K1" s="322"/>
      <c r="L1" s="322"/>
      <c r="M1" s="322"/>
      <c r="N1" s="322"/>
      <c r="O1" s="322"/>
    </row>
    <row r="2" spans="1:15" s="42" customFormat="1" ht="25.5" customHeight="1" x14ac:dyDescent="0.2">
      <c r="A2" s="302" t="str">
        <f>Overview!B4&amp; " - Effective from "&amp;TEXT(Overview!D4,"D MMMM YYYY")&amp;" - "&amp;Overview!E4&amp;" EDCM charges"</f>
        <v>Harlaxton Energy Networks Limited - GSP_K - Effective from 1st April 2019 - FINAL EDCM charges</v>
      </c>
      <c r="B2" s="302"/>
      <c r="C2" s="302"/>
      <c r="D2" s="302"/>
      <c r="E2" s="302"/>
      <c r="F2" s="302"/>
      <c r="G2" s="302"/>
      <c r="H2" s="302"/>
      <c r="I2" s="302"/>
      <c r="J2" s="302"/>
      <c r="K2" s="302"/>
      <c r="L2" s="302"/>
      <c r="M2" s="302"/>
      <c r="N2" s="302"/>
      <c r="O2" s="302"/>
    </row>
    <row r="3" spans="1:15" s="57" customFormat="1" ht="10.5" customHeight="1" x14ac:dyDescent="0.2">
      <c r="A3" s="54"/>
      <c r="B3" s="54"/>
      <c r="C3" s="54"/>
      <c r="D3" s="54"/>
      <c r="E3" s="54"/>
      <c r="F3" s="54"/>
      <c r="G3" s="54"/>
      <c r="H3" s="54"/>
      <c r="I3" s="54"/>
      <c r="J3" s="54"/>
      <c r="K3" s="54"/>
      <c r="L3" s="54"/>
      <c r="M3" s="54"/>
      <c r="N3" s="54"/>
      <c r="O3" s="54"/>
    </row>
    <row r="4" spans="1:15" s="57" customFormat="1" ht="25.5" customHeight="1" x14ac:dyDescent="0.2">
      <c r="A4" s="302" t="s">
        <v>488</v>
      </c>
      <c r="B4" s="302"/>
      <c r="C4" s="302"/>
      <c r="D4" s="302"/>
      <c r="E4" s="302"/>
      <c r="F4" s="302"/>
      <c r="G4" s="54"/>
      <c r="H4" s="54"/>
      <c r="I4" s="54"/>
      <c r="J4" s="54"/>
      <c r="K4" s="54"/>
      <c r="L4" s="54"/>
      <c r="M4" s="54"/>
      <c r="N4" s="54"/>
      <c r="O4" s="54"/>
    </row>
    <row r="5" spans="1:15" s="57" customFormat="1" ht="18" x14ac:dyDescent="0.2">
      <c r="A5" s="330" t="s">
        <v>73</v>
      </c>
      <c r="B5" s="331"/>
      <c r="C5" s="331"/>
      <c r="D5" s="319" t="s">
        <v>483</v>
      </c>
      <c r="E5" s="320"/>
      <c r="F5" s="321"/>
      <c r="G5" s="54"/>
      <c r="H5" s="54"/>
      <c r="I5" s="54"/>
      <c r="J5" s="54"/>
      <c r="K5" s="54"/>
      <c r="L5" s="54"/>
      <c r="M5" s="54"/>
      <c r="N5" s="54"/>
      <c r="O5" s="54"/>
    </row>
    <row r="6" spans="1:15" s="57" customFormat="1" ht="31.5" customHeight="1" x14ac:dyDescent="0.2">
      <c r="A6" s="332" t="s">
        <v>704</v>
      </c>
      <c r="B6" s="332"/>
      <c r="C6" s="332"/>
      <c r="D6" s="316" t="s">
        <v>705</v>
      </c>
      <c r="E6" s="317"/>
      <c r="F6" s="318"/>
      <c r="G6" s="54"/>
      <c r="H6" s="54"/>
      <c r="I6" s="54"/>
      <c r="J6" s="54"/>
      <c r="K6" s="54"/>
      <c r="L6" s="54"/>
      <c r="M6" s="54"/>
      <c r="N6" s="54"/>
      <c r="O6" s="54"/>
    </row>
    <row r="7" spans="1:15" s="57" customFormat="1" ht="18" x14ac:dyDescent="0.2">
      <c r="A7" s="333" t="s">
        <v>74</v>
      </c>
      <c r="B7" s="333"/>
      <c r="C7" s="333"/>
      <c r="D7" s="326" t="s">
        <v>75</v>
      </c>
      <c r="E7" s="327"/>
      <c r="F7" s="328"/>
      <c r="G7" s="54"/>
      <c r="H7" s="54"/>
      <c r="I7" s="54"/>
      <c r="J7" s="54"/>
      <c r="K7" s="54"/>
      <c r="L7" s="54"/>
      <c r="M7" s="54"/>
      <c r="N7" s="54"/>
      <c r="O7" s="54"/>
    </row>
    <row r="8" spans="1:15" s="57" customFormat="1" ht="18" x14ac:dyDescent="0.2">
      <c r="A8" s="334"/>
      <c r="B8" s="334"/>
      <c r="C8" s="334"/>
      <c r="D8" s="329"/>
      <c r="E8" s="329"/>
      <c r="F8" s="329"/>
      <c r="G8" s="54"/>
      <c r="H8" s="54"/>
      <c r="I8" s="54"/>
      <c r="J8" s="54"/>
      <c r="K8" s="54"/>
      <c r="L8" s="54"/>
      <c r="M8" s="54"/>
      <c r="N8" s="54"/>
      <c r="O8" s="54"/>
    </row>
    <row r="9" spans="1:15" s="57" customFormat="1" ht="18" x14ac:dyDescent="0.2">
      <c r="A9" s="54"/>
      <c r="B9" s="54"/>
      <c r="C9" s="54"/>
      <c r="D9" s="54"/>
      <c r="E9" s="54"/>
      <c r="F9" s="54"/>
      <c r="G9" s="54"/>
      <c r="H9" s="54"/>
      <c r="I9" s="54"/>
      <c r="J9" s="54"/>
      <c r="K9" s="54"/>
      <c r="L9" s="54"/>
      <c r="M9" s="54"/>
      <c r="N9" s="54"/>
      <c r="O9" s="54"/>
    </row>
    <row r="10" spans="1:15" ht="63.75" customHeight="1" x14ac:dyDescent="0.2">
      <c r="A10" s="113" t="s">
        <v>475</v>
      </c>
      <c r="B10" s="108" t="s">
        <v>459</v>
      </c>
      <c r="C10" s="113" t="s">
        <v>460</v>
      </c>
      <c r="D10" s="113" t="s">
        <v>477</v>
      </c>
      <c r="E10" s="108" t="s">
        <v>459</v>
      </c>
      <c r="F10" s="113" t="s">
        <v>461</v>
      </c>
      <c r="G10" s="107" t="s">
        <v>170</v>
      </c>
      <c r="H10" s="102" t="s">
        <v>602</v>
      </c>
      <c r="I10" s="107" t="s">
        <v>478</v>
      </c>
      <c r="J10" s="107" t="s">
        <v>599</v>
      </c>
      <c r="K10" s="107" t="s">
        <v>714</v>
      </c>
      <c r="L10" s="107" t="s">
        <v>603</v>
      </c>
      <c r="M10" s="107" t="s">
        <v>479</v>
      </c>
      <c r="N10" s="107" t="s">
        <v>601</v>
      </c>
      <c r="O10" s="107" t="s">
        <v>715</v>
      </c>
    </row>
    <row r="11" spans="1:15" ht="28.5" customHeight="1" x14ac:dyDescent="0.2">
      <c r="A11" s="323" t="s">
        <v>728</v>
      </c>
      <c r="B11" s="324"/>
      <c r="C11" s="324"/>
      <c r="D11" s="324"/>
      <c r="E11" s="324"/>
      <c r="F11" s="324"/>
      <c r="G11" s="324"/>
      <c r="H11" s="324"/>
      <c r="I11" s="324"/>
      <c r="J11" s="324"/>
      <c r="K11" s="324"/>
      <c r="L11" s="324"/>
      <c r="M11" s="324"/>
      <c r="N11" s="324"/>
      <c r="O11" s="325"/>
    </row>
    <row r="12" spans="1:15" ht="27.75" customHeight="1" x14ac:dyDescent="0.2">
      <c r="H12" s="85"/>
      <c r="I12" s="85"/>
      <c r="J12" s="85"/>
      <c r="K12" s="85"/>
      <c r="L12" s="85"/>
      <c r="M12" s="85"/>
      <c r="N12" s="85"/>
      <c r="O12" s="85"/>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zoomScaleNormal="100" zoomScaleSheetLayoutView="100" workbookViewId="0">
      <selection activeCell="A5" sqref="A5:D5"/>
    </sheetView>
  </sheetViews>
  <sheetFormatPr defaultRowHeight="12.75" x14ac:dyDescent="0.2"/>
  <cols>
    <col min="1" max="1" width="14.7109375" style="41" customWidth="1"/>
    <col min="2" max="2" width="12.85546875" style="41" bestFit="1" customWidth="1"/>
    <col min="3" max="3" width="15.7109375" style="43" bestFit="1" customWidth="1"/>
    <col min="4" max="4" width="50.7109375" style="43" customWidth="1"/>
    <col min="5" max="5" width="14.7109375" style="44" customWidth="1"/>
    <col min="6" max="7" width="14.7109375" style="45" customWidth="1"/>
    <col min="8" max="8" width="14.7109375" style="41" customWidth="1"/>
    <col min="9" max="9" width="15.5703125" style="41" customWidth="1"/>
    <col min="10" max="13" width="9.140625" style="41"/>
    <col min="14" max="14" width="9.42578125" style="41" bestFit="1" customWidth="1"/>
    <col min="15" max="16384" width="9.140625" style="41"/>
  </cols>
  <sheetData>
    <row r="1" spans="1:14" ht="41.25" customHeight="1" x14ac:dyDescent="0.2">
      <c r="A1" s="322" t="s">
        <v>590</v>
      </c>
      <c r="B1" s="322"/>
      <c r="C1" s="322"/>
      <c r="D1" s="322"/>
      <c r="E1" s="322"/>
      <c r="F1" s="322"/>
      <c r="G1" s="322"/>
      <c r="H1" s="322"/>
    </row>
    <row r="2" spans="1:14" s="42" customFormat="1" ht="42" customHeight="1" x14ac:dyDescent="0.2">
      <c r="A2" s="307" t="str">
        <f>Overview!B4&amp; " - Effective from "&amp;TEXT(Overview!D4,"D MMMM YYYY")&amp;" - "&amp;Overview!E4&amp;" EDCM import charges"</f>
        <v>Harlaxton Energy Networks Limited - GSP_K - Effective from 1st April 2019 - FINAL EDCM import charges</v>
      </c>
      <c r="B2" s="308"/>
      <c r="C2" s="308"/>
      <c r="D2" s="308"/>
      <c r="E2" s="308"/>
      <c r="F2" s="308"/>
      <c r="G2" s="308"/>
      <c r="H2" s="309"/>
    </row>
    <row r="3" spans="1:14" s="57" customFormat="1" ht="18" x14ac:dyDescent="0.2">
      <c r="A3" s="75"/>
      <c r="B3" s="75"/>
      <c r="C3" s="75"/>
      <c r="D3" s="76"/>
      <c r="E3" s="58"/>
      <c r="F3" s="58"/>
      <c r="G3" s="59"/>
      <c r="H3" s="59"/>
      <c r="I3" s="54"/>
      <c r="J3" s="54"/>
      <c r="K3" s="54"/>
      <c r="L3" s="54"/>
      <c r="M3" s="54"/>
      <c r="N3" s="54"/>
    </row>
    <row r="4" spans="1:14" ht="63.75" x14ac:dyDescent="0.2">
      <c r="A4" s="99" t="s">
        <v>475</v>
      </c>
      <c r="B4" s="100" t="s">
        <v>459</v>
      </c>
      <c r="C4" s="99" t="s">
        <v>460</v>
      </c>
      <c r="D4" s="101" t="s">
        <v>170</v>
      </c>
      <c r="E4" s="102" t="str">
        <f>'Annex 2 EHV charges'!H10</f>
        <v>Import
Super Red
unit charge
(p/kWh)</v>
      </c>
      <c r="F4" s="103" t="str">
        <f>'Annex 2 EHV charges'!I10</f>
        <v>Import
fixed charge
(p/day)</v>
      </c>
      <c r="G4" s="103" t="str">
        <f>'Annex 2 EHV charges'!J10</f>
        <v>Import
capacity charge
(p/kVA/day)</v>
      </c>
      <c r="H4" s="103" t="str">
        <f>'Annex 2 EHV charges'!K10</f>
        <v>Import
excess capacity charge
(p/kVA/day)</v>
      </c>
    </row>
    <row r="5" spans="1:14" x14ac:dyDescent="0.2">
      <c r="A5" s="335" t="s">
        <v>729</v>
      </c>
      <c r="B5" s="336"/>
      <c r="C5" s="336"/>
      <c r="D5" s="337"/>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ht="51" x14ac:dyDescent="0.2">
      <c r="A6" s="77" t="str">
        <f t="array" ref="A6">IFERROR(INDEX('Annex 2 EHV charges'!$A$11:$A$74, MATCH(0, IF(ISBLANK('Annex 2 EHV charges'!$A$11:$A$74),1, COUNTIF(A$4:$A5, 'Annex 2 EHV charges'!$A$11:$A$74)), 0)),"")</f>
        <v>HARL does not currently have any Designated EHV customers</v>
      </c>
      <c r="B6" s="77">
        <f>IF($A6="","",VLOOKUP($A6,'Annex 2 EHV charges'!$A:$O,2,0))</f>
        <v>0</v>
      </c>
      <c r="C6" s="78">
        <f>IF($A6="","",VLOOKUP($A6,'Annex 2 EHV charges'!$A:$O,3,0))</f>
        <v>0</v>
      </c>
      <c r="D6" s="77">
        <f>IF($A6="","",VLOOKUP($A6,'Annex 2 EHV charges'!$A:$O,7,0))</f>
        <v>0</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
      <c r="A7" s="77" t="str">
        <f t="array" ref="A7">IFERROR(INDEX('Annex 2 EHV charges'!$A$11:$A$74, MATCH(0, IF(ISBLANK('Annex 2 EHV charges'!$A$11:$A$74),1, COUNTIF(A$4:$A6, 'Annex 2 EHV charges'!$A$11:$A$74)), 0)),"")</f>
        <v/>
      </c>
      <c r="B7" s="77" t="str">
        <f>IF($A7="","",VLOOKUP($A7,'Annex 2 EHV charges'!$A:$O,2,0))</f>
        <v/>
      </c>
      <c r="C7" s="78" t="str">
        <f>IF($A7="","",VLOOKUP($A7,'Annex 2 EHV charges'!$A:$O,3,0))</f>
        <v/>
      </c>
      <c r="D7" s="77"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zoomScaleNormal="100" zoomScaleSheetLayoutView="100" workbookViewId="0">
      <selection activeCell="A5" sqref="A5:D5"/>
    </sheetView>
  </sheetViews>
  <sheetFormatPr defaultRowHeight="12.75" x14ac:dyDescent="0.2"/>
  <cols>
    <col min="1" max="1" width="14.7109375" style="41" customWidth="1"/>
    <col min="2" max="2" width="13.28515625" style="41" bestFit="1" customWidth="1"/>
    <col min="3" max="3" width="14.85546875" style="43" customWidth="1"/>
    <col min="4" max="4" width="50.7109375" style="43" customWidth="1"/>
    <col min="5" max="5" width="14.7109375" style="44" customWidth="1"/>
    <col min="6" max="7" width="14.7109375" style="45" customWidth="1"/>
    <col min="8" max="8" width="14.7109375" style="41" customWidth="1"/>
    <col min="9" max="9" width="15.5703125" style="41" customWidth="1"/>
    <col min="10" max="16384" width="9.140625" style="41"/>
  </cols>
  <sheetData>
    <row r="1" spans="1:15" x14ac:dyDescent="0.2">
      <c r="A1" s="322" t="s">
        <v>590</v>
      </c>
      <c r="B1" s="322"/>
      <c r="C1" s="322"/>
      <c r="D1" s="322"/>
      <c r="E1" s="322"/>
      <c r="F1" s="322"/>
      <c r="G1" s="322"/>
      <c r="H1" s="322"/>
    </row>
    <row r="2" spans="1:15" s="42" customFormat="1" ht="18" x14ac:dyDescent="0.2">
      <c r="A2" s="307" t="str">
        <f>Overview!B4&amp; " - Effective from "&amp;TEXT(Overview!D4,"D MMMM YYYY")&amp;" - "&amp;Overview!E4&amp;" EDCM export charges"</f>
        <v>Harlaxton Energy Networks Limited - GSP_K - Effective from 1st April 2019 - FINAL EDCM export charges</v>
      </c>
      <c r="B2" s="308"/>
      <c r="C2" s="308"/>
      <c r="D2" s="308"/>
      <c r="E2" s="308"/>
      <c r="F2" s="308"/>
      <c r="G2" s="308"/>
      <c r="H2" s="309"/>
    </row>
    <row r="3" spans="1:15" s="57" customFormat="1" ht="18" x14ac:dyDescent="0.2">
      <c r="A3" s="75"/>
      <c r="B3" s="75"/>
      <c r="C3" s="75"/>
      <c r="D3" s="76"/>
      <c r="E3" s="58"/>
      <c r="F3" s="58"/>
      <c r="G3" s="59"/>
      <c r="H3" s="59"/>
      <c r="I3" s="54"/>
      <c r="J3" s="54"/>
      <c r="K3" s="54"/>
      <c r="L3" s="54"/>
      <c r="M3" s="54"/>
      <c r="N3" s="54"/>
      <c r="O3" s="54"/>
    </row>
    <row r="4" spans="1:15" ht="63.75" x14ac:dyDescent="0.2">
      <c r="A4" s="105" t="s">
        <v>476</v>
      </c>
      <c r="B4" s="106" t="s">
        <v>459</v>
      </c>
      <c r="C4" s="105" t="s">
        <v>461</v>
      </c>
      <c r="D4" s="107" t="s">
        <v>170</v>
      </c>
      <c r="E4" s="104" t="str">
        <f>'Annex 2 EHV charges'!L10</f>
        <v>Export
Super Red
unit charge
(p/kWh)</v>
      </c>
      <c r="F4" s="107" t="str">
        <f>'Annex 2 EHV charges'!M10</f>
        <v>Export
fixed charge
(p/day)</v>
      </c>
      <c r="G4" s="107" t="str">
        <f>'Annex 2 EHV charges'!N10</f>
        <v>Export
capacity charge
(p/kVA/day)</v>
      </c>
      <c r="H4" s="107" t="str">
        <f>'Annex 2 EHV charges'!O10</f>
        <v>Export
excess capacity charge
(p/kVA/day)</v>
      </c>
    </row>
    <row r="5" spans="1:15" x14ac:dyDescent="0.2">
      <c r="A5" s="335" t="s">
        <v>730</v>
      </c>
      <c r="B5" s="336"/>
      <c r="C5" s="336"/>
      <c r="D5" s="337"/>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x14ac:dyDescent="0.2">
      <c r="A6" s="78" t="str">
        <f t="array" ref="A6">IFERROR(INDEX('Annex 2 EHV charges'!$D$11:$D$74, MATCH(0, IF(ISBLANK('Annex 2 EHV charges'!$D$11:$D$74),1, COUNTIF(A$4:$A5, 'Annex 2 EHV charges'!$D$11:$D$74)), 0)),"")</f>
        <v/>
      </c>
      <c r="B6" s="77" t="str">
        <f>IF($A6="","",VLOOKUP($A6,'Annex 2 EHV charges'!$D:$O,2,0))</f>
        <v/>
      </c>
      <c r="C6" s="78" t="str">
        <f>IF($A6="","",VLOOKUP($A6,'Annex 2 EHV charges'!$D:$O,3,0))</f>
        <v/>
      </c>
      <c r="D6" s="77"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x14ac:dyDescent="0.2">
      <c r="A7" s="78" t="str">
        <f t="array" ref="A7">IFERROR(INDEX('Annex 2 EHV charges'!$D$11:$D$74, MATCH(0, IF(ISBLANK('Annex 2 EHV charges'!$D$11:$D$74),1, COUNTIF(A$4:$A6, 'Annex 2 EHV charges'!$D$11:$D$74)), 0)),"")</f>
        <v/>
      </c>
      <c r="B7" s="77" t="str">
        <f>IF($A7="","",VLOOKUP($A7,'Annex 2 EHV charges'!$D:$O,2,0))</f>
        <v/>
      </c>
      <c r="C7" s="78" t="str">
        <f>IF($A7="","",VLOOKUP($A7,'Annex 2 EHV charges'!$D:$O,3,0))</f>
        <v/>
      </c>
      <c r="D7" s="77"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80</v>
      </c>
      <c r="B1" s="3"/>
      <c r="D1" s="3"/>
      <c r="E1" s="3"/>
      <c r="F1" s="3"/>
      <c r="G1" s="10"/>
      <c r="H1" s="4"/>
      <c r="I1" s="4"/>
    </row>
    <row r="2" spans="1:12" s="2" customFormat="1" ht="27" customHeight="1" x14ac:dyDescent="0.2">
      <c r="A2" s="302" t="str">
        <f>Overview!B4&amp; " - Effective from "&amp;TEXT(Overview!D4,"D MMMM YYYY")&amp;" - "&amp;Overview!E4&amp;" LV and HV tariffs"</f>
        <v>Harlaxton Energy Networks Limited - GSP_K - Effective from 1st April 2019 - FINAL LV and HV tariffs</v>
      </c>
      <c r="B2" s="302"/>
      <c r="C2" s="302"/>
      <c r="D2" s="302"/>
      <c r="E2" s="302"/>
      <c r="F2" s="302"/>
      <c r="G2" s="302"/>
      <c r="H2" s="302"/>
      <c r="I2" s="302"/>
      <c r="J2" s="302"/>
      <c r="K2" s="4"/>
    </row>
    <row r="3" spans="1:12" s="2" customFormat="1" ht="27" customHeight="1" x14ac:dyDescent="0.2">
      <c r="A3" s="347" t="s">
        <v>444</v>
      </c>
      <c r="B3" s="347"/>
      <c r="C3" s="347"/>
      <c r="D3" s="347"/>
      <c r="E3" s="347"/>
      <c r="F3" s="347"/>
      <c r="G3" s="347"/>
      <c r="H3" s="347"/>
      <c r="I3" s="347"/>
      <c r="J3" s="347"/>
      <c r="K3" s="4"/>
    </row>
    <row r="4" spans="1:12" s="2" customFormat="1" ht="71.25" customHeight="1" x14ac:dyDescent="0.2">
      <c r="A4" s="18"/>
      <c r="B4" s="113" t="s">
        <v>44</v>
      </c>
      <c r="C4" s="108" t="s">
        <v>86</v>
      </c>
      <c r="D4" s="108" t="s">
        <v>604</v>
      </c>
      <c r="E4" s="108" t="s">
        <v>605</v>
      </c>
      <c r="F4" s="108" t="s">
        <v>87</v>
      </c>
      <c r="G4" s="108"/>
      <c r="H4" s="108"/>
      <c r="I4" s="108"/>
      <c r="J4" s="108"/>
      <c r="K4" s="4"/>
    </row>
    <row r="5" spans="1:12" s="2" customFormat="1" ht="32.25" customHeight="1" x14ac:dyDescent="0.2">
      <c r="A5" s="19" t="s">
        <v>14</v>
      </c>
      <c r="B5" s="87">
        <v>400</v>
      </c>
      <c r="C5" s="109" t="s">
        <v>18</v>
      </c>
      <c r="D5" s="110">
        <v>1.655</v>
      </c>
      <c r="E5" s="110">
        <v>5.0999999999999997E-2</v>
      </c>
      <c r="F5" s="111">
        <v>90.9</v>
      </c>
      <c r="G5" s="112"/>
      <c r="H5" s="112">
        <v>0</v>
      </c>
      <c r="I5" s="112">
        <v>0</v>
      </c>
      <c r="J5" s="112"/>
      <c r="K5" s="4"/>
      <c r="L5" s="4"/>
    </row>
    <row r="6" spans="1:12" ht="12.75" customHeight="1" x14ac:dyDescent="0.2">
      <c r="A6" s="350" t="s">
        <v>46</v>
      </c>
      <c r="B6" s="338" t="s">
        <v>731</v>
      </c>
      <c r="C6" s="339"/>
      <c r="D6" s="339"/>
      <c r="E6" s="339"/>
      <c r="F6" s="339"/>
      <c r="G6" s="339"/>
      <c r="H6" s="339"/>
      <c r="I6" s="339"/>
      <c r="J6" s="340"/>
    </row>
    <row r="7" spans="1:12" ht="12.75" customHeight="1" x14ac:dyDescent="0.2">
      <c r="A7" s="350"/>
      <c r="B7" s="341"/>
      <c r="C7" s="342"/>
      <c r="D7" s="342"/>
      <c r="E7" s="342"/>
      <c r="F7" s="342"/>
      <c r="G7" s="342"/>
      <c r="H7" s="342"/>
      <c r="I7" s="342"/>
      <c r="J7" s="343"/>
    </row>
    <row r="8" spans="1:12" ht="12.75" customHeight="1" x14ac:dyDescent="0.2">
      <c r="A8" s="350"/>
      <c r="B8" s="344"/>
      <c r="C8" s="345"/>
      <c r="D8" s="345"/>
      <c r="E8" s="345"/>
      <c r="F8" s="345"/>
      <c r="G8" s="345"/>
      <c r="H8" s="345"/>
      <c r="I8" s="345"/>
      <c r="J8" s="346"/>
    </row>
    <row r="9" spans="1:12" x14ac:dyDescent="0.2">
      <c r="A9" s="40"/>
      <c r="B9" s="40"/>
      <c r="C9" s="40"/>
      <c r="D9" s="40"/>
      <c r="E9" s="40"/>
      <c r="F9" s="40"/>
      <c r="G9" s="40"/>
      <c r="H9" s="40"/>
      <c r="I9" s="40"/>
      <c r="J9" s="40"/>
    </row>
    <row r="10" spans="1:12" x14ac:dyDescent="0.2">
      <c r="A10" s="40"/>
      <c r="B10" s="40"/>
      <c r="C10" s="40"/>
      <c r="D10" s="40"/>
      <c r="E10" s="40"/>
      <c r="F10" s="40"/>
      <c r="G10" s="40"/>
      <c r="H10" s="40"/>
      <c r="I10" s="40"/>
      <c r="J10" s="40"/>
    </row>
    <row r="11" spans="1:12" s="2" customFormat="1" ht="27" customHeight="1" x14ac:dyDescent="0.2">
      <c r="A11" s="347" t="s">
        <v>445</v>
      </c>
      <c r="B11" s="347"/>
      <c r="C11" s="347"/>
      <c r="D11" s="347"/>
      <c r="E11" s="347"/>
      <c r="F11" s="347"/>
      <c r="G11" s="347"/>
      <c r="H11" s="347"/>
      <c r="I11" s="347"/>
      <c r="J11" s="347"/>
      <c r="K11" s="4"/>
    </row>
    <row r="12" spans="1:12" s="2" customFormat="1" ht="58.5" customHeight="1" x14ac:dyDescent="0.2">
      <c r="A12" s="18"/>
      <c r="B12" s="27" t="s">
        <v>44</v>
      </c>
      <c r="C12" s="86" t="s">
        <v>86</v>
      </c>
      <c r="D12" s="86" t="s">
        <v>606</v>
      </c>
      <c r="E12" s="86" t="s">
        <v>607</v>
      </c>
      <c r="F12" s="86" t="s">
        <v>608</v>
      </c>
      <c r="G12" s="86" t="s">
        <v>87</v>
      </c>
      <c r="H12" s="86" t="s">
        <v>88</v>
      </c>
      <c r="I12" s="86" t="s">
        <v>443</v>
      </c>
      <c r="J12" s="86" t="s">
        <v>716</v>
      </c>
      <c r="K12" s="4"/>
    </row>
    <row r="13" spans="1:12" s="2" customFormat="1" ht="32.25" customHeight="1" x14ac:dyDescent="0.2">
      <c r="A13" s="19"/>
      <c r="B13" s="26"/>
      <c r="C13" s="20">
        <v>0</v>
      </c>
      <c r="D13" s="21"/>
      <c r="E13" s="21"/>
      <c r="F13" s="21"/>
      <c r="G13" s="22"/>
      <c r="H13" s="22"/>
      <c r="I13" s="21"/>
      <c r="J13" s="22"/>
      <c r="K13" s="4"/>
    </row>
    <row r="14" spans="1:12" x14ac:dyDescent="0.2">
      <c r="A14" s="350" t="s">
        <v>46</v>
      </c>
      <c r="B14" s="351" t="s">
        <v>731</v>
      </c>
      <c r="C14" s="351"/>
      <c r="D14" s="351"/>
      <c r="E14" s="351"/>
      <c r="F14" s="351"/>
      <c r="G14" s="351"/>
      <c r="H14" s="352"/>
      <c r="I14" s="352"/>
      <c r="J14" s="352"/>
    </row>
    <row r="15" spans="1:12" x14ac:dyDescent="0.2">
      <c r="A15" s="350"/>
      <c r="B15" s="348"/>
      <c r="C15" s="348"/>
      <c r="D15" s="348"/>
      <c r="E15" s="348"/>
      <c r="F15" s="348"/>
      <c r="G15" s="348"/>
      <c r="H15" s="349"/>
      <c r="I15" s="349"/>
      <c r="J15" s="349"/>
    </row>
    <row r="16" spans="1:12" x14ac:dyDescent="0.2">
      <c r="A16" s="350"/>
      <c r="B16" s="348"/>
      <c r="C16" s="348"/>
      <c r="D16" s="348"/>
      <c r="E16" s="348"/>
      <c r="F16" s="348"/>
      <c r="G16" s="348"/>
      <c r="H16" s="349"/>
      <c r="I16" s="349"/>
      <c r="J16" s="349"/>
    </row>
    <row r="17" spans="1:10" x14ac:dyDescent="0.2">
      <c r="A17" s="353"/>
      <c r="B17" s="348"/>
      <c r="C17" s="348"/>
      <c r="D17" s="348"/>
      <c r="E17" s="348"/>
      <c r="F17" s="348"/>
      <c r="G17" s="348"/>
      <c r="H17" s="349"/>
      <c r="I17" s="349"/>
      <c r="J17" s="349"/>
    </row>
    <row r="18" spans="1:10" x14ac:dyDescent="0.2">
      <c r="A18" s="353"/>
      <c r="B18" s="348"/>
      <c r="C18" s="348"/>
      <c r="D18" s="348"/>
      <c r="E18" s="348"/>
      <c r="F18" s="348"/>
      <c r="G18" s="348"/>
      <c r="H18" s="349"/>
      <c r="I18" s="349"/>
      <c r="J18" s="349"/>
    </row>
    <row r="19" spans="1:10" x14ac:dyDescent="0.2">
      <c r="A19" s="353"/>
      <c r="B19" s="348"/>
      <c r="C19" s="348"/>
      <c r="D19" s="348"/>
      <c r="E19" s="348"/>
      <c r="F19" s="348"/>
      <c r="G19" s="348"/>
      <c r="H19" s="349"/>
      <c r="I19" s="349"/>
      <c r="J19" s="349"/>
    </row>
    <row r="20" spans="1:10" x14ac:dyDescent="0.2">
      <c r="A20" s="353"/>
      <c r="B20" s="348"/>
      <c r="C20" s="348"/>
      <c r="D20" s="348"/>
      <c r="E20" s="348"/>
      <c r="F20" s="348"/>
      <c r="G20" s="348"/>
      <c r="H20" s="349"/>
      <c r="I20" s="349"/>
      <c r="J20" s="349"/>
    </row>
    <row r="21" spans="1:10" x14ac:dyDescent="0.2">
      <c r="A21" s="353"/>
      <c r="B21" s="348"/>
      <c r="C21" s="348"/>
      <c r="D21" s="348"/>
      <c r="E21" s="348"/>
      <c r="F21" s="348"/>
      <c r="G21" s="348"/>
      <c r="H21" s="349"/>
      <c r="I21" s="349"/>
      <c r="J21" s="34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zoomScaleNormal="100" zoomScaleSheetLayoutView="70" workbookViewId="0">
      <selection activeCell="D18" sqref="D18"/>
    </sheetView>
  </sheetViews>
  <sheetFormatPr defaultRowHeight="27.75" customHeight="1" x14ac:dyDescent="0.2"/>
  <cols>
    <col min="1" max="1" width="50.5703125" style="136" customWidth="1"/>
    <col min="2" max="2" width="17.85546875" style="137" customWidth="1"/>
    <col min="3" max="4" width="17.85546875" style="136" customWidth="1"/>
    <col min="5" max="7" width="17.85546875" style="137" customWidth="1"/>
    <col min="8" max="9" width="17.85546875" style="139" customWidth="1"/>
    <col min="10" max="10" width="17.85546875" style="138" customWidth="1"/>
    <col min="11" max="11" width="15.5703125" style="138" customWidth="1"/>
    <col min="12" max="12" width="15.5703125" style="138" hidden="1" customWidth="1"/>
    <col min="13" max="17" width="15.5703125" style="136" hidden="1" customWidth="1"/>
    <col min="18" max="18" width="15.5703125" style="136" customWidth="1"/>
    <col min="19" max="16384" width="9.140625" style="136"/>
  </cols>
  <sheetData>
    <row r="1" spans="1:14" ht="27.75" customHeight="1" x14ac:dyDescent="0.2">
      <c r="A1" s="140" t="s">
        <v>80</v>
      </c>
      <c r="B1" s="360" t="s">
        <v>717</v>
      </c>
      <c r="C1" s="361"/>
      <c r="D1" s="361"/>
      <c r="F1" s="362" t="s">
        <v>718</v>
      </c>
      <c r="G1" s="363"/>
      <c r="H1" s="364"/>
      <c r="I1" s="138"/>
      <c r="J1" s="136"/>
      <c r="K1" s="136"/>
      <c r="L1" s="136"/>
    </row>
    <row r="2" spans="1:14" ht="31.5" customHeight="1" x14ac:dyDescent="0.2">
      <c r="A2" s="357" t="str">
        <f>Overview!B4&amp; " - Effective from "&amp;TEXT(Overview!D4,"D MMMM YYYY")&amp;" - "&amp;Overview!E4&amp;" LDNO charges"</f>
        <v>Harlaxton Energy Networks Limited - GSP_K - Effective from 1st April 2019 - FINAL LDNO charges</v>
      </c>
      <c r="B2" s="357"/>
      <c r="C2" s="357"/>
      <c r="D2" s="357"/>
      <c r="E2" s="357"/>
      <c r="F2" s="357"/>
      <c r="G2" s="357"/>
      <c r="H2" s="357"/>
      <c r="I2" s="357"/>
      <c r="J2" s="357"/>
    </row>
    <row r="3" spans="1:14" ht="8.25" customHeight="1" x14ac:dyDescent="0.2">
      <c r="A3" s="157"/>
      <c r="B3" s="157"/>
      <c r="C3" s="157"/>
      <c r="D3" s="157"/>
      <c r="E3" s="157"/>
      <c r="F3" s="157"/>
      <c r="G3" s="157"/>
      <c r="H3" s="157"/>
      <c r="I3" s="157"/>
      <c r="J3" s="157"/>
    </row>
    <row r="4" spans="1:14" ht="18" x14ac:dyDescent="0.2">
      <c r="A4" s="302" t="s">
        <v>487</v>
      </c>
      <c r="B4" s="302"/>
      <c r="C4" s="302"/>
      <c r="D4" s="302"/>
      <c r="E4" s="161"/>
      <c r="F4" s="302" t="s">
        <v>486</v>
      </c>
      <c r="G4" s="302"/>
      <c r="H4" s="302"/>
      <c r="I4" s="302"/>
      <c r="J4" s="302"/>
      <c r="M4" s="138"/>
    </row>
    <row r="5" spans="1:14" ht="30" x14ac:dyDescent="0.2">
      <c r="A5" s="149" t="s">
        <v>73</v>
      </c>
      <c r="B5" s="163" t="s">
        <v>480</v>
      </c>
      <c r="C5" s="172" t="s">
        <v>481</v>
      </c>
      <c r="D5" s="151" t="s">
        <v>482</v>
      </c>
      <c r="E5" s="154"/>
      <c r="F5" s="358"/>
      <c r="G5" s="359"/>
      <c r="H5" s="152" t="s">
        <v>484</v>
      </c>
      <c r="I5" s="153" t="s">
        <v>485</v>
      </c>
      <c r="J5" s="151" t="s">
        <v>482</v>
      </c>
      <c r="K5" s="154"/>
      <c r="L5" s="154"/>
      <c r="M5" s="138"/>
      <c r="N5" s="138"/>
    </row>
    <row r="6" spans="1:14" ht="25.5" x14ac:dyDescent="0.2">
      <c r="A6" s="164" t="s">
        <v>507</v>
      </c>
      <c r="B6" s="219" t="s">
        <v>695</v>
      </c>
      <c r="C6" s="223" t="s">
        <v>696</v>
      </c>
      <c r="D6" s="220" t="s">
        <v>697</v>
      </c>
      <c r="E6" s="218"/>
      <c r="F6" s="300" t="s">
        <v>698</v>
      </c>
      <c r="G6" s="300"/>
      <c r="H6" s="226" t="s">
        <v>695</v>
      </c>
      <c r="I6" s="227" t="s">
        <v>696</v>
      </c>
      <c r="J6" s="227" t="s">
        <v>697</v>
      </c>
      <c r="K6" s="154"/>
      <c r="L6" s="154"/>
      <c r="M6" s="138"/>
      <c r="N6" s="138"/>
    </row>
    <row r="7" spans="1:14" ht="38.25" x14ac:dyDescent="0.2">
      <c r="A7" s="164" t="s">
        <v>508</v>
      </c>
      <c r="B7" s="222"/>
      <c r="C7" s="224" t="s">
        <v>699</v>
      </c>
      <c r="D7" s="221" t="s">
        <v>703</v>
      </c>
      <c r="E7" s="218"/>
      <c r="F7" s="300" t="s">
        <v>701</v>
      </c>
      <c r="G7" s="300"/>
      <c r="H7" s="228"/>
      <c r="I7" s="227" t="s">
        <v>702</v>
      </c>
      <c r="J7" s="227" t="s">
        <v>697</v>
      </c>
      <c r="K7" s="154"/>
      <c r="L7" s="154"/>
      <c r="M7" s="138"/>
      <c r="N7" s="138"/>
    </row>
    <row r="8" spans="1:14" ht="38.25" x14ac:dyDescent="0.2">
      <c r="A8" s="165" t="s">
        <v>74</v>
      </c>
      <c r="B8" s="365" t="s">
        <v>75</v>
      </c>
      <c r="C8" s="365"/>
      <c r="D8" s="365"/>
      <c r="E8" s="154"/>
      <c r="F8" s="300" t="s">
        <v>508</v>
      </c>
      <c r="G8" s="300"/>
      <c r="H8" s="228"/>
      <c r="I8" s="227" t="s">
        <v>699</v>
      </c>
      <c r="J8" s="227" t="s">
        <v>703</v>
      </c>
      <c r="K8" s="154"/>
      <c r="L8" s="154"/>
      <c r="M8" s="138"/>
      <c r="N8" s="138"/>
    </row>
    <row r="9" spans="1:14" s="150" customFormat="1" ht="18" x14ac:dyDescent="0.2">
      <c r="A9" s="168"/>
      <c r="B9" s="167"/>
      <c r="C9" s="169"/>
      <c r="D9" s="167"/>
      <c r="E9" s="158"/>
      <c r="F9" s="366" t="s">
        <v>74</v>
      </c>
      <c r="G9" s="366"/>
      <c r="H9" s="326" t="s">
        <v>75</v>
      </c>
      <c r="I9" s="327"/>
      <c r="J9" s="328"/>
      <c r="K9" s="154"/>
      <c r="L9" s="154"/>
      <c r="M9" s="148"/>
      <c r="N9" s="148"/>
    </row>
    <row r="10" spans="1:14" s="156" customFormat="1" ht="18" x14ac:dyDescent="0.2">
      <c r="A10" s="166"/>
      <c r="B10" s="315"/>
      <c r="C10" s="315"/>
      <c r="D10" s="315"/>
      <c r="E10" s="170"/>
      <c r="F10" s="367"/>
      <c r="G10" s="368"/>
      <c r="H10" s="171"/>
      <c r="I10" s="167"/>
      <c r="J10" s="167"/>
      <c r="K10" s="154"/>
      <c r="L10" s="154"/>
      <c r="M10" s="155"/>
      <c r="N10" s="155"/>
    </row>
    <row r="11" spans="1:14" s="156" customFormat="1" ht="18" x14ac:dyDescent="0.2">
      <c r="A11" s="154"/>
      <c r="B11" s="154"/>
      <c r="C11" s="154"/>
      <c r="D11" s="154"/>
      <c r="E11" s="154"/>
      <c r="F11" s="354"/>
      <c r="G11" s="355"/>
      <c r="H11" s="356"/>
      <c r="I11" s="312"/>
      <c r="J11" s="312"/>
      <c r="K11" s="155"/>
      <c r="L11" s="155"/>
      <c r="M11" s="155"/>
    </row>
    <row r="12" spans="1:14" s="156" customFormat="1" ht="18" x14ac:dyDescent="0.2">
      <c r="A12" s="154"/>
      <c r="B12" s="154"/>
      <c r="C12" s="154"/>
      <c r="D12" s="154"/>
      <c r="E12" s="154"/>
      <c r="F12" s="159"/>
      <c r="G12" s="159"/>
      <c r="H12" s="160"/>
      <c r="I12" s="160"/>
      <c r="J12" s="160"/>
      <c r="K12" s="155"/>
      <c r="L12" s="155"/>
      <c r="M12" s="155"/>
    </row>
    <row r="13" spans="1:14" ht="63" customHeight="1" x14ac:dyDescent="0.2">
      <c r="A13" s="142" t="s">
        <v>710</v>
      </c>
      <c r="B13" s="142" t="s">
        <v>184</v>
      </c>
      <c r="C13" s="141" t="s">
        <v>86</v>
      </c>
      <c r="D13" s="174" t="s">
        <v>595</v>
      </c>
      <c r="E13" s="174" t="s">
        <v>596</v>
      </c>
      <c r="F13" s="174" t="s">
        <v>597</v>
      </c>
      <c r="G13" s="141" t="s">
        <v>87</v>
      </c>
      <c r="H13" s="141" t="s">
        <v>88</v>
      </c>
      <c r="I13" s="142" t="s">
        <v>760</v>
      </c>
      <c r="J13" s="141" t="s">
        <v>443</v>
      </c>
      <c r="K13" s="136"/>
      <c r="L13" s="136"/>
    </row>
    <row r="14" spans="1:14" ht="27" customHeight="1" x14ac:dyDescent="0.2">
      <c r="A14" s="231" t="s">
        <v>19</v>
      </c>
      <c r="B14" s="232">
        <v>30300</v>
      </c>
      <c r="C14" s="236">
        <v>1</v>
      </c>
      <c r="D14" s="233">
        <v>1.9540000000000002</v>
      </c>
      <c r="E14" s="234"/>
      <c r="F14" s="234"/>
      <c r="G14" s="235">
        <v>2.91</v>
      </c>
      <c r="H14" s="237"/>
      <c r="I14" s="238"/>
      <c r="J14" s="234"/>
      <c r="K14" s="230"/>
      <c r="L14" s="229"/>
      <c r="M14" s="229"/>
      <c r="N14" s="229"/>
    </row>
    <row r="15" spans="1:14" ht="27" customHeight="1" x14ac:dyDescent="0.2">
      <c r="A15" s="231" t="s">
        <v>20</v>
      </c>
      <c r="B15" s="232">
        <v>30301</v>
      </c>
      <c r="C15" s="236">
        <v>2</v>
      </c>
      <c r="D15" s="233">
        <v>2.0710000000000002</v>
      </c>
      <c r="E15" s="233">
        <v>1.0760000000000001</v>
      </c>
      <c r="F15" s="234"/>
      <c r="G15" s="235">
        <v>2.91</v>
      </c>
      <c r="H15" s="237"/>
      <c r="I15" s="238"/>
      <c r="J15" s="234"/>
      <c r="K15" s="230"/>
      <c r="L15" s="229"/>
      <c r="M15" s="229"/>
      <c r="N15" s="229"/>
    </row>
    <row r="16" spans="1:14" ht="27" customHeight="1" x14ac:dyDescent="0.2">
      <c r="A16" s="231" t="s">
        <v>761</v>
      </c>
      <c r="B16" s="232">
        <v>30302</v>
      </c>
      <c r="C16" s="236">
        <v>2</v>
      </c>
      <c r="D16" s="233">
        <v>1.0710000000000002</v>
      </c>
      <c r="E16" s="234"/>
      <c r="F16" s="234"/>
      <c r="G16" s="237"/>
      <c r="H16" s="237"/>
      <c r="I16" s="238"/>
      <c r="J16" s="234"/>
      <c r="K16" s="230"/>
      <c r="L16" s="229"/>
      <c r="M16" s="229"/>
      <c r="N16" s="229"/>
    </row>
    <row r="17" spans="1:14" ht="27" customHeight="1" x14ac:dyDescent="0.2">
      <c r="A17" s="231" t="s">
        <v>21</v>
      </c>
      <c r="B17" s="232">
        <v>30303</v>
      </c>
      <c r="C17" s="236">
        <v>3</v>
      </c>
      <c r="D17" s="233">
        <v>1.6380000000000001</v>
      </c>
      <c r="E17" s="234"/>
      <c r="F17" s="234"/>
      <c r="G17" s="235">
        <v>6.05</v>
      </c>
      <c r="H17" s="237"/>
      <c r="I17" s="238"/>
      <c r="J17" s="234"/>
      <c r="K17" s="230"/>
      <c r="L17" s="225"/>
      <c r="M17" s="225"/>
      <c r="N17" s="225"/>
    </row>
    <row r="18" spans="1:14" ht="27" customHeight="1" x14ac:dyDescent="0.2">
      <c r="A18" s="231" t="s">
        <v>22</v>
      </c>
      <c r="B18" s="232">
        <v>30304</v>
      </c>
      <c r="C18" s="236">
        <v>4</v>
      </c>
      <c r="D18" s="233">
        <v>1.863</v>
      </c>
      <c r="E18" s="233">
        <v>1.079</v>
      </c>
      <c r="F18" s="234"/>
      <c r="G18" s="235">
        <v>6.05</v>
      </c>
      <c r="H18" s="237"/>
      <c r="I18" s="238"/>
      <c r="J18" s="234"/>
      <c r="K18" s="230"/>
      <c r="L18" s="225"/>
      <c r="M18" s="225"/>
      <c r="N18" s="225"/>
    </row>
    <row r="19" spans="1:14" ht="27" customHeight="1" x14ac:dyDescent="0.2">
      <c r="A19" s="231" t="s">
        <v>762</v>
      </c>
      <c r="B19" s="232">
        <v>30305</v>
      </c>
      <c r="C19" s="236">
        <v>4</v>
      </c>
      <c r="D19" s="233">
        <v>1.0720000000000001</v>
      </c>
      <c r="E19" s="234"/>
      <c r="F19" s="234"/>
      <c r="G19" s="237"/>
      <c r="H19" s="237"/>
      <c r="I19" s="238"/>
      <c r="J19" s="234"/>
      <c r="K19" s="230"/>
      <c r="L19" s="225"/>
      <c r="M19" s="225"/>
      <c r="N19" s="225"/>
    </row>
    <row r="20" spans="1:14" ht="27" customHeight="1" x14ac:dyDescent="0.2">
      <c r="A20" s="231" t="s">
        <v>23</v>
      </c>
      <c r="B20" s="232">
        <v>30306</v>
      </c>
      <c r="C20" s="236" t="s">
        <v>18</v>
      </c>
      <c r="D20" s="233">
        <v>1.8270000000000002</v>
      </c>
      <c r="E20" s="233">
        <v>1.0509999999999999</v>
      </c>
      <c r="F20" s="234"/>
      <c r="G20" s="235">
        <v>17.049999999999997</v>
      </c>
      <c r="H20" s="237"/>
      <c r="I20" s="238"/>
      <c r="J20" s="234"/>
      <c r="K20" s="230"/>
      <c r="L20" s="225"/>
      <c r="M20" s="225"/>
      <c r="N20" s="225"/>
    </row>
    <row r="21" spans="1:14" ht="27" customHeight="1" x14ac:dyDescent="0.2">
      <c r="A21" s="231" t="s">
        <v>571</v>
      </c>
      <c r="B21" s="232">
        <v>30307</v>
      </c>
      <c r="C21" s="236">
        <v>0</v>
      </c>
      <c r="D21" s="241">
        <v>7.1669999999999998</v>
      </c>
      <c r="E21" s="242">
        <v>1.4610000000000001</v>
      </c>
      <c r="F21" s="243">
        <v>1.07</v>
      </c>
      <c r="G21" s="235">
        <v>2.91</v>
      </c>
      <c r="H21" s="237"/>
      <c r="I21" s="238"/>
      <c r="J21" s="234"/>
      <c r="K21" s="230"/>
      <c r="L21" s="225"/>
      <c r="M21" s="225"/>
      <c r="N21" s="225"/>
    </row>
    <row r="22" spans="1:14" ht="27" customHeight="1" x14ac:dyDescent="0.2">
      <c r="A22" s="231" t="s">
        <v>572</v>
      </c>
      <c r="B22" s="232">
        <v>30308</v>
      </c>
      <c r="C22" s="236">
        <v>0</v>
      </c>
      <c r="D22" s="241">
        <v>6.46</v>
      </c>
      <c r="E22" s="242">
        <v>1.3980000000000001</v>
      </c>
      <c r="F22" s="243">
        <v>1.0529999999999999</v>
      </c>
      <c r="G22" s="235">
        <v>6.05</v>
      </c>
      <c r="H22" s="237"/>
      <c r="I22" s="238"/>
      <c r="J22" s="234"/>
      <c r="K22" s="230"/>
      <c r="L22" s="225"/>
      <c r="M22" s="225"/>
      <c r="N22" s="225"/>
    </row>
    <row r="23" spans="1:14" ht="27" customHeight="1" x14ac:dyDescent="0.2">
      <c r="A23" s="231" t="s">
        <v>24</v>
      </c>
      <c r="B23" s="232">
        <v>30309</v>
      </c>
      <c r="C23" s="236">
        <v>0</v>
      </c>
      <c r="D23" s="241">
        <v>5.3389999999999995</v>
      </c>
      <c r="E23" s="242">
        <v>1.296</v>
      </c>
      <c r="F23" s="243">
        <v>1.0269999999999999</v>
      </c>
      <c r="G23" s="235">
        <v>8.6300000000000008</v>
      </c>
      <c r="H23" s="235">
        <v>2.1100000000000003</v>
      </c>
      <c r="I23" s="239">
        <v>4.49</v>
      </c>
      <c r="J23" s="233">
        <v>0.15</v>
      </c>
      <c r="K23" s="230"/>
      <c r="L23" s="225"/>
      <c r="M23" s="225"/>
      <c r="N23" s="225"/>
    </row>
    <row r="24" spans="1:14" ht="27" customHeight="1" x14ac:dyDescent="0.2">
      <c r="A24" s="231" t="s">
        <v>176</v>
      </c>
      <c r="B24" s="232">
        <v>30310</v>
      </c>
      <c r="C24" s="236">
        <v>8</v>
      </c>
      <c r="D24" s="233">
        <v>2.2319999999999998</v>
      </c>
      <c r="E24" s="234"/>
      <c r="F24" s="234"/>
      <c r="G24" s="237"/>
      <c r="H24" s="237"/>
      <c r="I24" s="238"/>
      <c r="J24" s="234"/>
      <c r="K24" s="230"/>
      <c r="L24" s="225"/>
      <c r="M24" s="225"/>
      <c r="N24" s="225"/>
    </row>
    <row r="25" spans="1:14" ht="27" customHeight="1" x14ac:dyDescent="0.2">
      <c r="A25" s="231" t="s">
        <v>177</v>
      </c>
      <c r="B25" s="232">
        <v>30311</v>
      </c>
      <c r="C25" s="236">
        <v>1</v>
      </c>
      <c r="D25" s="233">
        <v>2.448</v>
      </c>
      <c r="E25" s="234"/>
      <c r="F25" s="234"/>
      <c r="G25" s="237"/>
      <c r="H25" s="237"/>
      <c r="I25" s="238"/>
      <c r="J25" s="234"/>
      <c r="K25" s="230"/>
      <c r="L25" s="225"/>
      <c r="M25" s="225"/>
      <c r="N25" s="225"/>
    </row>
    <row r="26" spans="1:14" ht="27" customHeight="1" x14ac:dyDescent="0.2">
      <c r="A26" s="231" t="s">
        <v>178</v>
      </c>
      <c r="B26" s="232">
        <v>30312</v>
      </c>
      <c r="C26" s="236">
        <v>1</v>
      </c>
      <c r="D26" s="233">
        <v>2.9740000000000002</v>
      </c>
      <c r="E26" s="234"/>
      <c r="F26" s="234"/>
      <c r="G26" s="237"/>
      <c r="H26" s="237"/>
      <c r="I26" s="238"/>
      <c r="J26" s="234"/>
      <c r="K26" s="230"/>
      <c r="L26" s="225"/>
      <c r="M26" s="225"/>
      <c r="N26" s="225"/>
    </row>
    <row r="27" spans="1:14" ht="27" customHeight="1" x14ac:dyDescent="0.2">
      <c r="A27" s="231" t="s">
        <v>179</v>
      </c>
      <c r="B27" s="232">
        <v>30313</v>
      </c>
      <c r="C27" s="236">
        <v>1</v>
      </c>
      <c r="D27" s="233">
        <v>2.0260000000000002</v>
      </c>
      <c r="E27" s="234"/>
      <c r="F27" s="234"/>
      <c r="G27" s="237"/>
      <c r="H27" s="237"/>
      <c r="I27" s="238"/>
      <c r="J27" s="234"/>
      <c r="K27" s="230"/>
      <c r="L27" s="225"/>
      <c r="M27" s="225"/>
      <c r="N27" s="225"/>
    </row>
    <row r="28" spans="1:14" ht="27" customHeight="1" x14ac:dyDescent="0.2">
      <c r="A28" s="231" t="s">
        <v>25</v>
      </c>
      <c r="B28" s="232">
        <v>30314</v>
      </c>
      <c r="C28" s="236">
        <v>0</v>
      </c>
      <c r="D28" s="244">
        <v>17.682000000000002</v>
      </c>
      <c r="E28" s="245">
        <v>2.089</v>
      </c>
      <c r="F28" s="243">
        <v>1.7030000000000001</v>
      </c>
      <c r="G28" s="237"/>
      <c r="H28" s="237"/>
      <c r="I28" s="238"/>
      <c r="J28" s="234"/>
      <c r="K28" s="230"/>
      <c r="L28" s="225"/>
      <c r="M28" s="225"/>
      <c r="N28" s="225"/>
    </row>
    <row r="29" spans="1:14" ht="27" customHeight="1" x14ac:dyDescent="0.2">
      <c r="A29" s="231" t="s">
        <v>763</v>
      </c>
      <c r="B29" s="232">
        <v>30315</v>
      </c>
      <c r="C29" s="236" t="s">
        <v>570</v>
      </c>
      <c r="D29" s="233">
        <v>-0.83199999999999996</v>
      </c>
      <c r="E29" s="234"/>
      <c r="F29" s="234"/>
      <c r="G29" s="237"/>
      <c r="H29" s="237"/>
      <c r="I29" s="238"/>
      <c r="J29" s="234"/>
      <c r="K29" s="230"/>
      <c r="L29" s="225"/>
      <c r="M29" s="225"/>
      <c r="N29" s="225"/>
    </row>
    <row r="30" spans="1:14" ht="27" customHeight="1" x14ac:dyDescent="0.2">
      <c r="A30" s="231" t="s">
        <v>26</v>
      </c>
      <c r="B30" s="232">
        <v>30316</v>
      </c>
      <c r="C30" s="236">
        <v>0</v>
      </c>
      <c r="D30" s="233">
        <v>-0.83199999999999996</v>
      </c>
      <c r="E30" s="234"/>
      <c r="F30" s="234"/>
      <c r="G30" s="237"/>
      <c r="H30" s="237"/>
      <c r="I30" s="238"/>
      <c r="J30" s="233">
        <v>0.26300000000000001</v>
      </c>
      <c r="K30" s="230"/>
      <c r="L30" s="225"/>
      <c r="M30" s="225"/>
      <c r="N30" s="225"/>
    </row>
    <row r="31" spans="1:14" ht="27" customHeight="1" x14ac:dyDescent="0.2">
      <c r="A31" s="231" t="s">
        <v>27</v>
      </c>
      <c r="B31" s="232">
        <v>30317</v>
      </c>
      <c r="C31" s="236">
        <v>0</v>
      </c>
      <c r="D31" s="241">
        <v>-6.6680000000000001</v>
      </c>
      <c r="E31" s="242">
        <v>-0.59</v>
      </c>
      <c r="F31" s="243">
        <v>-0.16400000000000001</v>
      </c>
      <c r="G31" s="237"/>
      <c r="H31" s="237"/>
      <c r="I31" s="238"/>
      <c r="J31" s="233">
        <v>0.26300000000000001</v>
      </c>
      <c r="K31" s="230"/>
      <c r="L31" s="225"/>
      <c r="M31" s="225"/>
      <c r="N31" s="225"/>
    </row>
    <row r="32" spans="1:14" ht="27" customHeight="1" x14ac:dyDescent="0.2">
      <c r="A32" s="231" t="s">
        <v>28</v>
      </c>
      <c r="B32" s="232">
        <v>30318</v>
      </c>
      <c r="C32" s="236">
        <v>1</v>
      </c>
      <c r="D32" s="233">
        <v>1.048</v>
      </c>
      <c r="E32" s="234"/>
      <c r="F32" s="234"/>
      <c r="G32" s="235">
        <v>1.56</v>
      </c>
      <c r="H32" s="237"/>
      <c r="I32" s="238"/>
      <c r="J32" s="234"/>
      <c r="K32" s="230"/>
      <c r="L32" s="225"/>
      <c r="M32" s="225"/>
      <c r="N32" s="225"/>
    </row>
    <row r="33" spans="1:14" ht="27" customHeight="1" x14ac:dyDescent="0.2">
      <c r="A33" s="231" t="s">
        <v>29</v>
      </c>
      <c r="B33" s="232">
        <v>30319</v>
      </c>
      <c r="C33" s="236">
        <v>2</v>
      </c>
      <c r="D33" s="233">
        <v>1.1100000000000001</v>
      </c>
      <c r="E33" s="233">
        <v>0.57999999999999996</v>
      </c>
      <c r="F33" s="234"/>
      <c r="G33" s="235">
        <v>1.56</v>
      </c>
      <c r="H33" s="237"/>
      <c r="I33" s="238"/>
      <c r="J33" s="234"/>
      <c r="K33" s="230"/>
      <c r="L33" s="225"/>
      <c r="M33" s="225"/>
      <c r="N33" s="225"/>
    </row>
    <row r="34" spans="1:14" ht="27" customHeight="1" x14ac:dyDescent="0.2">
      <c r="A34" s="231" t="s">
        <v>764</v>
      </c>
      <c r="B34" s="232">
        <v>30320</v>
      </c>
      <c r="C34" s="236">
        <v>2</v>
      </c>
      <c r="D34" s="233">
        <v>0.57799999999999996</v>
      </c>
      <c r="E34" s="234"/>
      <c r="F34" s="234"/>
      <c r="G34" s="237"/>
      <c r="H34" s="237"/>
      <c r="I34" s="238"/>
      <c r="J34" s="234"/>
      <c r="K34" s="230"/>
      <c r="L34" s="225"/>
      <c r="M34" s="225"/>
      <c r="N34" s="225"/>
    </row>
    <row r="35" spans="1:14" ht="27" customHeight="1" x14ac:dyDescent="0.2">
      <c r="A35" s="231" t="s">
        <v>30</v>
      </c>
      <c r="B35" s="232">
        <v>30321</v>
      </c>
      <c r="C35" s="236">
        <v>3</v>
      </c>
      <c r="D35" s="233">
        <v>0.878</v>
      </c>
      <c r="E35" s="234"/>
      <c r="F35" s="234"/>
      <c r="G35" s="235">
        <v>3.2399999999999998</v>
      </c>
      <c r="H35" s="237"/>
      <c r="I35" s="238"/>
      <c r="J35" s="234"/>
      <c r="K35" s="230"/>
      <c r="L35" s="225"/>
      <c r="M35" s="225"/>
      <c r="N35" s="225"/>
    </row>
    <row r="36" spans="1:14" ht="27" customHeight="1" x14ac:dyDescent="0.2">
      <c r="A36" s="231" t="s">
        <v>31</v>
      </c>
      <c r="B36" s="232">
        <v>30322</v>
      </c>
      <c r="C36" s="236">
        <v>4</v>
      </c>
      <c r="D36" s="233">
        <v>0.99799999999999989</v>
      </c>
      <c r="E36" s="233">
        <v>0.58099999999999996</v>
      </c>
      <c r="F36" s="234"/>
      <c r="G36" s="235">
        <v>3.2399999999999998</v>
      </c>
      <c r="H36" s="237"/>
      <c r="I36" s="238"/>
      <c r="J36" s="234"/>
      <c r="K36" s="230"/>
      <c r="L36" s="225"/>
      <c r="M36" s="225"/>
      <c r="N36" s="225"/>
    </row>
    <row r="37" spans="1:14" ht="27" customHeight="1" x14ac:dyDescent="0.2">
      <c r="A37" s="231" t="s">
        <v>765</v>
      </c>
      <c r="B37" s="232">
        <v>30323</v>
      </c>
      <c r="C37" s="236">
        <v>4</v>
      </c>
      <c r="D37" s="233">
        <v>0.57699999999999996</v>
      </c>
      <c r="E37" s="234"/>
      <c r="F37" s="234"/>
      <c r="G37" s="237"/>
      <c r="H37" s="237"/>
      <c r="I37" s="238"/>
      <c r="J37" s="234"/>
      <c r="K37" s="230"/>
      <c r="L37" s="225"/>
      <c r="M37" s="225"/>
      <c r="N37" s="225"/>
    </row>
    <row r="38" spans="1:14" ht="27" customHeight="1" x14ac:dyDescent="0.2">
      <c r="A38" s="231" t="s">
        <v>32</v>
      </c>
      <c r="B38" s="232">
        <v>30324</v>
      </c>
      <c r="C38" s="236" t="s">
        <v>18</v>
      </c>
      <c r="D38" s="233">
        <v>0.98099999999999998</v>
      </c>
      <c r="E38" s="233">
        <v>0.56599999999999995</v>
      </c>
      <c r="F38" s="234"/>
      <c r="G38" s="235">
        <v>9.18</v>
      </c>
      <c r="H38" s="237"/>
      <c r="I38" s="238"/>
      <c r="J38" s="234"/>
      <c r="K38" s="230"/>
      <c r="L38" s="225"/>
      <c r="M38" s="225"/>
      <c r="N38" s="225"/>
    </row>
    <row r="39" spans="1:14" ht="27" customHeight="1" x14ac:dyDescent="0.2">
      <c r="A39" s="231" t="s">
        <v>573</v>
      </c>
      <c r="B39" s="232">
        <v>30325</v>
      </c>
      <c r="C39" s="236">
        <v>0</v>
      </c>
      <c r="D39" s="241">
        <v>3.831</v>
      </c>
      <c r="E39" s="242">
        <v>0.78400000000000003</v>
      </c>
      <c r="F39" s="243">
        <v>0.57699999999999996</v>
      </c>
      <c r="G39" s="235">
        <v>1.56</v>
      </c>
      <c r="H39" s="237"/>
      <c r="I39" s="238"/>
      <c r="J39" s="234"/>
      <c r="K39" s="230"/>
      <c r="L39" s="225"/>
      <c r="M39" s="225"/>
      <c r="N39" s="225"/>
    </row>
    <row r="40" spans="1:14" ht="27" customHeight="1" x14ac:dyDescent="0.2">
      <c r="A40" s="231" t="s">
        <v>574</v>
      </c>
      <c r="B40" s="232">
        <v>30326</v>
      </c>
      <c r="C40" s="236">
        <v>0</v>
      </c>
      <c r="D40" s="241">
        <v>3.4459999999999997</v>
      </c>
      <c r="E40" s="242">
        <v>0.748</v>
      </c>
      <c r="F40" s="243">
        <v>0.56699999999999995</v>
      </c>
      <c r="G40" s="235">
        <v>3.2399999999999998</v>
      </c>
      <c r="H40" s="237"/>
      <c r="I40" s="238"/>
      <c r="J40" s="234"/>
      <c r="K40" s="230"/>
      <c r="L40" s="225"/>
      <c r="M40" s="225"/>
      <c r="N40" s="225"/>
    </row>
    <row r="41" spans="1:14" ht="27" customHeight="1" x14ac:dyDescent="0.2">
      <c r="A41" s="231" t="s">
        <v>33</v>
      </c>
      <c r="B41" s="232">
        <v>30327</v>
      </c>
      <c r="C41" s="236">
        <v>0</v>
      </c>
      <c r="D41" s="241">
        <v>2.8520000000000003</v>
      </c>
      <c r="E41" s="242">
        <v>0.69499999999999995</v>
      </c>
      <c r="F41" s="243">
        <v>0.55300000000000005</v>
      </c>
      <c r="G41" s="235">
        <v>4.63</v>
      </c>
      <c r="H41" s="235">
        <v>1.1399999999999999</v>
      </c>
      <c r="I41" s="239">
        <v>2.42</v>
      </c>
      <c r="J41" s="233">
        <v>0.08</v>
      </c>
      <c r="K41" s="230"/>
      <c r="L41" s="225"/>
      <c r="M41" s="225"/>
      <c r="N41" s="225"/>
    </row>
    <row r="42" spans="1:14" ht="27" customHeight="1" x14ac:dyDescent="0.2">
      <c r="A42" s="231" t="s">
        <v>34</v>
      </c>
      <c r="B42" s="232">
        <v>30328</v>
      </c>
      <c r="C42" s="236">
        <v>0</v>
      </c>
      <c r="D42" s="241">
        <v>3.4580000000000002</v>
      </c>
      <c r="E42" s="242">
        <v>0.97799999999999998</v>
      </c>
      <c r="F42" s="243">
        <v>0.82699999999999996</v>
      </c>
      <c r="G42" s="235">
        <v>5.54</v>
      </c>
      <c r="H42" s="235">
        <v>1.94</v>
      </c>
      <c r="I42" s="239">
        <v>3.6300000000000003</v>
      </c>
      <c r="J42" s="233">
        <v>0.09</v>
      </c>
      <c r="K42" s="230"/>
      <c r="L42" s="225"/>
      <c r="M42" s="225"/>
      <c r="N42" s="225"/>
    </row>
    <row r="43" spans="1:14" ht="27" customHeight="1" x14ac:dyDescent="0.2">
      <c r="A43" s="231" t="s">
        <v>35</v>
      </c>
      <c r="B43" s="232">
        <v>30329</v>
      </c>
      <c r="C43" s="236">
        <v>0</v>
      </c>
      <c r="D43" s="241">
        <v>3.383</v>
      </c>
      <c r="E43" s="242">
        <v>1.1090000000000002</v>
      </c>
      <c r="F43" s="243">
        <v>0.97699999999999998</v>
      </c>
      <c r="G43" s="235">
        <v>72.3</v>
      </c>
      <c r="H43" s="235">
        <v>2.4400000000000004</v>
      </c>
      <c r="I43" s="239">
        <v>4.7200000000000006</v>
      </c>
      <c r="J43" s="233">
        <v>7.8E-2</v>
      </c>
      <c r="K43" s="230"/>
      <c r="L43" s="225"/>
      <c r="M43" s="225"/>
      <c r="N43" s="225"/>
    </row>
    <row r="44" spans="1:14" ht="27" customHeight="1" x14ac:dyDescent="0.2">
      <c r="A44" s="231" t="s">
        <v>180</v>
      </c>
      <c r="B44" s="232">
        <v>30330</v>
      </c>
      <c r="C44" s="236">
        <v>8</v>
      </c>
      <c r="D44" s="233">
        <v>1.1980000000000002</v>
      </c>
      <c r="E44" s="234"/>
      <c r="F44" s="234"/>
      <c r="G44" s="237"/>
      <c r="H44" s="237"/>
      <c r="I44" s="238"/>
      <c r="J44" s="234"/>
      <c r="K44" s="230"/>
      <c r="L44" s="225"/>
      <c r="M44" s="225"/>
      <c r="N44" s="225"/>
    </row>
    <row r="45" spans="1:14" ht="27" customHeight="1" x14ac:dyDescent="0.2">
      <c r="A45" s="231" t="s">
        <v>181</v>
      </c>
      <c r="B45" s="232">
        <v>30331</v>
      </c>
      <c r="C45" s="236">
        <v>1</v>
      </c>
      <c r="D45" s="233">
        <v>1.3140000000000001</v>
      </c>
      <c r="E45" s="234"/>
      <c r="F45" s="234"/>
      <c r="G45" s="237"/>
      <c r="H45" s="237"/>
      <c r="I45" s="238"/>
      <c r="J45" s="234"/>
      <c r="K45" s="230"/>
      <c r="L45" s="225"/>
      <c r="M45" s="225"/>
      <c r="N45" s="225"/>
    </row>
    <row r="46" spans="1:14" ht="27" customHeight="1" x14ac:dyDescent="0.2">
      <c r="A46" s="231" t="s">
        <v>182</v>
      </c>
      <c r="B46" s="232">
        <v>30332</v>
      </c>
      <c r="C46" s="236">
        <v>1</v>
      </c>
      <c r="D46" s="233">
        <v>1.595</v>
      </c>
      <c r="E46" s="234"/>
      <c r="F46" s="234"/>
      <c r="G46" s="237"/>
      <c r="H46" s="237"/>
      <c r="I46" s="238"/>
      <c r="J46" s="234"/>
      <c r="K46" s="230"/>
      <c r="L46" s="225"/>
      <c r="M46" s="225"/>
      <c r="N46" s="225"/>
    </row>
    <row r="47" spans="1:14" ht="27" customHeight="1" x14ac:dyDescent="0.2">
      <c r="A47" s="231" t="s">
        <v>183</v>
      </c>
      <c r="B47" s="232">
        <v>30333</v>
      </c>
      <c r="C47" s="236">
        <v>1</v>
      </c>
      <c r="D47" s="233">
        <v>1.0860000000000001</v>
      </c>
      <c r="E47" s="234"/>
      <c r="F47" s="234"/>
      <c r="G47" s="237"/>
      <c r="H47" s="237"/>
      <c r="I47" s="238"/>
      <c r="J47" s="234"/>
      <c r="K47" s="230"/>
      <c r="L47" s="225"/>
      <c r="M47" s="225"/>
      <c r="N47" s="225"/>
    </row>
    <row r="48" spans="1:14" ht="27" customHeight="1" x14ac:dyDescent="0.2">
      <c r="A48" s="231" t="s">
        <v>36</v>
      </c>
      <c r="B48" s="232">
        <v>30334</v>
      </c>
      <c r="C48" s="236">
        <v>0</v>
      </c>
      <c r="D48" s="244">
        <v>9.4570000000000007</v>
      </c>
      <c r="E48" s="245">
        <v>1.1200000000000001</v>
      </c>
      <c r="F48" s="243">
        <v>0.91500000000000004</v>
      </c>
      <c r="G48" s="237"/>
      <c r="H48" s="237"/>
      <c r="I48" s="238"/>
      <c r="J48" s="234"/>
      <c r="K48" s="230"/>
      <c r="L48" s="225"/>
      <c r="M48" s="225"/>
      <c r="N48" s="225"/>
    </row>
    <row r="49" spans="1:18" ht="27" customHeight="1" x14ac:dyDescent="0.2">
      <c r="A49" s="231" t="s">
        <v>766</v>
      </c>
      <c r="B49" s="232">
        <v>30335</v>
      </c>
      <c r="C49" s="236" t="s">
        <v>570</v>
      </c>
      <c r="D49" s="233">
        <v>-0.83199999999999996</v>
      </c>
      <c r="E49" s="234"/>
      <c r="F49" s="234"/>
      <c r="G49" s="237"/>
      <c r="H49" s="237"/>
      <c r="I49" s="238"/>
      <c r="J49" s="234"/>
      <c r="K49" s="230"/>
      <c r="L49" s="225"/>
      <c r="M49" s="225"/>
      <c r="N49" s="225"/>
    </row>
    <row r="50" spans="1:18" ht="27" customHeight="1" x14ac:dyDescent="0.2">
      <c r="A50" s="231" t="s">
        <v>37</v>
      </c>
      <c r="B50" s="232">
        <v>30336</v>
      </c>
      <c r="C50" s="236">
        <v>0</v>
      </c>
      <c r="D50" s="233">
        <v>-0.75800000000000001</v>
      </c>
      <c r="E50" s="234"/>
      <c r="F50" s="234"/>
      <c r="G50" s="237"/>
      <c r="H50" s="237"/>
      <c r="I50" s="238"/>
      <c r="J50" s="234"/>
      <c r="K50" s="230"/>
      <c r="L50" s="225"/>
      <c r="M50" s="225"/>
      <c r="N50" s="225"/>
    </row>
    <row r="51" spans="1:18" ht="27" customHeight="1" x14ac:dyDescent="0.2">
      <c r="A51" s="231" t="s">
        <v>38</v>
      </c>
      <c r="B51" s="232">
        <v>30337</v>
      </c>
      <c r="C51" s="236">
        <v>0</v>
      </c>
      <c r="D51" s="233">
        <v>-0.83199999999999996</v>
      </c>
      <c r="E51" s="234"/>
      <c r="F51" s="234"/>
      <c r="G51" s="237"/>
      <c r="H51" s="237"/>
      <c r="I51" s="238"/>
      <c r="J51" s="233">
        <v>0.26300000000000001</v>
      </c>
      <c r="K51" s="230"/>
      <c r="L51" s="225"/>
      <c r="M51" s="225"/>
      <c r="N51" s="225"/>
    </row>
    <row r="52" spans="1:18" ht="27" customHeight="1" x14ac:dyDescent="0.2">
      <c r="A52" s="231" t="s">
        <v>39</v>
      </c>
      <c r="B52" s="232">
        <v>30338</v>
      </c>
      <c r="C52" s="236">
        <v>0</v>
      </c>
      <c r="D52" s="241">
        <v>-6.6680000000000001</v>
      </c>
      <c r="E52" s="242">
        <v>-0.59</v>
      </c>
      <c r="F52" s="243">
        <v>-0.16400000000000001</v>
      </c>
      <c r="G52" s="237"/>
      <c r="H52" s="237"/>
      <c r="I52" s="238"/>
      <c r="J52" s="233">
        <v>0.26300000000000001</v>
      </c>
      <c r="K52" s="230"/>
      <c r="L52" s="225"/>
      <c r="M52" s="225"/>
      <c r="N52" s="225"/>
    </row>
    <row r="53" spans="1:18" ht="39.75" customHeight="1" x14ac:dyDescent="0.2">
      <c r="A53" s="231" t="s">
        <v>40</v>
      </c>
      <c r="B53" s="232">
        <v>30339</v>
      </c>
      <c r="C53" s="236">
        <v>0</v>
      </c>
      <c r="D53" s="233">
        <v>-0.75800000000000001</v>
      </c>
      <c r="E53" s="234"/>
      <c r="F53" s="234"/>
      <c r="G53" s="237"/>
      <c r="H53" s="237"/>
      <c r="I53" s="238"/>
      <c r="J53" s="233">
        <v>0.22500000000000001</v>
      </c>
      <c r="K53" s="230"/>
      <c r="L53" s="225"/>
      <c r="M53" s="225"/>
      <c r="N53" s="225"/>
    </row>
    <row r="54" spans="1:18" ht="27" customHeight="1" x14ac:dyDescent="0.2">
      <c r="A54" s="231" t="s">
        <v>41</v>
      </c>
      <c r="B54" s="232">
        <v>30340</v>
      </c>
      <c r="C54" s="236">
        <v>0</v>
      </c>
      <c r="D54" s="241">
        <v>-6.0869999999999997</v>
      </c>
      <c r="E54" s="242">
        <v>-0.53500000000000003</v>
      </c>
      <c r="F54" s="243">
        <v>-0.151</v>
      </c>
      <c r="G54" s="237"/>
      <c r="H54" s="237"/>
      <c r="I54" s="238"/>
      <c r="J54" s="233">
        <v>0.22500000000000001</v>
      </c>
      <c r="K54" s="230"/>
      <c r="L54" s="225"/>
      <c r="M54" s="173"/>
      <c r="N54" s="225"/>
      <c r="P54" s="173"/>
    </row>
    <row r="55" spans="1:18" ht="27" customHeight="1" x14ac:dyDescent="0.2">
      <c r="A55" s="231" t="s">
        <v>42</v>
      </c>
      <c r="B55" s="232">
        <v>30341</v>
      </c>
      <c r="C55" s="236">
        <v>0</v>
      </c>
      <c r="D55" s="233">
        <v>-0.52100000000000002</v>
      </c>
      <c r="E55" s="234"/>
      <c r="F55" s="234"/>
      <c r="G55" s="237"/>
      <c r="H55" s="237"/>
      <c r="I55" s="238"/>
      <c r="J55" s="233">
        <v>0.188</v>
      </c>
      <c r="K55" s="230"/>
      <c r="L55" s="225"/>
      <c r="M55" s="173"/>
      <c r="N55" s="173"/>
      <c r="P55" s="173"/>
    </row>
    <row r="56" spans="1:18" ht="27" customHeight="1" x14ac:dyDescent="0.2">
      <c r="A56" s="231" t="s">
        <v>43</v>
      </c>
      <c r="B56" s="232">
        <v>30342</v>
      </c>
      <c r="C56" s="236">
        <v>0</v>
      </c>
      <c r="D56" s="241">
        <v>-4.218</v>
      </c>
      <c r="E56" s="242">
        <v>-0.35399999999999998</v>
      </c>
      <c r="F56" s="243">
        <v>-0.11</v>
      </c>
      <c r="G56" s="237"/>
      <c r="H56" s="237"/>
      <c r="I56" s="238"/>
      <c r="J56" s="233">
        <v>0.188</v>
      </c>
      <c r="K56" s="230"/>
      <c r="L56" s="225"/>
      <c r="M56" s="173"/>
      <c r="N56" s="225"/>
    </row>
    <row r="57" spans="1:18" ht="27" customHeight="1" x14ac:dyDescent="0.2">
      <c r="A57" s="231" t="s">
        <v>91</v>
      </c>
      <c r="B57" s="232">
        <v>30343</v>
      </c>
      <c r="C57" s="236">
        <v>1</v>
      </c>
      <c r="D57" s="233">
        <v>0.73899999999999999</v>
      </c>
      <c r="E57" s="234"/>
      <c r="F57" s="234"/>
      <c r="G57" s="235">
        <v>1.1000000000000001</v>
      </c>
      <c r="H57" s="237"/>
      <c r="I57" s="238"/>
      <c r="J57" s="234"/>
      <c r="K57" s="230"/>
      <c r="L57" s="173"/>
      <c r="M57" s="173"/>
      <c r="N57" s="173"/>
      <c r="O57" s="173">
        <f>IF(G57&lt;&gt;"",ROUND(G57,2),"")</f>
        <v>1.1000000000000001</v>
      </c>
      <c r="P57" s="173" t="str">
        <f>IF(H57&lt;&gt;"",ROUND(H57,2),"")</f>
        <v/>
      </c>
      <c r="Q57" s="173" t="str">
        <f>IF(I57&lt;&gt;"",ROUND(I57,3),"")</f>
        <v/>
      </c>
    </row>
    <row r="58" spans="1:18" ht="27" customHeight="1" x14ac:dyDescent="0.2">
      <c r="A58" s="231" t="s">
        <v>92</v>
      </c>
      <c r="B58" s="232">
        <v>30344</v>
      </c>
      <c r="C58" s="236">
        <v>2</v>
      </c>
      <c r="D58" s="233">
        <v>0.78100000000000003</v>
      </c>
      <c r="E58" s="233">
        <v>0.40500000000000003</v>
      </c>
      <c r="F58" s="234"/>
      <c r="G58" s="235">
        <v>1.1000000000000001</v>
      </c>
      <c r="H58" s="237"/>
      <c r="I58" s="238"/>
      <c r="J58" s="234"/>
      <c r="K58" s="230"/>
      <c r="L58" s="173"/>
      <c r="M58" s="173"/>
      <c r="N58" s="173"/>
      <c r="O58" s="173">
        <f t="shared" ref="O58:P121" si="0">IF(G58&lt;&gt;"",ROUND(G58,2),"")</f>
        <v>1.1000000000000001</v>
      </c>
      <c r="P58" s="173" t="str">
        <f t="shared" si="0"/>
        <v/>
      </c>
      <c r="Q58" s="173" t="str">
        <f t="shared" ref="Q58:Q121" si="1">IF(I58&lt;&gt;"",ROUND(I58,3),"")</f>
        <v/>
      </c>
    </row>
    <row r="59" spans="1:18" ht="27" customHeight="1" x14ac:dyDescent="0.2">
      <c r="A59" s="231" t="s">
        <v>93</v>
      </c>
      <c r="B59" s="232">
        <v>30345</v>
      </c>
      <c r="C59" s="236">
        <v>2</v>
      </c>
      <c r="D59" s="233">
        <v>0.40400000000000003</v>
      </c>
      <c r="E59" s="234"/>
      <c r="F59" s="234"/>
      <c r="G59" s="237"/>
      <c r="H59" s="237"/>
      <c r="I59" s="238"/>
      <c r="J59" s="234"/>
      <c r="K59" s="230"/>
      <c r="L59" s="173"/>
      <c r="M59" s="173"/>
      <c r="N59" s="173"/>
      <c r="O59" s="173" t="str">
        <f t="shared" si="0"/>
        <v/>
      </c>
      <c r="P59" s="173" t="str">
        <f t="shared" si="0"/>
        <v/>
      </c>
      <c r="Q59" s="173" t="str">
        <f t="shared" si="1"/>
        <v/>
      </c>
    </row>
    <row r="60" spans="1:18" ht="27" customHeight="1" x14ac:dyDescent="0.2">
      <c r="A60" s="231" t="s">
        <v>94</v>
      </c>
      <c r="B60" s="232">
        <v>30346</v>
      </c>
      <c r="C60" s="236">
        <v>3</v>
      </c>
      <c r="D60" s="233">
        <v>0.61899999999999999</v>
      </c>
      <c r="E60" s="234"/>
      <c r="F60" s="234"/>
      <c r="G60" s="235">
        <v>2.2799999999999998</v>
      </c>
      <c r="H60" s="237"/>
      <c r="I60" s="238"/>
      <c r="J60" s="234"/>
      <c r="K60" s="230"/>
      <c r="L60" s="173"/>
      <c r="M60" s="173"/>
      <c r="N60" s="173"/>
      <c r="O60" s="173">
        <f t="shared" si="0"/>
        <v>2.2799999999999998</v>
      </c>
      <c r="P60" s="173" t="str">
        <f t="shared" si="0"/>
        <v/>
      </c>
      <c r="Q60" s="173" t="str">
        <f t="shared" si="1"/>
        <v/>
      </c>
    </row>
    <row r="61" spans="1:18" ht="27" customHeight="1" x14ac:dyDescent="0.2">
      <c r="A61" s="231" t="s">
        <v>95</v>
      </c>
      <c r="B61" s="232">
        <v>30347</v>
      </c>
      <c r="C61" s="236">
        <v>4</v>
      </c>
      <c r="D61" s="233">
        <v>0.70199999999999996</v>
      </c>
      <c r="E61" s="233">
        <v>0.40599999999999997</v>
      </c>
      <c r="F61" s="234"/>
      <c r="G61" s="235">
        <v>2.2799999999999998</v>
      </c>
      <c r="H61" s="237"/>
      <c r="I61" s="238"/>
      <c r="J61" s="234"/>
      <c r="K61" s="230"/>
      <c r="L61" s="173"/>
      <c r="M61" s="173"/>
      <c r="N61" s="173"/>
      <c r="O61" s="173">
        <f t="shared" si="0"/>
        <v>2.2799999999999998</v>
      </c>
      <c r="P61" s="173" t="str">
        <f t="shared" si="0"/>
        <v/>
      </c>
      <c r="Q61" s="173" t="str">
        <f t="shared" si="1"/>
        <v/>
      </c>
    </row>
    <row r="62" spans="1:18" ht="27" customHeight="1" x14ac:dyDescent="0.2">
      <c r="A62" s="231" t="s">
        <v>778</v>
      </c>
      <c r="B62" s="232">
        <v>30348</v>
      </c>
      <c r="C62" s="236">
        <v>4</v>
      </c>
      <c r="D62" s="233">
        <v>0.40400000000000003</v>
      </c>
      <c r="E62" s="234"/>
      <c r="F62" s="234"/>
      <c r="G62" s="237"/>
      <c r="H62" s="237"/>
      <c r="I62" s="238"/>
      <c r="J62" s="234"/>
      <c r="K62" s="230"/>
      <c r="L62" s="173"/>
      <c r="M62" s="173"/>
      <c r="N62" s="173"/>
      <c r="O62" s="173" t="str">
        <f t="shared" si="0"/>
        <v/>
      </c>
      <c r="P62" s="173" t="str">
        <f t="shared" si="0"/>
        <v/>
      </c>
      <c r="Q62" s="173" t="str">
        <f t="shared" si="1"/>
        <v/>
      </c>
      <c r="R62" s="173"/>
    </row>
    <row r="63" spans="1:18" ht="27" customHeight="1" x14ac:dyDescent="0.2">
      <c r="A63" s="231" t="s">
        <v>96</v>
      </c>
      <c r="B63" s="232">
        <v>30349</v>
      </c>
      <c r="C63" s="236" t="s">
        <v>18</v>
      </c>
      <c r="D63" s="233">
        <v>0.69</v>
      </c>
      <c r="E63" s="233">
        <v>0.39600000000000002</v>
      </c>
      <c r="F63" s="234"/>
      <c r="G63" s="235">
        <v>6.43</v>
      </c>
      <c r="H63" s="237"/>
      <c r="I63" s="238"/>
      <c r="J63" s="234"/>
      <c r="K63" s="230"/>
      <c r="L63" s="173"/>
      <c r="M63" s="173"/>
      <c r="N63" s="173"/>
      <c r="O63" s="173">
        <f t="shared" si="0"/>
        <v>6.43</v>
      </c>
      <c r="P63" s="173" t="str">
        <f t="shared" si="0"/>
        <v/>
      </c>
      <c r="Q63" s="173" t="str">
        <f t="shared" si="1"/>
        <v/>
      </c>
      <c r="R63" s="173"/>
    </row>
    <row r="64" spans="1:18" ht="27" customHeight="1" x14ac:dyDescent="0.2">
      <c r="A64" s="231" t="s">
        <v>97</v>
      </c>
      <c r="B64" s="232">
        <v>30350</v>
      </c>
      <c r="C64" s="236" t="s">
        <v>18</v>
      </c>
      <c r="D64" s="233">
        <v>1.0050000000000001</v>
      </c>
      <c r="E64" s="233">
        <v>0.59099999999999997</v>
      </c>
      <c r="F64" s="234"/>
      <c r="G64" s="235">
        <v>11.97</v>
      </c>
      <c r="H64" s="237"/>
      <c r="I64" s="238"/>
      <c r="J64" s="234"/>
      <c r="K64" s="230"/>
      <c r="L64" s="173"/>
      <c r="M64" s="173"/>
      <c r="N64" s="173"/>
      <c r="O64" s="173">
        <f t="shared" si="0"/>
        <v>11.97</v>
      </c>
      <c r="P64" s="173" t="str">
        <f t="shared" si="0"/>
        <v/>
      </c>
      <c r="Q64" s="173" t="str">
        <f t="shared" si="1"/>
        <v/>
      </c>
      <c r="R64" s="173"/>
    </row>
    <row r="65" spans="1:18" ht="27" customHeight="1" x14ac:dyDescent="0.2">
      <c r="A65" s="231" t="s">
        <v>98</v>
      </c>
      <c r="B65" s="232">
        <v>30351</v>
      </c>
      <c r="C65" s="236" t="s">
        <v>18</v>
      </c>
      <c r="D65" s="233">
        <v>0.95899999999999996</v>
      </c>
      <c r="E65" s="233">
        <v>0.67</v>
      </c>
      <c r="F65" s="234"/>
      <c r="G65" s="235">
        <v>61.25</v>
      </c>
      <c r="H65" s="237"/>
      <c r="I65" s="238"/>
      <c r="J65" s="234"/>
      <c r="K65" s="230"/>
      <c r="L65" s="173"/>
      <c r="M65" s="173"/>
      <c r="N65" s="173"/>
      <c r="O65" s="173">
        <f t="shared" si="0"/>
        <v>61.25</v>
      </c>
      <c r="P65" s="173" t="str">
        <f t="shared" si="0"/>
        <v/>
      </c>
      <c r="Q65" s="173" t="str">
        <f t="shared" si="1"/>
        <v/>
      </c>
    </row>
    <row r="66" spans="1:18" ht="27" customHeight="1" x14ac:dyDescent="0.2">
      <c r="A66" s="231" t="s">
        <v>575</v>
      </c>
      <c r="B66" s="232">
        <v>30352</v>
      </c>
      <c r="C66" s="236">
        <v>0</v>
      </c>
      <c r="D66" s="241">
        <v>2.7070000000000003</v>
      </c>
      <c r="E66" s="242">
        <v>0.55200000000000005</v>
      </c>
      <c r="F66" s="243">
        <v>0.40300000000000002</v>
      </c>
      <c r="G66" s="235">
        <v>1.1000000000000001</v>
      </c>
      <c r="H66" s="237"/>
      <c r="I66" s="238"/>
      <c r="J66" s="234"/>
      <c r="K66" s="230"/>
      <c r="L66" s="173"/>
      <c r="M66" s="173"/>
      <c r="N66" s="173"/>
      <c r="O66" s="173">
        <f t="shared" si="0"/>
        <v>1.1000000000000001</v>
      </c>
      <c r="P66" s="173" t="str">
        <f t="shared" si="0"/>
        <v/>
      </c>
      <c r="Q66" s="173" t="str">
        <f t="shared" si="1"/>
        <v/>
      </c>
    </row>
    <row r="67" spans="1:18" ht="27" customHeight="1" x14ac:dyDescent="0.2">
      <c r="A67" s="231" t="s">
        <v>576</v>
      </c>
      <c r="B67" s="232">
        <v>30353</v>
      </c>
      <c r="C67" s="236">
        <v>0</v>
      </c>
      <c r="D67" s="241">
        <v>2.4410000000000003</v>
      </c>
      <c r="E67" s="242">
        <v>0.52900000000000003</v>
      </c>
      <c r="F67" s="243">
        <v>0.39700000000000002</v>
      </c>
      <c r="G67" s="235">
        <v>2.2799999999999998</v>
      </c>
      <c r="H67" s="237"/>
      <c r="I67" s="238"/>
      <c r="J67" s="234"/>
      <c r="K67" s="230"/>
      <c r="L67" s="173"/>
      <c r="M67" s="173"/>
      <c r="N67" s="173"/>
      <c r="O67" s="173">
        <f t="shared" si="0"/>
        <v>2.2799999999999998</v>
      </c>
      <c r="P67" s="173" t="str">
        <f t="shared" si="0"/>
        <v/>
      </c>
      <c r="Q67" s="173" t="str">
        <f t="shared" si="1"/>
        <v/>
      </c>
    </row>
    <row r="68" spans="1:18" ht="27" customHeight="1" x14ac:dyDescent="0.2">
      <c r="A68" s="231" t="s">
        <v>99</v>
      </c>
      <c r="B68" s="232">
        <v>30354</v>
      </c>
      <c r="C68" s="236">
        <v>0</v>
      </c>
      <c r="D68" s="241">
        <v>2.0190000000000001</v>
      </c>
      <c r="E68" s="242">
        <v>0.48899999999999999</v>
      </c>
      <c r="F68" s="243">
        <v>0.38700000000000001</v>
      </c>
      <c r="G68" s="235">
        <v>3.26</v>
      </c>
      <c r="H68" s="235">
        <v>0.8</v>
      </c>
      <c r="I68" s="239">
        <v>1.69</v>
      </c>
      <c r="J68" s="233">
        <v>5.7000000000000002E-2</v>
      </c>
      <c r="K68" s="230"/>
      <c r="L68" s="173"/>
      <c r="M68" s="173"/>
      <c r="N68" s="173"/>
      <c r="O68" s="173">
        <f t="shared" si="0"/>
        <v>3.26</v>
      </c>
      <c r="P68" s="173">
        <f t="shared" si="0"/>
        <v>0.8</v>
      </c>
      <c r="Q68" s="173">
        <f t="shared" si="1"/>
        <v>1.69</v>
      </c>
    </row>
    <row r="69" spans="1:18" ht="27" customHeight="1" x14ac:dyDescent="0.2">
      <c r="A69" s="231" t="s">
        <v>100</v>
      </c>
      <c r="B69" s="232">
        <v>30355</v>
      </c>
      <c r="C69" s="236">
        <v>0</v>
      </c>
      <c r="D69" s="241">
        <v>2.3899999999999997</v>
      </c>
      <c r="E69" s="242">
        <v>0.67300000000000004</v>
      </c>
      <c r="F69" s="243">
        <v>0.56599999999999995</v>
      </c>
      <c r="G69" s="235">
        <v>3.81</v>
      </c>
      <c r="H69" s="235">
        <v>1.34</v>
      </c>
      <c r="I69" s="239">
        <v>2.4900000000000002</v>
      </c>
      <c r="J69" s="233">
        <v>6.2E-2</v>
      </c>
      <c r="K69" s="230"/>
      <c r="L69" s="173"/>
      <c r="M69" s="173"/>
      <c r="N69" s="173"/>
      <c r="O69" s="173">
        <f t="shared" si="0"/>
        <v>3.81</v>
      </c>
      <c r="P69" s="173">
        <f t="shared" si="0"/>
        <v>1.34</v>
      </c>
      <c r="Q69" s="173">
        <f t="shared" si="1"/>
        <v>2.4900000000000002</v>
      </c>
    </row>
    <row r="70" spans="1:18" ht="27" customHeight="1" x14ac:dyDescent="0.2">
      <c r="A70" s="231" t="s">
        <v>101</v>
      </c>
      <c r="B70" s="232">
        <v>30356</v>
      </c>
      <c r="C70" s="236">
        <v>0</v>
      </c>
      <c r="D70" s="241">
        <v>2.2989999999999999</v>
      </c>
      <c r="E70" s="242">
        <v>0.749</v>
      </c>
      <c r="F70" s="243">
        <v>0.65900000000000003</v>
      </c>
      <c r="G70" s="235">
        <v>48.95</v>
      </c>
      <c r="H70" s="235">
        <v>1.65</v>
      </c>
      <c r="I70" s="239">
        <v>3.19</v>
      </c>
      <c r="J70" s="233">
        <v>5.2999999999999999E-2</v>
      </c>
      <c r="K70" s="230"/>
      <c r="L70" s="173"/>
      <c r="M70" s="173"/>
      <c r="N70" s="173"/>
      <c r="O70" s="173">
        <f t="shared" si="0"/>
        <v>48.95</v>
      </c>
      <c r="P70" s="173">
        <f t="shared" si="0"/>
        <v>1.65</v>
      </c>
      <c r="Q70" s="173">
        <f t="shared" si="1"/>
        <v>3.19</v>
      </c>
    </row>
    <row r="71" spans="1:18" ht="27" customHeight="1" x14ac:dyDescent="0.2">
      <c r="A71" s="231" t="s">
        <v>185</v>
      </c>
      <c r="B71" s="232">
        <v>30357</v>
      </c>
      <c r="C71" s="236">
        <v>8</v>
      </c>
      <c r="D71" s="233">
        <v>0.84299999999999997</v>
      </c>
      <c r="E71" s="234"/>
      <c r="F71" s="234"/>
      <c r="G71" s="237"/>
      <c r="H71" s="237"/>
      <c r="I71" s="240"/>
      <c r="J71" s="234"/>
      <c r="K71" s="230"/>
      <c r="L71" s="173"/>
      <c r="M71" s="173"/>
      <c r="N71" s="173"/>
      <c r="O71" s="173" t="str">
        <f t="shared" si="0"/>
        <v/>
      </c>
      <c r="P71" s="173" t="str">
        <f t="shared" si="0"/>
        <v/>
      </c>
      <c r="Q71" s="173" t="str">
        <f t="shared" si="1"/>
        <v/>
      </c>
    </row>
    <row r="72" spans="1:18" ht="27" customHeight="1" x14ac:dyDescent="0.2">
      <c r="A72" s="231" t="s">
        <v>186</v>
      </c>
      <c r="B72" s="232">
        <v>30358</v>
      </c>
      <c r="C72" s="236">
        <v>1</v>
      </c>
      <c r="D72" s="233">
        <v>0.92400000000000004</v>
      </c>
      <c r="E72" s="234"/>
      <c r="F72" s="234"/>
      <c r="G72" s="237"/>
      <c r="H72" s="237"/>
      <c r="I72" s="240"/>
      <c r="J72" s="234"/>
      <c r="K72" s="230"/>
      <c r="L72" s="173"/>
      <c r="M72" s="173"/>
      <c r="N72" s="173"/>
      <c r="O72" s="173" t="str">
        <f t="shared" si="0"/>
        <v/>
      </c>
      <c r="P72" s="173" t="str">
        <f t="shared" si="0"/>
        <v/>
      </c>
      <c r="Q72" s="173" t="str">
        <f t="shared" si="1"/>
        <v/>
      </c>
      <c r="R72" s="173"/>
    </row>
    <row r="73" spans="1:18" ht="27" customHeight="1" x14ac:dyDescent="0.2">
      <c r="A73" s="231" t="s">
        <v>187</v>
      </c>
      <c r="B73" s="232">
        <v>30359</v>
      </c>
      <c r="C73" s="236">
        <v>1</v>
      </c>
      <c r="D73" s="233">
        <v>1.123</v>
      </c>
      <c r="E73" s="234"/>
      <c r="F73" s="234"/>
      <c r="G73" s="237"/>
      <c r="H73" s="237"/>
      <c r="I73" s="240"/>
      <c r="J73" s="234"/>
      <c r="K73" s="230"/>
      <c r="L73" s="173"/>
      <c r="M73" s="173"/>
      <c r="N73" s="173"/>
      <c r="O73" s="173" t="str">
        <f t="shared" si="0"/>
        <v/>
      </c>
      <c r="P73" s="173" t="str">
        <f t="shared" si="0"/>
        <v/>
      </c>
      <c r="Q73" s="173" t="str">
        <f t="shared" si="1"/>
        <v/>
      </c>
      <c r="R73" s="173"/>
    </row>
    <row r="74" spans="1:18" ht="27" customHeight="1" x14ac:dyDescent="0.2">
      <c r="A74" s="231" t="s">
        <v>188</v>
      </c>
      <c r="B74" s="232">
        <v>30360</v>
      </c>
      <c r="C74" s="236">
        <v>1</v>
      </c>
      <c r="D74" s="233">
        <v>0.76500000000000001</v>
      </c>
      <c r="E74" s="234"/>
      <c r="F74" s="234"/>
      <c r="G74" s="237"/>
      <c r="H74" s="237"/>
      <c r="I74" s="240"/>
      <c r="J74" s="234"/>
      <c r="K74" s="230"/>
      <c r="L74" s="173"/>
      <c r="M74" s="173"/>
      <c r="N74" s="173"/>
      <c r="O74" s="173" t="str">
        <f t="shared" si="0"/>
        <v/>
      </c>
      <c r="P74" s="173" t="str">
        <f t="shared" si="0"/>
        <v/>
      </c>
      <c r="Q74" s="173" t="str">
        <f t="shared" si="1"/>
        <v/>
      </c>
      <c r="R74" s="173"/>
    </row>
    <row r="75" spans="1:18" ht="27" customHeight="1" x14ac:dyDescent="0.2">
      <c r="A75" s="231" t="s">
        <v>102</v>
      </c>
      <c r="B75" s="232">
        <v>30361</v>
      </c>
      <c r="C75" s="236">
        <v>0</v>
      </c>
      <c r="D75" s="244">
        <v>6.6790000000000003</v>
      </c>
      <c r="E75" s="245">
        <v>0.78800000000000003</v>
      </c>
      <c r="F75" s="243">
        <v>0.64200000000000002</v>
      </c>
      <c r="G75" s="237"/>
      <c r="H75" s="237"/>
      <c r="I75" s="238"/>
      <c r="J75" s="234"/>
      <c r="K75" s="230"/>
      <c r="L75" s="173"/>
      <c r="M75" s="173"/>
      <c r="N75" s="173"/>
      <c r="O75" s="173" t="str">
        <f t="shared" si="0"/>
        <v/>
      </c>
      <c r="P75" s="173" t="str">
        <f t="shared" si="0"/>
        <v/>
      </c>
      <c r="Q75" s="173" t="str">
        <f t="shared" si="1"/>
        <v/>
      </c>
      <c r="R75" s="173"/>
    </row>
    <row r="76" spans="1:18" ht="27" customHeight="1" x14ac:dyDescent="0.2">
      <c r="A76" s="231" t="s">
        <v>577</v>
      </c>
      <c r="B76" s="232">
        <v>30362</v>
      </c>
      <c r="C76" s="236" t="s">
        <v>570</v>
      </c>
      <c r="D76" s="233">
        <v>-0.32</v>
      </c>
      <c r="E76" s="234"/>
      <c r="F76" s="234"/>
      <c r="G76" s="237"/>
      <c r="H76" s="237"/>
      <c r="I76" s="238"/>
      <c r="J76" s="234"/>
      <c r="K76" s="230"/>
      <c r="L76" s="173"/>
      <c r="M76" s="173"/>
      <c r="N76" s="173"/>
      <c r="O76" s="173" t="str">
        <f t="shared" si="0"/>
        <v/>
      </c>
      <c r="P76" s="173" t="str">
        <f t="shared" si="0"/>
        <v/>
      </c>
      <c r="Q76" s="173" t="str">
        <f t="shared" si="1"/>
        <v/>
      </c>
      <c r="R76" s="173"/>
    </row>
    <row r="77" spans="1:18" ht="27" customHeight="1" x14ac:dyDescent="0.2">
      <c r="A77" s="231" t="s">
        <v>103</v>
      </c>
      <c r="B77" s="232">
        <v>30363</v>
      </c>
      <c r="C77" s="236">
        <v>8</v>
      </c>
      <c r="D77" s="233">
        <v>-0.34599999999999997</v>
      </c>
      <c r="E77" s="234"/>
      <c r="F77" s="234"/>
      <c r="G77" s="237"/>
      <c r="H77" s="237"/>
      <c r="I77" s="238"/>
      <c r="J77" s="234"/>
      <c r="K77" s="230"/>
      <c r="L77" s="173"/>
      <c r="M77" s="173"/>
      <c r="N77" s="173"/>
      <c r="O77" s="173" t="str">
        <f t="shared" si="0"/>
        <v/>
      </c>
      <c r="P77" s="173" t="str">
        <f t="shared" si="0"/>
        <v/>
      </c>
      <c r="Q77" s="173" t="str">
        <f t="shared" si="1"/>
        <v/>
      </c>
      <c r="R77" s="173"/>
    </row>
    <row r="78" spans="1:18" ht="27" customHeight="1" x14ac:dyDescent="0.2">
      <c r="A78" s="231" t="s">
        <v>104</v>
      </c>
      <c r="B78" s="232">
        <v>30364</v>
      </c>
      <c r="C78" s="236">
        <v>0</v>
      </c>
      <c r="D78" s="233">
        <v>-0.32</v>
      </c>
      <c r="E78" s="234"/>
      <c r="F78" s="234"/>
      <c r="G78" s="237"/>
      <c r="H78" s="237"/>
      <c r="I78" s="238"/>
      <c r="J78" s="233">
        <v>0.10100000000000001</v>
      </c>
      <c r="K78" s="230"/>
      <c r="L78" s="173"/>
      <c r="M78" s="173"/>
      <c r="N78" s="173"/>
      <c r="O78" s="173" t="str">
        <f t="shared" si="0"/>
        <v/>
      </c>
      <c r="P78" s="173" t="str">
        <f t="shared" si="0"/>
        <v/>
      </c>
      <c r="Q78" s="173" t="str">
        <f t="shared" si="1"/>
        <v/>
      </c>
    </row>
    <row r="79" spans="1:18" ht="27" customHeight="1" x14ac:dyDescent="0.2">
      <c r="A79" s="231" t="s">
        <v>105</v>
      </c>
      <c r="B79" s="232">
        <v>30365</v>
      </c>
      <c r="C79" s="236">
        <v>0</v>
      </c>
      <c r="D79" s="241">
        <v>-2.5629999999999997</v>
      </c>
      <c r="E79" s="242">
        <v>-0.22700000000000001</v>
      </c>
      <c r="F79" s="243">
        <v>-6.3E-2</v>
      </c>
      <c r="G79" s="237"/>
      <c r="H79" s="237"/>
      <c r="I79" s="238"/>
      <c r="J79" s="233">
        <v>0.10100000000000001</v>
      </c>
      <c r="K79" s="230"/>
      <c r="L79" s="173"/>
      <c r="M79" s="173"/>
      <c r="N79" s="173"/>
      <c r="O79" s="173" t="str">
        <f t="shared" si="0"/>
        <v/>
      </c>
      <c r="P79" s="173" t="str">
        <f t="shared" si="0"/>
        <v/>
      </c>
      <c r="Q79" s="173" t="str">
        <f t="shared" si="1"/>
        <v/>
      </c>
    </row>
    <row r="80" spans="1:18" ht="27" customHeight="1" x14ac:dyDescent="0.2">
      <c r="A80" s="231" t="s">
        <v>106</v>
      </c>
      <c r="B80" s="232">
        <v>30366</v>
      </c>
      <c r="C80" s="236">
        <v>0</v>
      </c>
      <c r="D80" s="233">
        <v>-0.34599999999999997</v>
      </c>
      <c r="E80" s="234"/>
      <c r="F80" s="234"/>
      <c r="G80" s="237"/>
      <c r="H80" s="237"/>
      <c r="I80" s="238"/>
      <c r="J80" s="233">
        <v>0.10299999999999999</v>
      </c>
      <c r="K80" s="230"/>
      <c r="L80" s="173"/>
      <c r="M80" s="173"/>
      <c r="N80" s="173"/>
      <c r="O80" s="173" t="str">
        <f t="shared" si="0"/>
        <v/>
      </c>
      <c r="P80" s="173" t="str">
        <f t="shared" si="0"/>
        <v/>
      </c>
      <c r="Q80" s="173" t="str">
        <f t="shared" si="1"/>
        <v/>
      </c>
    </row>
    <row r="81" spans="1:18" ht="27" customHeight="1" x14ac:dyDescent="0.2">
      <c r="A81" s="231" t="s">
        <v>107</v>
      </c>
      <c r="B81" s="232">
        <v>30367</v>
      </c>
      <c r="C81" s="236">
        <v>0</v>
      </c>
      <c r="D81" s="241">
        <v>-2.7810000000000001</v>
      </c>
      <c r="E81" s="242">
        <v>-0.24399999999999999</v>
      </c>
      <c r="F81" s="243">
        <v>-6.9000000000000006E-2</v>
      </c>
      <c r="G81" s="237"/>
      <c r="H81" s="237"/>
      <c r="I81" s="238"/>
      <c r="J81" s="233">
        <v>0.10299999999999999</v>
      </c>
      <c r="K81" s="230"/>
      <c r="L81" s="173"/>
      <c r="M81" s="173"/>
      <c r="N81" s="173"/>
      <c r="O81" s="173" t="str">
        <f t="shared" si="0"/>
        <v/>
      </c>
      <c r="P81" s="173" t="str">
        <f t="shared" si="0"/>
        <v/>
      </c>
      <c r="Q81" s="173" t="str">
        <f t="shared" si="1"/>
        <v/>
      </c>
    </row>
    <row r="82" spans="1:18" ht="27" customHeight="1" x14ac:dyDescent="0.2">
      <c r="A82" s="231" t="s">
        <v>108</v>
      </c>
      <c r="B82" s="232">
        <v>30368</v>
      </c>
      <c r="C82" s="236">
        <v>0</v>
      </c>
      <c r="D82" s="233">
        <v>-0.52100000000000002</v>
      </c>
      <c r="E82" s="234"/>
      <c r="F82" s="234"/>
      <c r="G82" s="235">
        <v>44.05</v>
      </c>
      <c r="H82" s="237"/>
      <c r="I82" s="238"/>
      <c r="J82" s="233">
        <v>0.188</v>
      </c>
      <c r="K82" s="230"/>
      <c r="L82" s="173"/>
      <c r="M82" s="173"/>
      <c r="N82" s="173"/>
      <c r="O82" s="173">
        <f t="shared" si="0"/>
        <v>44.05</v>
      </c>
      <c r="P82" s="173" t="str">
        <f t="shared" si="0"/>
        <v/>
      </c>
      <c r="Q82" s="173" t="str">
        <f t="shared" si="1"/>
        <v/>
      </c>
    </row>
    <row r="83" spans="1:18" ht="27" customHeight="1" x14ac:dyDescent="0.2">
      <c r="A83" s="231" t="s">
        <v>109</v>
      </c>
      <c r="B83" s="232">
        <v>30369</v>
      </c>
      <c r="C83" s="236">
        <v>0</v>
      </c>
      <c r="D83" s="241">
        <v>-4.218</v>
      </c>
      <c r="E83" s="242">
        <v>-0.35399999999999998</v>
      </c>
      <c r="F83" s="243">
        <v>-0.11</v>
      </c>
      <c r="G83" s="235">
        <v>44.05</v>
      </c>
      <c r="H83" s="237"/>
      <c r="I83" s="238"/>
      <c r="J83" s="233">
        <v>0.188</v>
      </c>
      <c r="K83" s="230"/>
      <c r="L83" s="173"/>
      <c r="M83" s="173"/>
      <c r="N83" s="173"/>
      <c r="O83" s="173">
        <f t="shared" si="0"/>
        <v>44.05</v>
      </c>
      <c r="P83" s="173" t="str">
        <f t="shared" si="0"/>
        <v/>
      </c>
      <c r="Q83" s="173" t="str">
        <f t="shared" si="1"/>
        <v/>
      </c>
    </row>
    <row r="84" spans="1:18" ht="27" customHeight="1" x14ac:dyDescent="0.2">
      <c r="A84" s="231" t="s">
        <v>56</v>
      </c>
      <c r="B84" s="232">
        <v>30370</v>
      </c>
      <c r="C84" s="236">
        <v>1</v>
      </c>
      <c r="D84" s="233">
        <v>0.58899999999999997</v>
      </c>
      <c r="E84" s="234"/>
      <c r="F84" s="234"/>
      <c r="G84" s="235">
        <v>0.88</v>
      </c>
      <c r="H84" s="237"/>
      <c r="I84" s="238"/>
      <c r="J84" s="234"/>
      <c r="K84" s="230"/>
      <c r="L84" s="173"/>
      <c r="M84" s="173"/>
      <c r="N84" s="173"/>
      <c r="O84" s="173">
        <f t="shared" si="0"/>
        <v>0.88</v>
      </c>
      <c r="P84" s="173" t="str">
        <f t="shared" si="0"/>
        <v/>
      </c>
      <c r="Q84" s="173" t="str">
        <f t="shared" si="1"/>
        <v/>
      </c>
    </row>
    <row r="85" spans="1:18" ht="27" customHeight="1" x14ac:dyDescent="0.2">
      <c r="A85" s="231" t="s">
        <v>57</v>
      </c>
      <c r="B85" s="232">
        <v>30371</v>
      </c>
      <c r="C85" s="236">
        <v>2</v>
      </c>
      <c r="D85" s="233">
        <v>0.625</v>
      </c>
      <c r="E85" s="233">
        <v>0.32400000000000001</v>
      </c>
      <c r="F85" s="234"/>
      <c r="G85" s="235">
        <v>0.88</v>
      </c>
      <c r="H85" s="237"/>
      <c r="I85" s="238"/>
      <c r="J85" s="234"/>
      <c r="K85" s="230"/>
      <c r="L85" s="173"/>
      <c r="M85" s="173"/>
      <c r="N85" s="173"/>
      <c r="O85" s="173">
        <f t="shared" si="0"/>
        <v>0.88</v>
      </c>
      <c r="P85" s="173" t="str">
        <f t="shared" si="0"/>
        <v/>
      </c>
      <c r="Q85" s="173" t="str">
        <f t="shared" si="1"/>
        <v/>
      </c>
    </row>
    <row r="86" spans="1:18" ht="27" customHeight="1" x14ac:dyDescent="0.2">
      <c r="A86" s="231" t="s">
        <v>58</v>
      </c>
      <c r="B86" s="232">
        <v>30372</v>
      </c>
      <c r="C86" s="236">
        <v>2</v>
      </c>
      <c r="D86" s="233">
        <v>0.32200000000000001</v>
      </c>
      <c r="E86" s="234"/>
      <c r="F86" s="234"/>
      <c r="G86" s="237"/>
      <c r="H86" s="237"/>
      <c r="I86" s="238"/>
      <c r="J86" s="234"/>
      <c r="K86" s="230"/>
      <c r="L86" s="173"/>
      <c r="M86" s="173"/>
      <c r="N86" s="173"/>
      <c r="O86" s="173" t="str">
        <f t="shared" si="0"/>
        <v/>
      </c>
      <c r="P86" s="173" t="str">
        <f t="shared" si="0"/>
        <v/>
      </c>
      <c r="Q86" s="173" t="str">
        <f t="shared" si="1"/>
        <v/>
      </c>
    </row>
    <row r="87" spans="1:18" ht="27" customHeight="1" x14ac:dyDescent="0.2">
      <c r="A87" s="231" t="s">
        <v>59</v>
      </c>
      <c r="B87" s="232">
        <v>30373</v>
      </c>
      <c r="C87" s="236">
        <v>3</v>
      </c>
      <c r="D87" s="233">
        <v>0.49399999999999999</v>
      </c>
      <c r="E87" s="234"/>
      <c r="F87" s="234"/>
      <c r="G87" s="235">
        <v>1.82</v>
      </c>
      <c r="H87" s="237"/>
      <c r="I87" s="238"/>
      <c r="J87" s="234"/>
      <c r="K87" s="230"/>
      <c r="L87" s="173"/>
      <c r="M87" s="173"/>
      <c r="N87" s="173"/>
      <c r="O87" s="173">
        <f t="shared" si="0"/>
        <v>1.82</v>
      </c>
      <c r="P87" s="173" t="str">
        <f t="shared" si="0"/>
        <v/>
      </c>
      <c r="Q87" s="173" t="str">
        <f t="shared" si="1"/>
        <v/>
      </c>
      <c r="R87" s="173"/>
    </row>
    <row r="88" spans="1:18" ht="27" customHeight="1" x14ac:dyDescent="0.2">
      <c r="A88" s="231" t="s">
        <v>60</v>
      </c>
      <c r="B88" s="232">
        <v>30374</v>
      </c>
      <c r="C88" s="236">
        <v>4</v>
      </c>
      <c r="D88" s="233">
        <v>0.56099999999999994</v>
      </c>
      <c r="E88" s="233">
        <v>0.32500000000000001</v>
      </c>
      <c r="F88" s="234"/>
      <c r="G88" s="235">
        <v>1.82</v>
      </c>
      <c r="H88" s="237"/>
      <c r="I88" s="238"/>
      <c r="J88" s="234"/>
      <c r="K88" s="230"/>
      <c r="L88" s="173"/>
      <c r="M88" s="173"/>
      <c r="N88" s="173"/>
      <c r="O88" s="173">
        <f t="shared" si="0"/>
        <v>1.82</v>
      </c>
      <c r="P88" s="173" t="str">
        <f t="shared" si="0"/>
        <v/>
      </c>
      <c r="Q88" s="173" t="str">
        <f t="shared" si="1"/>
        <v/>
      </c>
      <c r="R88" s="173"/>
    </row>
    <row r="89" spans="1:18" ht="27" customHeight="1" x14ac:dyDescent="0.2">
      <c r="A89" s="231" t="s">
        <v>779</v>
      </c>
      <c r="B89" s="232">
        <v>30375</v>
      </c>
      <c r="C89" s="236">
        <v>4</v>
      </c>
      <c r="D89" s="233">
        <v>0.32300000000000001</v>
      </c>
      <c r="E89" s="234"/>
      <c r="F89" s="234"/>
      <c r="G89" s="237"/>
      <c r="H89" s="237"/>
      <c r="I89" s="238"/>
      <c r="J89" s="234"/>
      <c r="K89" s="230"/>
      <c r="L89" s="173"/>
      <c r="M89" s="173"/>
      <c r="N89" s="173"/>
      <c r="O89" s="173" t="str">
        <f t="shared" si="0"/>
        <v/>
      </c>
      <c r="P89" s="173" t="str">
        <f t="shared" si="0"/>
        <v/>
      </c>
      <c r="Q89" s="173" t="str">
        <f t="shared" si="1"/>
        <v/>
      </c>
      <c r="R89" s="173"/>
    </row>
    <row r="90" spans="1:18" ht="27" customHeight="1" x14ac:dyDescent="0.2">
      <c r="A90" s="231" t="s">
        <v>61</v>
      </c>
      <c r="B90" s="232">
        <v>30376</v>
      </c>
      <c r="C90" s="236" t="s">
        <v>18</v>
      </c>
      <c r="D90" s="233">
        <v>0.55100000000000005</v>
      </c>
      <c r="E90" s="233">
        <v>0.316</v>
      </c>
      <c r="F90" s="234"/>
      <c r="G90" s="235">
        <v>5.13</v>
      </c>
      <c r="H90" s="237"/>
      <c r="I90" s="238"/>
      <c r="J90" s="234"/>
      <c r="K90" s="230"/>
      <c r="L90" s="173"/>
      <c r="M90" s="173"/>
      <c r="N90" s="173"/>
      <c r="O90" s="173">
        <f t="shared" si="0"/>
        <v>5.13</v>
      </c>
      <c r="P90" s="173" t="str">
        <f t="shared" si="0"/>
        <v/>
      </c>
      <c r="Q90" s="173" t="str">
        <f t="shared" si="1"/>
        <v/>
      </c>
    </row>
    <row r="91" spans="1:18" ht="27" customHeight="1" x14ac:dyDescent="0.2">
      <c r="A91" s="231" t="s">
        <v>110</v>
      </c>
      <c r="B91" s="232">
        <v>30377</v>
      </c>
      <c r="C91" s="236" t="s">
        <v>18</v>
      </c>
      <c r="D91" s="233">
        <v>0.80300000000000005</v>
      </c>
      <c r="E91" s="233">
        <v>0.47099999999999997</v>
      </c>
      <c r="F91" s="234"/>
      <c r="G91" s="235">
        <v>9.5500000000000007</v>
      </c>
      <c r="H91" s="237"/>
      <c r="I91" s="238"/>
      <c r="J91" s="234"/>
      <c r="K91" s="230"/>
      <c r="L91" s="173"/>
      <c r="M91" s="173"/>
      <c r="N91" s="173"/>
      <c r="O91" s="173">
        <f t="shared" si="0"/>
        <v>9.5500000000000007</v>
      </c>
      <c r="P91" s="173" t="str">
        <f t="shared" si="0"/>
        <v/>
      </c>
      <c r="Q91" s="173" t="str">
        <f t="shared" si="1"/>
        <v/>
      </c>
    </row>
    <row r="92" spans="1:18" ht="27" customHeight="1" x14ac:dyDescent="0.2">
      <c r="A92" s="231" t="s">
        <v>111</v>
      </c>
      <c r="B92" s="232">
        <v>30378</v>
      </c>
      <c r="C92" s="236" t="s">
        <v>18</v>
      </c>
      <c r="D92" s="233">
        <v>0.76500000000000001</v>
      </c>
      <c r="E92" s="233">
        <v>0.53400000000000003</v>
      </c>
      <c r="F92" s="234"/>
      <c r="G92" s="235">
        <v>48.84</v>
      </c>
      <c r="H92" s="237"/>
      <c r="I92" s="238"/>
      <c r="J92" s="234"/>
      <c r="K92" s="230"/>
      <c r="L92" s="173"/>
      <c r="M92" s="173"/>
      <c r="N92" s="173"/>
      <c r="O92" s="173">
        <f t="shared" si="0"/>
        <v>48.84</v>
      </c>
      <c r="P92" s="173" t="str">
        <f t="shared" si="0"/>
        <v/>
      </c>
      <c r="Q92" s="173" t="str">
        <f t="shared" si="1"/>
        <v/>
      </c>
    </row>
    <row r="93" spans="1:18" ht="27" customHeight="1" x14ac:dyDescent="0.2">
      <c r="A93" s="231" t="s">
        <v>578</v>
      </c>
      <c r="B93" s="232">
        <v>30379</v>
      </c>
      <c r="C93" s="236">
        <v>0</v>
      </c>
      <c r="D93" s="241">
        <v>2.16</v>
      </c>
      <c r="E93" s="242">
        <v>0.44</v>
      </c>
      <c r="F93" s="243">
        <v>0.32200000000000001</v>
      </c>
      <c r="G93" s="235">
        <v>0.88</v>
      </c>
      <c r="H93" s="237"/>
      <c r="I93" s="238"/>
      <c r="J93" s="234"/>
      <c r="K93" s="230"/>
      <c r="L93" s="173"/>
      <c r="M93" s="173"/>
      <c r="N93" s="173"/>
      <c r="O93" s="173">
        <f t="shared" si="0"/>
        <v>0.88</v>
      </c>
      <c r="P93" s="173" t="str">
        <f t="shared" si="0"/>
        <v/>
      </c>
      <c r="Q93" s="173" t="str">
        <f t="shared" si="1"/>
        <v/>
      </c>
    </row>
    <row r="94" spans="1:18" ht="27" customHeight="1" x14ac:dyDescent="0.2">
      <c r="A94" s="231" t="s">
        <v>579</v>
      </c>
      <c r="B94" s="232">
        <v>30380</v>
      </c>
      <c r="C94" s="236">
        <v>0</v>
      </c>
      <c r="D94" s="241">
        <v>1.9470000000000001</v>
      </c>
      <c r="E94" s="242">
        <v>0.42099999999999999</v>
      </c>
      <c r="F94" s="243">
        <v>0.317</v>
      </c>
      <c r="G94" s="235">
        <v>1.82</v>
      </c>
      <c r="H94" s="237"/>
      <c r="I94" s="238"/>
      <c r="J94" s="234"/>
      <c r="K94" s="230"/>
      <c r="L94" s="173"/>
      <c r="M94" s="173"/>
      <c r="N94" s="173"/>
      <c r="O94" s="173">
        <f t="shared" si="0"/>
        <v>1.82</v>
      </c>
      <c r="P94" s="173" t="str">
        <f t="shared" si="0"/>
        <v/>
      </c>
      <c r="Q94" s="173" t="str">
        <f t="shared" si="1"/>
        <v/>
      </c>
    </row>
    <row r="95" spans="1:18" ht="27" customHeight="1" x14ac:dyDescent="0.2">
      <c r="A95" s="231" t="s">
        <v>62</v>
      </c>
      <c r="B95" s="232">
        <v>30381</v>
      </c>
      <c r="C95" s="236">
        <v>0</v>
      </c>
      <c r="D95" s="241">
        <v>1.609</v>
      </c>
      <c r="E95" s="242">
        <v>0.39</v>
      </c>
      <c r="F95" s="243">
        <v>0.309</v>
      </c>
      <c r="G95" s="235">
        <v>2.6</v>
      </c>
      <c r="H95" s="235">
        <v>0.64</v>
      </c>
      <c r="I95" s="239">
        <v>1.35</v>
      </c>
      <c r="J95" s="233">
        <v>4.4999999999999998E-2</v>
      </c>
      <c r="K95" s="230"/>
      <c r="L95" s="173"/>
      <c r="M95" s="173"/>
      <c r="N95" s="173"/>
      <c r="O95" s="173">
        <f t="shared" si="0"/>
        <v>2.6</v>
      </c>
      <c r="P95" s="173">
        <f t="shared" si="0"/>
        <v>0.64</v>
      </c>
      <c r="Q95" s="173">
        <f t="shared" si="1"/>
        <v>1.35</v>
      </c>
    </row>
    <row r="96" spans="1:18" ht="27" customHeight="1" x14ac:dyDescent="0.2">
      <c r="A96" s="231" t="s">
        <v>63</v>
      </c>
      <c r="B96" s="232">
        <v>30382</v>
      </c>
      <c r="C96" s="236">
        <v>0</v>
      </c>
      <c r="D96" s="241">
        <v>1.905</v>
      </c>
      <c r="E96" s="242">
        <v>0.53500000000000003</v>
      </c>
      <c r="F96" s="243">
        <v>0.45100000000000001</v>
      </c>
      <c r="G96" s="235">
        <v>3.04</v>
      </c>
      <c r="H96" s="235">
        <v>1.07</v>
      </c>
      <c r="I96" s="239">
        <v>1.99</v>
      </c>
      <c r="J96" s="233">
        <v>4.8999999999999995E-2</v>
      </c>
      <c r="K96" s="230"/>
      <c r="L96" s="173"/>
      <c r="M96" s="173"/>
      <c r="N96" s="173"/>
      <c r="O96" s="173">
        <f t="shared" si="0"/>
        <v>3.04</v>
      </c>
      <c r="P96" s="173">
        <f t="shared" si="0"/>
        <v>1.07</v>
      </c>
      <c r="Q96" s="173">
        <f t="shared" si="1"/>
        <v>1.99</v>
      </c>
    </row>
    <row r="97" spans="1:18" ht="27" customHeight="1" x14ac:dyDescent="0.2">
      <c r="A97" s="231" t="s">
        <v>64</v>
      </c>
      <c r="B97" s="232">
        <v>30383</v>
      </c>
      <c r="C97" s="236">
        <v>0</v>
      </c>
      <c r="D97" s="241">
        <v>1.833</v>
      </c>
      <c r="E97" s="242">
        <v>0.59799999999999998</v>
      </c>
      <c r="F97" s="243">
        <v>0.52500000000000002</v>
      </c>
      <c r="G97" s="235">
        <v>39.03</v>
      </c>
      <c r="H97" s="235">
        <v>1.32</v>
      </c>
      <c r="I97" s="239">
        <v>2.54</v>
      </c>
      <c r="J97" s="233">
        <v>4.1999999999999996E-2</v>
      </c>
      <c r="K97" s="230"/>
      <c r="L97" s="173"/>
      <c r="M97" s="173"/>
      <c r="N97" s="173"/>
      <c r="O97" s="173">
        <f t="shared" si="0"/>
        <v>39.03</v>
      </c>
      <c r="P97" s="173">
        <f t="shared" si="0"/>
        <v>1.32</v>
      </c>
      <c r="Q97" s="173">
        <f t="shared" si="1"/>
        <v>2.54</v>
      </c>
      <c r="R97" s="173"/>
    </row>
    <row r="98" spans="1:18" ht="27" customHeight="1" x14ac:dyDescent="0.2">
      <c r="A98" s="231" t="s">
        <v>189</v>
      </c>
      <c r="B98" s="232">
        <v>30384</v>
      </c>
      <c r="C98" s="236">
        <v>8</v>
      </c>
      <c r="D98" s="233">
        <v>0.67100000000000004</v>
      </c>
      <c r="E98" s="234"/>
      <c r="F98" s="234"/>
      <c r="G98" s="237"/>
      <c r="H98" s="237"/>
      <c r="I98" s="240"/>
      <c r="J98" s="234"/>
      <c r="K98" s="230"/>
      <c r="L98" s="173"/>
      <c r="M98" s="173"/>
      <c r="N98" s="173"/>
      <c r="O98" s="173" t="str">
        <f t="shared" si="0"/>
        <v/>
      </c>
      <c r="P98" s="173" t="str">
        <f t="shared" si="0"/>
        <v/>
      </c>
      <c r="Q98" s="173" t="str">
        <f t="shared" si="1"/>
        <v/>
      </c>
      <c r="R98" s="173"/>
    </row>
    <row r="99" spans="1:18" ht="27" customHeight="1" x14ac:dyDescent="0.2">
      <c r="A99" s="231" t="s">
        <v>190</v>
      </c>
      <c r="B99" s="232">
        <v>30385</v>
      </c>
      <c r="C99" s="236">
        <v>1</v>
      </c>
      <c r="D99" s="233">
        <v>0.73699999999999999</v>
      </c>
      <c r="E99" s="234"/>
      <c r="F99" s="234"/>
      <c r="G99" s="237"/>
      <c r="H99" s="237"/>
      <c r="I99" s="240"/>
      <c r="J99" s="234"/>
      <c r="K99" s="230"/>
      <c r="L99" s="173"/>
      <c r="M99" s="173"/>
      <c r="N99" s="173"/>
      <c r="O99" s="173" t="str">
        <f t="shared" si="0"/>
        <v/>
      </c>
      <c r="P99" s="173" t="str">
        <f t="shared" si="0"/>
        <v/>
      </c>
      <c r="Q99" s="173" t="str">
        <f t="shared" si="1"/>
        <v/>
      </c>
      <c r="R99" s="173"/>
    </row>
    <row r="100" spans="1:18" ht="27" customHeight="1" x14ac:dyDescent="0.2">
      <c r="A100" s="231" t="s">
        <v>191</v>
      </c>
      <c r="B100" s="232">
        <v>30386</v>
      </c>
      <c r="C100" s="236">
        <v>1</v>
      </c>
      <c r="D100" s="233">
        <v>0.89500000000000002</v>
      </c>
      <c r="E100" s="234"/>
      <c r="F100" s="234"/>
      <c r="G100" s="237"/>
      <c r="H100" s="237"/>
      <c r="I100" s="240"/>
      <c r="J100" s="234"/>
      <c r="K100" s="230"/>
      <c r="L100" s="173"/>
      <c r="M100" s="173"/>
      <c r="N100" s="173"/>
      <c r="O100" s="173" t="str">
        <f t="shared" si="0"/>
        <v/>
      </c>
      <c r="P100" s="173" t="str">
        <f t="shared" si="0"/>
        <v/>
      </c>
      <c r="Q100" s="173" t="str">
        <f t="shared" si="1"/>
        <v/>
      </c>
      <c r="R100" s="173"/>
    </row>
    <row r="101" spans="1:18" ht="27" customHeight="1" x14ac:dyDescent="0.2">
      <c r="A101" s="231" t="s">
        <v>192</v>
      </c>
      <c r="B101" s="232">
        <v>30387</v>
      </c>
      <c r="C101" s="236">
        <v>1</v>
      </c>
      <c r="D101" s="233">
        <v>0.61</v>
      </c>
      <c r="E101" s="234"/>
      <c r="F101" s="234"/>
      <c r="G101" s="237"/>
      <c r="H101" s="237"/>
      <c r="I101" s="240"/>
      <c r="J101" s="234"/>
      <c r="K101" s="230"/>
      <c r="L101" s="173"/>
      <c r="M101" s="173"/>
      <c r="N101" s="173"/>
      <c r="O101" s="173" t="str">
        <f t="shared" si="0"/>
        <v/>
      </c>
      <c r="P101" s="173" t="str">
        <f t="shared" si="0"/>
        <v/>
      </c>
      <c r="Q101" s="173" t="str">
        <f t="shared" si="1"/>
        <v/>
      </c>
      <c r="R101" s="173"/>
    </row>
    <row r="102" spans="1:18" ht="27" customHeight="1" x14ac:dyDescent="0.2">
      <c r="A102" s="231" t="s">
        <v>65</v>
      </c>
      <c r="B102" s="232">
        <v>30388</v>
      </c>
      <c r="C102" s="236">
        <v>0</v>
      </c>
      <c r="D102" s="244">
        <v>5.3250000000000002</v>
      </c>
      <c r="E102" s="245">
        <v>0.629</v>
      </c>
      <c r="F102" s="243">
        <v>0.51200000000000001</v>
      </c>
      <c r="G102" s="237"/>
      <c r="H102" s="237"/>
      <c r="I102" s="238"/>
      <c r="J102" s="234"/>
      <c r="K102" s="230"/>
      <c r="L102" s="173"/>
      <c r="M102" s="173"/>
      <c r="N102" s="173"/>
      <c r="O102" s="173" t="str">
        <f t="shared" si="0"/>
        <v/>
      </c>
      <c r="P102" s="173" t="str">
        <f t="shared" si="0"/>
        <v/>
      </c>
      <c r="Q102" s="173" t="str">
        <f t="shared" si="1"/>
        <v/>
      </c>
      <c r="R102" s="173"/>
    </row>
    <row r="103" spans="1:18" ht="27" customHeight="1" x14ac:dyDescent="0.2">
      <c r="A103" s="231" t="s">
        <v>580</v>
      </c>
      <c r="B103" s="232">
        <v>30389</v>
      </c>
      <c r="C103" s="236" t="s">
        <v>570</v>
      </c>
      <c r="D103" s="233">
        <v>-0.255</v>
      </c>
      <c r="E103" s="234"/>
      <c r="F103" s="234"/>
      <c r="G103" s="237"/>
      <c r="H103" s="237"/>
      <c r="I103" s="238"/>
      <c r="J103" s="234"/>
      <c r="K103" s="230"/>
      <c r="L103" s="173"/>
      <c r="M103" s="173"/>
      <c r="N103" s="173"/>
      <c r="O103" s="173" t="str">
        <f t="shared" si="0"/>
        <v/>
      </c>
      <c r="P103" s="173" t="str">
        <f t="shared" si="0"/>
        <v/>
      </c>
      <c r="Q103" s="173" t="str">
        <f t="shared" si="1"/>
        <v/>
      </c>
    </row>
    <row r="104" spans="1:18" ht="27" customHeight="1" x14ac:dyDescent="0.2">
      <c r="A104" s="231" t="s">
        <v>66</v>
      </c>
      <c r="B104" s="232">
        <v>30390</v>
      </c>
      <c r="C104" s="236">
        <v>8</v>
      </c>
      <c r="D104" s="233">
        <v>-0.27600000000000002</v>
      </c>
      <c r="E104" s="234"/>
      <c r="F104" s="234"/>
      <c r="G104" s="237"/>
      <c r="H104" s="237"/>
      <c r="I104" s="238"/>
      <c r="J104" s="234"/>
      <c r="K104" s="230"/>
      <c r="L104" s="173"/>
      <c r="M104" s="173"/>
      <c r="N104" s="173"/>
      <c r="O104" s="173" t="str">
        <f t="shared" si="0"/>
        <v/>
      </c>
      <c r="P104" s="173" t="str">
        <f t="shared" si="0"/>
        <v/>
      </c>
      <c r="Q104" s="173" t="str">
        <f t="shared" si="1"/>
        <v/>
      </c>
    </row>
    <row r="105" spans="1:18" ht="27" customHeight="1" x14ac:dyDescent="0.2">
      <c r="A105" s="231" t="s">
        <v>67</v>
      </c>
      <c r="B105" s="232">
        <v>30391</v>
      </c>
      <c r="C105" s="236">
        <v>0</v>
      </c>
      <c r="D105" s="233">
        <v>-0.255</v>
      </c>
      <c r="E105" s="234"/>
      <c r="F105" s="234"/>
      <c r="G105" s="237"/>
      <c r="H105" s="237"/>
      <c r="I105" s="238"/>
      <c r="J105" s="233">
        <v>8.1000000000000003E-2</v>
      </c>
      <c r="K105" s="230"/>
      <c r="L105" s="173"/>
      <c r="M105" s="173"/>
      <c r="N105" s="173"/>
      <c r="O105" s="173" t="str">
        <f t="shared" si="0"/>
        <v/>
      </c>
      <c r="P105" s="173" t="str">
        <f t="shared" si="0"/>
        <v/>
      </c>
      <c r="Q105" s="173" t="str">
        <f t="shared" si="1"/>
        <v/>
      </c>
    </row>
    <row r="106" spans="1:18" ht="27" customHeight="1" x14ac:dyDescent="0.2">
      <c r="A106" s="231" t="s">
        <v>68</v>
      </c>
      <c r="B106" s="232">
        <v>30392</v>
      </c>
      <c r="C106" s="236">
        <v>0</v>
      </c>
      <c r="D106" s="241">
        <v>-2.044</v>
      </c>
      <c r="E106" s="242">
        <v>-0.18099999999999999</v>
      </c>
      <c r="F106" s="243">
        <v>-0.05</v>
      </c>
      <c r="G106" s="237"/>
      <c r="H106" s="237"/>
      <c r="I106" s="238"/>
      <c r="J106" s="233">
        <v>8.1000000000000003E-2</v>
      </c>
      <c r="K106" s="230"/>
      <c r="L106" s="173"/>
      <c r="M106" s="173"/>
      <c r="N106" s="173"/>
      <c r="O106" s="173" t="str">
        <f t="shared" si="0"/>
        <v/>
      </c>
      <c r="P106" s="173" t="str">
        <f t="shared" si="0"/>
        <v/>
      </c>
      <c r="Q106" s="173" t="str">
        <f t="shared" si="1"/>
        <v/>
      </c>
    </row>
    <row r="107" spans="1:18" ht="27" customHeight="1" x14ac:dyDescent="0.2">
      <c r="A107" s="231" t="s">
        <v>69</v>
      </c>
      <c r="B107" s="232">
        <v>30393</v>
      </c>
      <c r="C107" s="236">
        <v>0</v>
      </c>
      <c r="D107" s="233">
        <v>-0.27600000000000002</v>
      </c>
      <c r="E107" s="234"/>
      <c r="F107" s="234"/>
      <c r="G107" s="237"/>
      <c r="H107" s="237"/>
      <c r="I107" s="238"/>
      <c r="J107" s="233">
        <v>8.2000000000000003E-2</v>
      </c>
      <c r="K107" s="230"/>
      <c r="L107" s="173"/>
      <c r="M107" s="173"/>
      <c r="N107" s="173"/>
      <c r="O107" s="173" t="str">
        <f t="shared" si="0"/>
        <v/>
      </c>
      <c r="P107" s="173" t="str">
        <f t="shared" si="0"/>
        <v/>
      </c>
      <c r="Q107" s="173" t="str">
        <f t="shared" si="1"/>
        <v/>
      </c>
    </row>
    <row r="108" spans="1:18" ht="27" customHeight="1" x14ac:dyDescent="0.2">
      <c r="A108" s="231" t="s">
        <v>70</v>
      </c>
      <c r="B108" s="232">
        <v>30394</v>
      </c>
      <c r="C108" s="236">
        <v>0</v>
      </c>
      <c r="D108" s="241">
        <v>-2.2170000000000001</v>
      </c>
      <c r="E108" s="242">
        <v>-0.19500000000000001</v>
      </c>
      <c r="F108" s="243">
        <v>-5.5E-2</v>
      </c>
      <c r="G108" s="237"/>
      <c r="H108" s="237"/>
      <c r="I108" s="238"/>
      <c r="J108" s="233">
        <v>8.2000000000000003E-2</v>
      </c>
      <c r="K108" s="230"/>
      <c r="L108" s="173"/>
      <c r="M108" s="173"/>
      <c r="N108" s="173"/>
      <c r="O108" s="173" t="str">
        <f t="shared" si="0"/>
        <v/>
      </c>
      <c r="P108" s="173" t="str">
        <f t="shared" si="0"/>
        <v/>
      </c>
      <c r="Q108" s="173" t="str">
        <f t="shared" si="1"/>
        <v/>
      </c>
    </row>
    <row r="109" spans="1:18" ht="27" customHeight="1" x14ac:dyDescent="0.2">
      <c r="A109" s="231" t="s">
        <v>71</v>
      </c>
      <c r="B109" s="232">
        <v>30395</v>
      </c>
      <c r="C109" s="236">
        <v>0</v>
      </c>
      <c r="D109" s="233">
        <v>-0.41499999999999998</v>
      </c>
      <c r="E109" s="234"/>
      <c r="F109" s="234"/>
      <c r="G109" s="235">
        <v>35.119999999999997</v>
      </c>
      <c r="H109" s="237"/>
      <c r="I109" s="238"/>
      <c r="J109" s="233">
        <v>0.15</v>
      </c>
      <c r="K109" s="230"/>
      <c r="L109" s="173"/>
      <c r="M109" s="173"/>
      <c r="N109" s="173"/>
      <c r="O109" s="173">
        <f t="shared" si="0"/>
        <v>35.119999999999997</v>
      </c>
      <c r="P109" s="173" t="str">
        <f t="shared" si="0"/>
        <v/>
      </c>
      <c r="Q109" s="173" t="str">
        <f t="shared" si="1"/>
        <v/>
      </c>
    </row>
    <row r="110" spans="1:18" ht="27" customHeight="1" x14ac:dyDescent="0.2">
      <c r="A110" s="231" t="s">
        <v>72</v>
      </c>
      <c r="B110" s="232">
        <v>30396</v>
      </c>
      <c r="C110" s="236">
        <v>0</v>
      </c>
      <c r="D110" s="241">
        <v>-3.363</v>
      </c>
      <c r="E110" s="242">
        <v>-0.28199999999999997</v>
      </c>
      <c r="F110" s="243">
        <v>-8.7999999999999995E-2</v>
      </c>
      <c r="G110" s="235">
        <v>35.119999999999997</v>
      </c>
      <c r="H110" s="237"/>
      <c r="I110" s="238"/>
      <c r="J110" s="233">
        <v>0.15</v>
      </c>
      <c r="K110" s="230"/>
      <c r="L110" s="173"/>
      <c r="M110" s="173"/>
      <c r="N110" s="173"/>
      <c r="O110" s="173">
        <f t="shared" si="0"/>
        <v>35.119999999999997</v>
      </c>
      <c r="P110" s="173" t="str">
        <f t="shared" si="0"/>
        <v/>
      </c>
      <c r="Q110" s="173" t="str">
        <f t="shared" si="1"/>
        <v/>
      </c>
    </row>
    <row r="111" spans="1:18" ht="27" customHeight="1" x14ac:dyDescent="0.2">
      <c r="A111" s="231" t="s">
        <v>112</v>
      </c>
      <c r="B111" s="232">
        <v>30397</v>
      </c>
      <c r="C111" s="236">
        <v>1</v>
      </c>
      <c r="D111" s="233">
        <v>0.49299999999999999</v>
      </c>
      <c r="E111" s="234"/>
      <c r="F111" s="234"/>
      <c r="G111" s="235">
        <v>0.73</v>
      </c>
      <c r="H111" s="237"/>
      <c r="I111" s="238"/>
      <c r="J111" s="234"/>
      <c r="K111" s="230"/>
      <c r="L111" s="173"/>
      <c r="M111" s="173"/>
      <c r="N111" s="173"/>
      <c r="O111" s="173">
        <f t="shared" si="0"/>
        <v>0.73</v>
      </c>
      <c r="P111" s="173" t="str">
        <f t="shared" si="0"/>
        <v/>
      </c>
      <c r="Q111" s="173" t="str">
        <f t="shared" si="1"/>
        <v/>
      </c>
    </row>
    <row r="112" spans="1:18" ht="27" customHeight="1" x14ac:dyDescent="0.2">
      <c r="A112" s="231" t="s">
        <v>113</v>
      </c>
      <c r="B112" s="232">
        <v>30398</v>
      </c>
      <c r="C112" s="236">
        <v>2</v>
      </c>
      <c r="D112" s="233">
        <v>0.52300000000000002</v>
      </c>
      <c r="E112" s="233">
        <v>0.27100000000000002</v>
      </c>
      <c r="F112" s="234"/>
      <c r="G112" s="235">
        <v>0.73</v>
      </c>
      <c r="H112" s="237"/>
      <c r="I112" s="238"/>
      <c r="J112" s="234"/>
      <c r="K112" s="230"/>
      <c r="L112" s="173"/>
      <c r="M112" s="173"/>
      <c r="N112" s="173"/>
      <c r="O112" s="173">
        <f t="shared" si="0"/>
        <v>0.73</v>
      </c>
      <c r="P112" s="173" t="str">
        <f t="shared" si="0"/>
        <v/>
      </c>
      <c r="Q112" s="173" t="str">
        <f t="shared" si="1"/>
        <v/>
      </c>
      <c r="R112" s="173"/>
    </row>
    <row r="113" spans="1:18" ht="27" customHeight="1" x14ac:dyDescent="0.2">
      <c r="A113" s="231" t="s">
        <v>114</v>
      </c>
      <c r="B113" s="232">
        <v>30399</v>
      </c>
      <c r="C113" s="236">
        <v>2</v>
      </c>
      <c r="D113" s="233">
        <v>0.26900000000000002</v>
      </c>
      <c r="E113" s="234"/>
      <c r="F113" s="234"/>
      <c r="G113" s="237"/>
      <c r="H113" s="237"/>
      <c r="I113" s="238"/>
      <c r="J113" s="234"/>
      <c r="K113" s="230"/>
      <c r="L113" s="173"/>
      <c r="M113" s="173"/>
      <c r="N113" s="173"/>
      <c r="O113" s="173" t="str">
        <f t="shared" si="0"/>
        <v/>
      </c>
      <c r="P113" s="173" t="str">
        <f t="shared" si="0"/>
        <v/>
      </c>
      <c r="Q113" s="173" t="str">
        <f t="shared" si="1"/>
        <v/>
      </c>
      <c r="R113" s="173"/>
    </row>
    <row r="114" spans="1:18" ht="27" customHeight="1" x14ac:dyDescent="0.2">
      <c r="A114" s="231" t="s">
        <v>115</v>
      </c>
      <c r="B114" s="232">
        <v>30400</v>
      </c>
      <c r="C114" s="236">
        <v>3</v>
      </c>
      <c r="D114" s="233">
        <v>0.41399999999999998</v>
      </c>
      <c r="E114" s="234"/>
      <c r="F114" s="234"/>
      <c r="G114" s="235">
        <v>1.52</v>
      </c>
      <c r="H114" s="237"/>
      <c r="I114" s="238"/>
      <c r="J114" s="234"/>
      <c r="K114" s="230"/>
      <c r="L114" s="173"/>
      <c r="M114" s="173"/>
      <c r="N114" s="173"/>
      <c r="O114" s="173">
        <f t="shared" si="0"/>
        <v>1.52</v>
      </c>
      <c r="P114" s="173" t="str">
        <f t="shared" si="0"/>
        <v/>
      </c>
      <c r="Q114" s="173" t="str">
        <f t="shared" si="1"/>
        <v/>
      </c>
      <c r="R114" s="173"/>
    </row>
    <row r="115" spans="1:18" ht="27" customHeight="1" x14ac:dyDescent="0.2">
      <c r="A115" s="231" t="s">
        <v>116</v>
      </c>
      <c r="B115" s="232">
        <v>30401</v>
      </c>
      <c r="C115" s="236">
        <v>4</v>
      </c>
      <c r="D115" s="233">
        <v>0.47</v>
      </c>
      <c r="E115" s="233">
        <v>0.27100000000000002</v>
      </c>
      <c r="F115" s="234"/>
      <c r="G115" s="235">
        <v>1.52</v>
      </c>
      <c r="H115" s="237"/>
      <c r="I115" s="238"/>
      <c r="J115" s="234"/>
      <c r="K115" s="230"/>
      <c r="L115" s="173"/>
      <c r="M115" s="173"/>
      <c r="N115" s="173"/>
      <c r="O115" s="173">
        <f t="shared" si="0"/>
        <v>1.52</v>
      </c>
      <c r="P115" s="173" t="str">
        <f t="shared" si="0"/>
        <v/>
      </c>
      <c r="Q115" s="173" t="str">
        <f t="shared" si="1"/>
        <v/>
      </c>
    </row>
    <row r="116" spans="1:18" ht="27" customHeight="1" x14ac:dyDescent="0.2">
      <c r="A116" s="231" t="s">
        <v>780</v>
      </c>
      <c r="B116" s="232">
        <v>30402</v>
      </c>
      <c r="C116" s="236">
        <v>4</v>
      </c>
      <c r="D116" s="233">
        <v>0.27100000000000002</v>
      </c>
      <c r="E116" s="234"/>
      <c r="F116" s="234"/>
      <c r="G116" s="237"/>
      <c r="H116" s="237"/>
      <c r="I116" s="238"/>
      <c r="J116" s="234"/>
      <c r="K116" s="230"/>
      <c r="L116" s="173"/>
      <c r="M116" s="173"/>
      <c r="N116" s="173"/>
      <c r="O116" s="173" t="str">
        <f t="shared" si="0"/>
        <v/>
      </c>
      <c r="P116" s="173" t="str">
        <f t="shared" si="0"/>
        <v/>
      </c>
      <c r="Q116" s="173" t="str">
        <f t="shared" si="1"/>
        <v/>
      </c>
    </row>
    <row r="117" spans="1:18" ht="27" customHeight="1" x14ac:dyDescent="0.2">
      <c r="A117" s="231" t="s">
        <v>117</v>
      </c>
      <c r="B117" s="232">
        <v>30403</v>
      </c>
      <c r="C117" s="236" t="s">
        <v>18</v>
      </c>
      <c r="D117" s="233">
        <v>0.46100000000000002</v>
      </c>
      <c r="E117" s="233">
        <v>0.26500000000000001</v>
      </c>
      <c r="F117" s="234"/>
      <c r="G117" s="235">
        <v>4.3</v>
      </c>
      <c r="H117" s="237"/>
      <c r="I117" s="238"/>
      <c r="J117" s="234"/>
      <c r="K117" s="230"/>
      <c r="L117" s="173"/>
      <c r="M117" s="173"/>
      <c r="N117" s="173"/>
      <c r="O117" s="173">
        <f t="shared" si="0"/>
        <v>4.3</v>
      </c>
      <c r="P117" s="173" t="str">
        <f t="shared" si="0"/>
        <v/>
      </c>
      <c r="Q117" s="173" t="str">
        <f t="shared" si="1"/>
        <v/>
      </c>
    </row>
    <row r="118" spans="1:18" ht="27" customHeight="1" x14ac:dyDescent="0.2">
      <c r="A118" s="231" t="s">
        <v>118</v>
      </c>
      <c r="B118" s="232">
        <v>30404</v>
      </c>
      <c r="C118" s="236" t="s">
        <v>18</v>
      </c>
      <c r="D118" s="233">
        <v>0.67200000000000004</v>
      </c>
      <c r="E118" s="233">
        <v>0.39500000000000002</v>
      </c>
      <c r="F118" s="234"/>
      <c r="G118" s="235">
        <v>8</v>
      </c>
      <c r="H118" s="237"/>
      <c r="I118" s="238"/>
      <c r="J118" s="234"/>
      <c r="K118" s="230"/>
      <c r="L118" s="173"/>
      <c r="M118" s="173"/>
      <c r="N118" s="173"/>
      <c r="O118" s="173">
        <f t="shared" si="0"/>
        <v>8</v>
      </c>
      <c r="P118" s="173" t="str">
        <f t="shared" si="0"/>
        <v/>
      </c>
      <c r="Q118" s="173" t="str">
        <f t="shared" si="1"/>
        <v/>
      </c>
    </row>
    <row r="119" spans="1:18" ht="27" customHeight="1" x14ac:dyDescent="0.2">
      <c r="A119" s="231" t="s">
        <v>119</v>
      </c>
      <c r="B119" s="232">
        <v>30405</v>
      </c>
      <c r="C119" s="236" t="s">
        <v>18</v>
      </c>
      <c r="D119" s="233">
        <v>0.64200000000000002</v>
      </c>
      <c r="E119" s="233">
        <v>0.44800000000000001</v>
      </c>
      <c r="F119" s="234"/>
      <c r="G119" s="235">
        <v>40.92</v>
      </c>
      <c r="H119" s="237"/>
      <c r="I119" s="238"/>
      <c r="J119" s="234"/>
      <c r="K119" s="230"/>
      <c r="L119" s="173"/>
      <c r="M119" s="173"/>
      <c r="N119" s="173"/>
      <c r="O119" s="173">
        <f t="shared" si="0"/>
        <v>40.92</v>
      </c>
      <c r="P119" s="173" t="str">
        <f t="shared" si="0"/>
        <v/>
      </c>
      <c r="Q119" s="173" t="str">
        <f t="shared" si="1"/>
        <v/>
      </c>
    </row>
    <row r="120" spans="1:18" ht="27" customHeight="1" x14ac:dyDescent="0.2">
      <c r="A120" s="231" t="s">
        <v>581</v>
      </c>
      <c r="B120" s="232">
        <v>30406</v>
      </c>
      <c r="C120" s="236">
        <v>0</v>
      </c>
      <c r="D120" s="241">
        <v>1.8090000000000002</v>
      </c>
      <c r="E120" s="242">
        <v>0.36899999999999999</v>
      </c>
      <c r="F120" s="243">
        <v>0.26900000000000002</v>
      </c>
      <c r="G120" s="235">
        <v>0.73</v>
      </c>
      <c r="H120" s="237"/>
      <c r="I120" s="238"/>
      <c r="J120" s="234"/>
      <c r="K120" s="230"/>
      <c r="L120" s="173"/>
      <c r="M120" s="173"/>
      <c r="N120" s="173"/>
      <c r="O120" s="173">
        <f t="shared" si="0"/>
        <v>0.73</v>
      </c>
      <c r="P120" s="173" t="str">
        <f t="shared" si="0"/>
        <v/>
      </c>
      <c r="Q120" s="173" t="str">
        <f t="shared" si="1"/>
        <v/>
      </c>
    </row>
    <row r="121" spans="1:18" ht="27" customHeight="1" x14ac:dyDescent="0.2">
      <c r="A121" s="231" t="s">
        <v>582</v>
      </c>
      <c r="B121" s="232">
        <v>30407</v>
      </c>
      <c r="C121" s="236">
        <v>0</v>
      </c>
      <c r="D121" s="241">
        <v>1.6319999999999999</v>
      </c>
      <c r="E121" s="242">
        <v>0.35299999999999998</v>
      </c>
      <c r="F121" s="243">
        <v>0.26500000000000001</v>
      </c>
      <c r="G121" s="235">
        <v>1.52</v>
      </c>
      <c r="H121" s="237"/>
      <c r="I121" s="238"/>
      <c r="J121" s="234"/>
      <c r="K121" s="230"/>
      <c r="L121" s="173"/>
      <c r="M121" s="173"/>
      <c r="N121" s="173"/>
      <c r="O121" s="173">
        <f t="shared" si="0"/>
        <v>1.52</v>
      </c>
      <c r="P121" s="173" t="str">
        <f t="shared" si="0"/>
        <v/>
      </c>
      <c r="Q121" s="173" t="str">
        <f t="shared" si="1"/>
        <v/>
      </c>
    </row>
    <row r="122" spans="1:18" ht="27" customHeight="1" x14ac:dyDescent="0.2">
      <c r="A122" s="231" t="s">
        <v>120</v>
      </c>
      <c r="B122" s="232">
        <v>30408</v>
      </c>
      <c r="C122" s="236">
        <v>0</v>
      </c>
      <c r="D122" s="241">
        <v>1.3480000000000001</v>
      </c>
      <c r="E122" s="242">
        <v>0.32700000000000001</v>
      </c>
      <c r="F122" s="243">
        <v>0.25900000000000001</v>
      </c>
      <c r="G122" s="235">
        <v>2.1800000000000002</v>
      </c>
      <c r="H122" s="235">
        <v>0.53</v>
      </c>
      <c r="I122" s="239">
        <v>1.1299999999999999</v>
      </c>
      <c r="J122" s="233">
        <v>3.9E-2</v>
      </c>
      <c r="K122" s="230"/>
      <c r="L122" s="173"/>
      <c r="M122" s="173"/>
      <c r="N122" s="173"/>
      <c r="O122" s="173">
        <f t="shared" ref="O122:P185" si="2">IF(G122&lt;&gt;"",ROUND(G122,2),"")</f>
        <v>2.1800000000000002</v>
      </c>
      <c r="P122" s="173">
        <f t="shared" si="2"/>
        <v>0.53</v>
      </c>
      <c r="Q122" s="173">
        <f t="shared" ref="Q122:Q185" si="3">IF(I122&lt;&gt;"",ROUND(I122,3),"")</f>
        <v>1.1299999999999999</v>
      </c>
      <c r="R122" s="173"/>
    </row>
    <row r="123" spans="1:18" ht="27" customHeight="1" x14ac:dyDescent="0.2">
      <c r="A123" s="231" t="s">
        <v>121</v>
      </c>
      <c r="B123" s="232">
        <v>30409</v>
      </c>
      <c r="C123" s="236">
        <v>0</v>
      </c>
      <c r="D123" s="241">
        <v>1.597</v>
      </c>
      <c r="E123" s="242">
        <v>0.44900000000000001</v>
      </c>
      <c r="F123" s="243">
        <v>0.378</v>
      </c>
      <c r="G123" s="235">
        <v>2.5499999999999998</v>
      </c>
      <c r="H123" s="235">
        <v>0.89</v>
      </c>
      <c r="I123" s="239">
        <v>1.66</v>
      </c>
      <c r="J123" s="233">
        <v>4.1999999999999996E-2</v>
      </c>
      <c r="K123" s="230"/>
      <c r="L123" s="173"/>
      <c r="M123" s="173"/>
      <c r="N123" s="173"/>
      <c r="O123" s="173">
        <f t="shared" si="2"/>
        <v>2.5499999999999998</v>
      </c>
      <c r="P123" s="173">
        <f t="shared" si="2"/>
        <v>0.89</v>
      </c>
      <c r="Q123" s="173">
        <f t="shared" si="3"/>
        <v>1.66</v>
      </c>
      <c r="R123" s="173"/>
    </row>
    <row r="124" spans="1:18" ht="27" customHeight="1" x14ac:dyDescent="0.2">
      <c r="A124" s="231" t="s">
        <v>122</v>
      </c>
      <c r="B124" s="232">
        <v>30410</v>
      </c>
      <c r="C124" s="236">
        <v>0</v>
      </c>
      <c r="D124" s="241">
        <v>1.538</v>
      </c>
      <c r="E124" s="242">
        <v>0.501</v>
      </c>
      <c r="F124" s="243">
        <v>0.44</v>
      </c>
      <c r="G124" s="235">
        <v>32.700000000000003</v>
      </c>
      <c r="H124" s="235">
        <v>1.1000000000000001</v>
      </c>
      <c r="I124" s="239">
        <v>2.13</v>
      </c>
      <c r="J124" s="233">
        <v>3.4999999999999996E-2</v>
      </c>
      <c r="K124" s="230"/>
      <c r="L124" s="173"/>
      <c r="M124" s="173"/>
      <c r="N124" s="173"/>
      <c r="O124" s="173">
        <f t="shared" si="2"/>
        <v>32.700000000000003</v>
      </c>
      <c r="P124" s="173">
        <f t="shared" si="2"/>
        <v>1.1000000000000001</v>
      </c>
      <c r="Q124" s="173">
        <f t="shared" si="3"/>
        <v>2.13</v>
      </c>
      <c r="R124" s="173"/>
    </row>
    <row r="125" spans="1:18" ht="27" customHeight="1" x14ac:dyDescent="0.2">
      <c r="A125" s="231" t="s">
        <v>193</v>
      </c>
      <c r="B125" s="232">
        <v>30411</v>
      </c>
      <c r="C125" s="236">
        <v>8</v>
      </c>
      <c r="D125" s="233">
        <v>0.56299999999999994</v>
      </c>
      <c r="E125" s="234"/>
      <c r="F125" s="234"/>
      <c r="G125" s="237"/>
      <c r="H125" s="237"/>
      <c r="I125" s="240"/>
      <c r="J125" s="234"/>
      <c r="K125" s="230"/>
      <c r="L125" s="173"/>
      <c r="M125" s="173"/>
      <c r="N125" s="173"/>
      <c r="O125" s="173" t="str">
        <f t="shared" si="2"/>
        <v/>
      </c>
      <c r="P125" s="173" t="str">
        <f t="shared" si="2"/>
        <v/>
      </c>
      <c r="Q125" s="173" t="str">
        <f t="shared" si="3"/>
        <v/>
      </c>
      <c r="R125" s="173"/>
    </row>
    <row r="126" spans="1:18" ht="27" customHeight="1" x14ac:dyDescent="0.2">
      <c r="A126" s="231" t="s">
        <v>194</v>
      </c>
      <c r="B126" s="232">
        <v>30412</v>
      </c>
      <c r="C126" s="236">
        <v>1</v>
      </c>
      <c r="D126" s="233">
        <v>0.61799999999999999</v>
      </c>
      <c r="E126" s="234"/>
      <c r="F126" s="234"/>
      <c r="G126" s="237"/>
      <c r="H126" s="237"/>
      <c r="I126" s="240"/>
      <c r="J126" s="234"/>
      <c r="K126" s="230"/>
      <c r="L126" s="173"/>
      <c r="M126" s="173"/>
      <c r="N126" s="173"/>
      <c r="O126" s="173" t="str">
        <f t="shared" si="2"/>
        <v/>
      </c>
      <c r="P126" s="173" t="str">
        <f t="shared" si="2"/>
        <v/>
      </c>
      <c r="Q126" s="173" t="str">
        <f t="shared" si="3"/>
        <v/>
      </c>
      <c r="R126" s="173"/>
    </row>
    <row r="127" spans="1:18" ht="27" customHeight="1" x14ac:dyDescent="0.2">
      <c r="A127" s="231" t="s">
        <v>195</v>
      </c>
      <c r="B127" s="232">
        <v>30413</v>
      </c>
      <c r="C127" s="236">
        <v>1</v>
      </c>
      <c r="D127" s="233">
        <v>0.749</v>
      </c>
      <c r="E127" s="234"/>
      <c r="F127" s="234"/>
      <c r="G127" s="237"/>
      <c r="H127" s="237"/>
      <c r="I127" s="240"/>
      <c r="J127" s="234"/>
      <c r="K127" s="230"/>
      <c r="L127" s="173"/>
      <c r="M127" s="173"/>
      <c r="N127" s="173"/>
      <c r="O127" s="173" t="str">
        <f t="shared" si="2"/>
        <v/>
      </c>
      <c r="P127" s="173" t="str">
        <f t="shared" si="2"/>
        <v/>
      </c>
      <c r="Q127" s="173" t="str">
        <f t="shared" si="3"/>
        <v/>
      </c>
      <c r="R127" s="173"/>
    </row>
    <row r="128" spans="1:18" ht="27" customHeight="1" x14ac:dyDescent="0.2">
      <c r="A128" s="231" t="s">
        <v>196</v>
      </c>
      <c r="B128" s="232">
        <v>30414</v>
      </c>
      <c r="C128" s="236">
        <v>1</v>
      </c>
      <c r="D128" s="233">
        <v>0.51</v>
      </c>
      <c r="E128" s="234"/>
      <c r="F128" s="234"/>
      <c r="G128" s="237"/>
      <c r="H128" s="237"/>
      <c r="I128" s="240"/>
      <c r="J128" s="234"/>
      <c r="K128" s="230"/>
      <c r="L128" s="173"/>
      <c r="M128" s="173"/>
      <c r="N128" s="173"/>
      <c r="O128" s="173" t="str">
        <f t="shared" si="2"/>
        <v/>
      </c>
      <c r="P128" s="173" t="str">
        <f t="shared" si="2"/>
        <v/>
      </c>
      <c r="Q128" s="173" t="str">
        <f t="shared" si="3"/>
        <v/>
      </c>
    </row>
    <row r="129" spans="1:18" ht="27" customHeight="1" x14ac:dyDescent="0.2">
      <c r="A129" s="231" t="s">
        <v>123</v>
      </c>
      <c r="B129" s="232">
        <v>30415</v>
      </c>
      <c r="C129" s="236">
        <v>0</v>
      </c>
      <c r="D129" s="244">
        <v>4.4619999999999997</v>
      </c>
      <c r="E129" s="245">
        <v>0.52600000000000002</v>
      </c>
      <c r="F129" s="243">
        <v>0.42899999999999999</v>
      </c>
      <c r="G129" s="237"/>
      <c r="H129" s="237"/>
      <c r="I129" s="238"/>
      <c r="J129" s="234"/>
      <c r="K129" s="230"/>
      <c r="L129" s="173"/>
      <c r="M129" s="173"/>
      <c r="N129" s="173"/>
      <c r="O129" s="173" t="str">
        <f t="shared" si="2"/>
        <v/>
      </c>
      <c r="P129" s="173" t="str">
        <f t="shared" si="2"/>
        <v/>
      </c>
      <c r="Q129" s="173" t="str">
        <f t="shared" si="3"/>
        <v/>
      </c>
    </row>
    <row r="130" spans="1:18" ht="27" customHeight="1" x14ac:dyDescent="0.2">
      <c r="A130" s="231" t="s">
        <v>583</v>
      </c>
      <c r="B130" s="232">
        <v>30416</v>
      </c>
      <c r="C130" s="236" t="s">
        <v>570</v>
      </c>
      <c r="D130" s="233">
        <v>-0.214</v>
      </c>
      <c r="E130" s="234"/>
      <c r="F130" s="234"/>
      <c r="G130" s="237"/>
      <c r="H130" s="237"/>
      <c r="I130" s="238"/>
      <c r="J130" s="234"/>
      <c r="K130" s="230"/>
      <c r="L130" s="173"/>
      <c r="M130" s="173"/>
      <c r="N130" s="173"/>
      <c r="O130" s="173" t="str">
        <f t="shared" si="2"/>
        <v/>
      </c>
      <c r="P130" s="173" t="str">
        <f t="shared" si="2"/>
        <v/>
      </c>
      <c r="Q130" s="173" t="str">
        <f t="shared" si="3"/>
        <v/>
      </c>
    </row>
    <row r="131" spans="1:18" ht="27" customHeight="1" x14ac:dyDescent="0.2">
      <c r="A131" s="231" t="s">
        <v>124</v>
      </c>
      <c r="B131" s="232">
        <v>30417</v>
      </c>
      <c r="C131" s="236">
        <v>8</v>
      </c>
      <c r="D131" s="233">
        <v>-0.23100000000000001</v>
      </c>
      <c r="E131" s="234"/>
      <c r="F131" s="234"/>
      <c r="G131" s="237"/>
      <c r="H131" s="237"/>
      <c r="I131" s="238"/>
      <c r="J131" s="234"/>
      <c r="K131" s="230"/>
      <c r="L131" s="173"/>
      <c r="M131" s="173"/>
      <c r="N131" s="173"/>
      <c r="O131" s="173" t="str">
        <f t="shared" si="2"/>
        <v/>
      </c>
      <c r="P131" s="173" t="str">
        <f t="shared" si="2"/>
        <v/>
      </c>
      <c r="Q131" s="173" t="str">
        <f t="shared" si="3"/>
        <v/>
      </c>
    </row>
    <row r="132" spans="1:18" ht="27" customHeight="1" x14ac:dyDescent="0.2">
      <c r="A132" s="231" t="s">
        <v>125</v>
      </c>
      <c r="B132" s="232">
        <v>30418</v>
      </c>
      <c r="C132" s="236">
        <v>0</v>
      </c>
      <c r="D132" s="233">
        <v>-0.214</v>
      </c>
      <c r="E132" s="234"/>
      <c r="F132" s="234"/>
      <c r="G132" s="237"/>
      <c r="H132" s="237"/>
      <c r="I132" s="238"/>
      <c r="J132" s="233">
        <v>6.8000000000000005E-2</v>
      </c>
      <c r="K132" s="230"/>
      <c r="L132" s="173"/>
      <c r="M132" s="173"/>
      <c r="N132" s="173"/>
      <c r="O132" s="173" t="str">
        <f t="shared" si="2"/>
        <v/>
      </c>
      <c r="P132" s="173" t="str">
        <f t="shared" si="2"/>
        <v/>
      </c>
      <c r="Q132" s="173" t="str">
        <f t="shared" si="3"/>
        <v/>
      </c>
    </row>
    <row r="133" spans="1:18" ht="27" customHeight="1" x14ac:dyDescent="0.2">
      <c r="A133" s="231" t="s">
        <v>126</v>
      </c>
      <c r="B133" s="232">
        <v>30419</v>
      </c>
      <c r="C133" s="236">
        <v>0</v>
      </c>
      <c r="D133" s="241">
        <v>-1.712</v>
      </c>
      <c r="E133" s="242">
        <v>-0.151</v>
      </c>
      <c r="F133" s="243">
        <v>-4.2000000000000003E-2</v>
      </c>
      <c r="G133" s="237"/>
      <c r="H133" s="237"/>
      <c r="I133" s="238"/>
      <c r="J133" s="233">
        <v>6.8000000000000005E-2</v>
      </c>
      <c r="K133" s="230"/>
      <c r="L133" s="173"/>
      <c r="M133" s="173"/>
      <c r="N133" s="173"/>
      <c r="O133" s="173" t="str">
        <f t="shared" si="2"/>
        <v/>
      </c>
      <c r="P133" s="173" t="str">
        <f t="shared" si="2"/>
        <v/>
      </c>
      <c r="Q133" s="173" t="str">
        <f t="shared" si="3"/>
        <v/>
      </c>
    </row>
    <row r="134" spans="1:18" ht="27" customHeight="1" x14ac:dyDescent="0.2">
      <c r="A134" s="231" t="s">
        <v>127</v>
      </c>
      <c r="B134" s="232">
        <v>30420</v>
      </c>
      <c r="C134" s="236">
        <v>0</v>
      </c>
      <c r="D134" s="233">
        <v>-0.23100000000000001</v>
      </c>
      <c r="E134" s="234"/>
      <c r="F134" s="234"/>
      <c r="G134" s="237"/>
      <c r="H134" s="237"/>
      <c r="I134" s="238"/>
      <c r="J134" s="233">
        <v>6.9000000000000006E-2</v>
      </c>
      <c r="K134" s="230"/>
      <c r="L134" s="173"/>
      <c r="M134" s="173"/>
      <c r="N134" s="173"/>
      <c r="O134" s="173" t="str">
        <f t="shared" si="2"/>
        <v/>
      </c>
      <c r="P134" s="173" t="str">
        <f t="shared" si="2"/>
        <v/>
      </c>
      <c r="Q134" s="173" t="str">
        <f t="shared" si="3"/>
        <v/>
      </c>
    </row>
    <row r="135" spans="1:18" ht="27" customHeight="1" x14ac:dyDescent="0.2">
      <c r="A135" s="231" t="s">
        <v>128</v>
      </c>
      <c r="B135" s="232">
        <v>30421</v>
      </c>
      <c r="C135" s="236">
        <v>0</v>
      </c>
      <c r="D135" s="241">
        <v>-1.8580000000000001</v>
      </c>
      <c r="E135" s="242">
        <v>-0.16300000000000001</v>
      </c>
      <c r="F135" s="243">
        <v>-4.5999999999999999E-2</v>
      </c>
      <c r="G135" s="237"/>
      <c r="H135" s="237"/>
      <c r="I135" s="238"/>
      <c r="J135" s="233">
        <v>6.9000000000000006E-2</v>
      </c>
      <c r="K135" s="230"/>
      <c r="L135" s="173"/>
      <c r="M135" s="173"/>
      <c r="N135" s="173"/>
      <c r="O135" s="173" t="str">
        <f t="shared" si="2"/>
        <v/>
      </c>
      <c r="P135" s="173" t="str">
        <f t="shared" si="2"/>
        <v/>
      </c>
      <c r="Q135" s="173" t="str">
        <f t="shared" si="3"/>
        <v/>
      </c>
    </row>
    <row r="136" spans="1:18" ht="27" customHeight="1" x14ac:dyDescent="0.2">
      <c r="A136" s="231" t="s">
        <v>129</v>
      </c>
      <c r="B136" s="232">
        <v>30422</v>
      </c>
      <c r="C136" s="236">
        <v>0</v>
      </c>
      <c r="D136" s="233">
        <v>-0.34799999999999998</v>
      </c>
      <c r="E136" s="234"/>
      <c r="F136" s="234"/>
      <c r="G136" s="235">
        <v>29.43</v>
      </c>
      <c r="H136" s="237"/>
      <c r="I136" s="238"/>
      <c r="J136" s="233">
        <v>0.126</v>
      </c>
      <c r="K136" s="230"/>
      <c r="L136" s="173"/>
      <c r="M136" s="173"/>
      <c r="N136" s="173"/>
      <c r="O136" s="173">
        <f t="shared" si="2"/>
        <v>29.43</v>
      </c>
      <c r="P136" s="173" t="str">
        <f t="shared" si="2"/>
        <v/>
      </c>
      <c r="Q136" s="173" t="str">
        <f t="shared" si="3"/>
        <v/>
      </c>
    </row>
    <row r="137" spans="1:18" ht="27" customHeight="1" x14ac:dyDescent="0.2">
      <c r="A137" s="231" t="s">
        <v>130</v>
      </c>
      <c r="B137" s="232">
        <v>30423</v>
      </c>
      <c r="C137" s="236">
        <v>0</v>
      </c>
      <c r="D137" s="241">
        <v>-2.8180000000000001</v>
      </c>
      <c r="E137" s="242">
        <v>-0.23699999999999999</v>
      </c>
      <c r="F137" s="243">
        <v>-7.2999999999999995E-2</v>
      </c>
      <c r="G137" s="235">
        <v>29.43</v>
      </c>
      <c r="H137" s="237"/>
      <c r="I137" s="238"/>
      <c r="J137" s="233">
        <v>0.126</v>
      </c>
      <c r="K137" s="230"/>
      <c r="L137" s="173"/>
      <c r="M137" s="173"/>
      <c r="N137" s="173"/>
      <c r="O137" s="173">
        <f t="shared" si="2"/>
        <v>29.43</v>
      </c>
      <c r="P137" s="173" t="str">
        <f t="shared" si="2"/>
        <v/>
      </c>
      <c r="Q137" s="173" t="str">
        <f t="shared" si="3"/>
        <v/>
      </c>
      <c r="R137" s="173"/>
    </row>
    <row r="138" spans="1:18" ht="27" customHeight="1" x14ac:dyDescent="0.2">
      <c r="A138" s="231" t="s">
        <v>131</v>
      </c>
      <c r="B138" s="232">
        <v>30424</v>
      </c>
      <c r="C138" s="236">
        <v>1</v>
      </c>
      <c r="D138" s="233">
        <v>0.27800000000000002</v>
      </c>
      <c r="E138" s="234"/>
      <c r="F138" s="234"/>
      <c r="G138" s="235">
        <v>0.42</v>
      </c>
      <c r="H138" s="237"/>
      <c r="I138" s="238"/>
      <c r="J138" s="234"/>
      <c r="K138" s="230"/>
      <c r="L138" s="173"/>
      <c r="M138" s="173"/>
      <c r="N138" s="173"/>
      <c r="O138" s="173">
        <f t="shared" si="2"/>
        <v>0.42</v>
      </c>
      <c r="P138" s="173" t="str">
        <f t="shared" si="2"/>
        <v/>
      </c>
      <c r="Q138" s="173" t="str">
        <f t="shared" si="3"/>
        <v/>
      </c>
      <c r="R138" s="173"/>
    </row>
    <row r="139" spans="1:18" ht="27" customHeight="1" x14ac:dyDescent="0.2">
      <c r="A139" s="231" t="s">
        <v>132</v>
      </c>
      <c r="B139" s="232">
        <v>30425</v>
      </c>
      <c r="C139" s="236">
        <v>2</v>
      </c>
      <c r="D139" s="233">
        <v>0.29599999999999999</v>
      </c>
      <c r="E139" s="233">
        <v>0.153</v>
      </c>
      <c r="F139" s="234"/>
      <c r="G139" s="235">
        <v>0.42</v>
      </c>
      <c r="H139" s="237"/>
      <c r="I139" s="238"/>
      <c r="J139" s="234"/>
      <c r="K139" s="230"/>
      <c r="L139" s="173"/>
      <c r="M139" s="173"/>
      <c r="N139" s="173"/>
      <c r="O139" s="173">
        <f t="shared" si="2"/>
        <v>0.42</v>
      </c>
      <c r="P139" s="173" t="str">
        <f t="shared" si="2"/>
        <v/>
      </c>
      <c r="Q139" s="173" t="str">
        <f t="shared" si="3"/>
        <v/>
      </c>
      <c r="R139" s="173"/>
    </row>
    <row r="140" spans="1:18" ht="27" customHeight="1" x14ac:dyDescent="0.2">
      <c r="A140" s="231" t="s">
        <v>133</v>
      </c>
      <c r="B140" s="232">
        <v>30426</v>
      </c>
      <c r="C140" s="236">
        <v>2</v>
      </c>
      <c r="D140" s="233">
        <v>0.153</v>
      </c>
      <c r="E140" s="234"/>
      <c r="F140" s="234"/>
      <c r="G140" s="237"/>
      <c r="H140" s="237"/>
      <c r="I140" s="238"/>
      <c r="J140" s="234"/>
      <c r="K140" s="230"/>
      <c r="L140" s="173"/>
      <c r="M140" s="173"/>
      <c r="N140" s="173"/>
      <c r="O140" s="173" t="str">
        <f t="shared" si="2"/>
        <v/>
      </c>
      <c r="P140" s="173" t="str">
        <f t="shared" si="2"/>
        <v/>
      </c>
      <c r="Q140" s="173" t="str">
        <f t="shared" si="3"/>
        <v/>
      </c>
    </row>
    <row r="141" spans="1:18" ht="27" customHeight="1" x14ac:dyDescent="0.2">
      <c r="A141" s="231" t="s">
        <v>134</v>
      </c>
      <c r="B141" s="232">
        <v>30427</v>
      </c>
      <c r="C141" s="236">
        <v>3</v>
      </c>
      <c r="D141" s="233">
        <v>0.23299999999999998</v>
      </c>
      <c r="E141" s="234"/>
      <c r="F141" s="234"/>
      <c r="G141" s="235">
        <v>0.86</v>
      </c>
      <c r="H141" s="237"/>
      <c r="I141" s="238"/>
      <c r="J141" s="234"/>
      <c r="K141" s="230"/>
      <c r="L141" s="173"/>
      <c r="M141" s="173"/>
      <c r="N141" s="173"/>
      <c r="O141" s="173">
        <f t="shared" si="2"/>
        <v>0.86</v>
      </c>
      <c r="P141" s="173" t="str">
        <f t="shared" si="2"/>
        <v/>
      </c>
      <c r="Q141" s="173" t="str">
        <f t="shared" si="3"/>
        <v/>
      </c>
    </row>
    <row r="142" spans="1:18" ht="27" customHeight="1" x14ac:dyDescent="0.2">
      <c r="A142" s="231" t="s">
        <v>135</v>
      </c>
      <c r="B142" s="232">
        <v>30428</v>
      </c>
      <c r="C142" s="236">
        <v>4</v>
      </c>
      <c r="D142" s="233">
        <v>0.26600000000000001</v>
      </c>
      <c r="E142" s="233">
        <v>0.154</v>
      </c>
      <c r="F142" s="234"/>
      <c r="G142" s="235">
        <v>0.86</v>
      </c>
      <c r="H142" s="237"/>
      <c r="I142" s="238"/>
      <c r="J142" s="234"/>
      <c r="K142" s="230"/>
      <c r="L142" s="173"/>
      <c r="M142" s="173"/>
      <c r="N142" s="173"/>
      <c r="O142" s="173">
        <f t="shared" si="2"/>
        <v>0.86</v>
      </c>
      <c r="P142" s="173" t="str">
        <f t="shared" si="2"/>
        <v/>
      </c>
      <c r="Q142" s="173" t="str">
        <f t="shared" si="3"/>
        <v/>
      </c>
    </row>
    <row r="143" spans="1:18" ht="27" customHeight="1" x14ac:dyDescent="0.2">
      <c r="A143" s="231" t="s">
        <v>781</v>
      </c>
      <c r="B143" s="232">
        <v>30429</v>
      </c>
      <c r="C143" s="236">
        <v>4</v>
      </c>
      <c r="D143" s="233">
        <v>0.153</v>
      </c>
      <c r="E143" s="234"/>
      <c r="F143" s="234"/>
      <c r="G143" s="237"/>
      <c r="H143" s="237"/>
      <c r="I143" s="238"/>
      <c r="J143" s="234"/>
      <c r="K143" s="230"/>
      <c r="L143" s="173"/>
      <c r="M143" s="173"/>
      <c r="N143" s="173"/>
      <c r="O143" s="173" t="str">
        <f t="shared" si="2"/>
        <v/>
      </c>
      <c r="P143" s="173" t="str">
        <f t="shared" si="2"/>
        <v/>
      </c>
      <c r="Q143" s="173" t="str">
        <f t="shared" si="3"/>
        <v/>
      </c>
    </row>
    <row r="144" spans="1:18" ht="27" customHeight="1" x14ac:dyDescent="0.2">
      <c r="A144" s="231" t="s">
        <v>136</v>
      </c>
      <c r="B144" s="232">
        <v>30430</v>
      </c>
      <c r="C144" s="236" t="s">
        <v>18</v>
      </c>
      <c r="D144" s="233">
        <v>0.26100000000000001</v>
      </c>
      <c r="E144" s="233">
        <v>0.15</v>
      </c>
      <c r="F144" s="234"/>
      <c r="G144" s="235">
        <v>2.4300000000000002</v>
      </c>
      <c r="H144" s="237"/>
      <c r="I144" s="238"/>
      <c r="J144" s="234"/>
      <c r="K144" s="230"/>
      <c r="L144" s="173"/>
      <c r="M144" s="173"/>
      <c r="N144" s="173"/>
      <c r="O144" s="173">
        <f t="shared" si="2"/>
        <v>2.4300000000000002</v>
      </c>
      <c r="P144" s="173" t="str">
        <f t="shared" si="2"/>
        <v/>
      </c>
      <c r="Q144" s="173" t="str">
        <f t="shared" si="3"/>
        <v/>
      </c>
    </row>
    <row r="145" spans="1:18" ht="27" customHeight="1" x14ac:dyDescent="0.2">
      <c r="A145" s="231" t="s">
        <v>137</v>
      </c>
      <c r="B145" s="232">
        <v>30431</v>
      </c>
      <c r="C145" s="236" t="s">
        <v>18</v>
      </c>
      <c r="D145" s="233">
        <v>0.38</v>
      </c>
      <c r="E145" s="233">
        <v>0.223</v>
      </c>
      <c r="F145" s="234"/>
      <c r="G145" s="235">
        <v>4.5199999999999996</v>
      </c>
      <c r="H145" s="237"/>
      <c r="I145" s="238"/>
      <c r="J145" s="234"/>
      <c r="K145" s="230"/>
      <c r="L145" s="173"/>
      <c r="M145" s="173"/>
      <c r="N145" s="173"/>
      <c r="O145" s="173">
        <f t="shared" si="2"/>
        <v>4.5199999999999996</v>
      </c>
      <c r="P145" s="173" t="str">
        <f t="shared" si="2"/>
        <v/>
      </c>
      <c r="Q145" s="173" t="str">
        <f t="shared" si="3"/>
        <v/>
      </c>
    </row>
    <row r="146" spans="1:18" ht="27" customHeight="1" x14ac:dyDescent="0.2">
      <c r="A146" s="231" t="s">
        <v>138</v>
      </c>
      <c r="B146" s="232">
        <v>30432</v>
      </c>
      <c r="C146" s="236" t="s">
        <v>18</v>
      </c>
      <c r="D146" s="233">
        <v>0.36199999999999999</v>
      </c>
      <c r="E146" s="233">
        <v>0.253</v>
      </c>
      <c r="F146" s="234"/>
      <c r="G146" s="235">
        <v>23.13</v>
      </c>
      <c r="H146" s="237"/>
      <c r="I146" s="238"/>
      <c r="J146" s="234"/>
      <c r="K146" s="230"/>
      <c r="L146" s="173"/>
      <c r="M146" s="173"/>
      <c r="N146" s="173"/>
      <c r="O146" s="173">
        <f t="shared" si="2"/>
        <v>23.13</v>
      </c>
      <c r="P146" s="173" t="str">
        <f t="shared" si="2"/>
        <v/>
      </c>
      <c r="Q146" s="173" t="str">
        <f t="shared" si="3"/>
        <v/>
      </c>
    </row>
    <row r="147" spans="1:18" ht="27" customHeight="1" x14ac:dyDescent="0.2">
      <c r="A147" s="231" t="s">
        <v>584</v>
      </c>
      <c r="B147" s="232">
        <v>30433</v>
      </c>
      <c r="C147" s="236">
        <v>0</v>
      </c>
      <c r="D147" s="241">
        <v>1.0230000000000001</v>
      </c>
      <c r="E147" s="242">
        <v>0.20799999999999999</v>
      </c>
      <c r="F147" s="243">
        <v>0.152</v>
      </c>
      <c r="G147" s="235">
        <v>0.42</v>
      </c>
      <c r="H147" s="237"/>
      <c r="I147" s="238"/>
      <c r="J147" s="234"/>
      <c r="K147" s="230"/>
      <c r="L147" s="173"/>
      <c r="M147" s="173"/>
      <c r="N147" s="173"/>
      <c r="O147" s="173">
        <f t="shared" si="2"/>
        <v>0.42</v>
      </c>
      <c r="P147" s="173" t="str">
        <f t="shared" si="2"/>
        <v/>
      </c>
      <c r="Q147" s="173" t="str">
        <f t="shared" si="3"/>
        <v/>
      </c>
      <c r="R147" s="173"/>
    </row>
    <row r="148" spans="1:18" ht="27" customHeight="1" x14ac:dyDescent="0.2">
      <c r="A148" s="231" t="s">
        <v>585</v>
      </c>
      <c r="B148" s="232">
        <v>30434</v>
      </c>
      <c r="C148" s="236">
        <v>0</v>
      </c>
      <c r="D148" s="241">
        <v>0.92199999999999993</v>
      </c>
      <c r="E148" s="242">
        <v>0.2</v>
      </c>
      <c r="F148" s="243">
        <v>0.15</v>
      </c>
      <c r="G148" s="235">
        <v>0.86</v>
      </c>
      <c r="H148" s="237"/>
      <c r="I148" s="238"/>
      <c r="J148" s="234"/>
      <c r="K148" s="230"/>
      <c r="L148" s="173"/>
      <c r="M148" s="173"/>
      <c r="N148" s="173"/>
      <c r="O148" s="173">
        <f t="shared" si="2"/>
        <v>0.86</v>
      </c>
      <c r="P148" s="173" t="str">
        <f t="shared" si="2"/>
        <v/>
      </c>
      <c r="Q148" s="173" t="str">
        <f t="shared" si="3"/>
        <v/>
      </c>
      <c r="R148" s="173"/>
    </row>
    <row r="149" spans="1:18" ht="27" customHeight="1" x14ac:dyDescent="0.2">
      <c r="A149" s="231" t="s">
        <v>139</v>
      </c>
      <c r="B149" s="232">
        <v>30435</v>
      </c>
      <c r="C149" s="236">
        <v>0</v>
      </c>
      <c r="D149" s="241">
        <v>0.76200000000000001</v>
      </c>
      <c r="E149" s="242">
        <v>0.185</v>
      </c>
      <c r="F149" s="243">
        <v>0.14599999999999999</v>
      </c>
      <c r="G149" s="235">
        <v>1.23</v>
      </c>
      <c r="H149" s="235">
        <v>0.3</v>
      </c>
      <c r="I149" s="239">
        <v>0.64</v>
      </c>
      <c r="J149" s="233">
        <v>2.0999999999999998E-2</v>
      </c>
      <c r="K149" s="230"/>
      <c r="L149" s="173"/>
      <c r="M149" s="173"/>
      <c r="N149" s="173"/>
      <c r="O149" s="173">
        <f t="shared" si="2"/>
        <v>1.23</v>
      </c>
      <c r="P149" s="173">
        <f t="shared" si="2"/>
        <v>0.3</v>
      </c>
      <c r="Q149" s="173">
        <f t="shared" si="3"/>
        <v>0.64</v>
      </c>
      <c r="R149" s="173"/>
    </row>
    <row r="150" spans="1:18" ht="27" customHeight="1" x14ac:dyDescent="0.2">
      <c r="A150" s="231" t="s">
        <v>140</v>
      </c>
      <c r="B150" s="232">
        <v>30436</v>
      </c>
      <c r="C150" s="236">
        <v>0</v>
      </c>
      <c r="D150" s="241">
        <v>0.90300000000000002</v>
      </c>
      <c r="E150" s="242">
        <v>0.254</v>
      </c>
      <c r="F150" s="243">
        <v>0.214</v>
      </c>
      <c r="G150" s="235">
        <v>1.44</v>
      </c>
      <c r="H150" s="235">
        <v>0.5</v>
      </c>
      <c r="I150" s="239">
        <v>0.94</v>
      </c>
      <c r="J150" s="233">
        <v>2.3E-2</v>
      </c>
      <c r="K150" s="230"/>
      <c r="L150" s="173"/>
      <c r="M150" s="173"/>
      <c r="N150" s="173"/>
      <c r="O150" s="173">
        <f t="shared" si="2"/>
        <v>1.44</v>
      </c>
      <c r="P150" s="173">
        <f t="shared" si="2"/>
        <v>0.5</v>
      </c>
      <c r="Q150" s="173">
        <f t="shared" si="3"/>
        <v>0.94</v>
      </c>
      <c r="R150" s="173"/>
    </row>
    <row r="151" spans="1:18" ht="27" customHeight="1" x14ac:dyDescent="0.2">
      <c r="A151" s="231" t="s">
        <v>141</v>
      </c>
      <c r="B151" s="232">
        <v>30437</v>
      </c>
      <c r="C151" s="236">
        <v>0</v>
      </c>
      <c r="D151" s="241">
        <v>0.86799999999999999</v>
      </c>
      <c r="E151" s="242">
        <v>0.28299999999999997</v>
      </c>
      <c r="F151" s="243">
        <v>0.249</v>
      </c>
      <c r="G151" s="235">
        <v>18.48</v>
      </c>
      <c r="H151" s="235">
        <v>0.62</v>
      </c>
      <c r="I151" s="239">
        <v>1.2</v>
      </c>
      <c r="J151" s="233">
        <v>0.02</v>
      </c>
      <c r="K151" s="230"/>
      <c r="L151" s="173"/>
      <c r="M151" s="173"/>
      <c r="N151" s="173"/>
      <c r="O151" s="173">
        <f t="shared" si="2"/>
        <v>18.48</v>
      </c>
      <c r="P151" s="173">
        <f t="shared" si="2"/>
        <v>0.62</v>
      </c>
      <c r="Q151" s="173">
        <f t="shared" si="3"/>
        <v>1.2</v>
      </c>
      <c r="R151" s="173"/>
    </row>
    <row r="152" spans="1:18" ht="27" customHeight="1" x14ac:dyDescent="0.2">
      <c r="A152" s="231" t="s">
        <v>197</v>
      </c>
      <c r="B152" s="232">
        <v>30438</v>
      </c>
      <c r="C152" s="236">
        <v>8</v>
      </c>
      <c r="D152" s="233">
        <v>0.318</v>
      </c>
      <c r="E152" s="234"/>
      <c r="F152" s="234"/>
      <c r="G152" s="237"/>
      <c r="H152" s="237"/>
      <c r="I152" s="240"/>
      <c r="J152" s="234"/>
      <c r="K152" s="230"/>
      <c r="L152" s="173"/>
      <c r="M152" s="173"/>
      <c r="N152" s="173"/>
      <c r="O152" s="173" t="str">
        <f t="shared" si="2"/>
        <v/>
      </c>
      <c r="P152" s="173" t="str">
        <f t="shared" si="2"/>
        <v/>
      </c>
      <c r="Q152" s="173" t="str">
        <f t="shared" si="3"/>
        <v/>
      </c>
      <c r="R152" s="173"/>
    </row>
    <row r="153" spans="1:18" ht="27" customHeight="1" x14ac:dyDescent="0.2">
      <c r="A153" s="231" t="s">
        <v>198</v>
      </c>
      <c r="B153" s="232">
        <v>30439</v>
      </c>
      <c r="C153" s="236">
        <v>1</v>
      </c>
      <c r="D153" s="233">
        <v>0.35</v>
      </c>
      <c r="E153" s="234"/>
      <c r="F153" s="234"/>
      <c r="G153" s="237"/>
      <c r="H153" s="237"/>
      <c r="I153" s="240"/>
      <c r="J153" s="234"/>
      <c r="K153" s="230"/>
      <c r="L153" s="173"/>
      <c r="M153" s="173"/>
      <c r="N153" s="173"/>
      <c r="O153" s="173" t="str">
        <f t="shared" si="2"/>
        <v/>
      </c>
      <c r="P153" s="173" t="str">
        <f t="shared" si="2"/>
        <v/>
      </c>
      <c r="Q153" s="173" t="str">
        <f t="shared" si="3"/>
        <v/>
      </c>
    </row>
    <row r="154" spans="1:18" ht="27" customHeight="1" x14ac:dyDescent="0.2">
      <c r="A154" s="231" t="s">
        <v>199</v>
      </c>
      <c r="B154" s="232">
        <v>30440</v>
      </c>
      <c r="C154" s="236">
        <v>1</v>
      </c>
      <c r="D154" s="233">
        <v>0.42299999999999999</v>
      </c>
      <c r="E154" s="234"/>
      <c r="F154" s="234"/>
      <c r="G154" s="237"/>
      <c r="H154" s="237"/>
      <c r="I154" s="238"/>
      <c r="J154" s="234"/>
      <c r="K154" s="230"/>
      <c r="L154" s="173"/>
      <c r="M154" s="173"/>
      <c r="N154" s="173"/>
      <c r="O154" s="173" t="str">
        <f t="shared" si="2"/>
        <v/>
      </c>
      <c r="P154" s="173" t="str">
        <f t="shared" si="2"/>
        <v/>
      </c>
      <c r="Q154" s="173" t="str">
        <f t="shared" si="3"/>
        <v/>
      </c>
    </row>
    <row r="155" spans="1:18" ht="27" customHeight="1" x14ac:dyDescent="0.2">
      <c r="A155" s="231" t="s">
        <v>200</v>
      </c>
      <c r="B155" s="232">
        <v>30441</v>
      </c>
      <c r="C155" s="236">
        <v>1</v>
      </c>
      <c r="D155" s="233">
        <v>0.28899999999999998</v>
      </c>
      <c r="E155" s="234"/>
      <c r="F155" s="234"/>
      <c r="G155" s="237"/>
      <c r="H155" s="237"/>
      <c r="I155" s="238"/>
      <c r="J155" s="234"/>
      <c r="K155" s="230"/>
      <c r="L155" s="173"/>
      <c r="M155" s="173"/>
      <c r="N155" s="173"/>
      <c r="O155" s="173" t="str">
        <f t="shared" si="2"/>
        <v/>
      </c>
      <c r="P155" s="173" t="str">
        <f t="shared" si="2"/>
        <v/>
      </c>
      <c r="Q155" s="173" t="str">
        <f t="shared" si="3"/>
        <v/>
      </c>
    </row>
    <row r="156" spans="1:18" ht="27" customHeight="1" x14ac:dyDescent="0.2">
      <c r="A156" s="231" t="s">
        <v>142</v>
      </c>
      <c r="B156" s="232">
        <v>30442</v>
      </c>
      <c r="C156" s="236">
        <v>0</v>
      </c>
      <c r="D156" s="244">
        <v>2.5219999999999998</v>
      </c>
      <c r="E156" s="245">
        <v>0.29799999999999999</v>
      </c>
      <c r="F156" s="243">
        <v>0.24199999999999999</v>
      </c>
      <c r="G156" s="237"/>
      <c r="H156" s="237"/>
      <c r="I156" s="238"/>
      <c r="J156" s="234"/>
      <c r="K156" s="230"/>
      <c r="L156" s="173"/>
      <c r="M156" s="173"/>
      <c r="N156" s="173"/>
      <c r="O156" s="173" t="str">
        <f t="shared" si="2"/>
        <v/>
      </c>
      <c r="P156" s="173" t="str">
        <f t="shared" si="2"/>
        <v/>
      </c>
      <c r="Q156" s="173" t="str">
        <f t="shared" si="3"/>
        <v/>
      </c>
    </row>
    <row r="157" spans="1:18" ht="27" customHeight="1" x14ac:dyDescent="0.2">
      <c r="A157" s="231" t="s">
        <v>586</v>
      </c>
      <c r="B157" s="232">
        <v>30443</v>
      </c>
      <c r="C157" s="236" t="s">
        <v>570</v>
      </c>
      <c r="D157" s="233">
        <v>-0.121</v>
      </c>
      <c r="E157" s="234"/>
      <c r="F157" s="234"/>
      <c r="G157" s="237"/>
      <c r="H157" s="237"/>
      <c r="I157" s="238"/>
      <c r="J157" s="234"/>
      <c r="K157" s="230"/>
      <c r="L157" s="173"/>
      <c r="M157" s="173"/>
      <c r="N157" s="173"/>
      <c r="O157" s="173" t="str">
        <f t="shared" si="2"/>
        <v/>
      </c>
      <c r="P157" s="173" t="str">
        <f t="shared" si="2"/>
        <v/>
      </c>
      <c r="Q157" s="173" t="str">
        <f t="shared" si="3"/>
        <v/>
      </c>
    </row>
    <row r="158" spans="1:18" ht="27" customHeight="1" x14ac:dyDescent="0.2">
      <c r="A158" s="231" t="s">
        <v>143</v>
      </c>
      <c r="B158" s="232">
        <v>30444</v>
      </c>
      <c r="C158" s="236">
        <v>8</v>
      </c>
      <c r="D158" s="233">
        <v>-0.13100000000000001</v>
      </c>
      <c r="E158" s="234"/>
      <c r="F158" s="234"/>
      <c r="G158" s="237"/>
      <c r="H158" s="237"/>
      <c r="I158" s="238"/>
      <c r="J158" s="234"/>
      <c r="K158" s="230"/>
      <c r="L158" s="173"/>
      <c r="M158" s="173"/>
      <c r="N158" s="173"/>
      <c r="O158" s="173" t="str">
        <f t="shared" si="2"/>
        <v/>
      </c>
      <c r="P158" s="173" t="str">
        <f t="shared" si="2"/>
        <v/>
      </c>
      <c r="Q158" s="173" t="str">
        <f t="shared" si="3"/>
        <v/>
      </c>
    </row>
    <row r="159" spans="1:18" ht="27" customHeight="1" x14ac:dyDescent="0.2">
      <c r="A159" s="231" t="s">
        <v>144</v>
      </c>
      <c r="B159" s="232">
        <v>30445</v>
      </c>
      <c r="C159" s="236">
        <v>0</v>
      </c>
      <c r="D159" s="233">
        <v>-0.121</v>
      </c>
      <c r="E159" s="234"/>
      <c r="F159" s="234"/>
      <c r="G159" s="237"/>
      <c r="H159" s="237"/>
      <c r="I159" s="238"/>
      <c r="J159" s="233">
        <v>3.7999999999999999E-2</v>
      </c>
      <c r="K159" s="230"/>
      <c r="L159" s="173"/>
      <c r="M159" s="173"/>
      <c r="N159" s="173"/>
      <c r="O159" s="173" t="str">
        <f t="shared" si="2"/>
        <v/>
      </c>
      <c r="P159" s="173" t="str">
        <f t="shared" si="2"/>
        <v/>
      </c>
      <c r="Q159" s="173" t="str">
        <f t="shared" si="3"/>
        <v/>
      </c>
    </row>
    <row r="160" spans="1:18" ht="27" customHeight="1" x14ac:dyDescent="0.2">
      <c r="A160" s="231" t="s">
        <v>145</v>
      </c>
      <c r="B160" s="232">
        <v>30446</v>
      </c>
      <c r="C160" s="236">
        <v>0</v>
      </c>
      <c r="D160" s="241">
        <v>-0.96699999999999997</v>
      </c>
      <c r="E160" s="242">
        <v>-8.5999999999999993E-2</v>
      </c>
      <c r="F160" s="243">
        <v>-2.4E-2</v>
      </c>
      <c r="G160" s="237"/>
      <c r="H160" s="237"/>
      <c r="I160" s="238"/>
      <c r="J160" s="233">
        <v>3.7999999999999999E-2</v>
      </c>
      <c r="K160" s="230"/>
      <c r="L160" s="173"/>
      <c r="M160" s="173"/>
      <c r="N160" s="173"/>
      <c r="O160" s="173" t="str">
        <f t="shared" si="2"/>
        <v/>
      </c>
      <c r="P160" s="173" t="str">
        <f t="shared" si="2"/>
        <v/>
      </c>
      <c r="Q160" s="173" t="str">
        <f t="shared" si="3"/>
        <v/>
      </c>
    </row>
    <row r="161" spans="1:18" ht="27" customHeight="1" x14ac:dyDescent="0.2">
      <c r="A161" s="231" t="s">
        <v>146</v>
      </c>
      <c r="B161" s="232">
        <v>30447</v>
      </c>
      <c r="C161" s="236">
        <v>0</v>
      </c>
      <c r="D161" s="233">
        <v>-0.13100000000000001</v>
      </c>
      <c r="E161" s="234"/>
      <c r="F161" s="234"/>
      <c r="G161" s="237"/>
      <c r="H161" s="237"/>
      <c r="I161" s="238"/>
      <c r="J161" s="233">
        <v>3.9E-2</v>
      </c>
      <c r="K161" s="230"/>
      <c r="L161" s="173"/>
      <c r="M161" s="173"/>
      <c r="N161" s="173"/>
      <c r="O161" s="173" t="str">
        <f t="shared" si="2"/>
        <v/>
      </c>
      <c r="P161" s="173" t="str">
        <f t="shared" si="2"/>
        <v/>
      </c>
      <c r="Q161" s="173" t="str">
        <f t="shared" si="3"/>
        <v/>
      </c>
    </row>
    <row r="162" spans="1:18" ht="27" customHeight="1" x14ac:dyDescent="0.2">
      <c r="A162" s="231" t="s">
        <v>147</v>
      </c>
      <c r="B162" s="232">
        <v>30448</v>
      </c>
      <c r="C162" s="236">
        <v>0</v>
      </c>
      <c r="D162" s="241">
        <v>-1.05</v>
      </c>
      <c r="E162" s="242">
        <v>-9.1999999999999998E-2</v>
      </c>
      <c r="F162" s="243">
        <v>-2.5999999999999999E-2</v>
      </c>
      <c r="G162" s="237"/>
      <c r="H162" s="237"/>
      <c r="I162" s="238"/>
      <c r="J162" s="233">
        <v>3.9E-2</v>
      </c>
      <c r="K162" s="230"/>
      <c r="L162" s="173"/>
      <c r="M162" s="173"/>
      <c r="N162" s="173"/>
      <c r="O162" s="173" t="str">
        <f t="shared" si="2"/>
        <v/>
      </c>
      <c r="P162" s="173" t="str">
        <f t="shared" si="2"/>
        <v/>
      </c>
      <c r="Q162" s="173" t="str">
        <f t="shared" si="3"/>
        <v/>
      </c>
      <c r="R162" s="173"/>
    </row>
    <row r="163" spans="1:18" ht="27" customHeight="1" x14ac:dyDescent="0.2">
      <c r="A163" s="231" t="s">
        <v>148</v>
      </c>
      <c r="B163" s="232">
        <v>30449</v>
      </c>
      <c r="C163" s="236">
        <v>0</v>
      </c>
      <c r="D163" s="233">
        <v>-0.19700000000000001</v>
      </c>
      <c r="E163" s="234"/>
      <c r="F163" s="234"/>
      <c r="G163" s="235">
        <v>16.63</v>
      </c>
      <c r="H163" s="237"/>
      <c r="I163" s="238"/>
      <c r="J163" s="233">
        <v>7.0999999999999994E-2</v>
      </c>
      <c r="K163" s="230"/>
      <c r="L163" s="173"/>
      <c r="M163" s="173"/>
      <c r="N163" s="173"/>
      <c r="O163" s="173">
        <f t="shared" si="2"/>
        <v>16.63</v>
      </c>
      <c r="P163" s="173" t="str">
        <f t="shared" si="2"/>
        <v/>
      </c>
      <c r="Q163" s="173" t="str">
        <f t="shared" si="3"/>
        <v/>
      </c>
      <c r="R163" s="173"/>
    </row>
    <row r="164" spans="1:18" ht="27" customHeight="1" x14ac:dyDescent="0.2">
      <c r="A164" s="231" t="s">
        <v>149</v>
      </c>
      <c r="B164" s="232">
        <v>30450</v>
      </c>
      <c r="C164" s="236">
        <v>0</v>
      </c>
      <c r="D164" s="241">
        <v>-1.593</v>
      </c>
      <c r="E164" s="242">
        <v>-0.13400000000000001</v>
      </c>
      <c r="F164" s="243">
        <v>-4.2000000000000003E-2</v>
      </c>
      <c r="G164" s="235">
        <v>16.63</v>
      </c>
      <c r="H164" s="237"/>
      <c r="I164" s="238"/>
      <c r="J164" s="233">
        <v>7.0999999999999994E-2</v>
      </c>
      <c r="K164" s="230"/>
      <c r="L164" s="173"/>
      <c r="M164" s="173"/>
      <c r="N164" s="173"/>
      <c r="O164" s="173">
        <f t="shared" si="2"/>
        <v>16.63</v>
      </c>
      <c r="P164" s="173" t="str">
        <f t="shared" si="2"/>
        <v/>
      </c>
      <c r="Q164" s="173" t="str">
        <f t="shared" si="3"/>
        <v/>
      </c>
      <c r="R164" s="173"/>
    </row>
    <row r="165" spans="1:18" ht="27" customHeight="1" x14ac:dyDescent="0.2">
      <c r="A165" s="231" t="s">
        <v>150</v>
      </c>
      <c r="B165" s="232">
        <v>30451</v>
      </c>
      <c r="C165" s="236">
        <v>1</v>
      </c>
      <c r="D165" s="233">
        <v>0.08</v>
      </c>
      <c r="E165" s="234"/>
      <c r="F165" s="234"/>
      <c r="G165" s="235">
        <v>0.12</v>
      </c>
      <c r="H165" s="237"/>
      <c r="I165" s="238"/>
      <c r="J165" s="234"/>
      <c r="K165" s="230"/>
      <c r="L165" s="173"/>
      <c r="M165" s="173"/>
      <c r="N165" s="173"/>
      <c r="O165" s="173">
        <f t="shared" si="2"/>
        <v>0.12</v>
      </c>
      <c r="P165" s="173" t="str">
        <f t="shared" si="2"/>
        <v/>
      </c>
      <c r="Q165" s="173" t="str">
        <f t="shared" si="3"/>
        <v/>
      </c>
    </row>
    <row r="166" spans="1:18" ht="27" customHeight="1" x14ac:dyDescent="0.2">
      <c r="A166" s="231" t="s">
        <v>151</v>
      </c>
      <c r="B166" s="232">
        <v>30452</v>
      </c>
      <c r="C166" s="236">
        <v>2</v>
      </c>
      <c r="D166" s="233">
        <v>8.5999999999999993E-2</v>
      </c>
      <c r="E166" s="233">
        <v>4.3999999999999997E-2</v>
      </c>
      <c r="F166" s="234"/>
      <c r="G166" s="235">
        <v>0.12</v>
      </c>
      <c r="H166" s="237"/>
      <c r="I166" s="238"/>
      <c r="J166" s="234"/>
      <c r="K166" s="230"/>
      <c r="L166" s="173"/>
      <c r="M166" s="173"/>
      <c r="N166" s="173"/>
      <c r="O166" s="173">
        <f t="shared" si="2"/>
        <v>0.12</v>
      </c>
      <c r="P166" s="173" t="str">
        <f t="shared" si="2"/>
        <v/>
      </c>
      <c r="Q166" s="173" t="str">
        <f t="shared" si="3"/>
        <v/>
      </c>
    </row>
    <row r="167" spans="1:18" ht="27" customHeight="1" x14ac:dyDescent="0.2">
      <c r="A167" s="231" t="s">
        <v>152</v>
      </c>
      <c r="B167" s="232">
        <v>30453</v>
      </c>
      <c r="C167" s="236">
        <v>2</v>
      </c>
      <c r="D167" s="233">
        <v>4.3999999999999997E-2</v>
      </c>
      <c r="E167" s="234"/>
      <c r="F167" s="234"/>
      <c r="G167" s="237"/>
      <c r="H167" s="237"/>
      <c r="I167" s="238"/>
      <c r="J167" s="234"/>
      <c r="K167" s="230"/>
      <c r="L167" s="173"/>
      <c r="M167" s="173"/>
      <c r="N167" s="173"/>
      <c r="O167" s="173" t="str">
        <f t="shared" si="2"/>
        <v/>
      </c>
      <c r="P167" s="173" t="str">
        <f t="shared" si="2"/>
        <v/>
      </c>
      <c r="Q167" s="173" t="str">
        <f t="shared" si="3"/>
        <v/>
      </c>
    </row>
    <row r="168" spans="1:18" ht="27" customHeight="1" x14ac:dyDescent="0.2">
      <c r="A168" s="231" t="s">
        <v>153</v>
      </c>
      <c r="B168" s="232">
        <v>30454</v>
      </c>
      <c r="C168" s="236">
        <v>3</v>
      </c>
      <c r="D168" s="233">
        <v>6.7000000000000004E-2</v>
      </c>
      <c r="E168" s="234"/>
      <c r="F168" s="234"/>
      <c r="G168" s="235">
        <v>0.25</v>
      </c>
      <c r="H168" s="237"/>
      <c r="I168" s="238"/>
      <c r="J168" s="234"/>
      <c r="K168" s="230"/>
      <c r="L168" s="173"/>
      <c r="M168" s="173"/>
      <c r="N168" s="173"/>
      <c r="O168" s="173">
        <f t="shared" si="2"/>
        <v>0.25</v>
      </c>
      <c r="P168" s="173" t="str">
        <f t="shared" si="2"/>
        <v/>
      </c>
      <c r="Q168" s="173" t="str">
        <f t="shared" si="3"/>
        <v/>
      </c>
    </row>
    <row r="169" spans="1:18" ht="27" customHeight="1" x14ac:dyDescent="0.2">
      <c r="A169" s="231" t="s">
        <v>154</v>
      </c>
      <c r="B169" s="232">
        <v>30455</v>
      </c>
      <c r="C169" s="236">
        <v>4</v>
      </c>
      <c r="D169" s="233">
        <v>7.6999999999999999E-2</v>
      </c>
      <c r="E169" s="233">
        <v>4.4999999999999998E-2</v>
      </c>
      <c r="F169" s="234"/>
      <c r="G169" s="235">
        <v>0.25</v>
      </c>
      <c r="H169" s="237"/>
      <c r="I169" s="238"/>
      <c r="J169" s="234"/>
      <c r="K169" s="230"/>
      <c r="L169" s="173"/>
      <c r="M169" s="173"/>
      <c r="N169" s="173"/>
      <c r="O169" s="173">
        <f t="shared" si="2"/>
        <v>0.25</v>
      </c>
      <c r="P169" s="173" t="str">
        <f t="shared" si="2"/>
        <v/>
      </c>
      <c r="Q169" s="173" t="str">
        <f t="shared" si="3"/>
        <v/>
      </c>
    </row>
    <row r="170" spans="1:18" ht="27" customHeight="1" x14ac:dyDescent="0.2">
      <c r="A170" s="231" t="s">
        <v>782</v>
      </c>
      <c r="B170" s="232">
        <v>30456</v>
      </c>
      <c r="C170" s="236">
        <v>4</v>
      </c>
      <c r="D170" s="233">
        <v>4.3999999999999997E-2</v>
      </c>
      <c r="E170" s="234"/>
      <c r="F170" s="234"/>
      <c r="G170" s="237"/>
      <c r="H170" s="237"/>
      <c r="I170" s="238"/>
      <c r="J170" s="234"/>
      <c r="K170" s="230"/>
      <c r="L170" s="173"/>
      <c r="M170" s="173"/>
      <c r="N170" s="173"/>
      <c r="O170" s="173" t="str">
        <f t="shared" si="2"/>
        <v/>
      </c>
      <c r="P170" s="173" t="str">
        <f t="shared" si="2"/>
        <v/>
      </c>
      <c r="Q170" s="173" t="str">
        <f t="shared" si="3"/>
        <v/>
      </c>
    </row>
    <row r="171" spans="1:18" ht="27" customHeight="1" x14ac:dyDescent="0.2">
      <c r="A171" s="231" t="s">
        <v>155</v>
      </c>
      <c r="B171" s="232">
        <v>30457</v>
      </c>
      <c r="C171" s="236" t="s">
        <v>18</v>
      </c>
      <c r="D171" s="233">
        <v>7.4999999999999997E-2</v>
      </c>
      <c r="E171" s="233">
        <v>4.2999999999999997E-2</v>
      </c>
      <c r="F171" s="234"/>
      <c r="G171" s="235">
        <v>0.7</v>
      </c>
      <c r="H171" s="237"/>
      <c r="I171" s="238"/>
      <c r="J171" s="234"/>
      <c r="K171" s="230"/>
      <c r="L171" s="173"/>
      <c r="M171" s="173"/>
      <c r="N171" s="173"/>
      <c r="O171" s="173">
        <f t="shared" si="2"/>
        <v>0.7</v>
      </c>
      <c r="P171" s="173" t="str">
        <f t="shared" si="2"/>
        <v/>
      </c>
      <c r="Q171" s="173" t="str">
        <f t="shared" si="3"/>
        <v/>
      </c>
    </row>
    <row r="172" spans="1:18" ht="27" customHeight="1" x14ac:dyDescent="0.2">
      <c r="A172" s="231" t="s">
        <v>156</v>
      </c>
      <c r="B172" s="232">
        <v>30458</v>
      </c>
      <c r="C172" s="236" t="s">
        <v>18</v>
      </c>
      <c r="D172" s="233">
        <v>0.11</v>
      </c>
      <c r="E172" s="233">
        <v>6.5000000000000002E-2</v>
      </c>
      <c r="F172" s="234"/>
      <c r="G172" s="235">
        <v>1.31</v>
      </c>
      <c r="H172" s="237"/>
      <c r="I172" s="238"/>
      <c r="J172" s="234"/>
      <c r="K172" s="230"/>
      <c r="L172" s="173"/>
      <c r="M172" s="173"/>
      <c r="N172" s="173"/>
      <c r="O172" s="173">
        <f t="shared" si="2"/>
        <v>1.31</v>
      </c>
      <c r="P172" s="173" t="str">
        <f t="shared" si="2"/>
        <v/>
      </c>
      <c r="Q172" s="173" t="str">
        <f t="shared" si="3"/>
        <v/>
      </c>
      <c r="R172" s="173"/>
    </row>
    <row r="173" spans="1:18" ht="27" customHeight="1" x14ac:dyDescent="0.2">
      <c r="A173" s="231" t="s">
        <v>157</v>
      </c>
      <c r="B173" s="232">
        <v>30459</v>
      </c>
      <c r="C173" s="236" t="s">
        <v>18</v>
      </c>
      <c r="D173" s="233">
        <v>0.105</v>
      </c>
      <c r="E173" s="233">
        <v>7.2999999999999995E-2</v>
      </c>
      <c r="F173" s="234"/>
      <c r="G173" s="235">
        <v>6.7</v>
      </c>
      <c r="H173" s="237"/>
      <c r="I173" s="238"/>
      <c r="J173" s="234"/>
      <c r="K173" s="230"/>
      <c r="L173" s="173"/>
      <c r="M173" s="173"/>
      <c r="N173" s="173"/>
      <c r="O173" s="173">
        <f t="shared" si="2"/>
        <v>6.7</v>
      </c>
      <c r="P173" s="173" t="str">
        <f t="shared" si="2"/>
        <v/>
      </c>
      <c r="Q173" s="173" t="str">
        <f t="shared" si="3"/>
        <v/>
      </c>
      <c r="R173" s="173"/>
    </row>
    <row r="174" spans="1:18" ht="27" customHeight="1" x14ac:dyDescent="0.2">
      <c r="A174" s="231" t="s">
        <v>587</v>
      </c>
      <c r="B174" s="232">
        <v>30460</v>
      </c>
      <c r="C174" s="236">
        <v>0</v>
      </c>
      <c r="D174" s="241">
        <v>0.29699999999999999</v>
      </c>
      <c r="E174" s="242">
        <v>6.0999999999999999E-2</v>
      </c>
      <c r="F174" s="243">
        <v>4.3999999999999997E-2</v>
      </c>
      <c r="G174" s="235">
        <v>0.12</v>
      </c>
      <c r="H174" s="237"/>
      <c r="I174" s="238"/>
      <c r="J174" s="234"/>
      <c r="K174" s="230"/>
      <c r="L174" s="173"/>
      <c r="M174" s="173"/>
      <c r="N174" s="173"/>
      <c r="O174" s="173">
        <f t="shared" si="2"/>
        <v>0.12</v>
      </c>
      <c r="P174" s="173" t="str">
        <f t="shared" si="2"/>
        <v/>
      </c>
      <c r="Q174" s="173" t="str">
        <f t="shared" si="3"/>
        <v/>
      </c>
      <c r="R174" s="173"/>
    </row>
    <row r="175" spans="1:18" ht="27" customHeight="1" x14ac:dyDescent="0.2">
      <c r="A175" s="231" t="s">
        <v>588</v>
      </c>
      <c r="B175" s="232">
        <v>30461</v>
      </c>
      <c r="C175" s="236">
        <v>0</v>
      </c>
      <c r="D175" s="241">
        <v>0.26800000000000002</v>
      </c>
      <c r="E175" s="242">
        <v>5.7000000000000002E-2</v>
      </c>
      <c r="F175" s="243">
        <v>4.2999999999999997E-2</v>
      </c>
      <c r="G175" s="235">
        <v>0.25</v>
      </c>
      <c r="H175" s="237"/>
      <c r="I175" s="238"/>
      <c r="J175" s="234"/>
      <c r="K175" s="230"/>
      <c r="L175" s="173"/>
      <c r="M175" s="173"/>
      <c r="N175" s="173"/>
      <c r="O175" s="173">
        <f t="shared" si="2"/>
        <v>0.25</v>
      </c>
      <c r="P175" s="173" t="str">
        <f t="shared" si="2"/>
        <v/>
      </c>
      <c r="Q175" s="173" t="str">
        <f t="shared" si="3"/>
        <v/>
      </c>
      <c r="R175" s="173"/>
    </row>
    <row r="176" spans="1:18" ht="27" customHeight="1" x14ac:dyDescent="0.2">
      <c r="A176" s="231" t="s">
        <v>158</v>
      </c>
      <c r="B176" s="232">
        <v>30462</v>
      </c>
      <c r="C176" s="236">
        <v>0</v>
      </c>
      <c r="D176" s="241">
        <v>0.221</v>
      </c>
      <c r="E176" s="242">
        <v>5.2999999999999999E-2</v>
      </c>
      <c r="F176" s="243">
        <v>4.2000000000000003E-2</v>
      </c>
      <c r="G176" s="235">
        <v>0.36</v>
      </c>
      <c r="H176" s="235">
        <v>0.09</v>
      </c>
      <c r="I176" s="239">
        <v>0.19</v>
      </c>
      <c r="J176" s="233">
        <v>6.0000000000000001E-3</v>
      </c>
      <c r="K176" s="230"/>
      <c r="L176" s="173"/>
      <c r="M176" s="173"/>
      <c r="N176" s="173"/>
      <c r="O176" s="173">
        <f t="shared" si="2"/>
        <v>0.36</v>
      </c>
      <c r="P176" s="173">
        <f t="shared" si="2"/>
        <v>0.09</v>
      </c>
      <c r="Q176" s="173">
        <f t="shared" si="3"/>
        <v>0.19</v>
      </c>
      <c r="R176" s="173"/>
    </row>
    <row r="177" spans="1:18" ht="27" customHeight="1" x14ac:dyDescent="0.2">
      <c r="A177" s="231" t="s">
        <v>159</v>
      </c>
      <c r="B177" s="232">
        <v>30463</v>
      </c>
      <c r="C177" s="236">
        <v>0</v>
      </c>
      <c r="D177" s="241">
        <v>0.26200000000000001</v>
      </c>
      <c r="E177" s="242">
        <v>7.3999999999999996E-2</v>
      </c>
      <c r="F177" s="243">
        <v>6.2E-2</v>
      </c>
      <c r="G177" s="235">
        <v>0.42</v>
      </c>
      <c r="H177" s="235">
        <v>0.15</v>
      </c>
      <c r="I177" s="239">
        <v>0.27</v>
      </c>
      <c r="J177" s="233">
        <v>7.0000000000000001E-3</v>
      </c>
      <c r="K177" s="230"/>
      <c r="L177" s="173"/>
      <c r="M177" s="173"/>
      <c r="N177" s="173"/>
      <c r="O177" s="173">
        <f t="shared" si="2"/>
        <v>0.42</v>
      </c>
      <c r="P177" s="173">
        <f t="shared" si="2"/>
        <v>0.15</v>
      </c>
      <c r="Q177" s="173">
        <f t="shared" si="3"/>
        <v>0.27</v>
      </c>
      <c r="R177" s="173"/>
    </row>
    <row r="178" spans="1:18" ht="27.75" customHeight="1" x14ac:dyDescent="0.2">
      <c r="A178" s="231" t="s">
        <v>160</v>
      </c>
      <c r="B178" s="232">
        <v>30464</v>
      </c>
      <c r="C178" s="236">
        <v>0</v>
      </c>
      <c r="D178" s="241">
        <v>0.252</v>
      </c>
      <c r="E178" s="242">
        <v>8.2000000000000003E-2</v>
      </c>
      <c r="F178" s="243">
        <v>7.1999999999999995E-2</v>
      </c>
      <c r="G178" s="235">
        <v>5.35</v>
      </c>
      <c r="H178" s="235">
        <v>0.18</v>
      </c>
      <c r="I178" s="239">
        <v>0.35</v>
      </c>
      <c r="J178" s="233">
        <v>6.0000000000000001E-3</v>
      </c>
      <c r="K178" s="230"/>
      <c r="L178" s="173"/>
      <c r="M178" s="173"/>
      <c r="N178" s="173"/>
      <c r="O178" s="173">
        <f t="shared" si="2"/>
        <v>5.35</v>
      </c>
      <c r="P178" s="173">
        <f t="shared" si="2"/>
        <v>0.18</v>
      </c>
      <c r="Q178" s="173">
        <f t="shared" si="3"/>
        <v>0.35</v>
      </c>
    </row>
    <row r="179" spans="1:18" ht="27.75" customHeight="1" x14ac:dyDescent="0.2">
      <c r="A179" s="231" t="s">
        <v>201</v>
      </c>
      <c r="B179" s="232">
        <v>30465</v>
      </c>
      <c r="C179" s="236">
        <v>8</v>
      </c>
      <c r="D179" s="233">
        <v>9.1999999999999998E-2</v>
      </c>
      <c r="E179" s="234"/>
      <c r="F179" s="234"/>
      <c r="G179" s="237"/>
      <c r="H179" s="237"/>
      <c r="I179" s="240"/>
      <c r="J179" s="234"/>
      <c r="K179" s="230"/>
      <c r="L179" s="173"/>
      <c r="M179" s="173"/>
      <c r="N179" s="173"/>
      <c r="O179" s="173" t="str">
        <f t="shared" si="2"/>
        <v/>
      </c>
      <c r="P179" s="173" t="str">
        <f t="shared" si="2"/>
        <v/>
      </c>
      <c r="Q179" s="173" t="str">
        <f t="shared" si="3"/>
        <v/>
      </c>
    </row>
    <row r="180" spans="1:18" ht="27.75" customHeight="1" x14ac:dyDescent="0.2">
      <c r="A180" s="231" t="s">
        <v>202</v>
      </c>
      <c r="B180" s="232">
        <v>30466</v>
      </c>
      <c r="C180" s="236">
        <v>1</v>
      </c>
      <c r="D180" s="233">
        <v>0.10199999999999999</v>
      </c>
      <c r="E180" s="234"/>
      <c r="F180" s="234"/>
      <c r="G180" s="237"/>
      <c r="H180" s="237"/>
      <c r="I180" s="240"/>
      <c r="J180" s="234"/>
      <c r="K180" s="230"/>
      <c r="L180" s="173"/>
      <c r="M180" s="173"/>
      <c r="N180" s="173"/>
      <c r="O180" s="173" t="str">
        <f t="shared" si="2"/>
        <v/>
      </c>
      <c r="P180" s="173" t="str">
        <f t="shared" si="2"/>
        <v/>
      </c>
      <c r="Q180" s="173" t="str">
        <f t="shared" si="3"/>
        <v/>
      </c>
    </row>
    <row r="181" spans="1:18" ht="27.75" customHeight="1" x14ac:dyDescent="0.2">
      <c r="A181" s="231" t="s">
        <v>203</v>
      </c>
      <c r="B181" s="232">
        <v>30467</v>
      </c>
      <c r="C181" s="236">
        <v>1</v>
      </c>
      <c r="D181" s="233">
        <v>0.122</v>
      </c>
      <c r="E181" s="234"/>
      <c r="F181" s="234"/>
      <c r="G181" s="237"/>
      <c r="H181" s="237"/>
      <c r="I181" s="238"/>
      <c r="J181" s="234"/>
      <c r="K181" s="230"/>
      <c r="L181" s="173"/>
      <c r="M181" s="173"/>
      <c r="N181" s="173"/>
      <c r="O181" s="173" t="str">
        <f t="shared" si="2"/>
        <v/>
      </c>
      <c r="P181" s="173" t="str">
        <f t="shared" si="2"/>
        <v/>
      </c>
      <c r="Q181" s="173" t="str">
        <f t="shared" si="3"/>
        <v/>
      </c>
    </row>
    <row r="182" spans="1:18" ht="27.75" customHeight="1" x14ac:dyDescent="0.2">
      <c r="A182" s="231" t="s">
        <v>204</v>
      </c>
      <c r="B182" s="232">
        <v>30468</v>
      </c>
      <c r="C182" s="236">
        <v>1</v>
      </c>
      <c r="D182" s="233">
        <v>8.3000000000000004E-2</v>
      </c>
      <c r="E182" s="234"/>
      <c r="F182" s="234"/>
      <c r="G182" s="237"/>
      <c r="H182" s="237"/>
      <c r="I182" s="238"/>
      <c r="J182" s="234"/>
      <c r="K182" s="230"/>
      <c r="L182" s="173"/>
      <c r="M182" s="173"/>
      <c r="N182" s="173"/>
      <c r="O182" s="173" t="str">
        <f t="shared" si="2"/>
        <v/>
      </c>
      <c r="P182" s="173" t="str">
        <f t="shared" si="2"/>
        <v/>
      </c>
      <c r="Q182" s="173" t="str">
        <f t="shared" si="3"/>
        <v/>
      </c>
    </row>
    <row r="183" spans="1:18" ht="27.75" customHeight="1" x14ac:dyDescent="0.2">
      <c r="A183" s="231" t="s">
        <v>161</v>
      </c>
      <c r="B183" s="232">
        <v>30469</v>
      </c>
      <c r="C183" s="236">
        <v>0</v>
      </c>
      <c r="D183" s="244">
        <v>0.73</v>
      </c>
      <c r="E183" s="245">
        <v>8.5999999999999993E-2</v>
      </c>
      <c r="F183" s="243">
        <v>7.0000000000000007E-2</v>
      </c>
      <c r="G183" s="237"/>
      <c r="H183" s="237"/>
      <c r="I183" s="238"/>
      <c r="J183" s="234"/>
      <c r="K183" s="230"/>
      <c r="L183" s="173"/>
      <c r="M183" s="173"/>
      <c r="N183" s="173"/>
      <c r="O183" s="173" t="str">
        <f t="shared" si="2"/>
        <v/>
      </c>
      <c r="P183" s="173" t="str">
        <f t="shared" si="2"/>
        <v/>
      </c>
      <c r="Q183" s="173" t="str">
        <f t="shared" si="3"/>
        <v/>
      </c>
    </row>
    <row r="184" spans="1:18" ht="27.75" customHeight="1" x14ac:dyDescent="0.2">
      <c r="A184" s="231" t="s">
        <v>589</v>
      </c>
      <c r="B184" s="232">
        <v>30470</v>
      </c>
      <c r="C184" s="236" t="s">
        <v>570</v>
      </c>
      <c r="D184" s="233">
        <v>-3.5000000000000003E-2</v>
      </c>
      <c r="E184" s="234"/>
      <c r="F184" s="234"/>
      <c r="G184" s="237"/>
      <c r="H184" s="237"/>
      <c r="I184" s="238"/>
      <c r="J184" s="234"/>
      <c r="K184" s="230"/>
      <c r="L184" s="173"/>
      <c r="M184" s="173"/>
      <c r="N184" s="173"/>
      <c r="O184" s="173" t="str">
        <f t="shared" si="2"/>
        <v/>
      </c>
      <c r="P184" s="173" t="str">
        <f t="shared" si="2"/>
        <v/>
      </c>
      <c r="Q184" s="173" t="str">
        <f t="shared" si="3"/>
        <v/>
      </c>
    </row>
    <row r="185" spans="1:18" ht="27.75" customHeight="1" x14ac:dyDescent="0.2">
      <c r="A185" s="231" t="s">
        <v>162</v>
      </c>
      <c r="B185" s="232">
        <v>30471</v>
      </c>
      <c r="C185" s="236">
        <v>8</v>
      </c>
      <c r="D185" s="233">
        <v>-3.7999999999999999E-2</v>
      </c>
      <c r="E185" s="234"/>
      <c r="F185" s="234"/>
      <c r="G185" s="237"/>
      <c r="H185" s="237"/>
      <c r="I185" s="238"/>
      <c r="J185" s="234"/>
      <c r="K185" s="230"/>
      <c r="L185" s="173"/>
      <c r="M185" s="173"/>
      <c r="N185" s="173"/>
      <c r="O185" s="173" t="str">
        <f t="shared" si="2"/>
        <v/>
      </c>
      <c r="P185" s="173" t="str">
        <f t="shared" si="2"/>
        <v/>
      </c>
      <c r="Q185" s="173" t="str">
        <f t="shared" si="3"/>
        <v/>
      </c>
    </row>
    <row r="186" spans="1:18" ht="27.75" customHeight="1" x14ac:dyDescent="0.2">
      <c r="A186" s="231" t="s">
        <v>163</v>
      </c>
      <c r="B186" s="232">
        <v>30472</v>
      </c>
      <c r="C186" s="236">
        <v>0</v>
      </c>
      <c r="D186" s="233">
        <v>-3.5000000000000003E-2</v>
      </c>
      <c r="E186" s="234"/>
      <c r="F186" s="234"/>
      <c r="G186" s="237"/>
      <c r="H186" s="237"/>
      <c r="I186" s="238"/>
      <c r="J186" s="233">
        <v>1.0999999999999999E-2</v>
      </c>
      <c r="K186" s="230"/>
      <c r="L186" s="173"/>
      <c r="M186" s="173"/>
      <c r="N186" s="173"/>
      <c r="O186" s="173" t="str">
        <f t="shared" ref="O186:P191" si="4">IF(G186&lt;&gt;"",ROUND(G186,2),"")</f>
        <v/>
      </c>
      <c r="P186" s="173" t="str">
        <f t="shared" si="4"/>
        <v/>
      </c>
      <c r="Q186" s="173" t="str">
        <f t="shared" ref="Q186:Q191" si="5">IF(I186&lt;&gt;"",ROUND(I186,3),"")</f>
        <v/>
      </c>
    </row>
    <row r="187" spans="1:18" ht="27.75" customHeight="1" x14ac:dyDescent="0.2">
      <c r="A187" s="231" t="s">
        <v>164</v>
      </c>
      <c r="B187" s="232">
        <v>30473</v>
      </c>
      <c r="C187" s="236">
        <v>0</v>
      </c>
      <c r="D187" s="241">
        <v>-0.28000000000000003</v>
      </c>
      <c r="E187" s="242">
        <v>-2.5000000000000001E-2</v>
      </c>
      <c r="F187" s="243">
        <v>-7.0000000000000001E-3</v>
      </c>
      <c r="G187" s="237"/>
      <c r="H187" s="237"/>
      <c r="I187" s="238"/>
      <c r="J187" s="233">
        <v>1.0999999999999999E-2</v>
      </c>
      <c r="K187" s="230"/>
      <c r="L187" s="173"/>
      <c r="M187" s="173"/>
      <c r="N187" s="173"/>
      <c r="O187" s="173" t="str">
        <f t="shared" si="4"/>
        <v/>
      </c>
      <c r="P187" s="173" t="str">
        <f t="shared" si="4"/>
        <v/>
      </c>
      <c r="Q187" s="173" t="str">
        <f t="shared" si="5"/>
        <v/>
      </c>
    </row>
    <row r="188" spans="1:18" ht="27.75" customHeight="1" x14ac:dyDescent="0.2">
      <c r="A188" s="231" t="s">
        <v>165</v>
      </c>
      <c r="B188" s="232">
        <v>30474</v>
      </c>
      <c r="C188" s="236">
        <v>0</v>
      </c>
      <c r="D188" s="233">
        <v>-3.7999999999999999E-2</v>
      </c>
      <c r="E188" s="234"/>
      <c r="F188" s="234"/>
      <c r="G188" s="237"/>
      <c r="H188" s="237"/>
      <c r="I188" s="238"/>
      <c r="J188" s="233">
        <v>1.0999999999999999E-2</v>
      </c>
      <c r="K188" s="230"/>
      <c r="L188" s="173"/>
      <c r="M188" s="173"/>
      <c r="N188" s="173"/>
      <c r="O188" s="173" t="str">
        <f t="shared" si="4"/>
        <v/>
      </c>
      <c r="P188" s="173" t="str">
        <f t="shared" si="4"/>
        <v/>
      </c>
      <c r="Q188" s="173" t="str">
        <f t="shared" si="5"/>
        <v/>
      </c>
    </row>
    <row r="189" spans="1:18" ht="27.75" customHeight="1" x14ac:dyDescent="0.2">
      <c r="A189" s="231" t="s">
        <v>166</v>
      </c>
      <c r="B189" s="232">
        <v>30475</v>
      </c>
      <c r="C189" s="236">
        <v>0</v>
      </c>
      <c r="D189" s="241">
        <v>-0.30399999999999999</v>
      </c>
      <c r="E189" s="242">
        <v>-2.7E-2</v>
      </c>
      <c r="F189" s="243">
        <v>-8.0000000000000002E-3</v>
      </c>
      <c r="G189" s="237"/>
      <c r="H189" s="237"/>
      <c r="I189" s="238"/>
      <c r="J189" s="233">
        <v>1.0999999999999999E-2</v>
      </c>
      <c r="K189" s="230"/>
      <c r="L189" s="173"/>
      <c r="M189" s="173"/>
      <c r="N189" s="173"/>
      <c r="O189" s="173" t="str">
        <f t="shared" si="4"/>
        <v/>
      </c>
      <c r="P189" s="173" t="str">
        <f t="shared" si="4"/>
        <v/>
      </c>
      <c r="Q189" s="173" t="str">
        <f t="shared" si="5"/>
        <v/>
      </c>
    </row>
    <row r="190" spans="1:18" ht="27.75" customHeight="1" x14ac:dyDescent="0.2">
      <c r="A190" s="231" t="s">
        <v>167</v>
      </c>
      <c r="B190" s="232">
        <v>30476</v>
      </c>
      <c r="C190" s="236">
        <v>0</v>
      </c>
      <c r="D190" s="233">
        <v>-5.7000000000000002E-2</v>
      </c>
      <c r="E190" s="234"/>
      <c r="F190" s="234"/>
      <c r="G190" s="235">
        <v>4.82</v>
      </c>
      <c r="H190" s="237"/>
      <c r="I190" s="238"/>
      <c r="J190" s="233">
        <v>2.1000000000000001E-2</v>
      </c>
      <c r="K190" s="230"/>
      <c r="L190" s="173"/>
      <c r="M190" s="173"/>
      <c r="N190" s="173"/>
      <c r="O190" s="173">
        <f t="shared" si="4"/>
        <v>4.82</v>
      </c>
      <c r="P190" s="173" t="str">
        <f t="shared" si="4"/>
        <v/>
      </c>
      <c r="Q190" s="173" t="str">
        <f t="shared" si="5"/>
        <v/>
      </c>
    </row>
    <row r="191" spans="1:18" ht="27.75" customHeight="1" x14ac:dyDescent="0.2">
      <c r="A191" s="231" t="s">
        <v>168</v>
      </c>
      <c r="B191" s="232">
        <v>30477</v>
      </c>
      <c r="C191" s="236">
        <v>0</v>
      </c>
      <c r="D191" s="241">
        <v>-0.46100000000000002</v>
      </c>
      <c r="E191" s="242">
        <v>-3.9E-2</v>
      </c>
      <c r="F191" s="243">
        <v>-1.2E-2</v>
      </c>
      <c r="G191" s="235">
        <v>4.82</v>
      </c>
      <c r="H191" s="237"/>
      <c r="I191" s="238"/>
      <c r="J191" s="233">
        <v>2.1000000000000001E-2</v>
      </c>
      <c r="K191" s="230"/>
      <c r="L191" s="173"/>
      <c r="M191" s="173"/>
      <c r="N191" s="173"/>
      <c r="O191" s="173">
        <f t="shared" si="4"/>
        <v>4.82</v>
      </c>
      <c r="P191" s="173" t="str">
        <f t="shared" si="4"/>
        <v/>
      </c>
      <c r="Q191" s="173" t="str">
        <f t="shared" si="5"/>
        <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B10:D10"/>
    <mergeCell ref="A4:D4"/>
    <mergeCell ref="B8:D8"/>
    <mergeCell ref="H9:J9"/>
    <mergeCell ref="F8:G8"/>
    <mergeCell ref="F9:G9"/>
    <mergeCell ref="F10:G10"/>
    <mergeCell ref="F11:G11"/>
    <mergeCell ref="H11:J11"/>
    <mergeCell ref="A2:J2"/>
    <mergeCell ref="F4:J4"/>
    <mergeCell ref="F5:G5"/>
    <mergeCell ref="F6:G6"/>
    <mergeCell ref="F7:G7"/>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70" zoomScaleNormal="70" zoomScaleSheetLayoutView="100" workbookViewId="0">
      <selection activeCell="B1" sqref="B1"/>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80</v>
      </c>
      <c r="B1" s="3"/>
      <c r="D1" s="3"/>
      <c r="E1" s="3"/>
      <c r="F1" s="3"/>
      <c r="G1" s="10"/>
      <c r="H1" s="4"/>
      <c r="I1" s="4"/>
    </row>
    <row r="2" spans="1:9" s="2" customFormat="1" ht="49.5" customHeight="1" x14ac:dyDescent="0.2">
      <c r="A2" s="371" t="s">
        <v>719</v>
      </c>
      <c r="B2" s="371"/>
      <c r="C2" s="371"/>
      <c r="D2" s="371"/>
      <c r="E2" s="371"/>
      <c r="F2" s="3"/>
      <c r="G2" s="10"/>
      <c r="H2" s="4"/>
      <c r="I2" s="4"/>
    </row>
    <row r="3" spans="1:9" ht="47.25" customHeight="1" x14ac:dyDescent="0.2">
      <c r="A3" s="302" t="str">
        <f>Overview!B4&amp; " - Illustrative LLFs for year beginning "&amp;TEXT(Overview!D4,"D MMMM YYYY")</f>
        <v>Harlaxton Energy Networks Limited - GSP_K - Illustrative LLFs for year beginning 1st April 2019</v>
      </c>
      <c r="B3" s="302"/>
      <c r="C3" s="302"/>
      <c r="D3" s="302"/>
      <c r="E3" s="302"/>
    </row>
    <row r="4" spans="1:9" ht="19.5" customHeight="1" x14ac:dyDescent="0.2">
      <c r="A4" s="375" t="s">
        <v>73</v>
      </c>
      <c r="B4" s="23" t="s">
        <v>48</v>
      </c>
      <c r="C4" s="23" t="s">
        <v>49</v>
      </c>
      <c r="D4" s="23" t="s">
        <v>50</v>
      </c>
      <c r="E4" s="23" t="s">
        <v>51</v>
      </c>
    </row>
    <row r="5" spans="1:9" ht="19.5" customHeight="1" x14ac:dyDescent="0.2">
      <c r="A5" s="376"/>
      <c r="B5" s="23" t="s">
        <v>498</v>
      </c>
      <c r="C5" s="23" t="s">
        <v>499</v>
      </c>
      <c r="D5" s="23" t="s">
        <v>500</v>
      </c>
      <c r="E5" s="23" t="s">
        <v>501</v>
      </c>
    </row>
    <row r="6" spans="1:9" ht="25.5" x14ac:dyDescent="0.2">
      <c r="A6" s="60" t="s">
        <v>504</v>
      </c>
      <c r="B6" s="247"/>
      <c r="C6" s="247"/>
      <c r="D6" s="246" t="s">
        <v>706</v>
      </c>
      <c r="E6" s="246" t="s">
        <v>707</v>
      </c>
    </row>
    <row r="7" spans="1:9" ht="25.5" x14ac:dyDescent="0.2">
      <c r="A7" s="60" t="s">
        <v>505</v>
      </c>
      <c r="B7" s="246" t="s">
        <v>506</v>
      </c>
      <c r="C7" s="248" t="s">
        <v>708</v>
      </c>
      <c r="D7" s="246" t="s">
        <v>706</v>
      </c>
      <c r="E7" s="246" t="s">
        <v>709</v>
      </c>
    </row>
    <row r="8" spans="1:9" ht="25.5" x14ac:dyDescent="0.2">
      <c r="A8" s="60" t="s">
        <v>76</v>
      </c>
      <c r="B8" s="247"/>
      <c r="C8" s="247"/>
      <c r="D8" s="246" t="s">
        <v>706</v>
      </c>
      <c r="E8" s="246" t="s">
        <v>707</v>
      </c>
    </row>
    <row r="9" spans="1:9" ht="25.5" customHeight="1" x14ac:dyDescent="0.2">
      <c r="A9" s="61" t="s">
        <v>74</v>
      </c>
      <c r="B9" s="372" t="s">
        <v>75</v>
      </c>
      <c r="C9" s="373"/>
      <c r="D9" s="373"/>
      <c r="E9" s="374"/>
    </row>
    <row r="10" spans="1:9" s="15" customFormat="1" x14ac:dyDescent="0.2">
      <c r="A10" s="14"/>
      <c r="B10" s="13"/>
      <c r="C10" s="13"/>
      <c r="D10" s="13"/>
      <c r="E10" s="13"/>
    </row>
    <row r="11" spans="1:9" x14ac:dyDescent="0.2">
      <c r="A11" s="12"/>
      <c r="B11" s="13"/>
      <c r="C11" s="13"/>
      <c r="D11" s="13"/>
      <c r="E11" s="13"/>
    </row>
    <row r="12" spans="1:9" ht="21.95" customHeight="1" x14ac:dyDescent="0.2">
      <c r="A12" s="358" t="s">
        <v>502</v>
      </c>
      <c r="B12" s="377"/>
      <c r="C12" s="377"/>
      <c r="D12" s="377"/>
      <c r="E12" s="377"/>
      <c r="F12" s="359"/>
    </row>
    <row r="13" spans="1:9" ht="21.95" customHeight="1" x14ac:dyDescent="0.2">
      <c r="A13" s="358" t="s">
        <v>47</v>
      </c>
      <c r="B13" s="377"/>
      <c r="C13" s="377"/>
      <c r="D13" s="377"/>
      <c r="E13" s="377"/>
      <c r="F13" s="359"/>
    </row>
    <row r="14" spans="1:9" ht="21.95" customHeight="1" x14ac:dyDescent="0.2">
      <c r="A14" s="23" t="s">
        <v>503</v>
      </c>
      <c r="B14" s="23" t="s">
        <v>48</v>
      </c>
      <c r="C14" s="23" t="s">
        <v>49</v>
      </c>
      <c r="D14" s="23" t="s">
        <v>50</v>
      </c>
      <c r="E14" s="23" t="s">
        <v>51</v>
      </c>
      <c r="F14" s="23" t="s">
        <v>52</v>
      </c>
    </row>
    <row r="15" spans="1:9" ht="89.25" x14ac:dyDescent="0.2">
      <c r="A15" s="1" t="s">
        <v>560</v>
      </c>
      <c r="B15" s="162"/>
      <c r="C15" s="162"/>
      <c r="D15" s="162"/>
      <c r="E15" s="162"/>
      <c r="F15" s="132" t="s">
        <v>723</v>
      </c>
    </row>
    <row r="16" spans="1:9" ht="29.25" customHeight="1" x14ac:dyDescent="0.2">
      <c r="A16" s="1" t="s">
        <v>561</v>
      </c>
      <c r="B16" s="162"/>
      <c r="C16" s="162"/>
      <c r="D16" s="162"/>
      <c r="E16" s="162"/>
      <c r="F16" s="289" t="s">
        <v>790</v>
      </c>
    </row>
    <row r="17" spans="1:7" ht="25.5" x14ac:dyDescent="0.2">
      <c r="A17" s="1" t="s">
        <v>562</v>
      </c>
      <c r="B17" s="162"/>
      <c r="C17" s="162"/>
      <c r="D17" s="162"/>
      <c r="E17" s="162"/>
      <c r="F17" s="131" t="s">
        <v>724</v>
      </c>
    </row>
    <row r="18" spans="1:7" ht="17.25" customHeight="1" x14ac:dyDescent="0.2">
      <c r="A18" s="1" t="s">
        <v>563</v>
      </c>
      <c r="B18" s="162"/>
      <c r="C18" s="162"/>
      <c r="D18" s="162"/>
      <c r="E18" s="162"/>
      <c r="F18" s="175" t="s">
        <v>725</v>
      </c>
    </row>
    <row r="19" spans="1:7" ht="17.25" customHeight="1" x14ac:dyDescent="0.2">
      <c r="A19" s="1" t="s">
        <v>564</v>
      </c>
      <c r="B19" s="162"/>
      <c r="C19" s="162"/>
      <c r="D19" s="162"/>
      <c r="E19" s="162"/>
      <c r="F19" s="175" t="s">
        <v>725</v>
      </c>
    </row>
    <row r="20" spans="1:7" ht="17.25" customHeight="1" x14ac:dyDescent="0.2">
      <c r="A20" s="1" t="s">
        <v>565</v>
      </c>
      <c r="B20" s="162"/>
      <c r="C20" s="162"/>
      <c r="D20" s="162"/>
      <c r="E20" s="162"/>
      <c r="F20" s="175" t="s">
        <v>725</v>
      </c>
    </row>
    <row r="21" spans="1:7" ht="17.25" customHeight="1" x14ac:dyDescent="0.2">
      <c r="A21" s="1" t="s">
        <v>566</v>
      </c>
      <c r="B21" s="162"/>
      <c r="C21" s="162"/>
      <c r="D21" s="162"/>
      <c r="E21" s="162"/>
      <c r="F21" s="175" t="s">
        <v>725</v>
      </c>
    </row>
    <row r="22" spans="1:7" ht="17.25" customHeight="1" x14ac:dyDescent="0.2">
      <c r="A22" s="1" t="s">
        <v>567</v>
      </c>
      <c r="B22" s="162"/>
      <c r="C22" s="162"/>
      <c r="D22" s="162"/>
      <c r="E22" s="162"/>
      <c r="F22" s="175" t="s">
        <v>725</v>
      </c>
    </row>
    <row r="24" spans="1:7" ht="21.95" customHeight="1" x14ac:dyDescent="0.2">
      <c r="A24" s="358" t="s">
        <v>469</v>
      </c>
      <c r="B24" s="377"/>
      <c r="C24" s="377"/>
      <c r="D24" s="377"/>
      <c r="E24" s="377"/>
      <c r="F24" s="359"/>
    </row>
    <row r="25" spans="1:7" ht="21.95" customHeight="1" x14ac:dyDescent="0.2">
      <c r="A25" s="358" t="s">
        <v>54</v>
      </c>
      <c r="B25" s="377"/>
      <c r="C25" s="377"/>
      <c r="D25" s="377"/>
      <c r="E25" s="377"/>
      <c r="F25" s="359"/>
    </row>
    <row r="26" spans="1:7" ht="21.95" customHeight="1" x14ac:dyDescent="0.2">
      <c r="A26" s="23" t="s">
        <v>53</v>
      </c>
      <c r="B26" s="23" t="s">
        <v>48</v>
      </c>
      <c r="C26" s="23" t="s">
        <v>49</v>
      </c>
      <c r="D26" s="23" t="s">
        <v>50</v>
      </c>
      <c r="E26" s="23" t="s">
        <v>51</v>
      </c>
      <c r="F26" s="23" t="s">
        <v>52</v>
      </c>
    </row>
    <row r="27" spans="1:7" ht="12.75" customHeight="1" x14ac:dyDescent="0.2">
      <c r="A27" s="369" t="s">
        <v>732</v>
      </c>
      <c r="B27" s="370"/>
      <c r="C27" s="370"/>
      <c r="D27" s="370"/>
      <c r="E27" s="370"/>
      <c r="F27" s="370"/>
      <c r="G27" s="129"/>
    </row>
    <row r="29" spans="1:7" ht="21.95" customHeight="1" x14ac:dyDescent="0.2">
      <c r="A29" s="358" t="s">
        <v>470</v>
      </c>
      <c r="B29" s="377"/>
      <c r="C29" s="377"/>
      <c r="D29" s="377"/>
      <c r="E29" s="377"/>
      <c r="F29" s="359"/>
    </row>
    <row r="30" spans="1:7" ht="21.95" customHeight="1" x14ac:dyDescent="0.2">
      <c r="A30" s="358" t="s">
        <v>55</v>
      </c>
      <c r="B30" s="377"/>
      <c r="C30" s="377"/>
      <c r="D30" s="377"/>
      <c r="E30" s="377"/>
      <c r="F30" s="359"/>
    </row>
    <row r="31" spans="1:7" ht="21.95" customHeight="1" x14ac:dyDescent="0.2">
      <c r="A31" s="23" t="s">
        <v>53</v>
      </c>
      <c r="B31" s="23" t="s">
        <v>48</v>
      </c>
      <c r="C31" s="23" t="s">
        <v>49</v>
      </c>
      <c r="D31" s="23" t="s">
        <v>50</v>
      </c>
      <c r="E31" s="23" t="s">
        <v>51</v>
      </c>
      <c r="F31" s="23" t="s">
        <v>52</v>
      </c>
    </row>
    <row r="32" spans="1:7" x14ac:dyDescent="0.2">
      <c r="A32" s="369" t="s">
        <v>732</v>
      </c>
      <c r="B32" s="370"/>
      <c r="C32" s="370"/>
      <c r="D32" s="370"/>
      <c r="E32" s="370"/>
      <c r="F32" s="37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5" type="noConversion"/>
  <conditionalFormatting sqref="G27">
    <cfRule type="cellIs" dxfId="10" priority="1" operator="notEqual">
      <formula>""</formula>
    </cfRule>
  </conditionalFormatting>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5" zoomScaleNormal="85" zoomScaleSheetLayoutView="100" workbookViewId="0">
      <selection activeCell="K19" sqref="K19"/>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80</v>
      </c>
      <c r="B1" s="17"/>
      <c r="C1" s="17"/>
      <c r="F1" s="24"/>
      <c r="G1" s="387" t="s">
        <v>472</v>
      </c>
      <c r="H1" s="387"/>
    </row>
    <row r="2" spans="1:17" ht="27.75" customHeight="1" x14ac:dyDescent="0.2">
      <c r="A2" s="381" t="s">
        <v>471</v>
      </c>
      <c r="B2" s="382"/>
      <c r="C2" s="382"/>
      <c r="D2" s="383"/>
      <c r="E2" s="383"/>
      <c r="F2" s="383"/>
      <c r="G2" s="383"/>
      <c r="H2" s="383"/>
      <c r="I2" s="383"/>
      <c r="J2" s="383"/>
      <c r="K2" s="383"/>
      <c r="L2" s="383"/>
      <c r="M2" s="383"/>
      <c r="N2" s="383"/>
      <c r="O2" s="384"/>
    </row>
    <row r="3" spans="1:17" ht="17.25" customHeight="1" x14ac:dyDescent="0.2">
      <c r="A3" s="17"/>
      <c r="B3" s="17"/>
      <c r="C3" s="17"/>
      <c r="F3" s="24"/>
    </row>
    <row r="4" spans="1:17" s="11" customFormat="1" ht="25.5" customHeight="1" x14ac:dyDescent="0.2">
      <c r="A4" s="307" t="str">
        <f>Overview!B4&amp; " - Effective from "&amp;TEXT(Overview!D4,"D MMMM YYYY")&amp;" - "&amp;Overview!E4&amp;" new designated EHV charges"</f>
        <v>Harlaxton Energy Networks Limited - GSP_K - Effective from 1st April 2019 - FINAL new designated EHV charges</v>
      </c>
      <c r="B4" s="308"/>
      <c r="C4" s="308"/>
      <c r="D4" s="308"/>
      <c r="E4" s="308"/>
      <c r="F4" s="308"/>
      <c r="G4" s="308"/>
      <c r="H4" s="308"/>
      <c r="I4" s="308"/>
      <c r="J4" s="308"/>
      <c r="K4" s="308"/>
      <c r="L4" s="308"/>
      <c r="M4" s="308"/>
      <c r="N4" s="308"/>
      <c r="O4" s="309"/>
    </row>
    <row r="5" spans="1:17" ht="62.25" customHeight="1" x14ac:dyDescent="0.2">
      <c r="A5" s="27" t="s">
        <v>475</v>
      </c>
      <c r="B5" s="27" t="s">
        <v>459</v>
      </c>
      <c r="C5" s="27" t="s">
        <v>460</v>
      </c>
      <c r="D5" s="27" t="s">
        <v>476</v>
      </c>
      <c r="E5" s="27" t="s">
        <v>459</v>
      </c>
      <c r="F5" s="27" t="s">
        <v>461</v>
      </c>
      <c r="G5" s="51" t="s">
        <v>170</v>
      </c>
      <c r="H5" s="51" t="s">
        <v>598</v>
      </c>
      <c r="I5" s="51" t="s">
        <v>478</v>
      </c>
      <c r="J5" s="51" t="s">
        <v>599</v>
      </c>
      <c r="K5" s="51" t="s">
        <v>714</v>
      </c>
      <c r="L5" s="51" t="s">
        <v>600</v>
      </c>
      <c r="M5" s="51" t="s">
        <v>479</v>
      </c>
      <c r="N5" s="51" t="s">
        <v>601</v>
      </c>
      <c r="O5" s="51" t="s">
        <v>715</v>
      </c>
    </row>
    <row r="6" spans="1:17" ht="22.5" customHeight="1" x14ac:dyDescent="0.2">
      <c r="A6" s="378" t="s">
        <v>722</v>
      </c>
      <c r="B6" s="388"/>
      <c r="C6" s="388"/>
      <c r="D6" s="388"/>
      <c r="E6" s="388"/>
      <c r="F6" s="388"/>
      <c r="G6" s="388"/>
      <c r="H6" s="388"/>
      <c r="I6" s="388"/>
      <c r="J6" s="388"/>
      <c r="K6" s="388"/>
      <c r="L6" s="388"/>
      <c r="M6" s="388"/>
      <c r="N6" s="388"/>
      <c r="O6" s="389"/>
    </row>
    <row r="8" spans="1:17" ht="27.75" customHeight="1" x14ac:dyDescent="0.2">
      <c r="A8" s="385" t="str">
        <f>Overview!B4&amp; " - Effective from "&amp;TEXT(Overview!D4,"D MMMM YYYY")&amp;" - "&amp;Overview!E4&amp;" new designated EHV line loss factors"</f>
        <v>Harlaxton Energy Networks Limited - GSP_K - Effective from 1st April 2019 - FINAL new designated EHV line loss factors</v>
      </c>
      <c r="B8" s="386"/>
      <c r="C8" s="386"/>
      <c r="D8" s="386"/>
      <c r="E8" s="386"/>
      <c r="F8" s="386"/>
      <c r="G8" s="386"/>
      <c r="H8" s="386"/>
      <c r="I8" s="386"/>
      <c r="J8" s="386"/>
      <c r="K8" s="386"/>
      <c r="L8" s="386"/>
      <c r="M8" s="386"/>
      <c r="N8" s="386"/>
      <c r="O8" s="386"/>
      <c r="P8" s="386"/>
      <c r="Q8" s="386"/>
    </row>
    <row r="9" spans="1:17" ht="62.25" customHeight="1" x14ac:dyDescent="0.2">
      <c r="A9" s="27" t="s">
        <v>475</v>
      </c>
      <c r="B9" s="27" t="s">
        <v>459</v>
      </c>
      <c r="C9" s="27" t="s">
        <v>460</v>
      </c>
      <c r="D9" s="27" t="s">
        <v>476</v>
      </c>
      <c r="E9" s="27" t="s">
        <v>459</v>
      </c>
      <c r="F9" s="27" t="s">
        <v>461</v>
      </c>
      <c r="G9" s="51" t="s">
        <v>170</v>
      </c>
      <c r="H9" s="28" t="s">
        <v>609</v>
      </c>
      <c r="I9" s="28" t="s">
        <v>610</v>
      </c>
      <c r="J9" s="28" t="s">
        <v>611</v>
      </c>
      <c r="K9" s="28" t="s">
        <v>612</v>
      </c>
      <c r="L9" s="28" t="s">
        <v>613</v>
      </c>
      <c r="M9" s="29" t="s">
        <v>614</v>
      </c>
      <c r="N9" s="29" t="s">
        <v>615</v>
      </c>
      <c r="O9" s="29" t="s">
        <v>616</v>
      </c>
      <c r="P9" s="29" t="s">
        <v>617</v>
      </c>
      <c r="Q9" s="29" t="s">
        <v>618</v>
      </c>
    </row>
    <row r="10" spans="1:17" ht="22.5" customHeight="1" x14ac:dyDescent="0.2">
      <c r="A10" s="378" t="s">
        <v>722</v>
      </c>
      <c r="B10" s="379"/>
      <c r="C10" s="379"/>
      <c r="D10" s="379"/>
      <c r="E10" s="379"/>
      <c r="F10" s="379"/>
      <c r="G10" s="379"/>
      <c r="H10" s="379"/>
      <c r="I10" s="379"/>
      <c r="J10" s="379"/>
      <c r="K10" s="379"/>
      <c r="L10" s="379"/>
      <c r="M10" s="379"/>
      <c r="N10" s="379"/>
      <c r="O10" s="380"/>
      <c r="P10" s="7"/>
      <c r="Q10" s="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80</v>
      </c>
      <c r="B1" s="3"/>
      <c r="C1" s="2"/>
      <c r="E1" s="10"/>
      <c r="F1" s="4"/>
      <c r="G1" s="4"/>
    </row>
    <row r="2" spans="1:7" s="11" customFormat="1" ht="39.75" customHeight="1" x14ac:dyDescent="0.2">
      <c r="A2" s="307" t="str">
        <f>Overview!B4&amp; " - Effective from "&amp;TEXT(Overview!D4,"D MMMM YYYY")&amp;" - "&amp;Overview!E4&amp;" Nodal/Zonal charges"</f>
        <v>Harlaxton Energy Networks Limited - GSP_K - Effective from 1st April 2019 - FINAL Nodal/Zonal charges</v>
      </c>
      <c r="B2" s="308"/>
      <c r="C2" s="308"/>
      <c r="D2" s="308"/>
    </row>
    <row r="3" spans="1:7" ht="60.75" customHeight="1" x14ac:dyDescent="0.2">
      <c r="A3" s="23" t="s">
        <v>473</v>
      </c>
      <c r="B3" s="23" t="s">
        <v>45</v>
      </c>
      <c r="C3" s="23" t="s">
        <v>446</v>
      </c>
      <c r="D3" s="23" t="s">
        <v>447</v>
      </c>
    </row>
    <row r="4" spans="1:7" ht="12.75" x14ac:dyDescent="0.2">
      <c r="A4" s="390" t="s">
        <v>722</v>
      </c>
      <c r="B4" s="391"/>
      <c r="C4" s="391"/>
      <c r="D4" s="391"/>
    </row>
    <row r="5" spans="1:7" ht="12.75" x14ac:dyDescent="0.2">
      <c r="A5" s="65"/>
      <c r="B5" s="66"/>
      <c r="C5" s="64"/>
      <c r="D5" s="64"/>
    </row>
    <row r="6" spans="1:7" ht="12.75" x14ac:dyDescent="0.2">
      <c r="A6" s="65"/>
      <c r="B6" s="66"/>
      <c r="C6" s="64"/>
      <c r="D6" s="64"/>
    </row>
    <row r="7" spans="1:7" ht="12.75" x14ac:dyDescent="0.2">
      <c r="A7" s="65"/>
      <c r="B7" s="66"/>
      <c r="C7" s="64"/>
      <c r="D7" s="64"/>
    </row>
    <row r="8" spans="1:7" ht="12.75" x14ac:dyDescent="0.2">
      <c r="A8" s="65"/>
      <c r="B8" s="66"/>
      <c r="C8" s="64"/>
      <c r="D8" s="64"/>
    </row>
    <row r="9" spans="1:7" ht="12.75" x14ac:dyDescent="0.2">
      <c r="A9" s="65"/>
      <c r="B9" s="66"/>
      <c r="C9" s="64"/>
      <c r="D9" s="64"/>
    </row>
    <row r="10" spans="1:7" ht="12.75" x14ac:dyDescent="0.2">
      <c r="A10" s="65"/>
      <c r="B10" s="66"/>
      <c r="C10" s="64"/>
      <c r="D10" s="64"/>
    </row>
    <row r="11" spans="1:7" ht="12.75" x14ac:dyDescent="0.2">
      <c r="A11" s="65"/>
      <c r="B11" s="66"/>
      <c r="C11" s="64"/>
      <c r="D11" s="64"/>
    </row>
    <row r="12" spans="1:7" ht="12.75" x14ac:dyDescent="0.2">
      <c r="A12" s="65"/>
      <c r="B12" s="66"/>
      <c r="C12" s="64"/>
      <c r="D12" s="64"/>
    </row>
    <row r="13" spans="1:7" ht="12.75" x14ac:dyDescent="0.2">
      <c r="A13" s="65"/>
      <c r="B13" s="66"/>
      <c r="C13" s="64"/>
      <c r="D13" s="64"/>
    </row>
    <row r="14" spans="1:7" ht="12.75" x14ac:dyDescent="0.2">
      <c r="A14" s="65"/>
      <c r="B14" s="66"/>
      <c r="C14" s="64"/>
      <c r="D14" s="64"/>
    </row>
    <row r="15" spans="1:7" ht="12.75" x14ac:dyDescent="0.2">
      <c r="A15" s="65"/>
      <c r="B15" s="66"/>
      <c r="C15" s="64"/>
      <c r="D15" s="64"/>
    </row>
    <row r="16" spans="1:7" ht="12.75" x14ac:dyDescent="0.2">
      <c r="A16" s="65"/>
      <c r="B16" s="66"/>
      <c r="C16" s="64"/>
      <c r="D16" s="64"/>
    </row>
    <row r="17" spans="1:4" ht="12.75" x14ac:dyDescent="0.2">
      <c r="A17" s="65"/>
      <c r="B17" s="66"/>
      <c r="C17" s="64"/>
      <c r="D17" s="64"/>
    </row>
    <row r="18" spans="1:4" ht="12.75" x14ac:dyDescent="0.2">
      <c r="A18" s="65"/>
      <c r="B18" s="66"/>
      <c r="C18" s="64"/>
      <c r="D18" s="64"/>
    </row>
    <row r="19" spans="1:4" ht="12.75" x14ac:dyDescent="0.2">
      <c r="A19" s="65"/>
      <c r="B19" s="66"/>
      <c r="C19" s="64"/>
      <c r="D19" s="64"/>
    </row>
    <row r="20" spans="1:4" ht="12.75" x14ac:dyDescent="0.2">
      <c r="A20" s="65"/>
      <c r="B20" s="66"/>
      <c r="C20" s="64"/>
      <c r="D20" s="64"/>
    </row>
    <row r="21" spans="1:4" ht="12.75" x14ac:dyDescent="0.2">
      <c r="A21" s="65"/>
      <c r="B21" s="66"/>
      <c r="C21" s="64"/>
      <c r="D21" s="64"/>
    </row>
    <row r="22" spans="1:4" ht="12.75" x14ac:dyDescent="0.2">
      <c r="A22" s="65"/>
      <c r="B22" s="66"/>
      <c r="C22" s="64"/>
      <c r="D22" s="64"/>
    </row>
    <row r="23" spans="1:4" ht="12.75" x14ac:dyDescent="0.2">
      <c r="A23" s="65"/>
      <c r="B23" s="66"/>
      <c r="C23" s="64"/>
      <c r="D23" s="64"/>
    </row>
    <row r="24" spans="1:4" ht="12.75" x14ac:dyDescent="0.2">
      <c r="A24" s="65"/>
      <c r="B24" s="66"/>
      <c r="C24" s="64"/>
      <c r="D24" s="64"/>
    </row>
    <row r="25" spans="1:4" ht="12.75" x14ac:dyDescent="0.2">
      <c r="A25" s="65"/>
      <c r="B25" s="66"/>
      <c r="C25" s="64"/>
      <c r="D25" s="64"/>
    </row>
    <row r="26" spans="1:4" ht="12.75" x14ac:dyDescent="0.2">
      <c r="A26" s="65"/>
      <c r="B26" s="66"/>
      <c r="C26" s="64"/>
      <c r="D26" s="64"/>
    </row>
    <row r="27" spans="1:4" ht="12.75" x14ac:dyDescent="0.2">
      <c r="A27" s="65"/>
      <c r="B27" s="66"/>
      <c r="C27" s="64"/>
      <c r="D27" s="64"/>
    </row>
    <row r="28" spans="1:4" ht="12.75" x14ac:dyDescent="0.2">
      <c r="A28" s="65"/>
      <c r="B28" s="66"/>
      <c r="C28" s="64"/>
      <c r="D28" s="64"/>
    </row>
    <row r="29" spans="1:4" ht="12.75" x14ac:dyDescent="0.2">
      <c r="A29" s="65"/>
      <c r="B29" s="66"/>
      <c r="C29" s="64"/>
      <c r="D29" s="64"/>
    </row>
    <row r="30" spans="1:4" ht="12.75" x14ac:dyDescent="0.2">
      <c r="A30" s="65"/>
      <c r="B30" s="66"/>
      <c r="C30" s="64"/>
      <c r="D30" s="64"/>
    </row>
    <row r="31" spans="1:4" ht="12.75" x14ac:dyDescent="0.2">
      <c r="A31" s="65"/>
      <c r="B31" s="66"/>
      <c r="C31" s="64"/>
      <c r="D31" s="64"/>
    </row>
    <row r="32" spans="1:4" ht="12.75" x14ac:dyDescent="0.2">
      <c r="A32" s="65"/>
      <c r="B32" s="66"/>
      <c r="C32" s="64"/>
      <c r="D32" s="64"/>
    </row>
    <row r="33" spans="1:4" ht="12.75" x14ac:dyDescent="0.2">
      <c r="A33" s="65"/>
      <c r="B33" s="66"/>
      <c r="C33" s="64"/>
      <c r="D33" s="64"/>
    </row>
    <row r="34" spans="1:4" ht="12.75" x14ac:dyDescent="0.2">
      <c r="A34" s="65"/>
      <c r="B34" s="66"/>
      <c r="C34" s="64"/>
      <c r="D34" s="64"/>
    </row>
    <row r="35" spans="1:4" ht="12.75" x14ac:dyDescent="0.2">
      <c r="A35" s="65"/>
      <c r="B35" s="66"/>
      <c r="C35" s="64"/>
      <c r="D35" s="64"/>
    </row>
    <row r="36" spans="1:4" ht="12.75" x14ac:dyDescent="0.2">
      <c r="A36" s="65"/>
      <c r="B36" s="66"/>
      <c r="C36" s="64"/>
      <c r="D36" s="64"/>
    </row>
    <row r="37" spans="1:4" ht="12.75" x14ac:dyDescent="0.2">
      <c r="A37" s="65"/>
      <c r="B37" s="66"/>
      <c r="C37" s="64"/>
      <c r="D37" s="64"/>
    </row>
    <row r="38" spans="1:4" ht="12.75" x14ac:dyDescent="0.2">
      <c r="A38" s="65"/>
      <c r="B38" s="66"/>
      <c r="C38" s="64"/>
      <c r="D38" s="64"/>
    </row>
    <row r="39" spans="1:4" ht="12.75" x14ac:dyDescent="0.2">
      <c r="A39" s="65"/>
      <c r="B39" s="66"/>
      <c r="C39" s="64"/>
      <c r="D39" s="64"/>
    </row>
    <row r="40" spans="1:4" ht="12.75" x14ac:dyDescent="0.2">
      <c r="A40" s="65"/>
      <c r="B40" s="66"/>
      <c r="C40" s="64"/>
      <c r="D40" s="64"/>
    </row>
    <row r="41" spans="1:4" ht="12.75" x14ac:dyDescent="0.2">
      <c r="A41" s="65"/>
      <c r="B41" s="66"/>
      <c r="C41" s="64"/>
      <c r="D41" s="64"/>
    </row>
    <row r="42" spans="1:4" ht="12.75" x14ac:dyDescent="0.2">
      <c r="A42" s="65"/>
      <c r="B42" s="66"/>
      <c r="C42" s="64"/>
      <c r="D42" s="64"/>
    </row>
    <row r="43" spans="1:4" ht="12.75" x14ac:dyDescent="0.2">
      <c r="A43" s="65"/>
      <c r="B43" s="66"/>
      <c r="C43" s="64"/>
      <c r="D43" s="64"/>
    </row>
    <row r="44" spans="1:4" ht="12.75" x14ac:dyDescent="0.2">
      <c r="A44" s="65"/>
      <c r="B44" s="66"/>
      <c r="C44" s="64"/>
      <c r="D44" s="64"/>
    </row>
    <row r="45" spans="1:4" ht="12.75" x14ac:dyDescent="0.2">
      <c r="A45" s="65"/>
      <c r="B45" s="66"/>
      <c r="C45" s="64"/>
      <c r="D45" s="64"/>
    </row>
    <row r="46" spans="1:4" ht="12.75" x14ac:dyDescent="0.2">
      <c r="A46" s="65"/>
      <c r="B46" s="66"/>
      <c r="C46" s="64"/>
      <c r="D46" s="64"/>
    </row>
    <row r="47" spans="1:4" ht="12.75" x14ac:dyDescent="0.2">
      <c r="A47" s="65"/>
      <c r="B47" s="66"/>
      <c r="C47" s="64"/>
      <c r="D47" s="64"/>
    </row>
    <row r="48" spans="1:4" ht="12.75" x14ac:dyDescent="0.2">
      <c r="A48" s="65"/>
      <c r="B48" s="66"/>
      <c r="C48" s="64"/>
      <c r="D48" s="64"/>
    </row>
    <row r="49" spans="1:4" ht="12.75" x14ac:dyDescent="0.2">
      <c r="A49" s="65"/>
      <c r="B49" s="66"/>
      <c r="C49" s="64"/>
      <c r="D49" s="64"/>
    </row>
    <row r="50" spans="1:4" ht="12.75" x14ac:dyDescent="0.2">
      <c r="A50" s="65"/>
      <c r="B50" s="66"/>
      <c r="C50" s="64"/>
      <c r="D50" s="64"/>
    </row>
    <row r="51" spans="1:4" ht="12.75" x14ac:dyDescent="0.2">
      <c r="A51" s="65"/>
      <c r="B51" s="66"/>
      <c r="C51" s="64"/>
      <c r="D51" s="64"/>
    </row>
    <row r="52" spans="1:4" ht="12.75" x14ac:dyDescent="0.2">
      <c r="A52" s="65"/>
      <c r="B52" s="66"/>
      <c r="C52" s="64"/>
      <c r="D52" s="64"/>
    </row>
    <row r="53" spans="1:4" ht="12.75" x14ac:dyDescent="0.2">
      <c r="A53" s="65"/>
      <c r="B53" s="66"/>
      <c r="C53" s="64"/>
      <c r="D53" s="64"/>
    </row>
    <row r="54" spans="1:4" ht="12.75" x14ac:dyDescent="0.2">
      <c r="A54" s="65"/>
      <c r="B54" s="66"/>
      <c r="C54" s="64"/>
      <c r="D54" s="64"/>
    </row>
    <row r="55" spans="1:4" ht="12.75" x14ac:dyDescent="0.2">
      <c r="A55" s="65"/>
      <c r="B55" s="66"/>
      <c r="C55" s="64"/>
      <c r="D55" s="64"/>
    </row>
    <row r="56" spans="1:4" ht="12.75" x14ac:dyDescent="0.2">
      <c r="A56" s="65"/>
      <c r="B56" s="66"/>
      <c r="C56" s="64"/>
      <c r="D56" s="64"/>
    </row>
    <row r="57" spans="1:4" ht="12.75" x14ac:dyDescent="0.2">
      <c r="A57" s="65"/>
      <c r="B57" s="66"/>
      <c r="C57" s="64"/>
      <c r="D57" s="64"/>
    </row>
    <row r="58" spans="1:4" ht="12.75" x14ac:dyDescent="0.2">
      <c r="A58" s="65"/>
      <c r="B58" s="66"/>
      <c r="C58" s="64"/>
      <c r="D58" s="64"/>
    </row>
    <row r="59" spans="1:4" ht="12.75" x14ac:dyDescent="0.2">
      <c r="A59" s="65"/>
      <c r="B59" s="66"/>
      <c r="C59" s="64"/>
      <c r="D59" s="64"/>
    </row>
    <row r="60" spans="1:4" ht="12.75" x14ac:dyDescent="0.2">
      <c r="A60" s="65"/>
      <c r="B60" s="66"/>
      <c r="C60" s="64"/>
      <c r="D60" s="64"/>
    </row>
    <row r="61" spans="1:4" ht="12.75" x14ac:dyDescent="0.2">
      <c r="A61" s="65"/>
      <c r="B61" s="66"/>
      <c r="C61" s="64"/>
      <c r="D61" s="64"/>
    </row>
    <row r="62" spans="1:4" ht="12.75" x14ac:dyDescent="0.2">
      <c r="A62" s="65"/>
      <c r="B62" s="66"/>
      <c r="C62" s="64"/>
      <c r="D62" s="64"/>
    </row>
    <row r="63" spans="1:4" ht="12.75" x14ac:dyDescent="0.2">
      <c r="A63" s="65"/>
      <c r="B63" s="66"/>
      <c r="C63" s="64"/>
      <c r="D63" s="64"/>
    </row>
    <row r="64" spans="1:4" ht="12.75" x14ac:dyDescent="0.2">
      <c r="A64" s="65"/>
      <c r="B64" s="66"/>
      <c r="C64" s="64"/>
      <c r="D64" s="64"/>
    </row>
    <row r="65" spans="1:4" ht="12.75" x14ac:dyDescent="0.2">
      <c r="A65" s="65"/>
      <c r="B65" s="66"/>
      <c r="C65" s="64"/>
      <c r="D65" s="64"/>
    </row>
    <row r="66" spans="1:4" ht="12.75" x14ac:dyDescent="0.2">
      <c r="A66" s="65"/>
      <c r="B66" s="66"/>
      <c r="C66" s="64"/>
      <c r="D66" s="64"/>
    </row>
    <row r="67" spans="1:4" ht="12.75" x14ac:dyDescent="0.2">
      <c r="A67" s="65"/>
      <c r="B67" s="66"/>
      <c r="C67" s="64"/>
      <c r="D67" s="64"/>
    </row>
    <row r="68" spans="1:4" ht="12.75" x14ac:dyDescent="0.2">
      <c r="A68" s="65"/>
      <c r="B68" s="66"/>
      <c r="C68" s="64"/>
      <c r="D68" s="64"/>
    </row>
    <row r="69" spans="1:4" ht="12.75" x14ac:dyDescent="0.2">
      <c r="A69" s="65"/>
      <c r="B69" s="66"/>
      <c r="C69" s="64"/>
      <c r="D69" s="64"/>
    </row>
    <row r="70" spans="1:4" ht="12.75" x14ac:dyDescent="0.2">
      <c r="A70" s="65"/>
      <c r="B70" s="66"/>
      <c r="C70" s="64"/>
      <c r="D70" s="64"/>
    </row>
    <row r="71" spans="1:4" ht="12.75" x14ac:dyDescent="0.2">
      <c r="A71" s="65"/>
      <c r="B71" s="66"/>
      <c r="C71" s="64"/>
      <c r="D71" s="64"/>
    </row>
    <row r="72" spans="1:4" ht="12.75" x14ac:dyDescent="0.2">
      <c r="A72" s="65"/>
      <c r="B72" s="66"/>
      <c r="C72" s="64"/>
      <c r="D72" s="64"/>
    </row>
    <row r="73" spans="1:4" ht="12.75" x14ac:dyDescent="0.2">
      <c r="A73" s="65"/>
      <c r="B73" s="66"/>
      <c r="C73" s="64"/>
      <c r="D73" s="64"/>
    </row>
    <row r="74" spans="1:4" ht="12.75" x14ac:dyDescent="0.2">
      <c r="A74" s="65"/>
      <c r="B74" s="66"/>
      <c r="C74" s="64"/>
      <c r="D74" s="64"/>
    </row>
    <row r="75" spans="1:4" ht="12.75" x14ac:dyDescent="0.2">
      <c r="A75" s="65"/>
      <c r="B75" s="66"/>
      <c r="C75" s="64"/>
      <c r="D75" s="64"/>
    </row>
    <row r="76" spans="1:4" ht="12.75" x14ac:dyDescent="0.2">
      <c r="A76" s="65"/>
      <c r="B76" s="66"/>
      <c r="C76" s="64"/>
      <c r="D76" s="64"/>
    </row>
    <row r="77" spans="1:4" ht="12.75" x14ac:dyDescent="0.2">
      <c r="A77" s="65"/>
      <c r="B77" s="66"/>
      <c r="C77" s="64"/>
      <c r="D77" s="64"/>
    </row>
    <row r="78" spans="1:4" ht="12.75" x14ac:dyDescent="0.2">
      <c r="A78" s="65"/>
      <c r="B78" s="66"/>
      <c r="C78" s="64"/>
      <c r="D78" s="64"/>
    </row>
    <row r="79" spans="1:4" ht="12.75" x14ac:dyDescent="0.2">
      <c r="A79" s="65"/>
      <c r="B79" s="66"/>
      <c r="C79" s="64"/>
      <c r="D79" s="64"/>
    </row>
    <row r="80" spans="1:4" ht="12.75" x14ac:dyDescent="0.2">
      <c r="A80" s="65"/>
      <c r="B80" s="66"/>
      <c r="C80" s="64"/>
      <c r="D80" s="64"/>
    </row>
    <row r="81" spans="1:4" ht="12.75" x14ac:dyDescent="0.2">
      <c r="A81" s="65"/>
      <c r="B81" s="66"/>
      <c r="C81" s="64"/>
      <c r="D81" s="64"/>
    </row>
    <row r="82" spans="1:4" ht="12.75" x14ac:dyDescent="0.2">
      <c r="A82" s="65"/>
      <c r="B82" s="66"/>
      <c r="C82" s="64"/>
      <c r="D82" s="64"/>
    </row>
    <row r="83" spans="1:4" ht="12.75" x14ac:dyDescent="0.2">
      <c r="A83" s="65"/>
      <c r="B83" s="66"/>
      <c r="C83" s="64"/>
      <c r="D83" s="64"/>
    </row>
    <row r="84" spans="1:4" ht="12.75" x14ac:dyDescent="0.2">
      <c r="A84" s="65"/>
      <c r="B84" s="66"/>
      <c r="C84" s="64"/>
      <c r="D84" s="64"/>
    </row>
    <row r="85" spans="1:4" ht="12.75" x14ac:dyDescent="0.2">
      <c r="A85" s="65"/>
      <c r="B85" s="66"/>
      <c r="C85" s="64"/>
      <c r="D85" s="64"/>
    </row>
    <row r="86" spans="1:4" ht="12.75" x14ac:dyDescent="0.2">
      <c r="A86" s="65"/>
      <c r="B86" s="66"/>
      <c r="C86" s="64"/>
      <c r="D86" s="64"/>
    </row>
    <row r="87" spans="1:4" ht="12.75" x14ac:dyDescent="0.2">
      <c r="A87" s="65"/>
      <c r="B87" s="66"/>
      <c r="C87" s="64"/>
      <c r="D87" s="64"/>
    </row>
    <row r="88" spans="1:4" ht="12.75" x14ac:dyDescent="0.2">
      <c r="A88" s="65"/>
      <c r="B88" s="66"/>
      <c r="C88" s="64"/>
      <c r="D88" s="64"/>
    </row>
    <row r="89" spans="1:4" ht="12.75" x14ac:dyDescent="0.2">
      <c r="A89" s="65"/>
      <c r="B89" s="66"/>
      <c r="C89" s="64"/>
      <c r="D89" s="64"/>
    </row>
    <row r="90" spans="1:4" ht="12.75" x14ac:dyDescent="0.2">
      <c r="A90" s="65"/>
      <c r="B90" s="66"/>
      <c r="C90" s="64"/>
      <c r="D90" s="64"/>
    </row>
    <row r="91" spans="1:4" ht="12.75" x14ac:dyDescent="0.2">
      <c r="A91" s="65"/>
      <c r="B91" s="66"/>
      <c r="C91" s="64"/>
      <c r="D91" s="64"/>
    </row>
    <row r="92" spans="1:4" ht="12.75" x14ac:dyDescent="0.2">
      <c r="A92" s="65"/>
      <c r="B92" s="66"/>
      <c r="C92" s="64"/>
      <c r="D92" s="64"/>
    </row>
    <row r="93" spans="1:4" ht="12.75" x14ac:dyDescent="0.2">
      <c r="A93" s="65"/>
      <c r="B93" s="66"/>
      <c r="C93" s="64"/>
      <c r="D93" s="64"/>
    </row>
    <row r="94" spans="1:4" ht="12.75" x14ac:dyDescent="0.2">
      <c r="A94" s="65"/>
      <c r="B94" s="66"/>
      <c r="C94" s="64"/>
      <c r="D94" s="64"/>
    </row>
    <row r="95" spans="1:4" ht="12.75" x14ac:dyDescent="0.2">
      <c r="A95" s="65"/>
      <c r="B95" s="66"/>
      <c r="C95" s="64"/>
      <c r="D95" s="64"/>
    </row>
    <row r="96" spans="1:4" ht="12.75" x14ac:dyDescent="0.2">
      <c r="A96" s="65"/>
      <c r="B96" s="66"/>
      <c r="C96" s="64"/>
      <c r="D96" s="64"/>
    </row>
    <row r="97" spans="1:4" ht="12.75" x14ac:dyDescent="0.2">
      <c r="A97" s="65"/>
      <c r="B97" s="66"/>
      <c r="C97" s="64"/>
      <c r="D97" s="64"/>
    </row>
    <row r="98" spans="1:4" ht="12.75" x14ac:dyDescent="0.2">
      <c r="A98" s="65"/>
      <c r="B98" s="66"/>
      <c r="C98" s="64"/>
      <c r="D98" s="64"/>
    </row>
    <row r="99" spans="1:4" ht="12.75" x14ac:dyDescent="0.2">
      <c r="A99" s="65"/>
      <c r="B99" s="66"/>
      <c r="C99" s="64"/>
      <c r="D99" s="64"/>
    </row>
    <row r="100" spans="1:4" ht="12.75" x14ac:dyDescent="0.2">
      <c r="A100" s="65"/>
      <c r="B100" s="66"/>
      <c r="C100" s="64"/>
      <c r="D100" s="64"/>
    </row>
    <row r="101" spans="1:4" ht="12.75" x14ac:dyDescent="0.2">
      <c r="A101" s="65"/>
      <c r="B101" s="66"/>
      <c r="C101" s="64"/>
      <c r="D101" s="64"/>
    </row>
    <row r="102" spans="1:4" ht="12.75" x14ac:dyDescent="0.2">
      <c r="A102" s="65"/>
      <c r="B102" s="66"/>
      <c r="C102" s="64"/>
      <c r="D102" s="64"/>
    </row>
    <row r="103" spans="1:4" ht="12.75" x14ac:dyDescent="0.2">
      <c r="A103" s="65"/>
      <c r="B103" s="66"/>
      <c r="C103" s="64"/>
      <c r="D103" s="64"/>
    </row>
    <row r="104" spans="1:4" ht="12.75" x14ac:dyDescent="0.2">
      <c r="A104" s="65"/>
      <c r="B104" s="66"/>
      <c r="C104" s="64"/>
      <c r="D104" s="64"/>
    </row>
    <row r="105" spans="1:4" ht="12.75" x14ac:dyDescent="0.2">
      <c r="A105" s="65"/>
      <c r="B105" s="66"/>
      <c r="C105" s="64"/>
      <c r="D105" s="64"/>
    </row>
    <row r="106" spans="1:4" ht="12.75" x14ac:dyDescent="0.2">
      <c r="A106" s="65"/>
      <c r="B106" s="66"/>
      <c r="C106" s="64"/>
      <c r="D106" s="64"/>
    </row>
    <row r="107" spans="1:4" ht="12.75" x14ac:dyDescent="0.2">
      <c r="A107" s="65"/>
      <c r="B107" s="66"/>
      <c r="C107" s="64"/>
      <c r="D107" s="64"/>
    </row>
    <row r="108" spans="1:4" ht="12.75" x14ac:dyDescent="0.2">
      <c r="A108" s="65"/>
      <c r="B108" s="66"/>
      <c r="C108" s="64"/>
      <c r="D108" s="64"/>
    </row>
    <row r="109" spans="1:4" ht="12.75" x14ac:dyDescent="0.2">
      <c r="A109" s="65"/>
      <c r="B109" s="66"/>
      <c r="C109" s="64"/>
      <c r="D109" s="64"/>
    </row>
    <row r="110" spans="1:4" ht="12.75" x14ac:dyDescent="0.2">
      <c r="A110" s="65"/>
      <c r="B110" s="66"/>
      <c r="C110" s="64"/>
      <c r="D110" s="64"/>
    </row>
    <row r="111" spans="1:4" ht="12.75" x14ac:dyDescent="0.2">
      <c r="A111" s="65"/>
      <c r="B111" s="66"/>
      <c r="C111" s="64"/>
      <c r="D111" s="64"/>
    </row>
    <row r="112" spans="1:4" ht="12.75" x14ac:dyDescent="0.2">
      <c r="A112" s="65"/>
      <c r="B112" s="66"/>
      <c r="C112" s="64"/>
      <c r="D112" s="64"/>
    </row>
    <row r="113" spans="1:4" ht="12.75" x14ac:dyDescent="0.2">
      <c r="A113" s="65"/>
      <c r="B113" s="66"/>
      <c r="C113" s="64"/>
      <c r="D113" s="64"/>
    </row>
    <row r="114" spans="1:4" ht="12.75" x14ac:dyDescent="0.2">
      <c r="A114" s="65"/>
      <c r="B114" s="66"/>
      <c r="C114" s="64"/>
      <c r="D114" s="64"/>
    </row>
    <row r="115" spans="1:4" ht="12.75" x14ac:dyDescent="0.2">
      <c r="A115" s="65"/>
      <c r="B115" s="66"/>
      <c r="C115" s="64"/>
      <c r="D115" s="64"/>
    </row>
    <row r="116" spans="1:4" ht="12.75" x14ac:dyDescent="0.2">
      <c r="A116" s="65"/>
      <c r="B116" s="66"/>
      <c r="C116" s="64"/>
      <c r="D116" s="64"/>
    </row>
    <row r="117" spans="1:4" ht="12.75" x14ac:dyDescent="0.2">
      <c r="A117" s="65"/>
      <c r="B117" s="66"/>
      <c r="C117" s="64"/>
      <c r="D117" s="64"/>
    </row>
    <row r="118" spans="1:4" ht="12.75" x14ac:dyDescent="0.2">
      <c r="A118" s="65"/>
      <c r="B118" s="66"/>
      <c r="C118" s="64"/>
      <c r="D118" s="64"/>
    </row>
    <row r="119" spans="1:4" ht="12.75" x14ac:dyDescent="0.2">
      <c r="A119" s="65"/>
      <c r="B119" s="66"/>
      <c r="C119" s="64"/>
      <c r="D119" s="64"/>
    </row>
    <row r="120" spans="1:4" ht="12.75" x14ac:dyDescent="0.2">
      <c r="A120" s="65"/>
      <c r="B120" s="66"/>
      <c r="C120" s="64"/>
      <c r="D120" s="64"/>
    </row>
    <row r="121" spans="1:4" ht="12.75" x14ac:dyDescent="0.2">
      <c r="A121" s="65"/>
      <c r="B121" s="66"/>
      <c r="C121" s="64"/>
      <c r="D121" s="64"/>
    </row>
    <row r="122" spans="1:4" ht="12.75" x14ac:dyDescent="0.2">
      <c r="A122" s="65"/>
      <c r="B122" s="66"/>
      <c r="C122" s="64"/>
      <c r="D122" s="64"/>
    </row>
    <row r="123" spans="1:4" ht="12.75" x14ac:dyDescent="0.2">
      <c r="A123" s="65"/>
      <c r="B123" s="66"/>
      <c r="C123" s="64"/>
      <c r="D123" s="64"/>
    </row>
    <row r="124" spans="1:4" ht="12.75" x14ac:dyDescent="0.2">
      <c r="A124" s="65"/>
      <c r="B124" s="66"/>
      <c r="C124" s="64"/>
      <c r="D124" s="64"/>
    </row>
    <row r="125" spans="1:4" ht="12.75" x14ac:dyDescent="0.2">
      <c r="A125" s="65"/>
      <c r="B125" s="66"/>
      <c r="C125" s="64"/>
      <c r="D125" s="64"/>
    </row>
    <row r="126" spans="1:4" ht="12.75" x14ac:dyDescent="0.2">
      <c r="A126" s="65"/>
      <c r="B126" s="66"/>
      <c r="C126" s="64"/>
      <c r="D126" s="64"/>
    </row>
    <row r="127" spans="1:4" ht="12.75" x14ac:dyDescent="0.2">
      <c r="A127" s="65"/>
      <c r="B127" s="66"/>
      <c r="C127" s="64"/>
      <c r="D127" s="64"/>
    </row>
    <row r="128" spans="1:4" ht="12.75" x14ac:dyDescent="0.2">
      <c r="A128" s="65"/>
      <c r="B128" s="66"/>
      <c r="C128" s="64"/>
      <c r="D128" s="64"/>
    </row>
    <row r="129" spans="1:4" ht="12.75" x14ac:dyDescent="0.2">
      <c r="A129" s="65"/>
      <c r="B129" s="66"/>
      <c r="C129" s="64"/>
      <c r="D129" s="64"/>
    </row>
    <row r="130" spans="1:4" ht="12.75" x14ac:dyDescent="0.2">
      <c r="A130" s="65"/>
      <c r="B130" s="66"/>
      <c r="C130" s="64"/>
      <c r="D130" s="64"/>
    </row>
    <row r="131" spans="1:4" ht="12.75" x14ac:dyDescent="0.2">
      <c r="A131" s="65"/>
      <c r="B131" s="66"/>
      <c r="C131" s="64"/>
      <c r="D131" s="64"/>
    </row>
    <row r="132" spans="1:4" ht="12.75" x14ac:dyDescent="0.2">
      <c r="A132" s="65"/>
      <c r="B132" s="66"/>
      <c r="C132" s="64"/>
      <c r="D132" s="64"/>
    </row>
    <row r="133" spans="1:4" ht="12.75" x14ac:dyDescent="0.2">
      <c r="A133" s="65"/>
      <c r="B133" s="66"/>
      <c r="C133" s="64"/>
      <c r="D133" s="64"/>
    </row>
    <row r="134" spans="1:4" ht="12.75" x14ac:dyDescent="0.2">
      <c r="A134" s="65"/>
      <c r="B134" s="66"/>
      <c r="C134" s="64"/>
      <c r="D134" s="64"/>
    </row>
    <row r="135" spans="1:4" ht="12.75" x14ac:dyDescent="0.2">
      <c r="A135" s="65"/>
      <c r="B135" s="66"/>
      <c r="C135" s="64"/>
      <c r="D135" s="64"/>
    </row>
    <row r="136" spans="1:4" ht="12.75" x14ac:dyDescent="0.2">
      <c r="A136" s="65"/>
      <c r="B136" s="66"/>
      <c r="C136" s="64"/>
      <c r="D136" s="64"/>
    </row>
    <row r="137" spans="1:4" ht="12.75" x14ac:dyDescent="0.2">
      <c r="A137" s="65"/>
      <c r="B137" s="66"/>
      <c r="C137" s="64"/>
      <c r="D137" s="64"/>
    </row>
    <row r="138" spans="1:4" ht="12.75" x14ac:dyDescent="0.2">
      <c r="A138" s="65"/>
      <c r="B138" s="66"/>
      <c r="C138" s="64"/>
      <c r="D138" s="64"/>
    </row>
    <row r="139" spans="1:4" ht="12.75" x14ac:dyDescent="0.2">
      <c r="A139" s="65"/>
      <c r="B139" s="66"/>
      <c r="C139" s="64"/>
      <c r="D139" s="64"/>
    </row>
    <row r="140" spans="1:4" ht="12.75" x14ac:dyDescent="0.2">
      <c r="A140" s="65"/>
      <c r="B140" s="66"/>
      <c r="C140" s="64"/>
      <c r="D140" s="64"/>
    </row>
    <row r="141" spans="1:4" ht="12.75" x14ac:dyDescent="0.2">
      <c r="A141" s="65"/>
      <c r="B141" s="66"/>
      <c r="C141" s="64"/>
      <c r="D141" s="64"/>
    </row>
    <row r="142" spans="1:4" ht="12.75" x14ac:dyDescent="0.2">
      <c r="A142" s="65"/>
      <c r="B142" s="66"/>
      <c r="C142" s="64"/>
      <c r="D142" s="64"/>
    </row>
    <row r="143" spans="1:4" ht="12.75" x14ac:dyDescent="0.2">
      <c r="A143" s="65"/>
      <c r="B143" s="66"/>
      <c r="C143" s="64"/>
      <c r="D143" s="64"/>
    </row>
    <row r="144" spans="1:4" ht="12.75" x14ac:dyDescent="0.2">
      <c r="A144" s="65"/>
      <c r="B144" s="66"/>
      <c r="C144" s="64"/>
      <c r="D144" s="64"/>
    </row>
    <row r="145" spans="1:4" ht="12.75" x14ac:dyDescent="0.2">
      <c r="A145" s="65"/>
      <c r="B145" s="66"/>
      <c r="C145" s="64"/>
      <c r="D145" s="64"/>
    </row>
    <row r="146" spans="1:4" ht="12.75" x14ac:dyDescent="0.2">
      <c r="A146" s="65"/>
      <c r="B146" s="66"/>
      <c r="C146" s="64"/>
      <c r="D146" s="64"/>
    </row>
    <row r="147" spans="1:4" ht="12.75" x14ac:dyDescent="0.2">
      <c r="A147" s="65"/>
      <c r="B147" s="66"/>
      <c r="C147" s="64"/>
      <c r="D147" s="64"/>
    </row>
    <row r="148" spans="1:4" ht="12.75" x14ac:dyDescent="0.2">
      <c r="A148" s="65"/>
      <c r="B148" s="66"/>
      <c r="C148" s="64"/>
      <c r="D148" s="64"/>
    </row>
    <row r="149" spans="1:4" ht="12.75" x14ac:dyDescent="0.2">
      <c r="A149" s="65"/>
      <c r="B149" s="66"/>
      <c r="C149" s="64"/>
      <c r="D149" s="64"/>
    </row>
    <row r="150" spans="1:4" ht="12.75" x14ac:dyDescent="0.2">
      <c r="A150" s="65"/>
      <c r="B150" s="66"/>
      <c r="C150" s="64"/>
      <c r="D150" s="64"/>
    </row>
    <row r="151" spans="1:4" ht="12.75" x14ac:dyDescent="0.2">
      <c r="A151" s="65"/>
      <c r="B151" s="66"/>
      <c r="C151" s="64"/>
      <c r="D151" s="64"/>
    </row>
    <row r="152" spans="1:4" ht="12.75" x14ac:dyDescent="0.2">
      <c r="A152" s="65"/>
      <c r="B152" s="66"/>
      <c r="C152" s="64"/>
      <c r="D152" s="64"/>
    </row>
    <row r="153" spans="1:4" ht="12.75" x14ac:dyDescent="0.2">
      <c r="A153" s="65"/>
      <c r="B153" s="66"/>
      <c r="C153" s="64"/>
      <c r="D153" s="64"/>
    </row>
    <row r="154" spans="1:4" ht="12.75" x14ac:dyDescent="0.2">
      <c r="A154" s="65"/>
      <c r="B154" s="66"/>
      <c r="C154" s="64"/>
      <c r="D154" s="64"/>
    </row>
    <row r="155" spans="1:4" ht="12.75" x14ac:dyDescent="0.2">
      <c r="A155" s="65"/>
      <c r="B155" s="66"/>
      <c r="C155" s="64"/>
      <c r="D155" s="64"/>
    </row>
    <row r="156" spans="1:4" ht="12.75" x14ac:dyDescent="0.2">
      <c r="A156" s="65"/>
      <c r="B156" s="66"/>
      <c r="C156" s="64"/>
      <c r="D156" s="64"/>
    </row>
    <row r="157" spans="1:4" ht="12.75" x14ac:dyDescent="0.2">
      <c r="A157" s="65"/>
      <c r="B157" s="66"/>
      <c r="C157" s="64"/>
      <c r="D157" s="64"/>
    </row>
    <row r="158" spans="1:4" ht="12.75" x14ac:dyDescent="0.2">
      <c r="A158" s="65"/>
      <c r="B158" s="66"/>
      <c r="C158" s="64"/>
      <c r="D158" s="64"/>
    </row>
    <row r="159" spans="1:4" ht="12.75" x14ac:dyDescent="0.2">
      <c r="A159" s="65"/>
      <c r="B159" s="66"/>
      <c r="C159" s="64"/>
      <c r="D159" s="64"/>
    </row>
    <row r="160" spans="1:4" ht="12.75" x14ac:dyDescent="0.2">
      <c r="A160" s="65"/>
      <c r="B160" s="66"/>
      <c r="C160" s="64"/>
      <c r="D160" s="64"/>
    </row>
    <row r="161" spans="1:4" ht="12.75" x14ac:dyDescent="0.2">
      <c r="A161" s="65"/>
      <c r="B161" s="66"/>
      <c r="C161" s="64"/>
      <c r="D161" s="64"/>
    </row>
    <row r="162" spans="1:4" ht="12.75" x14ac:dyDescent="0.2">
      <c r="A162" s="65"/>
      <c r="B162" s="66"/>
      <c r="C162" s="64"/>
      <c r="D162" s="64"/>
    </row>
    <row r="163" spans="1:4" ht="12.75" x14ac:dyDescent="0.2">
      <c r="A163" s="65"/>
      <c r="B163" s="66"/>
      <c r="C163" s="64"/>
      <c r="D163" s="64"/>
    </row>
    <row r="164" spans="1:4" ht="12.75" x14ac:dyDescent="0.2">
      <c r="A164" s="65"/>
      <c r="B164" s="66"/>
      <c r="C164" s="64"/>
      <c r="D164" s="64"/>
    </row>
    <row r="165" spans="1:4" ht="12.75" x14ac:dyDescent="0.2">
      <c r="A165" s="65"/>
      <c r="B165" s="66"/>
      <c r="C165" s="64"/>
      <c r="D165" s="64"/>
    </row>
    <row r="166" spans="1:4" ht="12.75" x14ac:dyDescent="0.2">
      <c r="A166" s="65"/>
      <c r="B166" s="66"/>
      <c r="C166" s="64"/>
      <c r="D166" s="64"/>
    </row>
    <row r="167" spans="1:4" ht="12.75" x14ac:dyDescent="0.2">
      <c r="A167" s="65"/>
      <c r="B167" s="66"/>
      <c r="C167" s="64"/>
      <c r="D167" s="64"/>
    </row>
    <row r="168" spans="1:4" ht="12.75" x14ac:dyDescent="0.2">
      <c r="A168" s="65"/>
      <c r="B168" s="66"/>
      <c r="C168" s="64"/>
      <c r="D168" s="64"/>
    </row>
    <row r="169" spans="1:4" ht="12.75" x14ac:dyDescent="0.2">
      <c r="A169" s="65"/>
      <c r="B169" s="66"/>
      <c r="C169" s="64"/>
      <c r="D169" s="64"/>
    </row>
    <row r="170" spans="1:4" ht="12.75" x14ac:dyDescent="0.2">
      <c r="A170" s="65"/>
      <c r="B170" s="66"/>
      <c r="C170" s="64"/>
      <c r="D170" s="64"/>
    </row>
    <row r="171" spans="1:4" ht="12.75" x14ac:dyDescent="0.2">
      <c r="A171" s="65"/>
      <c r="B171" s="66"/>
      <c r="C171" s="64"/>
      <c r="D171" s="64"/>
    </row>
    <row r="172" spans="1:4" ht="12.75" x14ac:dyDescent="0.2">
      <c r="A172" s="65"/>
      <c r="B172" s="66"/>
      <c r="C172" s="64"/>
      <c r="D172" s="64"/>
    </row>
    <row r="173" spans="1:4" ht="12.75" x14ac:dyDescent="0.2">
      <c r="A173" s="65"/>
      <c r="B173" s="66"/>
      <c r="C173" s="64"/>
      <c r="D173" s="64"/>
    </row>
    <row r="174" spans="1:4" ht="12.75" x14ac:dyDescent="0.2">
      <c r="A174" s="65"/>
      <c r="B174" s="66"/>
      <c r="C174" s="64"/>
      <c r="D174" s="64"/>
    </row>
    <row r="175" spans="1:4" ht="12.75" x14ac:dyDescent="0.2">
      <c r="A175" s="65"/>
      <c r="B175" s="66"/>
      <c r="C175" s="64"/>
      <c r="D175" s="64"/>
    </row>
    <row r="176" spans="1:4" ht="12.75" x14ac:dyDescent="0.2">
      <c r="A176" s="65"/>
      <c r="B176" s="66"/>
      <c r="C176" s="64"/>
      <c r="D176" s="64"/>
    </row>
    <row r="177" spans="1:4" ht="12.75" x14ac:dyDescent="0.2">
      <c r="A177" s="65"/>
      <c r="B177" s="66"/>
      <c r="C177" s="64"/>
      <c r="D177" s="64"/>
    </row>
    <row r="178" spans="1:4" ht="12.75" x14ac:dyDescent="0.2">
      <c r="A178" s="65"/>
      <c r="B178" s="66"/>
      <c r="C178" s="64"/>
      <c r="D178" s="64"/>
    </row>
    <row r="179" spans="1:4" ht="12.75" x14ac:dyDescent="0.2">
      <c r="A179" s="65"/>
      <c r="B179" s="66"/>
      <c r="C179" s="64"/>
      <c r="D179" s="64"/>
    </row>
    <row r="180" spans="1:4" ht="12.75" x14ac:dyDescent="0.2">
      <c r="A180" s="65"/>
      <c r="B180" s="66"/>
      <c r="C180" s="64"/>
      <c r="D180" s="64"/>
    </row>
    <row r="181" spans="1:4" ht="12.75" x14ac:dyDescent="0.2">
      <c r="A181" s="65"/>
      <c r="B181" s="66"/>
      <c r="C181" s="64"/>
      <c r="D181" s="64"/>
    </row>
    <row r="182" spans="1:4" ht="12.75" x14ac:dyDescent="0.2">
      <c r="A182" s="65"/>
      <c r="B182" s="66"/>
      <c r="C182" s="64"/>
      <c r="D182" s="64"/>
    </row>
    <row r="183" spans="1:4" ht="12.75" x14ac:dyDescent="0.2">
      <c r="A183" s="65"/>
      <c r="B183" s="66"/>
      <c r="C183" s="64"/>
      <c r="D183" s="64"/>
    </row>
    <row r="184" spans="1:4" ht="12.75" x14ac:dyDescent="0.2">
      <c r="A184" s="65"/>
      <c r="B184" s="66"/>
      <c r="C184" s="64"/>
      <c r="D184" s="64"/>
    </row>
    <row r="185" spans="1:4" ht="12.75" x14ac:dyDescent="0.2">
      <c r="A185" s="65"/>
      <c r="B185" s="66"/>
      <c r="C185" s="64"/>
      <c r="D185" s="64"/>
    </row>
    <row r="186" spans="1:4" ht="12.75" x14ac:dyDescent="0.2">
      <c r="A186" s="65"/>
      <c r="B186" s="66"/>
      <c r="C186" s="64"/>
      <c r="D186" s="64"/>
    </row>
    <row r="187" spans="1:4" ht="12.75" x14ac:dyDescent="0.2">
      <c r="A187" s="65"/>
      <c r="B187" s="66"/>
      <c r="C187" s="64"/>
      <c r="D187" s="64"/>
    </row>
    <row r="188" spans="1:4" ht="12.75" x14ac:dyDescent="0.2">
      <c r="A188" s="65"/>
      <c r="B188" s="66"/>
      <c r="C188" s="64"/>
      <c r="D188" s="64"/>
    </row>
    <row r="189" spans="1:4" ht="12.75" x14ac:dyDescent="0.2">
      <c r="A189" s="65"/>
      <c r="B189" s="66"/>
      <c r="C189" s="64"/>
      <c r="D189" s="64"/>
    </row>
    <row r="190" spans="1:4" ht="12.75" x14ac:dyDescent="0.2">
      <c r="A190" s="65"/>
      <c r="B190" s="66"/>
      <c r="C190" s="64"/>
      <c r="D190" s="64"/>
    </row>
    <row r="191" spans="1:4" ht="12.75" x14ac:dyDescent="0.2">
      <c r="A191" s="65"/>
      <c r="B191" s="66"/>
      <c r="C191" s="64"/>
      <c r="D191" s="64"/>
    </row>
    <row r="192" spans="1:4" ht="12.75" x14ac:dyDescent="0.2">
      <c r="A192" s="65"/>
      <c r="B192" s="66"/>
      <c r="C192" s="64"/>
      <c r="D192" s="64"/>
    </row>
    <row r="193" spans="1:4" ht="12.75" x14ac:dyDescent="0.2">
      <c r="A193" s="65"/>
      <c r="B193" s="66"/>
      <c r="C193" s="64"/>
      <c r="D193" s="64"/>
    </row>
    <row r="194" spans="1:4" ht="12.75" x14ac:dyDescent="0.2">
      <c r="A194" s="65"/>
      <c r="B194" s="66"/>
      <c r="C194" s="64"/>
      <c r="D194" s="64"/>
    </row>
    <row r="195" spans="1:4" ht="12.75" x14ac:dyDescent="0.2">
      <c r="A195" s="65"/>
      <c r="B195" s="66"/>
      <c r="C195" s="64"/>
      <c r="D195" s="64"/>
    </row>
    <row r="196" spans="1:4" ht="12.75" x14ac:dyDescent="0.2">
      <c r="A196" s="65"/>
      <c r="B196" s="66"/>
      <c r="C196" s="64"/>
      <c r="D196" s="64"/>
    </row>
    <row r="197" spans="1:4" ht="12.75" x14ac:dyDescent="0.2">
      <c r="A197" s="65"/>
      <c r="B197" s="66"/>
      <c r="C197" s="64"/>
      <c r="D197" s="64"/>
    </row>
    <row r="198" spans="1:4" ht="12.75" x14ac:dyDescent="0.2">
      <c r="A198" s="65"/>
      <c r="B198" s="66"/>
      <c r="C198" s="64"/>
      <c r="D198" s="64"/>
    </row>
    <row r="199" spans="1:4" ht="12.75" x14ac:dyDescent="0.2">
      <c r="A199" s="65"/>
      <c r="B199" s="66"/>
      <c r="C199" s="64"/>
      <c r="D199" s="64"/>
    </row>
    <row r="200" spans="1:4" ht="12.75" x14ac:dyDescent="0.2">
      <c r="A200" s="65"/>
      <c r="B200" s="66"/>
      <c r="C200" s="64"/>
      <c r="D200" s="64"/>
    </row>
    <row r="201" spans="1:4" ht="12.75" x14ac:dyDescent="0.2">
      <c r="A201" s="65"/>
      <c r="B201" s="66"/>
      <c r="C201" s="64"/>
      <c r="D201" s="64"/>
    </row>
    <row r="202" spans="1:4" ht="12.75" x14ac:dyDescent="0.2">
      <c r="A202" s="65"/>
      <c r="B202" s="66"/>
      <c r="C202" s="64"/>
      <c r="D202" s="64"/>
    </row>
    <row r="203" spans="1:4" ht="12.75" x14ac:dyDescent="0.2">
      <c r="A203" s="65"/>
      <c r="B203" s="66"/>
      <c r="C203" s="64"/>
      <c r="D203" s="64"/>
    </row>
    <row r="204" spans="1:4" ht="12.75" x14ac:dyDescent="0.2">
      <c r="A204" s="65"/>
      <c r="B204" s="66"/>
      <c r="C204" s="64"/>
      <c r="D204" s="64"/>
    </row>
    <row r="205" spans="1:4" ht="12.75" x14ac:dyDescent="0.2">
      <c r="A205" s="65"/>
      <c r="B205" s="66"/>
      <c r="C205" s="64"/>
      <c r="D205" s="64"/>
    </row>
    <row r="206" spans="1:4" ht="12.75" x14ac:dyDescent="0.2">
      <c r="A206" s="65"/>
      <c r="B206" s="66"/>
      <c r="C206" s="64"/>
      <c r="D206" s="64"/>
    </row>
    <row r="207" spans="1:4" ht="12.75" x14ac:dyDescent="0.2">
      <c r="A207" s="65"/>
      <c r="B207" s="66"/>
      <c r="C207" s="64"/>
      <c r="D207" s="64"/>
    </row>
    <row r="208" spans="1:4" ht="12.75" x14ac:dyDescent="0.2">
      <c r="A208" s="65"/>
      <c r="B208" s="66"/>
      <c r="C208" s="64"/>
      <c r="D208" s="64"/>
    </row>
    <row r="209" spans="1:4" ht="12.75" x14ac:dyDescent="0.2">
      <c r="A209" s="65"/>
      <c r="B209" s="66"/>
      <c r="C209" s="64"/>
      <c r="D209" s="64"/>
    </row>
    <row r="210" spans="1:4" ht="12.75" x14ac:dyDescent="0.2">
      <c r="A210" s="65"/>
      <c r="B210" s="66"/>
      <c r="C210" s="64"/>
      <c r="D210" s="64"/>
    </row>
    <row r="211" spans="1:4" ht="12.75" x14ac:dyDescent="0.2">
      <c r="A211" s="65"/>
      <c r="B211" s="66"/>
      <c r="C211" s="64"/>
      <c r="D211" s="64"/>
    </row>
    <row r="212" spans="1:4" ht="12.75" x14ac:dyDescent="0.2">
      <c r="A212" s="65"/>
      <c r="B212" s="66"/>
      <c r="C212" s="64"/>
      <c r="D212" s="64"/>
    </row>
    <row r="213" spans="1:4" ht="12.75" x14ac:dyDescent="0.2">
      <c r="A213" s="65"/>
      <c r="B213" s="66"/>
      <c r="C213" s="64"/>
      <c r="D213" s="64"/>
    </row>
    <row r="214" spans="1:4" ht="12.75" x14ac:dyDescent="0.2">
      <c r="A214" s="65"/>
      <c r="B214" s="66"/>
      <c r="C214" s="64"/>
      <c r="D214" s="64"/>
    </row>
    <row r="215" spans="1:4" ht="12.75" x14ac:dyDescent="0.2">
      <c r="A215" s="65"/>
      <c r="B215" s="66"/>
      <c r="C215" s="64"/>
      <c r="D215" s="64"/>
    </row>
    <row r="216" spans="1:4" ht="12.75" x14ac:dyDescent="0.2">
      <c r="A216" s="65"/>
      <c r="B216" s="66"/>
      <c r="C216" s="64"/>
      <c r="D216" s="64"/>
    </row>
    <row r="217" spans="1:4" ht="12.75" x14ac:dyDescent="0.2">
      <c r="A217" s="65"/>
      <c r="B217" s="66"/>
      <c r="C217" s="64"/>
      <c r="D217" s="64"/>
    </row>
    <row r="218" spans="1:4" ht="12.75" x14ac:dyDescent="0.2">
      <c r="A218" s="65"/>
      <c r="B218" s="66"/>
      <c r="C218" s="64"/>
      <c r="D218" s="64"/>
    </row>
    <row r="219" spans="1:4" ht="12.75" x14ac:dyDescent="0.2">
      <c r="A219" s="65"/>
      <c r="B219" s="66"/>
      <c r="C219" s="64"/>
      <c r="D219" s="64"/>
    </row>
    <row r="220" spans="1:4" ht="12.75" x14ac:dyDescent="0.2">
      <c r="A220" s="65"/>
      <c r="B220" s="66"/>
      <c r="C220" s="64"/>
      <c r="D220" s="64"/>
    </row>
    <row r="221" spans="1:4" ht="12.75" x14ac:dyDescent="0.2">
      <c r="A221" s="65"/>
      <c r="B221" s="66"/>
      <c r="C221" s="64"/>
      <c r="D221" s="64"/>
    </row>
    <row r="222" spans="1:4" ht="12.75" x14ac:dyDescent="0.2">
      <c r="A222" s="65"/>
      <c r="B222" s="66"/>
      <c r="C222" s="64"/>
      <c r="D222" s="64"/>
    </row>
    <row r="223" spans="1:4" ht="12.75" x14ac:dyDescent="0.2">
      <c r="A223" s="65"/>
      <c r="B223" s="66"/>
      <c r="C223" s="64"/>
      <c r="D223" s="64"/>
    </row>
    <row r="224" spans="1:4" ht="12.75" x14ac:dyDescent="0.2">
      <c r="A224" s="65"/>
      <c r="B224" s="66"/>
      <c r="C224" s="64"/>
      <c r="D224" s="64"/>
    </row>
    <row r="225" spans="1:4" ht="12.75" x14ac:dyDescent="0.2">
      <c r="A225" s="65"/>
      <c r="B225" s="66"/>
      <c r="C225" s="64"/>
      <c r="D225" s="64"/>
    </row>
    <row r="226" spans="1:4" ht="12.75" x14ac:dyDescent="0.2">
      <c r="A226" s="65"/>
      <c r="B226" s="66"/>
      <c r="C226" s="64"/>
      <c r="D226" s="64"/>
    </row>
    <row r="227" spans="1:4" ht="12.75" x14ac:dyDescent="0.2">
      <c r="A227" s="65"/>
      <c r="B227" s="66"/>
      <c r="C227" s="64"/>
      <c r="D227" s="64"/>
    </row>
    <row r="228" spans="1:4" ht="12.75" x14ac:dyDescent="0.2">
      <c r="A228" s="65"/>
      <c r="B228" s="66"/>
      <c r="C228" s="64"/>
      <c r="D228" s="64"/>
    </row>
    <row r="229" spans="1:4" ht="12.75" x14ac:dyDescent="0.2">
      <c r="A229" s="65"/>
      <c r="B229" s="66"/>
      <c r="C229" s="64"/>
      <c r="D229" s="64"/>
    </row>
    <row r="230" spans="1:4" ht="12.75" x14ac:dyDescent="0.2">
      <c r="A230" s="65"/>
      <c r="B230" s="66"/>
      <c r="C230" s="64"/>
      <c r="D230" s="64"/>
    </row>
    <row r="231" spans="1:4" ht="12.75" x14ac:dyDescent="0.2">
      <c r="A231" s="65"/>
      <c r="B231" s="66"/>
      <c r="C231" s="64"/>
      <c r="D231" s="64"/>
    </row>
    <row r="232" spans="1:4" ht="12.75" x14ac:dyDescent="0.2">
      <c r="A232" s="65"/>
      <c r="B232" s="66"/>
      <c r="C232" s="64"/>
      <c r="D232" s="64"/>
    </row>
    <row r="233" spans="1:4" ht="12.75" x14ac:dyDescent="0.2">
      <c r="A233" s="65"/>
      <c r="B233" s="66"/>
      <c r="C233" s="64"/>
      <c r="D233" s="64"/>
    </row>
    <row r="234" spans="1:4" ht="12.75" x14ac:dyDescent="0.2">
      <c r="A234" s="65"/>
      <c r="B234" s="66"/>
      <c r="C234" s="64"/>
      <c r="D234" s="64"/>
    </row>
    <row r="235" spans="1:4" ht="12.75" x14ac:dyDescent="0.2">
      <c r="A235" s="65"/>
      <c r="B235" s="66"/>
      <c r="C235" s="64"/>
      <c r="D235" s="64"/>
    </row>
    <row r="236" spans="1:4" ht="12.75" x14ac:dyDescent="0.2">
      <c r="A236" s="65"/>
      <c r="B236" s="66"/>
      <c r="C236" s="64"/>
      <c r="D236" s="64"/>
    </row>
    <row r="237" spans="1:4" ht="12.75" x14ac:dyDescent="0.2">
      <c r="A237" s="65"/>
      <c r="B237" s="66"/>
      <c r="C237" s="64"/>
      <c r="D237" s="64"/>
    </row>
    <row r="238" spans="1:4" ht="12.75" x14ac:dyDescent="0.2">
      <c r="A238" s="65"/>
      <c r="B238" s="66"/>
      <c r="C238" s="64"/>
      <c r="D238" s="64"/>
    </row>
    <row r="239" spans="1:4" ht="12.75" x14ac:dyDescent="0.2">
      <c r="A239" s="65"/>
      <c r="B239" s="66"/>
      <c r="C239" s="64"/>
      <c r="D239" s="64"/>
    </row>
    <row r="240" spans="1:4" ht="12.75" x14ac:dyDescent="0.2">
      <c r="A240" s="65"/>
      <c r="B240" s="66"/>
      <c r="C240" s="64"/>
      <c r="D240" s="64"/>
    </row>
    <row r="241" spans="1:4" ht="12.75" x14ac:dyDescent="0.2">
      <c r="A241" s="65"/>
      <c r="B241" s="66"/>
      <c r="C241" s="64"/>
      <c r="D241" s="64"/>
    </row>
    <row r="242" spans="1:4" ht="12.75" x14ac:dyDescent="0.2">
      <c r="A242" s="65"/>
      <c r="B242" s="66"/>
      <c r="C242" s="64"/>
      <c r="D242" s="64"/>
    </row>
    <row r="243" spans="1:4" ht="12.75" x14ac:dyDescent="0.2">
      <c r="A243" s="65"/>
      <c r="B243" s="66"/>
      <c r="C243" s="64"/>
      <c r="D243" s="64"/>
    </row>
    <row r="244" spans="1:4" ht="12.75" x14ac:dyDescent="0.2">
      <c r="A244" s="65"/>
      <c r="B244" s="66"/>
      <c r="C244" s="64"/>
      <c r="D244" s="64"/>
    </row>
    <row r="245" spans="1:4" ht="12.75" x14ac:dyDescent="0.2">
      <c r="A245" s="65"/>
      <c r="B245" s="66"/>
      <c r="C245" s="64"/>
      <c r="D245" s="64"/>
    </row>
    <row r="246" spans="1:4" ht="12.75" x14ac:dyDescent="0.2">
      <c r="A246" s="65"/>
      <c r="B246" s="66"/>
      <c r="C246" s="64"/>
      <c r="D246" s="64"/>
    </row>
    <row r="247" spans="1:4" ht="12.75" x14ac:dyDescent="0.2">
      <c r="A247" s="65"/>
      <c r="B247" s="66"/>
      <c r="C247" s="64"/>
      <c r="D247" s="64"/>
    </row>
    <row r="248" spans="1:4" ht="12.75" x14ac:dyDescent="0.2">
      <c r="A248" s="65"/>
      <c r="B248" s="66"/>
      <c r="C248" s="64"/>
      <c r="D248" s="64"/>
    </row>
    <row r="249" spans="1:4" ht="12.75" x14ac:dyDescent="0.2">
      <c r="A249" s="65"/>
      <c r="B249" s="66"/>
      <c r="C249" s="64"/>
      <c r="D249" s="64"/>
    </row>
    <row r="250" spans="1:4" ht="12.75" x14ac:dyDescent="0.2">
      <c r="A250" s="65"/>
      <c r="B250" s="66"/>
      <c r="C250" s="64"/>
      <c r="D250" s="64"/>
    </row>
    <row r="251" spans="1:4" ht="12.75" x14ac:dyDescent="0.2">
      <c r="A251" s="65"/>
      <c r="B251" s="66"/>
      <c r="C251" s="64"/>
      <c r="D251" s="64"/>
    </row>
    <row r="252" spans="1:4" ht="12.75" x14ac:dyDescent="0.2">
      <c r="A252" s="65"/>
      <c r="B252" s="66"/>
      <c r="C252" s="64"/>
      <c r="D252" s="64"/>
    </row>
    <row r="253" spans="1:4" ht="12.75" x14ac:dyDescent="0.2">
      <c r="A253" s="65"/>
      <c r="B253" s="66"/>
      <c r="C253" s="64"/>
      <c r="D253" s="64"/>
    </row>
    <row r="254" spans="1:4" ht="12.75" x14ac:dyDescent="0.2">
      <c r="A254" s="65"/>
      <c r="B254" s="66"/>
      <c r="C254" s="64"/>
      <c r="D254" s="64"/>
    </row>
    <row r="255" spans="1:4" ht="12.75" x14ac:dyDescent="0.2">
      <c r="A255" s="65"/>
      <c r="B255" s="66"/>
      <c r="C255" s="64"/>
      <c r="D255" s="64"/>
    </row>
    <row r="256" spans="1:4" ht="12.75" x14ac:dyDescent="0.2">
      <c r="A256" s="65"/>
      <c r="B256" s="66"/>
      <c r="C256" s="64"/>
      <c r="D256" s="64"/>
    </row>
    <row r="257" spans="1:4" ht="12.75" x14ac:dyDescent="0.2">
      <c r="A257" s="65"/>
      <c r="B257" s="66"/>
      <c r="C257" s="64"/>
      <c r="D257" s="64"/>
    </row>
    <row r="258" spans="1:4" ht="12.75" x14ac:dyDescent="0.2">
      <c r="A258" s="65"/>
      <c r="B258" s="66"/>
      <c r="C258" s="64"/>
      <c r="D258" s="64"/>
    </row>
    <row r="259" spans="1:4" ht="12.75" x14ac:dyDescent="0.2">
      <c r="A259" s="65"/>
      <c r="B259" s="66"/>
      <c r="C259" s="64"/>
      <c r="D259" s="64"/>
    </row>
    <row r="260" spans="1:4" ht="12.75" x14ac:dyDescent="0.2">
      <c r="A260" s="65"/>
      <c r="B260" s="66"/>
      <c r="C260" s="64"/>
      <c r="D260" s="64"/>
    </row>
    <row r="261" spans="1:4" ht="12.75" x14ac:dyDescent="0.2">
      <c r="A261" s="65"/>
      <c r="B261" s="66"/>
      <c r="C261" s="64"/>
      <c r="D261" s="64"/>
    </row>
    <row r="262" spans="1:4" ht="12.75" x14ac:dyDescent="0.2">
      <c r="A262" s="65"/>
      <c r="B262" s="66"/>
      <c r="C262" s="64"/>
      <c r="D262" s="64"/>
    </row>
    <row r="263" spans="1:4" ht="12.75" x14ac:dyDescent="0.2">
      <c r="A263" s="65"/>
      <c r="B263" s="66"/>
      <c r="C263" s="64"/>
      <c r="D263" s="64"/>
    </row>
    <row r="264" spans="1:4" ht="12.75" x14ac:dyDescent="0.2">
      <c r="A264" s="65"/>
      <c r="B264" s="66"/>
      <c r="C264" s="64"/>
      <c r="D264" s="64"/>
    </row>
    <row r="265" spans="1:4" ht="12.75" x14ac:dyDescent="0.2">
      <c r="A265" s="65"/>
      <c r="B265" s="66"/>
      <c r="C265" s="64"/>
      <c r="D265" s="64"/>
    </row>
    <row r="266" spans="1:4" ht="12.75" x14ac:dyDescent="0.2">
      <c r="A266" s="65"/>
      <c r="B266" s="66"/>
      <c r="C266" s="64"/>
      <c r="D266" s="64"/>
    </row>
    <row r="267" spans="1:4" ht="12.75" x14ac:dyDescent="0.2">
      <c r="A267" s="65"/>
      <c r="B267" s="66"/>
      <c r="C267" s="64"/>
      <c r="D267" s="64"/>
    </row>
    <row r="268" spans="1:4" ht="12.75" x14ac:dyDescent="0.2">
      <c r="A268" s="65"/>
      <c r="B268" s="66"/>
      <c r="C268" s="64"/>
      <c r="D268" s="64"/>
    </row>
    <row r="269" spans="1:4" ht="12.75" x14ac:dyDescent="0.2">
      <c r="A269" s="65"/>
      <c r="B269" s="66"/>
      <c r="C269" s="64"/>
      <c r="D269" s="64"/>
    </row>
    <row r="270" spans="1:4" ht="12.75" x14ac:dyDescent="0.2">
      <c r="A270" s="65"/>
      <c r="B270" s="66"/>
      <c r="C270" s="64"/>
      <c r="D270" s="64"/>
    </row>
    <row r="271" spans="1:4" ht="12.75" x14ac:dyDescent="0.2">
      <c r="A271" s="65"/>
      <c r="B271" s="66"/>
      <c r="C271" s="64"/>
      <c r="D271" s="64"/>
    </row>
    <row r="272" spans="1:4" ht="12.75" x14ac:dyDescent="0.2">
      <c r="A272" s="65"/>
      <c r="B272" s="66"/>
      <c r="C272" s="64"/>
      <c r="D272" s="64"/>
    </row>
    <row r="273" spans="1:4" ht="12.75" x14ac:dyDescent="0.2">
      <c r="A273" s="65"/>
      <c r="B273" s="66"/>
      <c r="C273" s="64"/>
      <c r="D273" s="64"/>
    </row>
    <row r="274" spans="1:4" ht="12.75" x14ac:dyDescent="0.2">
      <c r="A274" s="65"/>
      <c r="B274" s="66"/>
      <c r="C274" s="64"/>
      <c r="D274" s="64"/>
    </row>
    <row r="275" spans="1:4" ht="12.75" x14ac:dyDescent="0.2">
      <c r="A275" s="65"/>
      <c r="B275" s="66"/>
      <c r="C275" s="64"/>
      <c r="D275" s="64"/>
    </row>
    <row r="276" spans="1:4" ht="12.75" x14ac:dyDescent="0.2">
      <c r="A276" s="65"/>
      <c r="B276" s="66"/>
      <c r="C276" s="64"/>
      <c r="D276" s="64"/>
    </row>
    <row r="277" spans="1:4" ht="12.75" x14ac:dyDescent="0.2">
      <c r="A277" s="65"/>
      <c r="B277" s="66"/>
      <c r="C277" s="64"/>
      <c r="D277" s="64"/>
    </row>
    <row r="278" spans="1:4" ht="12.75" x14ac:dyDescent="0.2">
      <c r="A278" s="65"/>
      <c r="B278" s="66"/>
      <c r="C278" s="64"/>
      <c r="D278" s="64"/>
    </row>
    <row r="279" spans="1:4" ht="12.75" x14ac:dyDescent="0.2">
      <c r="A279" s="65"/>
      <c r="B279" s="66"/>
      <c r="C279" s="64"/>
      <c r="D279" s="64"/>
    </row>
    <row r="280" spans="1:4" ht="12.75" x14ac:dyDescent="0.2">
      <c r="A280" s="65"/>
      <c r="B280" s="66"/>
      <c r="C280" s="64"/>
      <c r="D280" s="64"/>
    </row>
    <row r="281" spans="1:4" ht="12.75" x14ac:dyDescent="0.2">
      <c r="A281" s="65"/>
      <c r="B281" s="66"/>
      <c r="C281" s="64"/>
      <c r="D281" s="64"/>
    </row>
    <row r="282" spans="1:4" ht="12.75" x14ac:dyDescent="0.2">
      <c r="A282" s="65"/>
      <c r="B282" s="66"/>
      <c r="C282" s="64"/>
      <c r="D282" s="64"/>
    </row>
    <row r="283" spans="1:4" ht="12.75" x14ac:dyDescent="0.2">
      <c r="A283" s="65"/>
      <c r="B283" s="66"/>
      <c r="C283" s="64"/>
      <c r="D283" s="64"/>
    </row>
    <row r="284" spans="1:4" ht="12.75" x14ac:dyDescent="0.2">
      <c r="A284" s="65"/>
      <c r="B284" s="66"/>
      <c r="C284" s="64"/>
      <c r="D284" s="64"/>
    </row>
    <row r="285" spans="1:4" ht="12.75" x14ac:dyDescent="0.2">
      <c r="A285" s="65"/>
      <c r="B285" s="66"/>
      <c r="C285" s="64"/>
      <c r="D285" s="64"/>
    </row>
    <row r="286" spans="1:4" ht="12.75" x14ac:dyDescent="0.2">
      <c r="A286" s="65"/>
      <c r="B286" s="66"/>
      <c r="C286" s="64"/>
      <c r="D286" s="64"/>
    </row>
    <row r="287" spans="1:4" ht="12.75" x14ac:dyDescent="0.2">
      <c r="A287" s="65"/>
      <c r="B287" s="66"/>
      <c r="C287" s="64"/>
      <c r="D287" s="64"/>
    </row>
    <row r="288" spans="1:4" ht="12.75" x14ac:dyDescent="0.2">
      <c r="A288" s="65"/>
      <c r="B288" s="66"/>
      <c r="C288" s="64"/>
      <c r="D288" s="64"/>
    </row>
    <row r="289" spans="1:4" ht="12.75" x14ac:dyDescent="0.2">
      <c r="A289" s="65"/>
      <c r="B289" s="66"/>
      <c r="C289" s="64"/>
      <c r="D289" s="64"/>
    </row>
    <row r="290" spans="1:4" ht="12.75" x14ac:dyDescent="0.2">
      <c r="A290" s="65"/>
      <c r="B290" s="66"/>
      <c r="C290" s="64"/>
      <c r="D290" s="64"/>
    </row>
    <row r="291" spans="1:4" ht="12.75" x14ac:dyDescent="0.2">
      <c r="A291" s="65"/>
      <c r="B291" s="66"/>
      <c r="C291" s="64"/>
      <c r="D291" s="64"/>
    </row>
    <row r="292" spans="1:4" ht="12.75" x14ac:dyDescent="0.2">
      <c r="A292" s="65"/>
      <c r="B292" s="66"/>
      <c r="C292" s="64"/>
      <c r="D292" s="64"/>
    </row>
    <row r="293" spans="1:4" ht="12.75" x14ac:dyDescent="0.2">
      <c r="A293" s="65"/>
      <c r="B293" s="66"/>
      <c r="C293" s="64"/>
      <c r="D293" s="64"/>
    </row>
    <row r="294" spans="1:4" ht="12.75" x14ac:dyDescent="0.2">
      <c r="A294" s="65"/>
      <c r="B294" s="66"/>
      <c r="C294" s="64"/>
      <c r="D294" s="64"/>
    </row>
    <row r="295" spans="1:4" ht="12.75" x14ac:dyDescent="0.2">
      <c r="A295" s="65"/>
      <c r="B295" s="66"/>
      <c r="C295" s="64"/>
      <c r="D295" s="64"/>
    </row>
    <row r="296" spans="1:4" ht="12.75" x14ac:dyDescent="0.2">
      <c r="A296" s="65"/>
      <c r="B296" s="66"/>
      <c r="C296" s="64"/>
      <c r="D296" s="64"/>
    </row>
    <row r="297" spans="1:4" ht="12.75" x14ac:dyDescent="0.2">
      <c r="A297" s="65"/>
      <c r="B297" s="66"/>
      <c r="C297" s="64"/>
      <c r="D297" s="64"/>
    </row>
    <row r="298" spans="1:4" ht="12.75" x14ac:dyDescent="0.2">
      <c r="A298" s="65"/>
      <c r="B298" s="66"/>
      <c r="C298" s="64"/>
      <c r="D298" s="64"/>
    </row>
    <row r="299" spans="1:4" ht="12.75" x14ac:dyDescent="0.2">
      <c r="A299" s="65"/>
      <c r="B299" s="66"/>
      <c r="C299" s="64"/>
      <c r="D299" s="64"/>
    </row>
    <row r="300" spans="1:4" ht="12.75" x14ac:dyDescent="0.2">
      <c r="A300" s="65"/>
      <c r="B300" s="66"/>
      <c r="C300" s="64"/>
      <c r="D300" s="64"/>
    </row>
    <row r="301" spans="1:4" ht="12.75" x14ac:dyDescent="0.2">
      <c r="A301" s="65"/>
      <c r="B301" s="66"/>
      <c r="C301" s="64"/>
      <c r="D301" s="64"/>
    </row>
    <row r="302" spans="1:4" ht="12.75" x14ac:dyDescent="0.2">
      <c r="A302" s="65"/>
      <c r="B302" s="66"/>
      <c r="C302" s="64"/>
      <c r="D302" s="64"/>
    </row>
    <row r="303" spans="1:4" ht="12.75" x14ac:dyDescent="0.2">
      <c r="A303" s="65"/>
      <c r="B303" s="66"/>
      <c r="C303" s="64"/>
      <c r="D303" s="64"/>
    </row>
    <row r="304" spans="1:4" ht="12.75" x14ac:dyDescent="0.2">
      <c r="A304" s="65"/>
      <c r="B304" s="66"/>
      <c r="C304" s="64"/>
      <c r="D304" s="64"/>
    </row>
    <row r="305" spans="1:4" ht="12.75" x14ac:dyDescent="0.2">
      <c r="A305" s="65"/>
      <c r="B305" s="66"/>
      <c r="C305" s="64"/>
      <c r="D305" s="64"/>
    </row>
    <row r="306" spans="1:4" ht="12.75" x14ac:dyDescent="0.2">
      <c r="A306" s="65"/>
      <c r="B306" s="66"/>
      <c r="C306" s="64"/>
      <c r="D306" s="64"/>
    </row>
    <row r="307" spans="1:4" ht="12.75" x14ac:dyDescent="0.2">
      <c r="A307" s="65"/>
      <c r="B307" s="66"/>
      <c r="C307" s="64"/>
      <c r="D307" s="64"/>
    </row>
    <row r="308" spans="1:4" ht="12.75" x14ac:dyDescent="0.2">
      <c r="A308" s="65"/>
      <c r="B308" s="66"/>
      <c r="C308" s="64"/>
      <c r="D308" s="64"/>
    </row>
    <row r="309" spans="1:4" ht="12.75" x14ac:dyDescent="0.2">
      <c r="A309" s="65"/>
      <c r="B309" s="66"/>
      <c r="C309" s="64"/>
      <c r="D309" s="64"/>
    </row>
    <row r="310" spans="1:4" ht="12.75" x14ac:dyDescent="0.2">
      <c r="A310" s="65"/>
      <c r="B310" s="66"/>
      <c r="C310" s="64"/>
      <c r="D310" s="64"/>
    </row>
    <row r="311" spans="1:4" ht="12.75" x14ac:dyDescent="0.2">
      <c r="A311" s="65"/>
      <c r="B311" s="66"/>
      <c r="C311" s="64"/>
      <c r="D311" s="64"/>
    </row>
    <row r="312" spans="1:4" ht="12.75" x14ac:dyDescent="0.2">
      <c r="A312" s="65"/>
      <c r="B312" s="66"/>
      <c r="C312" s="64"/>
      <c r="D312" s="64"/>
    </row>
    <row r="313" spans="1:4" ht="12.75" x14ac:dyDescent="0.2">
      <c r="A313" s="65"/>
      <c r="B313" s="66"/>
      <c r="C313" s="64"/>
      <c r="D313" s="64"/>
    </row>
    <row r="314" spans="1:4" ht="12.75" x14ac:dyDescent="0.2">
      <c r="A314" s="65"/>
      <c r="B314" s="66"/>
      <c r="C314" s="64"/>
      <c r="D314" s="64"/>
    </row>
    <row r="315" spans="1:4" ht="12.75" x14ac:dyDescent="0.2">
      <c r="A315" s="65"/>
      <c r="B315" s="66"/>
      <c r="C315" s="64"/>
      <c r="D315" s="64"/>
    </row>
    <row r="316" spans="1:4" ht="12.75" x14ac:dyDescent="0.2">
      <c r="A316" s="65"/>
      <c r="B316" s="66"/>
      <c r="C316" s="64"/>
      <c r="D316" s="64"/>
    </row>
    <row r="317" spans="1:4" ht="12.75" x14ac:dyDescent="0.2">
      <c r="A317" s="65"/>
      <c r="B317" s="66"/>
      <c r="C317" s="64"/>
      <c r="D317" s="64"/>
    </row>
    <row r="318" spans="1:4" ht="12.75" x14ac:dyDescent="0.2">
      <c r="A318" s="65"/>
      <c r="B318" s="66"/>
      <c r="C318" s="64"/>
      <c r="D318" s="64"/>
    </row>
    <row r="319" spans="1:4" ht="12.75" x14ac:dyDescent="0.2">
      <c r="A319" s="65"/>
      <c r="B319" s="66"/>
      <c r="C319" s="64"/>
      <c r="D319" s="64"/>
    </row>
    <row r="320" spans="1:4" ht="12.75" x14ac:dyDescent="0.2">
      <c r="A320" s="65"/>
      <c r="B320" s="66"/>
      <c r="C320" s="64"/>
      <c r="D320" s="64"/>
    </row>
    <row r="321" spans="1:4" ht="12.75" x14ac:dyDescent="0.2">
      <c r="A321" s="65"/>
      <c r="B321" s="66"/>
      <c r="C321" s="64"/>
      <c r="D321" s="64"/>
    </row>
    <row r="322" spans="1:4" ht="12.75" x14ac:dyDescent="0.2">
      <c r="A322" s="65"/>
      <c r="B322" s="66"/>
      <c r="C322" s="64"/>
      <c r="D322" s="64"/>
    </row>
    <row r="323" spans="1:4" ht="12.75" x14ac:dyDescent="0.2">
      <c r="A323" s="65"/>
      <c r="B323" s="66"/>
      <c r="C323" s="64"/>
      <c r="D323" s="64"/>
    </row>
    <row r="324" spans="1:4" ht="12.75" x14ac:dyDescent="0.2">
      <c r="A324" s="65"/>
      <c r="B324" s="66"/>
      <c r="C324" s="64"/>
      <c r="D324" s="64"/>
    </row>
    <row r="325" spans="1:4" ht="12.75" x14ac:dyDescent="0.2">
      <c r="A325" s="65"/>
      <c r="B325" s="66"/>
      <c r="C325" s="64"/>
      <c r="D325" s="64"/>
    </row>
    <row r="326" spans="1:4" ht="12.75" x14ac:dyDescent="0.2">
      <c r="A326" s="65"/>
      <c r="B326" s="66"/>
      <c r="C326" s="64"/>
      <c r="D326" s="64"/>
    </row>
    <row r="327" spans="1:4" ht="12.75" x14ac:dyDescent="0.2">
      <c r="A327" s="65"/>
      <c r="B327" s="66"/>
      <c r="C327" s="64"/>
      <c r="D327" s="64"/>
    </row>
    <row r="328" spans="1:4" ht="12.75" x14ac:dyDescent="0.2">
      <c r="A328" s="65"/>
      <c r="B328" s="66"/>
      <c r="C328" s="64"/>
      <c r="D328" s="64"/>
    </row>
    <row r="329" spans="1:4" ht="12.75" x14ac:dyDescent="0.2">
      <c r="A329" s="65"/>
      <c r="B329" s="66"/>
      <c r="C329" s="64"/>
      <c r="D329" s="64"/>
    </row>
    <row r="330" spans="1:4" ht="12.75" x14ac:dyDescent="0.2">
      <c r="A330" s="65"/>
      <c r="B330" s="66"/>
      <c r="C330" s="64"/>
      <c r="D330" s="64"/>
    </row>
    <row r="331" spans="1:4" ht="12.75" x14ac:dyDescent="0.2">
      <c r="A331" s="65"/>
      <c r="B331" s="66"/>
      <c r="C331" s="64"/>
      <c r="D331" s="64"/>
    </row>
    <row r="332" spans="1:4" ht="12.75" x14ac:dyDescent="0.2">
      <c r="A332" s="65"/>
      <c r="B332" s="66"/>
      <c r="C332" s="64"/>
      <c r="D332" s="64"/>
    </row>
    <row r="333" spans="1:4" ht="12.75" x14ac:dyDescent="0.2">
      <c r="A333" s="65"/>
      <c r="B333" s="66"/>
      <c r="C333" s="64"/>
      <c r="D333" s="64"/>
    </row>
    <row r="334" spans="1:4" ht="12.75" x14ac:dyDescent="0.2">
      <c r="A334" s="65"/>
      <c r="B334" s="66"/>
      <c r="C334" s="64"/>
      <c r="D334" s="64"/>
    </row>
    <row r="335" spans="1:4" ht="12.75" x14ac:dyDescent="0.2">
      <c r="A335" s="65"/>
      <c r="B335" s="66"/>
      <c r="C335" s="64"/>
      <c r="D335" s="64"/>
    </row>
    <row r="336" spans="1:4" ht="12.75" x14ac:dyDescent="0.2">
      <c r="A336" s="65"/>
      <c r="B336" s="66"/>
      <c r="C336" s="64"/>
      <c r="D336" s="64"/>
    </row>
    <row r="337" spans="1:4" ht="12.75" x14ac:dyDescent="0.2">
      <c r="A337" s="65"/>
      <c r="B337" s="66"/>
      <c r="C337" s="64"/>
      <c r="D337" s="64"/>
    </row>
    <row r="338" spans="1:4" ht="12.75" x14ac:dyDescent="0.2">
      <c r="A338" s="65"/>
      <c r="B338" s="66"/>
      <c r="C338" s="64"/>
      <c r="D338" s="64"/>
    </row>
    <row r="339" spans="1:4" ht="12.75" x14ac:dyDescent="0.2">
      <c r="A339" s="65"/>
      <c r="B339" s="66"/>
      <c r="C339" s="64"/>
      <c r="D339" s="64"/>
    </row>
    <row r="340" spans="1:4" ht="12.75" x14ac:dyDescent="0.2">
      <c r="A340" s="65"/>
      <c r="B340" s="66"/>
      <c r="C340" s="64"/>
      <c r="D340" s="64"/>
    </row>
    <row r="341" spans="1:4" ht="12.75" x14ac:dyDescent="0.2">
      <c r="A341" s="65"/>
      <c r="B341" s="66"/>
      <c r="C341" s="64"/>
      <c r="D341" s="64"/>
    </row>
    <row r="342" spans="1:4" ht="12.75" x14ac:dyDescent="0.2">
      <c r="A342" s="65"/>
      <c r="B342" s="66"/>
      <c r="C342" s="64"/>
      <c r="D342" s="64"/>
    </row>
    <row r="343" spans="1:4" ht="12.75" x14ac:dyDescent="0.2">
      <c r="A343" s="65"/>
      <c r="B343" s="66"/>
      <c r="C343" s="64"/>
      <c r="D343" s="64"/>
    </row>
    <row r="344" spans="1:4" ht="12.75" x14ac:dyDescent="0.2">
      <c r="A344" s="65"/>
      <c r="B344" s="66"/>
      <c r="C344" s="64"/>
      <c r="D344" s="64"/>
    </row>
    <row r="345" spans="1:4" ht="12.75" x14ac:dyDescent="0.2">
      <c r="A345" s="65"/>
      <c r="B345" s="66"/>
      <c r="C345" s="64"/>
      <c r="D345" s="64"/>
    </row>
    <row r="346" spans="1:4" ht="12.75" x14ac:dyDescent="0.2">
      <c r="A346" s="65"/>
      <c r="B346" s="66"/>
      <c r="C346" s="64"/>
      <c r="D346" s="64"/>
    </row>
    <row r="347" spans="1:4" ht="12.75" x14ac:dyDescent="0.2">
      <c r="A347" s="65"/>
      <c r="B347" s="66"/>
      <c r="C347" s="64"/>
      <c r="D347" s="64"/>
    </row>
    <row r="348" spans="1:4" ht="12.75" x14ac:dyDescent="0.2">
      <c r="A348" s="65"/>
      <c r="B348" s="66"/>
      <c r="C348" s="64"/>
      <c r="D348" s="64"/>
    </row>
    <row r="349" spans="1:4" ht="12.75" x14ac:dyDescent="0.2">
      <c r="A349" s="65"/>
      <c r="B349" s="66"/>
      <c r="C349" s="64"/>
      <c r="D349" s="64"/>
    </row>
    <row r="350" spans="1:4" ht="12.75" x14ac:dyDescent="0.2">
      <c r="A350" s="65"/>
      <c r="B350" s="66"/>
      <c r="C350" s="64"/>
      <c r="D350" s="64"/>
    </row>
    <row r="351" spans="1:4" ht="12.75" x14ac:dyDescent="0.2">
      <c r="A351" s="65"/>
      <c r="B351" s="66"/>
      <c r="C351" s="64"/>
      <c r="D351" s="64"/>
    </row>
    <row r="352" spans="1:4" ht="12.75" x14ac:dyDescent="0.2">
      <c r="A352" s="65"/>
      <c r="B352" s="66"/>
      <c r="C352" s="64"/>
      <c r="D352" s="64"/>
    </row>
    <row r="353" spans="1:4" ht="12.75" x14ac:dyDescent="0.2">
      <c r="A353" s="65"/>
      <c r="B353" s="66"/>
      <c r="C353" s="64"/>
      <c r="D353" s="64"/>
    </row>
    <row r="354" spans="1:4" ht="12.75" x14ac:dyDescent="0.2">
      <c r="A354" s="65"/>
      <c r="B354" s="66"/>
      <c r="C354" s="64"/>
      <c r="D354" s="64"/>
    </row>
    <row r="355" spans="1:4" ht="12.75" x14ac:dyDescent="0.2">
      <c r="A355" s="65"/>
      <c r="B355" s="66"/>
      <c r="C355" s="64"/>
      <c r="D355" s="64"/>
    </row>
    <row r="356" spans="1:4" ht="12.75" x14ac:dyDescent="0.2">
      <c r="A356" s="65"/>
      <c r="B356" s="66"/>
      <c r="C356" s="64"/>
      <c r="D356" s="64"/>
    </row>
    <row r="357" spans="1:4" ht="12.75" x14ac:dyDescent="0.2">
      <c r="A357" s="65"/>
      <c r="B357" s="66"/>
      <c r="C357" s="64"/>
      <c r="D357" s="64"/>
    </row>
    <row r="358" spans="1:4" ht="12.75" x14ac:dyDescent="0.2">
      <c r="A358" s="65"/>
      <c r="B358" s="66"/>
      <c r="C358" s="64"/>
      <c r="D358" s="64"/>
    </row>
    <row r="359" spans="1:4" ht="12.75" x14ac:dyDescent="0.2">
      <c r="A359" s="65"/>
      <c r="B359" s="66"/>
      <c r="C359" s="64"/>
      <c r="D359" s="64"/>
    </row>
    <row r="360" spans="1:4" ht="12.75" x14ac:dyDescent="0.2">
      <c r="A360" s="65"/>
      <c r="B360" s="66"/>
      <c r="C360" s="64"/>
      <c r="D360" s="64"/>
    </row>
    <row r="361" spans="1:4" ht="12.75" x14ac:dyDescent="0.2">
      <c r="A361" s="65"/>
      <c r="B361" s="66"/>
      <c r="C361" s="64"/>
      <c r="D361" s="64"/>
    </row>
    <row r="362" spans="1:4" ht="12.75" x14ac:dyDescent="0.2">
      <c r="A362" s="65"/>
      <c r="B362" s="66"/>
      <c r="C362" s="64"/>
      <c r="D362" s="64"/>
    </row>
    <row r="363" spans="1:4" ht="12.75" x14ac:dyDescent="0.2">
      <c r="A363" s="65"/>
      <c r="B363" s="66"/>
      <c r="C363" s="64"/>
      <c r="D363" s="64"/>
    </row>
    <row r="364" spans="1:4" ht="12.75" x14ac:dyDescent="0.2">
      <c r="A364" s="65"/>
      <c r="B364" s="66"/>
      <c r="C364" s="64"/>
      <c r="D364" s="64"/>
    </row>
    <row r="365" spans="1:4" ht="12.75" x14ac:dyDescent="0.2">
      <c r="A365" s="65"/>
      <c r="B365" s="66"/>
      <c r="C365" s="64"/>
      <c r="D365" s="64"/>
    </row>
    <row r="366" spans="1:4" ht="12.75" x14ac:dyDescent="0.2">
      <c r="A366" s="65"/>
      <c r="B366" s="66"/>
      <c r="C366" s="64"/>
      <c r="D366" s="64"/>
    </row>
    <row r="367" spans="1:4" ht="12.75" x14ac:dyDescent="0.2">
      <c r="A367" s="65"/>
      <c r="B367" s="66"/>
      <c r="C367" s="64"/>
      <c r="D367" s="64"/>
    </row>
    <row r="368" spans="1:4" ht="12.75" x14ac:dyDescent="0.2">
      <c r="A368" s="65"/>
      <c r="B368" s="66"/>
      <c r="C368" s="64"/>
      <c r="D368" s="64"/>
    </row>
    <row r="369" spans="1:4" ht="12.75" x14ac:dyDescent="0.2">
      <c r="A369" s="65"/>
      <c r="B369" s="66"/>
      <c r="C369" s="64"/>
      <c r="D369" s="64"/>
    </row>
    <row r="370" spans="1:4" ht="12.75" x14ac:dyDescent="0.2">
      <c r="A370" s="65"/>
      <c r="B370" s="66"/>
      <c r="C370" s="64"/>
      <c r="D370" s="64"/>
    </row>
    <row r="371" spans="1:4" ht="12.75" x14ac:dyDescent="0.2">
      <c r="A371" s="65"/>
      <c r="B371" s="66"/>
      <c r="C371" s="64"/>
      <c r="D371" s="64"/>
    </row>
    <row r="372" spans="1:4" ht="12.75" x14ac:dyDescent="0.2">
      <c r="A372" s="65"/>
      <c r="B372" s="66"/>
      <c r="C372" s="64"/>
      <c r="D372" s="64"/>
    </row>
    <row r="373" spans="1:4" ht="12.75" x14ac:dyDescent="0.2">
      <c r="A373" s="65"/>
      <c r="B373" s="66"/>
      <c r="C373" s="64"/>
      <c r="D373" s="64"/>
    </row>
    <row r="374" spans="1:4" ht="12.75" x14ac:dyDescent="0.2">
      <c r="A374" s="65"/>
      <c r="B374" s="66"/>
      <c r="C374" s="64"/>
      <c r="D374" s="64"/>
    </row>
    <row r="375" spans="1:4" ht="12.75" x14ac:dyDescent="0.2">
      <c r="A375" s="65"/>
      <c r="B375" s="66"/>
      <c r="C375" s="64"/>
      <c r="D375" s="64"/>
    </row>
    <row r="376" spans="1:4" ht="12.75" x14ac:dyDescent="0.2">
      <c r="A376" s="65"/>
      <c r="B376" s="66"/>
      <c r="C376" s="64"/>
      <c r="D376" s="64"/>
    </row>
    <row r="377" spans="1:4" ht="12.75" x14ac:dyDescent="0.2">
      <c r="A377" s="65"/>
      <c r="B377" s="66"/>
      <c r="C377" s="64"/>
      <c r="D377" s="64"/>
    </row>
    <row r="378" spans="1:4" ht="12.75" x14ac:dyDescent="0.2">
      <c r="A378" s="65"/>
      <c r="B378" s="66"/>
      <c r="C378" s="64"/>
      <c r="D378" s="64"/>
    </row>
    <row r="379" spans="1:4" ht="12.75" x14ac:dyDescent="0.2">
      <c r="A379" s="65"/>
      <c r="B379" s="66"/>
      <c r="C379" s="64"/>
      <c r="D379" s="64"/>
    </row>
    <row r="380" spans="1:4" ht="12.75" x14ac:dyDescent="0.2">
      <c r="A380" s="65"/>
      <c r="B380" s="66"/>
      <c r="C380" s="64"/>
      <c r="D380" s="64"/>
    </row>
    <row r="381" spans="1:4" ht="12.75" x14ac:dyDescent="0.2">
      <c r="A381" s="65"/>
      <c r="B381" s="66"/>
      <c r="C381" s="64"/>
      <c r="D381" s="64"/>
    </row>
    <row r="382" spans="1:4" ht="12.75" x14ac:dyDescent="0.2">
      <c r="A382" s="65"/>
      <c r="B382" s="66"/>
      <c r="C382" s="64"/>
      <c r="D382" s="64"/>
    </row>
    <row r="383" spans="1:4" ht="12.75" x14ac:dyDescent="0.2">
      <c r="A383" s="65"/>
      <c r="B383" s="66"/>
      <c r="C383" s="64"/>
      <c r="D383" s="64"/>
    </row>
    <row r="384" spans="1:4" ht="12.75" x14ac:dyDescent="0.2">
      <c r="A384" s="65"/>
      <c r="B384" s="66"/>
      <c r="C384" s="64"/>
      <c r="D384" s="64"/>
    </row>
    <row r="385" spans="1:4" ht="12.75" x14ac:dyDescent="0.2">
      <c r="A385" s="65"/>
      <c r="B385" s="66"/>
      <c r="C385" s="64"/>
      <c r="D385" s="64"/>
    </row>
    <row r="386" spans="1:4" ht="12.75" x14ac:dyDescent="0.2">
      <c r="A386" s="65"/>
      <c r="B386" s="66"/>
      <c r="C386" s="64"/>
      <c r="D386" s="64"/>
    </row>
    <row r="387" spans="1:4" ht="12.75" x14ac:dyDescent="0.2">
      <c r="A387" s="65"/>
      <c r="B387" s="66"/>
      <c r="C387" s="64"/>
      <c r="D387" s="64"/>
    </row>
    <row r="388" spans="1:4" ht="12.75" x14ac:dyDescent="0.2">
      <c r="A388" s="65"/>
      <c r="B388" s="66"/>
      <c r="C388" s="64"/>
      <c r="D388" s="64"/>
    </row>
    <row r="389" spans="1:4" ht="12.75" x14ac:dyDescent="0.2">
      <c r="A389" s="65"/>
      <c r="B389" s="66"/>
      <c r="C389" s="64"/>
      <c r="D389" s="64"/>
    </row>
    <row r="390" spans="1:4" ht="12.75" x14ac:dyDescent="0.2">
      <c r="A390" s="65"/>
      <c r="B390" s="66"/>
      <c r="C390" s="64"/>
      <c r="D390" s="64"/>
    </row>
    <row r="391" spans="1:4" ht="12.75" x14ac:dyDescent="0.2">
      <c r="A391" s="65"/>
      <c r="B391" s="66"/>
      <c r="C391" s="64"/>
      <c r="D391" s="64"/>
    </row>
    <row r="392" spans="1:4" ht="12.75" x14ac:dyDescent="0.2">
      <c r="A392" s="65"/>
      <c r="B392" s="66"/>
      <c r="C392" s="64"/>
      <c r="D392" s="64"/>
    </row>
    <row r="393" spans="1:4" ht="12.75" x14ac:dyDescent="0.2">
      <c r="A393" s="65"/>
      <c r="B393" s="66"/>
      <c r="C393" s="64"/>
      <c r="D393" s="64"/>
    </row>
    <row r="394" spans="1:4" ht="12.75" x14ac:dyDescent="0.2">
      <c r="A394" s="65"/>
      <c r="B394" s="66"/>
      <c r="C394" s="64"/>
      <c r="D394" s="64"/>
    </row>
    <row r="395" spans="1:4" ht="12.75" x14ac:dyDescent="0.2">
      <c r="A395" s="65"/>
      <c r="B395" s="66"/>
      <c r="C395" s="64"/>
      <c r="D395" s="64"/>
    </row>
    <row r="396" spans="1:4" ht="12.75" x14ac:dyDescent="0.2">
      <c r="A396" s="65"/>
      <c r="B396" s="66"/>
      <c r="C396" s="64"/>
      <c r="D396" s="64"/>
    </row>
    <row r="397" spans="1:4" ht="12.75" x14ac:dyDescent="0.2">
      <c r="A397" s="65"/>
      <c r="B397" s="66"/>
      <c r="C397" s="64"/>
      <c r="D397" s="8"/>
    </row>
    <row r="398" spans="1:4" ht="12.75" x14ac:dyDescent="0.2">
      <c r="A398" s="65"/>
      <c r="B398" s="66"/>
      <c r="C398" s="64"/>
      <c r="D398" s="8"/>
    </row>
    <row r="399" spans="1:4" ht="12.75" x14ac:dyDescent="0.2">
      <c r="A399" s="65"/>
      <c r="B399" s="66"/>
      <c r="C399" s="64"/>
      <c r="D399" s="8"/>
    </row>
    <row r="400" spans="1:4" ht="12.75" x14ac:dyDescent="0.2">
      <c r="A400" s="65"/>
      <c r="B400" s="66"/>
      <c r="C400" s="64"/>
      <c r="D400" s="8"/>
    </row>
    <row r="401" spans="1:4" ht="12.75" x14ac:dyDescent="0.2">
      <c r="A401" s="65"/>
      <c r="B401" s="66"/>
      <c r="C401" s="64"/>
      <c r="D401" s="8"/>
    </row>
    <row r="402" spans="1:4" ht="12.75" x14ac:dyDescent="0.2">
      <c r="A402" s="65"/>
      <c r="B402" s="66"/>
      <c r="C402" s="64"/>
      <c r="D402" s="8"/>
    </row>
    <row r="403" spans="1:4" ht="12.75" x14ac:dyDescent="0.2">
      <c r="A403" s="65"/>
      <c r="B403" s="66"/>
      <c r="C403" s="64"/>
      <c r="D403" s="8"/>
    </row>
    <row r="404" spans="1:4" ht="12.75" x14ac:dyDescent="0.2">
      <c r="A404" s="65"/>
      <c r="B404" s="66"/>
      <c r="C404" s="64"/>
      <c r="D404" s="8"/>
    </row>
    <row r="405" spans="1:4" ht="12.75" x14ac:dyDescent="0.2">
      <c r="A405" s="65"/>
      <c r="B405" s="66"/>
      <c r="C405" s="64"/>
      <c r="D405" s="8"/>
    </row>
    <row r="406" spans="1:4" ht="12.75" x14ac:dyDescent="0.2">
      <c r="A406" s="65"/>
      <c r="B406" s="66"/>
      <c r="C406" s="64"/>
      <c r="D406" s="8"/>
    </row>
    <row r="407" spans="1:4" ht="12.75" x14ac:dyDescent="0.2">
      <c r="A407" s="65"/>
      <c r="B407" s="66"/>
      <c r="C407" s="64"/>
      <c r="D407" s="8"/>
    </row>
    <row r="408" spans="1:4" ht="12.75" x14ac:dyDescent="0.2">
      <c r="A408" s="65"/>
      <c r="B408" s="66"/>
      <c r="C408" s="64"/>
      <c r="D408" s="8"/>
    </row>
    <row r="409" spans="1:4" ht="12.75" x14ac:dyDescent="0.2">
      <c r="A409" s="65"/>
      <c r="B409" s="66"/>
      <c r="C409" s="64"/>
      <c r="D409" s="8"/>
    </row>
    <row r="410" spans="1:4" ht="12.75" x14ac:dyDescent="0.2">
      <c r="A410" s="65"/>
      <c r="B410" s="66"/>
      <c r="C410" s="64"/>
      <c r="D410" s="8"/>
    </row>
    <row r="411" spans="1:4" ht="12.75" x14ac:dyDescent="0.2">
      <c r="A411" s="65"/>
      <c r="B411" s="66"/>
      <c r="C411" s="64"/>
      <c r="D411" s="8"/>
    </row>
    <row r="412" spans="1:4" ht="12.75" x14ac:dyDescent="0.2">
      <c r="A412" s="65"/>
      <c r="B412" s="66"/>
      <c r="C412" s="64"/>
      <c r="D412" s="8"/>
    </row>
    <row r="413" spans="1:4" ht="12.75" x14ac:dyDescent="0.2">
      <c r="A413" s="65"/>
      <c r="B413" s="66"/>
      <c r="C413" s="64"/>
      <c r="D413" s="8"/>
    </row>
    <row r="414" spans="1:4" ht="12.75" x14ac:dyDescent="0.2">
      <c r="A414" s="65"/>
      <c r="B414" s="66"/>
      <c r="C414" s="64"/>
      <c r="D414" s="8"/>
    </row>
    <row r="415" spans="1:4" ht="12.75" x14ac:dyDescent="0.2">
      <c r="A415" s="65"/>
      <c r="B415" s="66"/>
      <c r="C415" s="64"/>
      <c r="D415" s="8"/>
    </row>
    <row r="416" spans="1:4" ht="12.75" x14ac:dyDescent="0.2">
      <c r="A416" s="65"/>
      <c r="B416" s="66"/>
      <c r="C416" s="64"/>
      <c r="D416" s="8"/>
    </row>
    <row r="417" spans="1:4" ht="12.75" x14ac:dyDescent="0.2">
      <c r="A417" s="65"/>
      <c r="B417" s="66"/>
      <c r="C417" s="64"/>
      <c r="D417" s="8"/>
    </row>
    <row r="418" spans="1:4" ht="12.75" x14ac:dyDescent="0.2">
      <c r="A418" s="65"/>
      <c r="B418" s="66"/>
      <c r="C418" s="64"/>
      <c r="D418" s="8"/>
    </row>
    <row r="419" spans="1:4" ht="12.75" x14ac:dyDescent="0.2">
      <c r="A419" s="65"/>
      <c r="B419" s="66"/>
      <c r="C419" s="64"/>
      <c r="D419" s="8"/>
    </row>
    <row r="420" spans="1:4" ht="12.75" x14ac:dyDescent="0.2">
      <c r="A420" s="65"/>
      <c r="B420" s="66"/>
      <c r="C420" s="64"/>
      <c r="D420" s="8"/>
    </row>
    <row r="421" spans="1:4" ht="12.75" x14ac:dyDescent="0.2">
      <c r="A421" s="65"/>
      <c r="B421" s="66"/>
      <c r="C421" s="64"/>
      <c r="D421" s="8"/>
    </row>
    <row r="422" spans="1:4" ht="12.75" x14ac:dyDescent="0.2">
      <c r="A422" s="65"/>
      <c r="B422" s="66"/>
      <c r="C422" s="64"/>
      <c r="D422" s="8"/>
    </row>
    <row r="423" spans="1:4" ht="12.75" x14ac:dyDescent="0.2">
      <c r="A423" s="65"/>
      <c r="B423" s="66"/>
      <c r="C423" s="64"/>
      <c r="D423" s="8"/>
    </row>
    <row r="424" spans="1:4" ht="12.75" x14ac:dyDescent="0.2">
      <c r="A424" s="65"/>
      <c r="B424" s="66"/>
      <c r="C424" s="64"/>
      <c r="D424" s="8"/>
    </row>
    <row r="425" spans="1:4" ht="12.75" x14ac:dyDescent="0.2">
      <c r="A425" s="65"/>
      <c r="B425" s="66"/>
      <c r="C425" s="64"/>
      <c r="D425" s="8"/>
    </row>
    <row r="426" spans="1:4" ht="12.75" x14ac:dyDescent="0.2">
      <c r="A426" s="65"/>
      <c r="B426" s="66"/>
      <c r="C426" s="64"/>
      <c r="D426" s="8"/>
    </row>
    <row r="427" spans="1:4" ht="12.75" x14ac:dyDescent="0.2">
      <c r="A427" s="65"/>
      <c r="B427" s="66"/>
      <c r="C427" s="64"/>
      <c r="D427" s="8"/>
    </row>
    <row r="428" spans="1:4" ht="12.75" x14ac:dyDescent="0.2">
      <c r="A428" s="65"/>
      <c r="B428" s="66"/>
      <c r="C428" s="64"/>
      <c r="D428" s="8"/>
    </row>
    <row r="429" spans="1:4" ht="12.75" x14ac:dyDescent="0.2">
      <c r="A429" s="65"/>
      <c r="B429" s="66"/>
      <c r="C429" s="64"/>
      <c r="D429" s="8"/>
    </row>
    <row r="430" spans="1:4" ht="12.75" x14ac:dyDescent="0.2">
      <c r="A430" s="65"/>
      <c r="B430" s="66"/>
      <c r="C430" s="64"/>
      <c r="D430" s="8"/>
    </row>
    <row r="431" spans="1:4" ht="12.75" x14ac:dyDescent="0.2">
      <c r="A431" s="65"/>
      <c r="B431" s="66"/>
      <c r="C431" s="64"/>
      <c r="D431" s="8"/>
    </row>
    <row r="432" spans="1:4" ht="12.75" x14ac:dyDescent="0.2">
      <c r="A432" s="65"/>
      <c r="B432" s="66"/>
      <c r="C432" s="64"/>
      <c r="D432" s="8"/>
    </row>
    <row r="433" spans="1:4" ht="12.75" x14ac:dyDescent="0.2">
      <c r="A433" s="65"/>
      <c r="B433" s="66"/>
      <c r="C433" s="64"/>
      <c r="D433" s="8"/>
    </row>
    <row r="434" spans="1:4" ht="12.75" x14ac:dyDescent="0.2">
      <c r="A434" s="65"/>
      <c r="B434" s="66"/>
      <c r="C434" s="64"/>
      <c r="D434" s="8"/>
    </row>
    <row r="435" spans="1:4" ht="12.75" x14ac:dyDescent="0.2">
      <c r="A435" s="65"/>
      <c r="B435" s="66"/>
      <c r="C435" s="64"/>
      <c r="D435" s="8"/>
    </row>
    <row r="436" spans="1:4" ht="12.75" x14ac:dyDescent="0.2">
      <c r="A436" s="65"/>
      <c r="B436" s="66"/>
      <c r="C436" s="64"/>
      <c r="D436" s="8"/>
    </row>
    <row r="437" spans="1:4" ht="12.75" x14ac:dyDescent="0.2">
      <c r="A437" s="65"/>
      <c r="B437" s="66"/>
      <c r="C437" s="64"/>
      <c r="D437" s="8"/>
    </row>
    <row r="438" spans="1:4" ht="12.75" x14ac:dyDescent="0.2">
      <c r="A438" s="65"/>
      <c r="B438" s="66"/>
      <c r="C438" s="64"/>
      <c r="D438" s="8"/>
    </row>
    <row r="439" spans="1:4" ht="12.75" x14ac:dyDescent="0.2">
      <c r="A439" s="65"/>
      <c r="B439" s="66"/>
      <c r="C439" s="64"/>
      <c r="D439" s="8"/>
    </row>
    <row r="440" spans="1:4" ht="12.75" x14ac:dyDescent="0.2">
      <c r="A440" s="65"/>
      <c r="B440" s="66"/>
      <c r="C440" s="64"/>
      <c r="D440" s="8"/>
    </row>
    <row r="441" spans="1:4" ht="12.75" x14ac:dyDescent="0.2">
      <c r="A441" s="65"/>
      <c r="B441" s="66"/>
      <c r="C441" s="64"/>
      <c r="D441" s="8"/>
    </row>
    <row r="442" spans="1:4" ht="12.75" x14ac:dyDescent="0.2">
      <c r="A442" s="65"/>
      <c r="B442" s="66"/>
      <c r="C442" s="64"/>
      <c r="D442" s="8"/>
    </row>
    <row r="443" spans="1:4" ht="12.75" x14ac:dyDescent="0.2">
      <c r="A443" s="65"/>
      <c r="B443" s="66"/>
      <c r="C443" s="64"/>
      <c r="D443" s="8"/>
    </row>
    <row r="444" spans="1:4" ht="12.75" x14ac:dyDescent="0.2">
      <c r="A444" s="65"/>
      <c r="B444" s="66"/>
      <c r="C444" s="64"/>
      <c r="D444" s="8"/>
    </row>
    <row r="445" spans="1:4" ht="12.75" x14ac:dyDescent="0.2">
      <c r="A445" s="65"/>
      <c r="B445" s="66"/>
      <c r="C445" s="64"/>
      <c r="D445" s="8"/>
    </row>
    <row r="446" spans="1:4" ht="12.75" x14ac:dyDescent="0.2">
      <c r="A446" s="65"/>
      <c r="B446" s="66"/>
      <c r="C446" s="64"/>
      <c r="D446" s="8"/>
    </row>
    <row r="447" spans="1:4" ht="12.75" x14ac:dyDescent="0.2">
      <c r="A447" s="65"/>
      <c r="B447" s="66"/>
      <c r="C447" s="64"/>
      <c r="D447" s="8"/>
    </row>
    <row r="448" spans="1:4" ht="12.75" x14ac:dyDescent="0.2">
      <c r="A448" s="65"/>
      <c r="B448" s="66"/>
      <c r="C448" s="64"/>
      <c r="D448" s="8"/>
    </row>
    <row r="449" spans="1:4" ht="12.75" x14ac:dyDescent="0.2">
      <c r="A449" s="65"/>
      <c r="B449" s="66"/>
      <c r="C449" s="64"/>
      <c r="D449" s="8"/>
    </row>
    <row r="450" spans="1:4" ht="12.75" x14ac:dyDescent="0.2">
      <c r="A450" s="65"/>
      <c r="B450" s="66"/>
      <c r="C450" s="64"/>
      <c r="D450" s="8"/>
    </row>
    <row r="451" spans="1:4" ht="12.75" x14ac:dyDescent="0.2">
      <c r="A451" s="65"/>
      <c r="B451" s="66"/>
      <c r="C451" s="64"/>
      <c r="D451" s="8"/>
    </row>
    <row r="452" spans="1:4" ht="12.75" x14ac:dyDescent="0.2">
      <c r="A452" s="65"/>
      <c r="B452" s="66"/>
      <c r="C452" s="64"/>
      <c r="D452" s="8"/>
    </row>
    <row r="453" spans="1:4" ht="12.75" x14ac:dyDescent="0.2">
      <c r="A453" s="65"/>
      <c r="B453" s="66"/>
      <c r="C453" s="64"/>
      <c r="D453" s="8"/>
    </row>
    <row r="454" spans="1:4" ht="12.75" x14ac:dyDescent="0.2">
      <c r="A454" s="65"/>
      <c r="B454" s="66"/>
      <c r="C454" s="64"/>
      <c r="D454" s="8"/>
    </row>
    <row r="455" spans="1:4" ht="12.75" x14ac:dyDescent="0.2">
      <c r="A455" s="65"/>
      <c r="B455" s="66"/>
      <c r="C455" s="64"/>
      <c r="D455" s="8"/>
    </row>
    <row r="456" spans="1:4" ht="12.75" x14ac:dyDescent="0.2">
      <c r="A456" s="65"/>
      <c r="B456" s="66"/>
      <c r="C456" s="64"/>
      <c r="D456" s="8"/>
    </row>
    <row r="457" spans="1:4" ht="12.75" x14ac:dyDescent="0.2">
      <c r="A457" s="65"/>
      <c r="B457" s="66"/>
      <c r="C457" s="64"/>
      <c r="D457" s="8"/>
    </row>
    <row r="458" spans="1:4" ht="12.75" x14ac:dyDescent="0.2">
      <c r="A458" s="65"/>
      <c r="B458" s="66"/>
      <c r="C458" s="64"/>
      <c r="D458" s="8"/>
    </row>
    <row r="459" spans="1:4" ht="12.75" x14ac:dyDescent="0.2">
      <c r="A459" s="65"/>
      <c r="B459" s="66"/>
      <c r="C459" s="64"/>
      <c r="D459" s="8"/>
    </row>
    <row r="460" spans="1:4" ht="12.75" x14ac:dyDescent="0.2">
      <c r="A460" s="65"/>
      <c r="B460" s="66"/>
      <c r="C460" s="64"/>
      <c r="D460" s="8"/>
    </row>
    <row r="461" spans="1:4" ht="12.75" x14ac:dyDescent="0.2">
      <c r="A461" s="65"/>
      <c r="B461" s="66"/>
      <c r="C461" s="64"/>
      <c r="D461" s="8"/>
    </row>
    <row r="462" spans="1:4" ht="12.75" x14ac:dyDescent="0.2">
      <c r="A462" s="65"/>
      <c r="B462" s="66"/>
      <c r="C462" s="64"/>
      <c r="D462" s="8"/>
    </row>
    <row r="463" spans="1:4" ht="12.75" x14ac:dyDescent="0.2">
      <c r="A463" s="65"/>
      <c r="B463" s="66"/>
      <c r="C463" s="64"/>
      <c r="D463" s="8"/>
    </row>
    <row r="464" spans="1:4" ht="12.75" x14ac:dyDescent="0.2">
      <c r="A464" s="65"/>
      <c r="B464" s="66"/>
      <c r="C464" s="64"/>
      <c r="D464" s="8"/>
    </row>
    <row r="465" spans="1:4" ht="12.75" x14ac:dyDescent="0.2">
      <c r="A465" s="65"/>
      <c r="B465" s="66"/>
      <c r="C465" s="64"/>
      <c r="D465" s="8"/>
    </row>
    <row r="466" spans="1:4" ht="12.75" x14ac:dyDescent="0.2">
      <c r="A466" s="65"/>
      <c r="B466" s="66"/>
      <c r="C466" s="64"/>
      <c r="D466" s="8"/>
    </row>
    <row r="467" spans="1:4" ht="12.75" x14ac:dyDescent="0.2">
      <c r="A467" s="65"/>
      <c r="B467" s="66"/>
      <c r="C467" s="64"/>
      <c r="D467" s="8"/>
    </row>
    <row r="468" spans="1:4" ht="12.75" x14ac:dyDescent="0.2">
      <c r="A468" s="65"/>
      <c r="B468" s="66"/>
      <c r="C468" s="64"/>
      <c r="D468" s="8"/>
    </row>
    <row r="469" spans="1:4" ht="12.75" x14ac:dyDescent="0.2">
      <c r="A469" s="65"/>
      <c r="B469" s="66"/>
      <c r="C469" s="64"/>
      <c r="D469" s="8"/>
    </row>
    <row r="470" spans="1:4" ht="12.75" x14ac:dyDescent="0.2">
      <c r="A470" s="65"/>
      <c r="B470" s="66"/>
      <c r="C470" s="64"/>
      <c r="D470" s="8"/>
    </row>
    <row r="471" spans="1:4" ht="12.75" x14ac:dyDescent="0.2">
      <c r="A471" s="65"/>
      <c r="B471" s="66"/>
      <c r="C471" s="64"/>
      <c r="D471" s="8"/>
    </row>
    <row r="472" spans="1:4" ht="12.75" x14ac:dyDescent="0.2">
      <c r="A472" s="65"/>
      <c r="B472" s="66"/>
      <c r="C472" s="64"/>
      <c r="D472" s="8"/>
    </row>
    <row r="473" spans="1:4" ht="12.75" x14ac:dyDescent="0.2">
      <c r="A473" s="65"/>
      <c r="B473" s="66"/>
      <c r="C473" s="64"/>
      <c r="D473" s="8"/>
    </row>
    <row r="474" spans="1:4" ht="12.75" x14ac:dyDescent="0.2">
      <c r="A474" s="65"/>
      <c r="B474" s="66"/>
      <c r="C474" s="64"/>
      <c r="D474" s="8"/>
    </row>
    <row r="475" spans="1:4" ht="12.75" x14ac:dyDescent="0.2">
      <c r="A475" s="65"/>
      <c r="B475" s="66"/>
      <c r="C475" s="64"/>
      <c r="D475" s="8"/>
    </row>
    <row r="476" spans="1:4" ht="12.75" x14ac:dyDescent="0.2">
      <c r="A476" s="65"/>
      <c r="B476" s="66"/>
      <c r="C476" s="64"/>
      <c r="D476" s="8"/>
    </row>
    <row r="477" spans="1:4" ht="12.75" x14ac:dyDescent="0.2">
      <c r="A477" s="65"/>
      <c r="B477" s="66"/>
      <c r="C477" s="64"/>
      <c r="D477" s="8"/>
    </row>
    <row r="478" spans="1:4" ht="12.75" x14ac:dyDescent="0.2">
      <c r="A478" s="65"/>
      <c r="B478" s="66"/>
      <c r="C478" s="64"/>
      <c r="D478" s="8"/>
    </row>
    <row r="479" spans="1:4" ht="12.75" x14ac:dyDescent="0.2">
      <c r="A479" s="65"/>
      <c r="B479" s="66"/>
      <c r="C479" s="64"/>
      <c r="D479" s="8"/>
    </row>
    <row r="480" spans="1:4" ht="12.75" x14ac:dyDescent="0.2">
      <c r="A480" s="65"/>
      <c r="B480" s="66"/>
      <c r="C480" s="64"/>
      <c r="D480" s="8"/>
    </row>
    <row r="481" spans="1:4" ht="12.75" x14ac:dyDescent="0.2">
      <c r="A481" s="65"/>
      <c r="B481" s="66"/>
      <c r="C481" s="64"/>
      <c r="D481" s="8"/>
    </row>
    <row r="482" spans="1:4" ht="12.75" x14ac:dyDescent="0.2">
      <c r="A482" s="65"/>
      <c r="B482" s="66"/>
      <c r="C482" s="64"/>
      <c r="D482" s="8"/>
    </row>
    <row r="483" spans="1:4" ht="12.75" x14ac:dyDescent="0.2">
      <c r="A483" s="65"/>
      <c r="B483" s="66"/>
      <c r="C483" s="64"/>
      <c r="D483" s="8"/>
    </row>
    <row r="484" spans="1:4" ht="12.75" x14ac:dyDescent="0.2">
      <c r="A484" s="65"/>
      <c r="B484" s="66"/>
      <c r="C484" s="64"/>
      <c r="D484" s="8"/>
    </row>
    <row r="485" spans="1:4" ht="12.75" x14ac:dyDescent="0.2">
      <c r="A485" s="65"/>
      <c r="B485" s="66"/>
      <c r="C485" s="64"/>
      <c r="D485" s="8"/>
    </row>
    <row r="486" spans="1:4" ht="12.75" x14ac:dyDescent="0.2">
      <c r="A486" s="65"/>
      <c r="B486" s="66"/>
      <c r="C486" s="64"/>
      <c r="D486" s="8"/>
    </row>
    <row r="487" spans="1:4" ht="12.75" x14ac:dyDescent="0.2">
      <c r="A487" s="65"/>
      <c r="B487" s="66"/>
      <c r="C487" s="64"/>
      <c r="D487" s="8"/>
    </row>
    <row r="488" spans="1:4" ht="12.75" x14ac:dyDescent="0.2">
      <c r="A488" s="65"/>
      <c r="B488" s="66"/>
      <c r="C488" s="64"/>
      <c r="D488" s="8"/>
    </row>
    <row r="489" spans="1:4" ht="12.75" x14ac:dyDescent="0.2">
      <c r="A489" s="65"/>
      <c r="B489" s="66"/>
      <c r="C489" s="64"/>
      <c r="D489" s="8"/>
    </row>
    <row r="490" spans="1:4" ht="12.75" x14ac:dyDescent="0.2">
      <c r="A490" s="65"/>
      <c r="B490" s="66"/>
      <c r="C490" s="64"/>
      <c r="D490" s="8"/>
    </row>
    <row r="491" spans="1:4" ht="12.75" x14ac:dyDescent="0.2">
      <c r="A491" s="65"/>
      <c r="B491" s="66"/>
      <c r="C491" s="64"/>
      <c r="D491" s="8"/>
    </row>
    <row r="492" spans="1:4" ht="12.75" x14ac:dyDescent="0.2">
      <c r="A492" s="65"/>
      <c r="B492" s="66"/>
      <c r="C492" s="64"/>
      <c r="D492" s="8"/>
    </row>
    <row r="493" spans="1:4" ht="12.75" x14ac:dyDescent="0.2">
      <c r="A493" s="65"/>
      <c r="B493" s="66"/>
      <c r="C493" s="64"/>
      <c r="D493" s="8"/>
    </row>
    <row r="494" spans="1:4" ht="12.75" x14ac:dyDescent="0.2">
      <c r="A494" s="65"/>
      <c r="B494" s="66"/>
      <c r="C494" s="64"/>
      <c r="D494" s="8"/>
    </row>
    <row r="495" spans="1:4" ht="12.75" x14ac:dyDescent="0.2">
      <c r="A495" s="65"/>
      <c r="B495" s="66"/>
      <c r="C495" s="64"/>
      <c r="D495" s="8"/>
    </row>
    <row r="496" spans="1:4" ht="12.75" x14ac:dyDescent="0.2">
      <c r="A496" s="65"/>
      <c r="B496" s="66"/>
      <c r="C496" s="64"/>
      <c r="D496" s="8"/>
    </row>
    <row r="497" spans="1:4" ht="12.75" x14ac:dyDescent="0.2">
      <c r="A497" s="65"/>
      <c r="B497" s="66"/>
      <c r="C497" s="64"/>
      <c r="D497" s="8"/>
    </row>
    <row r="498" spans="1:4" ht="12.75" x14ac:dyDescent="0.2">
      <c r="A498" s="65"/>
      <c r="B498" s="66"/>
      <c r="C498" s="64"/>
      <c r="D498" s="8"/>
    </row>
    <row r="499" spans="1:4" ht="12.75" x14ac:dyDescent="0.2">
      <c r="A499" s="65"/>
      <c r="B499" s="66"/>
      <c r="C499" s="64"/>
      <c r="D499" s="8"/>
    </row>
    <row r="500" spans="1:4" ht="12.75" x14ac:dyDescent="0.2">
      <c r="A500" s="65"/>
      <c r="B500" s="66"/>
      <c r="C500" s="64"/>
      <c r="D500" s="8"/>
    </row>
    <row r="501" spans="1:4" ht="12.75" x14ac:dyDescent="0.2">
      <c r="A501" s="65"/>
      <c r="B501" s="66"/>
      <c r="C501" s="64"/>
      <c r="D501" s="8"/>
    </row>
    <row r="502" spans="1:4" ht="12.75" x14ac:dyDescent="0.2">
      <c r="A502" s="65"/>
      <c r="B502" s="66"/>
      <c r="C502" s="64"/>
      <c r="D502" s="8"/>
    </row>
    <row r="503" spans="1:4" ht="12.75" x14ac:dyDescent="0.2">
      <c r="A503" s="65"/>
      <c r="B503" s="66"/>
      <c r="C503" s="64"/>
      <c r="D503" s="8"/>
    </row>
    <row r="504" spans="1:4" ht="12.75" x14ac:dyDescent="0.2">
      <c r="A504" s="65"/>
      <c r="B504" s="66"/>
      <c r="C504" s="64"/>
      <c r="D504" s="8"/>
    </row>
    <row r="505" spans="1:4" ht="12.75" x14ac:dyDescent="0.2">
      <c r="A505" s="65"/>
      <c r="B505" s="66"/>
      <c r="C505" s="64"/>
      <c r="D505" s="8"/>
    </row>
    <row r="506" spans="1:4" ht="12.75" x14ac:dyDescent="0.2">
      <c r="A506" s="65"/>
      <c r="B506" s="66"/>
      <c r="C506" s="64"/>
      <c r="D506" s="8"/>
    </row>
    <row r="507" spans="1:4" ht="12.75" x14ac:dyDescent="0.2">
      <c r="A507" s="65"/>
      <c r="B507" s="66"/>
      <c r="C507" s="64"/>
      <c r="D507" s="8"/>
    </row>
    <row r="508" spans="1:4" ht="12.75" x14ac:dyDescent="0.2">
      <c r="A508" s="65"/>
      <c r="B508" s="66"/>
      <c r="C508" s="64"/>
      <c r="D508" s="8"/>
    </row>
    <row r="509" spans="1:4" ht="12.75" x14ac:dyDescent="0.2">
      <c r="A509" s="65"/>
      <c r="B509" s="66"/>
      <c r="C509" s="64"/>
      <c r="D509" s="8"/>
    </row>
    <row r="510" spans="1:4" ht="12.75" x14ac:dyDescent="0.2">
      <c r="A510" s="65"/>
      <c r="B510" s="66"/>
      <c r="C510" s="64"/>
      <c r="D510" s="8"/>
    </row>
    <row r="511" spans="1:4" ht="12.75" x14ac:dyDescent="0.2">
      <c r="A511" s="65"/>
      <c r="B511" s="66"/>
      <c r="C511" s="64"/>
      <c r="D511" s="8"/>
    </row>
    <row r="512" spans="1:4" ht="12.75" x14ac:dyDescent="0.2">
      <c r="A512" s="65"/>
      <c r="B512" s="66"/>
      <c r="C512" s="64"/>
      <c r="D512" s="8"/>
    </row>
    <row r="513" spans="1:4" ht="12.75" x14ac:dyDescent="0.2">
      <c r="A513" s="65"/>
      <c r="B513" s="66"/>
      <c r="C513" s="64"/>
      <c r="D513" s="8"/>
    </row>
    <row r="514" spans="1:4" ht="12.75" x14ac:dyDescent="0.2">
      <c r="A514" s="65"/>
      <c r="B514" s="66"/>
      <c r="C514" s="64"/>
      <c r="D514" s="8"/>
    </row>
    <row r="515" spans="1:4" ht="12.75" x14ac:dyDescent="0.2">
      <c r="A515" s="65"/>
      <c r="B515" s="66"/>
      <c r="C515" s="64"/>
      <c r="D515" s="8"/>
    </row>
    <row r="516" spans="1:4" ht="12.75" x14ac:dyDescent="0.2">
      <c r="A516" s="65"/>
      <c r="B516" s="66"/>
      <c r="C516" s="64"/>
      <c r="D516" s="8"/>
    </row>
    <row r="517" spans="1:4" ht="12.75" x14ac:dyDescent="0.2">
      <c r="A517" s="65"/>
      <c r="B517" s="66"/>
      <c r="C517" s="64"/>
      <c r="D517" s="8"/>
    </row>
    <row r="518" spans="1:4" ht="12.75" x14ac:dyDescent="0.2">
      <c r="A518" s="65"/>
      <c r="B518" s="66"/>
      <c r="C518" s="64"/>
      <c r="D518" s="8"/>
    </row>
    <row r="519" spans="1:4" ht="12.75" x14ac:dyDescent="0.2">
      <c r="A519" s="65"/>
      <c r="B519" s="66"/>
      <c r="C519" s="64"/>
      <c r="D519" s="8"/>
    </row>
    <row r="520" spans="1:4" ht="12.75" x14ac:dyDescent="0.2">
      <c r="A520" s="65"/>
      <c r="B520" s="66"/>
      <c r="C520" s="64"/>
      <c r="D520" s="8"/>
    </row>
    <row r="521" spans="1:4" ht="12.75" x14ac:dyDescent="0.2">
      <c r="A521" s="65"/>
      <c r="B521" s="66"/>
      <c r="C521" s="64"/>
      <c r="D521" s="8"/>
    </row>
    <row r="522" spans="1:4" ht="12.75" x14ac:dyDescent="0.2">
      <c r="A522" s="65"/>
      <c r="B522" s="66"/>
      <c r="C522" s="64"/>
      <c r="D522" s="8"/>
    </row>
    <row r="523" spans="1:4" ht="12.75" x14ac:dyDescent="0.2">
      <c r="A523" s="65"/>
      <c r="B523" s="66"/>
      <c r="C523" s="64"/>
      <c r="D523" s="8"/>
    </row>
    <row r="524" spans="1:4" ht="12.75" x14ac:dyDescent="0.2">
      <c r="A524" s="65"/>
      <c r="B524" s="66"/>
      <c r="C524" s="64"/>
      <c r="D524" s="8"/>
    </row>
    <row r="525" spans="1:4" ht="12.75" x14ac:dyDescent="0.2">
      <c r="A525" s="65"/>
      <c r="B525" s="66"/>
      <c r="C525" s="64"/>
      <c r="D525" s="8"/>
    </row>
    <row r="526" spans="1:4" ht="12.75" x14ac:dyDescent="0.2">
      <c r="A526" s="65"/>
      <c r="B526" s="66"/>
      <c r="C526" s="64"/>
      <c r="D526" s="8"/>
    </row>
    <row r="527" spans="1:4" ht="12.75" x14ac:dyDescent="0.2">
      <c r="A527" s="65"/>
      <c r="B527" s="66"/>
      <c r="C527" s="64"/>
      <c r="D527" s="8"/>
    </row>
    <row r="528" spans="1:4" ht="12.75" x14ac:dyDescent="0.2">
      <c r="A528" s="65"/>
      <c r="B528" s="66"/>
      <c r="C528" s="64"/>
      <c r="D528" s="8"/>
    </row>
    <row r="529" spans="1:4" ht="12.75" x14ac:dyDescent="0.2">
      <c r="A529" s="65"/>
      <c r="B529" s="66"/>
      <c r="C529" s="64"/>
      <c r="D529" s="8"/>
    </row>
    <row r="530" spans="1:4" ht="12.75" x14ac:dyDescent="0.2">
      <c r="A530" s="65"/>
      <c r="B530" s="66"/>
      <c r="C530" s="64"/>
      <c r="D530" s="8"/>
    </row>
    <row r="531" spans="1:4" ht="12.75" x14ac:dyDescent="0.2">
      <c r="A531" s="65"/>
      <c r="B531" s="66"/>
      <c r="C531" s="64"/>
      <c r="D531" s="8"/>
    </row>
    <row r="532" spans="1:4" ht="12.75" x14ac:dyDescent="0.2">
      <c r="A532" s="65"/>
      <c r="B532" s="66"/>
      <c r="C532" s="64"/>
      <c r="D532" s="8"/>
    </row>
    <row r="533" spans="1:4" ht="12.75" x14ac:dyDescent="0.2">
      <c r="A533" s="65"/>
      <c r="B533" s="66"/>
      <c r="C533" s="64"/>
      <c r="D533" s="8"/>
    </row>
    <row r="534" spans="1:4" ht="12.75" x14ac:dyDescent="0.2">
      <c r="A534" s="65"/>
      <c r="B534" s="66"/>
      <c r="C534" s="64"/>
      <c r="D534" s="8"/>
    </row>
    <row r="535" spans="1:4" ht="12.75" x14ac:dyDescent="0.2">
      <c r="A535" s="65"/>
      <c r="B535" s="66"/>
      <c r="C535" s="64"/>
      <c r="D535" s="8"/>
    </row>
    <row r="536" spans="1:4" ht="12.75" x14ac:dyDescent="0.2">
      <c r="A536" s="65"/>
      <c r="B536" s="66"/>
      <c r="C536" s="64"/>
      <c r="D536" s="8"/>
    </row>
    <row r="537" spans="1:4" ht="12.75" x14ac:dyDescent="0.2">
      <c r="A537" s="65"/>
      <c r="B537" s="66"/>
      <c r="C537" s="64"/>
      <c r="D537" s="8"/>
    </row>
    <row r="538" spans="1:4" ht="12.75" x14ac:dyDescent="0.2">
      <c r="A538" s="65"/>
      <c r="B538" s="66"/>
      <c r="C538" s="64"/>
      <c r="D538" s="8"/>
    </row>
    <row r="539" spans="1:4" ht="12.75" x14ac:dyDescent="0.2">
      <c r="A539" s="65"/>
      <c r="B539" s="66"/>
      <c r="C539" s="64"/>
      <c r="D539" s="8"/>
    </row>
    <row r="540" spans="1:4" ht="12.75" x14ac:dyDescent="0.2">
      <c r="A540" s="65"/>
      <c r="B540" s="66"/>
      <c r="C540" s="64"/>
      <c r="D540" s="8"/>
    </row>
    <row r="541" spans="1:4" ht="12.75" x14ac:dyDescent="0.2">
      <c r="A541" s="65"/>
      <c r="B541" s="66"/>
      <c r="C541" s="64"/>
      <c r="D541" s="8"/>
    </row>
    <row r="542" spans="1:4" ht="12.75" x14ac:dyDescent="0.2">
      <c r="A542" s="65"/>
      <c r="B542" s="66"/>
      <c r="C542" s="64"/>
      <c r="D542" s="8"/>
    </row>
    <row r="543" spans="1:4" ht="12.75" x14ac:dyDescent="0.2">
      <c r="A543" s="65"/>
      <c r="B543" s="66"/>
      <c r="C543" s="64"/>
      <c r="D543" s="8"/>
    </row>
    <row r="544" spans="1:4" ht="12.75" x14ac:dyDescent="0.2">
      <c r="A544" s="65"/>
      <c r="B544" s="66"/>
      <c r="C544" s="64"/>
      <c r="D544" s="8"/>
    </row>
    <row r="545" spans="1:4" ht="12.75" x14ac:dyDescent="0.2">
      <c r="A545" s="65"/>
      <c r="B545" s="66"/>
      <c r="C545" s="64"/>
      <c r="D545" s="8"/>
    </row>
    <row r="546" spans="1:4" ht="12.75" x14ac:dyDescent="0.2">
      <c r="A546" s="65"/>
      <c r="B546" s="66"/>
      <c r="C546" s="64"/>
      <c r="D546" s="8"/>
    </row>
    <row r="547" spans="1:4" ht="12.75" x14ac:dyDescent="0.2">
      <c r="A547" s="65"/>
      <c r="B547" s="66"/>
      <c r="C547" s="64"/>
      <c r="D547" s="8"/>
    </row>
    <row r="548" spans="1:4" ht="12.75" x14ac:dyDescent="0.2">
      <c r="A548" s="65"/>
      <c r="B548" s="66"/>
      <c r="C548" s="64"/>
      <c r="D548" s="8"/>
    </row>
    <row r="549" spans="1:4" ht="12.75" x14ac:dyDescent="0.2">
      <c r="A549" s="65"/>
      <c r="B549" s="66"/>
      <c r="C549" s="64"/>
      <c r="D549" s="8"/>
    </row>
    <row r="550" spans="1:4" ht="12.75" x14ac:dyDescent="0.2">
      <c r="A550" s="65"/>
      <c r="B550" s="66"/>
      <c r="C550" s="64"/>
      <c r="D550" s="8"/>
    </row>
    <row r="551" spans="1:4" ht="12.75" x14ac:dyDescent="0.2">
      <c r="A551" s="65"/>
      <c r="B551" s="66"/>
      <c r="C551" s="64"/>
      <c r="D551" s="8"/>
    </row>
    <row r="552" spans="1:4" ht="12.75" x14ac:dyDescent="0.2">
      <c r="A552" s="65"/>
      <c r="B552" s="66"/>
      <c r="C552" s="64"/>
      <c r="D552" s="8"/>
    </row>
    <row r="553" spans="1:4" ht="12.75" x14ac:dyDescent="0.2">
      <c r="A553" s="65"/>
      <c r="B553" s="66"/>
      <c r="C553" s="64"/>
      <c r="D553" s="8"/>
    </row>
    <row r="554" spans="1:4" ht="12.75" x14ac:dyDescent="0.2">
      <c r="A554" s="65"/>
      <c r="B554" s="66"/>
      <c r="C554" s="64"/>
      <c r="D554" s="8"/>
    </row>
    <row r="555" spans="1:4" ht="12.75" x14ac:dyDescent="0.2">
      <c r="A555" s="65"/>
      <c r="B555" s="66"/>
      <c r="C555" s="64"/>
      <c r="D555" s="8"/>
    </row>
    <row r="556" spans="1:4" ht="12.75" x14ac:dyDescent="0.2">
      <c r="A556" s="65"/>
      <c r="B556" s="66"/>
      <c r="C556" s="64"/>
      <c r="D556" s="8"/>
    </row>
    <row r="557" spans="1:4" ht="12.75" x14ac:dyDescent="0.2">
      <c r="A557" s="65"/>
      <c r="B557" s="66"/>
      <c r="C557" s="64"/>
      <c r="D557" s="8"/>
    </row>
    <row r="558" spans="1:4" ht="12.75" x14ac:dyDescent="0.2">
      <c r="A558" s="7"/>
      <c r="B558" s="8"/>
      <c r="C558" s="64"/>
      <c r="D558" s="8"/>
    </row>
    <row r="559" spans="1:4" ht="12.75" x14ac:dyDescent="0.2">
      <c r="A559" s="7"/>
      <c r="B559" s="8"/>
      <c r="C559" s="64"/>
      <c r="D559" s="8"/>
    </row>
    <row r="560" spans="1:4" ht="12.75" x14ac:dyDescent="0.2">
      <c r="A560" s="7"/>
      <c r="B560" s="8"/>
      <c r="C560" s="64"/>
      <c r="D560" s="8"/>
    </row>
    <row r="561" spans="1:4" ht="12.75" x14ac:dyDescent="0.2">
      <c r="A561" s="7"/>
      <c r="B561" s="8"/>
      <c r="C561" s="64"/>
      <c r="D561" s="8"/>
    </row>
    <row r="562" spans="1:4" ht="12.75" x14ac:dyDescent="0.2">
      <c r="A562" s="7"/>
      <c r="B562" s="8"/>
      <c r="C562" s="64"/>
      <c r="D562" s="8"/>
    </row>
    <row r="563" spans="1:4" ht="12.75" x14ac:dyDescent="0.2">
      <c r="A563" s="7"/>
      <c r="B563" s="8"/>
      <c r="C563" s="64"/>
      <c r="D563" s="8"/>
    </row>
    <row r="564" spans="1:4" ht="12.75" x14ac:dyDescent="0.2">
      <c r="A564" s="7"/>
      <c r="B564" s="8"/>
      <c r="C564" s="64"/>
      <c r="D564" s="8"/>
    </row>
    <row r="565" spans="1:4" ht="12.75" x14ac:dyDescent="0.2">
      <c r="A565" s="7"/>
      <c r="B565" s="8"/>
      <c r="C565" s="64"/>
      <c r="D565" s="8"/>
    </row>
    <row r="566" spans="1:4" ht="12.75" x14ac:dyDescent="0.2">
      <c r="A566" s="7"/>
      <c r="B566" s="8"/>
      <c r="C566" s="64"/>
      <c r="D566" s="8"/>
    </row>
    <row r="567" spans="1:4" ht="12.75" x14ac:dyDescent="0.2">
      <c r="A567" s="7"/>
      <c r="B567" s="8"/>
      <c r="C567" s="64"/>
      <c r="D567" s="8"/>
    </row>
    <row r="568" spans="1:4" ht="27.75" customHeight="1" x14ac:dyDescent="0.2">
      <c r="A568" s="7"/>
      <c r="B568" s="8"/>
      <c r="C568" s="64"/>
      <c r="D568" s="8"/>
    </row>
    <row r="569" spans="1:4" ht="27.75" customHeight="1" x14ac:dyDescent="0.2">
      <c r="A569" s="7"/>
      <c r="B569" s="8"/>
      <c r="C569" s="64"/>
      <c r="D569" s="8"/>
    </row>
    <row r="570" spans="1:4" ht="27.75" customHeight="1" x14ac:dyDescent="0.2">
      <c r="A570" s="7"/>
      <c r="B570" s="8"/>
      <c r="C570" s="64"/>
      <c r="D570" s="8"/>
    </row>
    <row r="571" spans="1:4" ht="27.75" customHeight="1" x14ac:dyDescent="0.2">
      <c r="A571" s="7"/>
      <c r="B571" s="8"/>
      <c r="C571" s="64"/>
      <c r="D571" s="8"/>
    </row>
    <row r="572" spans="1:4" ht="27.75" customHeight="1" x14ac:dyDescent="0.2">
      <c r="A572" s="7"/>
      <c r="B572" s="8"/>
      <c r="C572" s="64"/>
      <c r="D572" s="8"/>
    </row>
    <row r="573" spans="1:4" ht="27.75" customHeight="1" x14ac:dyDescent="0.2">
      <c r="A573" s="7"/>
      <c r="B573" s="8"/>
      <c r="C573" s="64"/>
      <c r="D573" s="8"/>
    </row>
    <row r="574" spans="1:4" ht="27.75" customHeight="1" x14ac:dyDescent="0.2">
      <c r="A574" s="7"/>
      <c r="B574" s="8"/>
      <c r="C574" s="64"/>
      <c r="D574" s="8"/>
    </row>
    <row r="575" spans="1:4" ht="27.75" customHeight="1" x14ac:dyDescent="0.2">
      <c r="A575" s="7"/>
      <c r="B575" s="8"/>
      <c r="C575" s="64"/>
      <c r="D575" s="8"/>
    </row>
    <row r="576" spans="1:4" ht="27.75" customHeight="1" x14ac:dyDescent="0.2">
      <c r="A576" s="7"/>
      <c r="B576" s="8"/>
      <c r="C576" s="64"/>
      <c r="D576" s="8"/>
    </row>
    <row r="577" spans="1:4" ht="27.75" customHeight="1" x14ac:dyDescent="0.2">
      <c r="A577" s="7"/>
      <c r="B577" s="8"/>
      <c r="C577" s="64"/>
      <c r="D577" s="8"/>
    </row>
    <row r="578" spans="1:4" ht="27.75" customHeight="1" x14ac:dyDescent="0.2">
      <c r="A578" s="7"/>
      <c r="B578" s="8"/>
      <c r="C578" s="64"/>
      <c r="D578" s="8"/>
    </row>
    <row r="579" spans="1:4" ht="27.75" customHeight="1" x14ac:dyDescent="0.2">
      <c r="A579" s="7"/>
      <c r="B579" s="8"/>
      <c r="C579" s="64"/>
      <c r="D579" s="8"/>
    </row>
    <row r="580" spans="1:4" ht="27.75" customHeight="1" x14ac:dyDescent="0.2">
      <c r="A580" s="7"/>
      <c r="B580" s="8"/>
      <c r="C580" s="64"/>
      <c r="D580" s="8"/>
    </row>
    <row r="581" spans="1:4" ht="27.75" customHeight="1" x14ac:dyDescent="0.2">
      <c r="A581" s="7"/>
      <c r="B581" s="8"/>
      <c r="C581" s="64"/>
      <c r="D581" s="8"/>
    </row>
    <row r="582" spans="1:4" ht="27.75" customHeight="1" x14ac:dyDescent="0.2">
      <c r="A582" s="7"/>
      <c r="B582" s="8"/>
      <c r="C582" s="64"/>
      <c r="D582" s="8"/>
    </row>
    <row r="583" spans="1:4" ht="27.75" customHeight="1" x14ac:dyDescent="0.2">
      <c r="A583" s="7"/>
      <c r="B583" s="8"/>
      <c r="C583" s="64"/>
      <c r="D583" s="8"/>
    </row>
    <row r="584" spans="1:4" ht="27.75" customHeight="1" x14ac:dyDescent="0.2">
      <c r="A584" s="7"/>
      <c r="B584" s="8"/>
      <c r="C584" s="64"/>
      <c r="D584" s="8"/>
    </row>
    <row r="585" spans="1:4" ht="27.75" customHeight="1" x14ac:dyDescent="0.2">
      <c r="A585" s="7"/>
      <c r="B585" s="8"/>
      <c r="C585" s="64"/>
      <c r="D585" s="8"/>
    </row>
    <row r="586" spans="1:4" ht="27.75" customHeight="1" x14ac:dyDescent="0.2">
      <c r="A586" s="7"/>
      <c r="B586" s="8"/>
      <c r="C586" s="64"/>
      <c r="D586" s="8"/>
    </row>
    <row r="587" spans="1:4" ht="27.75" customHeight="1" x14ac:dyDescent="0.2">
      <c r="A587" s="7"/>
      <c r="B587" s="8"/>
      <c r="C587" s="64"/>
      <c r="D587" s="8"/>
    </row>
    <row r="588" spans="1:4" ht="27.75" customHeight="1" x14ac:dyDescent="0.2">
      <c r="A588" s="7"/>
      <c r="B588" s="8"/>
      <c r="C588" s="64"/>
      <c r="D588" s="8"/>
    </row>
    <row r="589" spans="1:4" ht="27.75" customHeight="1" x14ac:dyDescent="0.2">
      <c r="A589" s="7"/>
      <c r="B589" s="8"/>
      <c r="C589" s="64"/>
      <c r="D589" s="8"/>
    </row>
    <row r="590" spans="1:4" ht="27.75" customHeight="1" x14ac:dyDescent="0.2">
      <c r="A590" s="7"/>
      <c r="B590" s="8"/>
      <c r="C590" s="64"/>
      <c r="D590" s="8"/>
    </row>
    <row r="591" spans="1:4" ht="27.75" customHeight="1" x14ac:dyDescent="0.2">
      <c r="A591" s="7"/>
      <c r="B591" s="8"/>
      <c r="C591" s="64"/>
      <c r="D591" s="8"/>
    </row>
    <row r="592" spans="1:4" ht="27.75" customHeight="1" x14ac:dyDescent="0.2">
      <c r="A592" s="7"/>
      <c r="B592" s="8"/>
      <c r="C592" s="64"/>
      <c r="D592" s="8"/>
    </row>
    <row r="593" spans="1:4" ht="27.75" customHeight="1" x14ac:dyDescent="0.2">
      <c r="A593" s="7"/>
      <c r="B593" s="8"/>
      <c r="C593" s="64"/>
      <c r="D593" s="8"/>
    </row>
    <row r="594" spans="1:4" ht="27.75" customHeight="1" x14ac:dyDescent="0.2">
      <c r="A594" s="7"/>
      <c r="B594" s="8"/>
      <c r="C594" s="64"/>
      <c r="D594" s="8"/>
    </row>
    <row r="595" spans="1:4" ht="27.75" customHeight="1" x14ac:dyDescent="0.2">
      <c r="A595" s="7"/>
      <c r="B595" s="8"/>
      <c r="C595" s="64"/>
      <c r="D595" s="8"/>
    </row>
    <row r="596" spans="1:4" ht="27.75" customHeight="1" x14ac:dyDescent="0.2">
      <c r="A596" s="7"/>
      <c r="B596" s="8"/>
      <c r="C596" s="64"/>
      <c r="D596" s="8"/>
    </row>
    <row r="597" spans="1:4" ht="27.75" customHeight="1" x14ac:dyDescent="0.2">
      <c r="A597" s="7"/>
      <c r="B597" s="8"/>
      <c r="C597" s="64"/>
      <c r="D597" s="8"/>
    </row>
    <row r="598" spans="1:4" ht="27.75" customHeight="1" x14ac:dyDescent="0.2">
      <c r="A598" s="7"/>
      <c r="B598" s="8"/>
      <c r="C598" s="64"/>
      <c r="D598" s="8"/>
    </row>
    <row r="599" spans="1:4" ht="27.75" customHeight="1" x14ac:dyDescent="0.2">
      <c r="A599" s="7"/>
      <c r="B599" s="8"/>
      <c r="C599" s="64"/>
      <c r="D599" s="8"/>
    </row>
    <row r="600" spans="1:4" ht="27.75" customHeight="1" x14ac:dyDescent="0.2">
      <c r="A600" s="7"/>
      <c r="B600" s="8"/>
      <c r="C600" s="64"/>
      <c r="D600" s="8"/>
    </row>
    <row r="601" spans="1:4" ht="27.75" customHeight="1" x14ac:dyDescent="0.2">
      <c r="A601" s="7"/>
      <c r="B601" s="8"/>
      <c r="C601" s="64"/>
      <c r="D601" s="8"/>
    </row>
    <row r="602" spans="1:4" ht="27.75" customHeight="1" x14ac:dyDescent="0.2">
      <c r="A602" s="7"/>
      <c r="B602" s="8"/>
      <c r="C602" s="64"/>
      <c r="D602" s="8"/>
    </row>
    <row r="603" spans="1:4" ht="27.75" customHeight="1" x14ac:dyDescent="0.2">
      <c r="A603" s="7"/>
      <c r="B603" s="8"/>
      <c r="C603" s="64"/>
      <c r="D603" s="8"/>
    </row>
    <row r="604" spans="1:4" ht="27.75" customHeight="1" x14ac:dyDescent="0.2">
      <c r="A604" s="7"/>
      <c r="B604" s="8"/>
      <c r="C604" s="64"/>
      <c r="D604" s="8"/>
    </row>
    <row r="605" spans="1:4" ht="27.75" customHeight="1" x14ac:dyDescent="0.2">
      <c r="A605" s="7"/>
      <c r="B605" s="8"/>
      <c r="C605" s="64"/>
      <c r="D605" s="8"/>
    </row>
    <row r="606" spans="1:4" ht="27.75" customHeight="1" x14ac:dyDescent="0.2">
      <c r="A606" s="7"/>
      <c r="B606" s="8"/>
      <c r="C606" s="64"/>
      <c r="D606" s="8"/>
    </row>
    <row r="607" spans="1:4" ht="27.75" customHeight="1" x14ac:dyDescent="0.2">
      <c r="A607" s="7"/>
      <c r="B607" s="8"/>
      <c r="C607" s="64"/>
      <c r="D607" s="8"/>
    </row>
    <row r="608" spans="1:4" ht="27.75" customHeight="1" x14ac:dyDescent="0.2">
      <c r="A608" s="7"/>
      <c r="B608" s="8"/>
      <c r="C608" s="64"/>
      <c r="D608" s="8"/>
    </row>
    <row r="609" spans="1:4" ht="27.75" customHeight="1" x14ac:dyDescent="0.2">
      <c r="A609" s="7"/>
      <c r="B609" s="8"/>
      <c r="C609" s="64"/>
      <c r="D609" s="8"/>
    </row>
    <row r="610" spans="1:4" ht="27.75" customHeight="1" x14ac:dyDescent="0.2">
      <c r="A610" s="7"/>
      <c r="B610" s="8"/>
      <c r="C610" s="64"/>
      <c r="D610" s="8"/>
    </row>
    <row r="611" spans="1:4" ht="27.75" customHeight="1" x14ac:dyDescent="0.2">
      <c r="A611" s="7"/>
      <c r="B611" s="8"/>
      <c r="C611" s="64"/>
      <c r="D611" s="8"/>
    </row>
    <row r="612" spans="1:4" ht="27.75" customHeight="1" x14ac:dyDescent="0.2">
      <c r="A612" s="7"/>
      <c r="B612" s="8"/>
      <c r="C612" s="64"/>
      <c r="D612" s="8"/>
    </row>
    <row r="613" spans="1:4" ht="27.75" customHeight="1" x14ac:dyDescent="0.2">
      <c r="A613" s="7"/>
      <c r="B613" s="8"/>
      <c r="C613" s="64"/>
      <c r="D613" s="8"/>
    </row>
    <row r="614" spans="1:4" ht="27.75" customHeight="1" x14ac:dyDescent="0.2">
      <c r="A614" s="7"/>
      <c r="B614" s="8"/>
      <c r="C614" s="64"/>
      <c r="D614" s="8"/>
    </row>
    <row r="615" spans="1:4" ht="27.75" customHeight="1" x14ac:dyDescent="0.2">
      <c r="A615" s="7"/>
      <c r="B615" s="8"/>
      <c r="C615" s="64"/>
      <c r="D615" s="8"/>
    </row>
    <row r="616" spans="1:4" ht="27.75" customHeight="1" x14ac:dyDescent="0.2">
      <c r="A616" s="7"/>
      <c r="B616" s="8"/>
      <c r="C616" s="64"/>
      <c r="D616" s="8"/>
    </row>
    <row r="617" spans="1:4" ht="27.75" customHeight="1" x14ac:dyDescent="0.2">
      <c r="A617" s="7"/>
      <c r="B617" s="8"/>
      <c r="C617" s="64"/>
      <c r="D617" s="8"/>
    </row>
    <row r="618" spans="1:4" ht="27.75" customHeight="1" x14ac:dyDescent="0.2">
      <c r="A618" s="7"/>
      <c r="B618" s="8"/>
      <c r="C618" s="64"/>
      <c r="D618" s="8"/>
    </row>
    <row r="619" spans="1:4" ht="27.75" customHeight="1" x14ac:dyDescent="0.2">
      <c r="A619" s="7"/>
      <c r="B619" s="8"/>
      <c r="C619" s="64"/>
      <c r="D619" s="8"/>
    </row>
    <row r="620" spans="1:4" ht="27.75" customHeight="1" x14ac:dyDescent="0.2">
      <c r="A620" s="7"/>
      <c r="B620" s="8"/>
      <c r="C620" s="64"/>
      <c r="D620" s="8"/>
    </row>
    <row r="621" spans="1:4" ht="27.75" customHeight="1" x14ac:dyDescent="0.2">
      <c r="A621" s="7"/>
      <c r="B621" s="8"/>
      <c r="C621" s="64"/>
      <c r="D621" s="8"/>
    </row>
    <row r="622" spans="1:4" ht="27.75" customHeight="1" x14ac:dyDescent="0.2">
      <c r="A622" s="7"/>
      <c r="B622" s="8"/>
      <c r="C622" s="64"/>
      <c r="D622" s="8"/>
    </row>
    <row r="623" spans="1:4" ht="27.75" customHeight="1" x14ac:dyDescent="0.2">
      <c r="A623" s="7"/>
      <c r="B623" s="8"/>
      <c r="C623" s="64"/>
      <c r="D623" s="8"/>
    </row>
    <row r="624" spans="1:4" ht="27.75" customHeight="1" x14ac:dyDescent="0.2">
      <c r="A624" s="7"/>
      <c r="B624" s="8"/>
      <c r="C624" s="64"/>
      <c r="D624" s="8"/>
    </row>
    <row r="625" spans="1:4" ht="27.75" customHeight="1" x14ac:dyDescent="0.2">
      <c r="A625" s="7"/>
      <c r="B625" s="8"/>
      <c r="C625" s="64"/>
      <c r="D625" s="8"/>
    </row>
    <row r="626" spans="1:4" ht="27.75" customHeight="1" x14ac:dyDescent="0.2">
      <c r="A626" s="7"/>
      <c r="B626" s="8"/>
      <c r="C626" s="64"/>
      <c r="D626" s="8"/>
    </row>
    <row r="627" spans="1:4" ht="27.75" customHeight="1" x14ac:dyDescent="0.2">
      <c r="A627" s="7"/>
      <c r="B627" s="8"/>
      <c r="C627" s="64"/>
      <c r="D627" s="8"/>
    </row>
    <row r="628" spans="1:4" ht="27.75" customHeight="1" x14ac:dyDescent="0.2">
      <c r="A628" s="7"/>
      <c r="B628" s="8"/>
      <c r="C628" s="64"/>
      <c r="D628" s="8"/>
    </row>
    <row r="629" spans="1:4" ht="27.75" customHeight="1" x14ac:dyDescent="0.2">
      <c r="A629" s="7"/>
      <c r="B629" s="8"/>
      <c r="C629" s="64"/>
      <c r="D629" s="8"/>
    </row>
    <row r="630" spans="1:4" ht="27.75" customHeight="1" x14ac:dyDescent="0.2">
      <c r="A630" s="7"/>
      <c r="B630" s="8"/>
      <c r="C630" s="64"/>
      <c r="D630" s="8"/>
    </row>
    <row r="631" spans="1:4" ht="27.75" customHeight="1" x14ac:dyDescent="0.2">
      <c r="A631" s="7"/>
      <c r="B631" s="8"/>
      <c r="C631" s="64"/>
      <c r="D631" s="8"/>
    </row>
    <row r="632" spans="1:4" ht="27.75" customHeight="1" x14ac:dyDescent="0.2">
      <c r="A632" s="7"/>
      <c r="B632" s="8"/>
      <c r="C632" s="64"/>
      <c r="D632" s="8"/>
    </row>
    <row r="633" spans="1:4" ht="27.75" customHeight="1" x14ac:dyDescent="0.2">
      <c r="A633" s="7"/>
      <c r="B633" s="8"/>
      <c r="C633" s="64"/>
      <c r="D633" s="8"/>
    </row>
    <row r="634" spans="1:4" ht="27.75" customHeight="1" x14ac:dyDescent="0.2">
      <c r="A634" s="7"/>
      <c r="B634" s="8"/>
      <c r="C634" s="64"/>
      <c r="D634" s="8"/>
    </row>
    <row r="635" spans="1:4" ht="27.75" customHeight="1" x14ac:dyDescent="0.2">
      <c r="A635" s="7"/>
      <c r="B635" s="8"/>
      <c r="C635" s="64"/>
      <c r="D635" s="8"/>
    </row>
    <row r="636" spans="1:4" ht="27.75" customHeight="1" x14ac:dyDescent="0.2">
      <c r="A636" s="7"/>
      <c r="B636" s="8"/>
      <c r="C636" s="64"/>
      <c r="D636" s="8"/>
    </row>
    <row r="637" spans="1:4" ht="27.75" customHeight="1" x14ac:dyDescent="0.2">
      <c r="A637" s="7"/>
      <c r="B637" s="8"/>
      <c r="C637" s="64"/>
      <c r="D637" s="8"/>
    </row>
    <row r="638" spans="1:4" ht="27.75" customHeight="1" x14ac:dyDescent="0.2">
      <c r="A638" s="7"/>
      <c r="B638" s="8"/>
      <c r="C638" s="64"/>
      <c r="D638" s="8"/>
    </row>
    <row r="639" spans="1:4" ht="27.75" customHeight="1" x14ac:dyDescent="0.2">
      <c r="A639" s="7"/>
      <c r="B639" s="8"/>
      <c r="C639" s="64"/>
      <c r="D639" s="8"/>
    </row>
    <row r="640" spans="1:4" ht="27.75" customHeight="1" x14ac:dyDescent="0.2">
      <c r="A640" s="7"/>
      <c r="B640" s="8"/>
      <c r="C640" s="64"/>
      <c r="D640" s="8"/>
    </row>
    <row r="641" spans="1:4" ht="27.75" customHeight="1" x14ac:dyDescent="0.2">
      <c r="A641" s="7"/>
      <c r="B641" s="8"/>
      <c r="C641" s="64"/>
      <c r="D641" s="8"/>
    </row>
    <row r="642" spans="1:4" ht="27.75" customHeight="1" x14ac:dyDescent="0.2">
      <c r="A642" s="7"/>
      <c r="B642" s="8"/>
      <c r="C642" s="64"/>
      <c r="D642" s="8"/>
    </row>
    <row r="643" spans="1:4" ht="27.75" customHeight="1" x14ac:dyDescent="0.2">
      <c r="A643" s="7"/>
      <c r="B643" s="8"/>
      <c r="C643" s="64"/>
      <c r="D643" s="8"/>
    </row>
    <row r="644" spans="1:4" ht="27.75" customHeight="1" x14ac:dyDescent="0.2">
      <c r="A644" s="7"/>
      <c r="B644" s="8"/>
      <c r="C644" s="64"/>
      <c r="D644" s="8"/>
    </row>
    <row r="645" spans="1:4" ht="27.75" customHeight="1" x14ac:dyDescent="0.2">
      <c r="A645" s="7"/>
      <c r="B645" s="8"/>
      <c r="C645" s="64"/>
      <c r="D645" s="8"/>
    </row>
    <row r="646" spans="1:4" ht="27.75" customHeight="1" x14ac:dyDescent="0.2">
      <c r="A646" s="7"/>
      <c r="B646" s="8"/>
      <c r="C646" s="64"/>
      <c r="D646" s="8"/>
    </row>
    <row r="647" spans="1:4" ht="27.75" customHeight="1" x14ac:dyDescent="0.2">
      <c r="A647" s="7"/>
      <c r="B647" s="8"/>
      <c r="C647" s="64"/>
      <c r="D647" s="8"/>
    </row>
    <row r="648" spans="1:4" ht="27.75" customHeight="1" x14ac:dyDescent="0.2">
      <c r="A648" s="7"/>
      <c r="B648" s="8"/>
      <c r="C648" s="64"/>
      <c r="D648" s="8"/>
    </row>
    <row r="649" spans="1:4" ht="27.75" customHeight="1" x14ac:dyDescent="0.2">
      <c r="A649" s="7"/>
      <c r="B649" s="8"/>
      <c r="C649" s="64"/>
      <c r="D649" s="8"/>
    </row>
    <row r="650" spans="1:4" ht="27.75" customHeight="1" x14ac:dyDescent="0.2">
      <c r="A650" s="7"/>
      <c r="B650" s="8"/>
      <c r="C650" s="64"/>
      <c r="D650" s="8"/>
    </row>
    <row r="651" spans="1:4" ht="27.75" customHeight="1" x14ac:dyDescent="0.2">
      <c r="A651" s="7"/>
      <c r="B651" s="8"/>
      <c r="C651" s="64"/>
      <c r="D651" s="8"/>
    </row>
    <row r="652" spans="1:4" ht="27.75" customHeight="1" x14ac:dyDescent="0.2">
      <c r="A652" s="7"/>
      <c r="B652" s="8"/>
      <c r="C652" s="64"/>
      <c r="D652" s="8"/>
    </row>
    <row r="653" spans="1:4" ht="27.75" customHeight="1" x14ac:dyDescent="0.2">
      <c r="A653" s="7"/>
      <c r="B653" s="8"/>
      <c r="C653" s="64"/>
      <c r="D653" s="8"/>
    </row>
    <row r="654" spans="1:4" ht="27.75" customHeight="1" x14ac:dyDescent="0.2">
      <c r="A654" s="7"/>
      <c r="B654" s="8"/>
      <c r="C654" s="64"/>
      <c r="D654" s="8"/>
    </row>
    <row r="655" spans="1:4" ht="27.75" customHeight="1" x14ac:dyDescent="0.2">
      <c r="A655" s="7"/>
      <c r="B655" s="8"/>
      <c r="C655" s="64"/>
      <c r="D655" s="8"/>
    </row>
    <row r="656" spans="1:4" ht="27.75" customHeight="1" x14ac:dyDescent="0.2">
      <c r="A656" s="7"/>
      <c r="B656" s="8"/>
      <c r="C656" s="64"/>
      <c r="D656" s="8"/>
    </row>
    <row r="657" spans="1:4" ht="27.75" customHeight="1" x14ac:dyDescent="0.2">
      <c r="A657" s="7"/>
      <c r="B657" s="8"/>
      <c r="C657" s="64"/>
      <c r="D657" s="8"/>
    </row>
    <row r="658" spans="1:4" ht="27.75" customHeight="1" x14ac:dyDescent="0.2">
      <c r="A658" s="7"/>
      <c r="B658" s="8"/>
      <c r="C658" s="64"/>
      <c r="D658" s="8"/>
    </row>
    <row r="659" spans="1:4" ht="27.75" customHeight="1" x14ac:dyDescent="0.2">
      <c r="A659" s="7"/>
      <c r="B659" s="8"/>
      <c r="C659" s="64"/>
      <c r="D659" s="8"/>
    </row>
    <row r="660" spans="1:4" ht="27.75" customHeight="1" x14ac:dyDescent="0.2">
      <c r="A660" s="7"/>
      <c r="B660" s="8"/>
      <c r="C660" s="64"/>
      <c r="D660" s="8"/>
    </row>
    <row r="661" spans="1:4" ht="27.75" customHeight="1" x14ac:dyDescent="0.2">
      <c r="A661" s="7"/>
      <c r="B661" s="8"/>
      <c r="C661" s="64"/>
      <c r="D661" s="8"/>
    </row>
    <row r="662" spans="1:4" ht="27.75" customHeight="1" x14ac:dyDescent="0.2">
      <c r="A662" s="7"/>
      <c r="B662" s="8"/>
      <c r="C662" s="64"/>
      <c r="D662" s="8"/>
    </row>
    <row r="663" spans="1:4" ht="27.75" customHeight="1" x14ac:dyDescent="0.2">
      <c r="A663" s="7"/>
      <c r="B663" s="8"/>
      <c r="C663" s="64"/>
      <c r="D663" s="8"/>
    </row>
    <row r="664" spans="1:4" ht="27.75" customHeight="1" x14ac:dyDescent="0.2">
      <c r="A664" s="7"/>
      <c r="B664" s="8"/>
      <c r="C664" s="64"/>
      <c r="D664" s="8"/>
    </row>
    <row r="665" spans="1:4" ht="27.75" customHeight="1" x14ac:dyDescent="0.2">
      <c r="A665" s="7"/>
      <c r="B665" s="8"/>
      <c r="C665" s="64"/>
      <c r="D665" s="8"/>
    </row>
    <row r="666" spans="1:4" ht="27.75" customHeight="1" x14ac:dyDescent="0.2">
      <c r="A666" s="7"/>
      <c r="B666" s="8"/>
      <c r="C666" s="64"/>
      <c r="D666" s="8"/>
    </row>
    <row r="667" spans="1:4" ht="27.75" customHeight="1" x14ac:dyDescent="0.2">
      <c r="A667" s="7"/>
      <c r="B667" s="8"/>
      <c r="C667" s="64"/>
      <c r="D667" s="8"/>
    </row>
    <row r="668" spans="1:4" ht="27.75" customHeight="1" x14ac:dyDescent="0.2">
      <c r="A668" s="7"/>
      <c r="B668" s="8"/>
      <c r="C668" s="64"/>
      <c r="D668" s="8"/>
    </row>
    <row r="669" spans="1:4" ht="27.75" customHeight="1" x14ac:dyDescent="0.2">
      <c r="A669" s="7"/>
      <c r="B669" s="8"/>
      <c r="C669" s="64"/>
      <c r="D669" s="8"/>
    </row>
    <row r="670" spans="1:4" ht="27.75" customHeight="1" x14ac:dyDescent="0.2">
      <c r="A670" s="7"/>
      <c r="B670" s="8"/>
      <c r="C670" s="64"/>
      <c r="D670" s="8"/>
    </row>
    <row r="671" spans="1:4" ht="27.75" customHeight="1" x14ac:dyDescent="0.2">
      <c r="A671" s="7"/>
      <c r="B671" s="8"/>
      <c r="C671" s="64"/>
      <c r="D671" s="8"/>
    </row>
    <row r="672" spans="1:4" ht="27.75" customHeight="1" x14ac:dyDescent="0.2">
      <c r="A672" s="7"/>
      <c r="B672" s="8"/>
      <c r="C672" s="64"/>
      <c r="D672" s="8"/>
    </row>
    <row r="673" spans="1:4" ht="27.75" customHeight="1" x14ac:dyDescent="0.2">
      <c r="A673" s="7"/>
      <c r="B673" s="8"/>
      <c r="C673" s="64"/>
      <c r="D673" s="8"/>
    </row>
    <row r="674" spans="1:4" ht="27.75" customHeight="1" x14ac:dyDescent="0.2">
      <c r="A674" s="7"/>
      <c r="B674" s="8"/>
      <c r="C674" s="64"/>
      <c r="D674" s="8"/>
    </row>
    <row r="675" spans="1:4" ht="27.75" customHeight="1" x14ac:dyDescent="0.2">
      <c r="A675" s="7"/>
      <c r="B675" s="8"/>
      <c r="C675" s="64"/>
      <c r="D675" s="8"/>
    </row>
    <row r="676" spans="1:4" ht="27.75" customHeight="1" x14ac:dyDescent="0.2">
      <c r="A676" s="7"/>
      <c r="B676" s="8"/>
      <c r="C676" s="64"/>
      <c r="D676" s="8"/>
    </row>
    <row r="677" spans="1:4" ht="27.75" customHeight="1" x14ac:dyDescent="0.2">
      <c r="A677" s="7"/>
      <c r="B677" s="8"/>
      <c r="C677" s="64"/>
      <c r="D677" s="8"/>
    </row>
    <row r="678" spans="1:4" ht="27.75" customHeight="1" x14ac:dyDescent="0.2">
      <c r="A678" s="7"/>
      <c r="B678" s="8"/>
      <c r="C678" s="64"/>
      <c r="D678" s="8"/>
    </row>
    <row r="679" spans="1:4" ht="27.75" customHeight="1" x14ac:dyDescent="0.2">
      <c r="A679" s="7"/>
      <c r="B679" s="8"/>
      <c r="C679" s="64"/>
      <c r="D679" s="8"/>
    </row>
    <row r="680" spans="1:4" ht="27.75" customHeight="1" x14ac:dyDescent="0.2">
      <c r="A680" s="7"/>
      <c r="B680" s="8"/>
      <c r="C680" s="64"/>
      <c r="D680" s="8"/>
    </row>
    <row r="681" spans="1:4" ht="27.75" customHeight="1" x14ac:dyDescent="0.2">
      <c r="A681" s="7"/>
      <c r="B681" s="8"/>
      <c r="C681" s="64"/>
      <c r="D681" s="8"/>
    </row>
    <row r="682" spans="1:4" ht="27.75" customHeight="1" x14ac:dyDescent="0.2">
      <c r="A682" s="7"/>
      <c r="B682" s="8"/>
      <c r="C682" s="64"/>
      <c r="D682" s="8"/>
    </row>
    <row r="683" spans="1:4" ht="27.75" customHeight="1" x14ac:dyDescent="0.2">
      <c r="A683" s="7"/>
      <c r="B683" s="8"/>
      <c r="C683" s="64"/>
      <c r="D683" s="8"/>
    </row>
    <row r="684" spans="1:4" ht="27.75" customHeight="1" x14ac:dyDescent="0.2">
      <c r="A684" s="7"/>
      <c r="B684" s="8"/>
      <c r="C684" s="64"/>
      <c r="D684" s="8"/>
    </row>
    <row r="685" spans="1:4" ht="27.75" customHeight="1" x14ac:dyDescent="0.2">
      <c r="A685" s="7"/>
      <c r="B685" s="8"/>
      <c r="C685" s="64"/>
      <c r="D685" s="8"/>
    </row>
    <row r="686" spans="1:4" ht="27.75" customHeight="1" x14ac:dyDescent="0.2">
      <c r="A686" s="7"/>
      <c r="B686" s="8"/>
      <c r="C686" s="64"/>
      <c r="D686" s="8"/>
    </row>
    <row r="687" spans="1:4" ht="27.75" customHeight="1" x14ac:dyDescent="0.2">
      <c r="A687" s="7"/>
      <c r="B687" s="8"/>
      <c r="C687" s="64"/>
      <c r="D687" s="8"/>
    </row>
    <row r="688" spans="1:4" ht="27.75" customHeight="1" x14ac:dyDescent="0.2">
      <c r="A688" s="7"/>
      <c r="B688" s="8"/>
      <c r="C688" s="64"/>
      <c r="D688" s="8"/>
    </row>
    <row r="689" spans="1:4" ht="27.75" customHeight="1" x14ac:dyDescent="0.2">
      <c r="A689" s="7"/>
      <c r="B689" s="8"/>
      <c r="C689" s="64"/>
      <c r="D689" s="8"/>
    </row>
    <row r="690" spans="1:4" ht="27.75" customHeight="1" x14ac:dyDescent="0.2">
      <c r="A690" s="7"/>
      <c r="B690" s="8"/>
      <c r="C690" s="64"/>
      <c r="D690" s="8"/>
    </row>
    <row r="691" spans="1:4" ht="27.75" customHeight="1" x14ac:dyDescent="0.2">
      <c r="A691" s="7"/>
      <c r="B691" s="8"/>
      <c r="C691" s="64"/>
      <c r="D691" s="8"/>
    </row>
    <row r="692" spans="1:4" ht="27.75" customHeight="1" x14ac:dyDescent="0.2">
      <c r="A692" s="7"/>
      <c r="B692" s="8"/>
      <c r="C692" s="64"/>
      <c r="D692" s="8"/>
    </row>
    <row r="693" spans="1:4" ht="27.75" customHeight="1" x14ac:dyDescent="0.2">
      <c r="A693" s="7"/>
      <c r="B693" s="8"/>
      <c r="C693" s="64"/>
      <c r="D693" s="8"/>
    </row>
    <row r="694" spans="1:4" ht="27.75" customHeight="1" x14ac:dyDescent="0.2">
      <c r="A694" s="7"/>
      <c r="B694" s="8"/>
      <c r="C694" s="64"/>
      <c r="D694" s="8"/>
    </row>
    <row r="695" spans="1:4" ht="27.75" customHeight="1" x14ac:dyDescent="0.2">
      <c r="A695" s="7"/>
      <c r="B695" s="8"/>
      <c r="C695" s="64"/>
      <c r="D695" s="8"/>
    </row>
    <row r="696" spans="1:4" ht="27.75" customHeight="1" x14ac:dyDescent="0.2">
      <c r="A696" s="7"/>
      <c r="B696" s="8"/>
      <c r="C696" s="64"/>
      <c r="D696" s="8"/>
    </row>
    <row r="697" spans="1:4" ht="27.75" customHeight="1" x14ac:dyDescent="0.2">
      <c r="A697" s="7"/>
      <c r="B697" s="8"/>
      <c r="C697" s="64"/>
      <c r="D697" s="8"/>
    </row>
    <row r="698" spans="1:4" ht="27.75" customHeight="1" x14ac:dyDescent="0.2">
      <c r="A698" s="7"/>
      <c r="B698" s="8"/>
      <c r="C698" s="64"/>
      <c r="D698" s="8"/>
    </row>
    <row r="699" spans="1:4" ht="27.75" customHeight="1" x14ac:dyDescent="0.2">
      <c r="A699" s="7"/>
      <c r="B699" s="8"/>
      <c r="C699" s="64"/>
      <c r="D699" s="8"/>
    </row>
    <row r="700" spans="1:4" ht="27.75" customHeight="1" x14ac:dyDescent="0.2">
      <c r="A700" s="7"/>
      <c r="B700" s="8"/>
      <c r="C700" s="64"/>
      <c r="D700" s="8"/>
    </row>
    <row r="701" spans="1:4" ht="27.75" customHeight="1" x14ac:dyDescent="0.2">
      <c r="A701" s="7"/>
      <c r="B701" s="8"/>
      <c r="C701" s="64"/>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A28" sqref="A28:I1205"/>
    </sheetView>
  </sheetViews>
  <sheetFormatPr defaultColWidth="11.5703125" defaultRowHeight="12.75" x14ac:dyDescent="0.2"/>
  <cols>
    <col min="1" max="1" width="13.85546875" style="115" customWidth="1"/>
    <col min="2" max="2" width="11.5703125" style="115" customWidth="1"/>
    <col min="3" max="3" width="37.42578125" style="115" bestFit="1" customWidth="1"/>
    <col min="4" max="4" width="40.5703125" style="116" bestFit="1" customWidth="1"/>
    <col min="5" max="6" width="4.7109375" style="115" customWidth="1"/>
    <col min="7" max="7" width="29.140625" style="115" bestFit="1" customWidth="1"/>
    <col min="8" max="8" width="11.5703125" style="115"/>
    <col min="9" max="9" width="60.28515625" style="115" customWidth="1"/>
    <col min="10" max="16384" width="11.5703125" style="115"/>
  </cols>
  <sheetData>
    <row r="1" spans="1:4" ht="26.25" customHeight="1" x14ac:dyDescent="0.2">
      <c r="A1" s="392" t="s">
        <v>80</v>
      </c>
      <c r="B1" s="392"/>
      <c r="D1" s="115"/>
    </row>
    <row r="2" spans="1:4" ht="12.75" customHeight="1" x14ac:dyDescent="0.2">
      <c r="A2" s="128"/>
      <c r="B2" s="128"/>
      <c r="D2" s="115"/>
    </row>
    <row r="3" spans="1:4" ht="12.75" customHeight="1" x14ac:dyDescent="0.2">
      <c r="A3" s="128"/>
      <c r="B3" s="128"/>
      <c r="D3" s="115"/>
    </row>
    <row r="4" spans="1:4" ht="12.75" customHeight="1" x14ac:dyDescent="0.2">
      <c r="A4" s="128"/>
      <c r="B4" s="128"/>
      <c r="D4" s="115"/>
    </row>
    <row r="5" spans="1:4" ht="12.75" customHeight="1" x14ac:dyDescent="0.2">
      <c r="A5" s="128"/>
      <c r="B5" s="128"/>
      <c r="D5" s="115"/>
    </row>
    <row r="6" spans="1:4" ht="12.75" customHeight="1" x14ac:dyDescent="0.2">
      <c r="A6" s="128"/>
      <c r="B6" s="128"/>
      <c r="D6" s="115"/>
    </row>
    <row r="7" spans="1:4" ht="12.75" customHeight="1" x14ac:dyDescent="0.2">
      <c r="A7" s="128"/>
      <c r="B7" s="128"/>
      <c r="D7" s="115"/>
    </row>
    <row r="8" spans="1:4" ht="12.75" customHeight="1" x14ac:dyDescent="0.2">
      <c r="A8" s="128"/>
      <c r="B8" s="128"/>
      <c r="D8" s="115"/>
    </row>
    <row r="9" spans="1:4" ht="12.75" customHeight="1" x14ac:dyDescent="0.2">
      <c r="A9" s="128"/>
      <c r="B9" s="128"/>
      <c r="D9" s="115"/>
    </row>
    <row r="10" spans="1:4" ht="12.75" customHeight="1" x14ac:dyDescent="0.2">
      <c r="A10" s="128"/>
      <c r="B10" s="128"/>
      <c r="D10" s="115"/>
    </row>
    <row r="11" spans="1:4" ht="12.75" customHeight="1" x14ac:dyDescent="0.2">
      <c r="A11" s="128"/>
      <c r="B11" s="128"/>
      <c r="D11" s="115"/>
    </row>
    <row r="12" spans="1:4" ht="12.75" customHeight="1" x14ac:dyDescent="0.2">
      <c r="A12" s="128"/>
      <c r="B12" s="128"/>
      <c r="D12" s="115"/>
    </row>
    <row r="13" spans="1:4" ht="12.75" customHeight="1" x14ac:dyDescent="0.2">
      <c r="A13" s="128"/>
      <c r="B13" s="128"/>
      <c r="D13" s="115"/>
    </row>
    <row r="14" spans="1:4" ht="12.75" customHeight="1" x14ac:dyDescent="0.2">
      <c r="A14" s="128"/>
      <c r="B14" s="128"/>
      <c r="D14" s="115"/>
    </row>
    <row r="15" spans="1:4" ht="12.75" customHeight="1" x14ac:dyDescent="0.2">
      <c r="A15" s="128"/>
      <c r="B15" s="128"/>
      <c r="D15" s="115"/>
    </row>
    <row r="16" spans="1:4" ht="12.75" customHeight="1" x14ac:dyDescent="0.2">
      <c r="A16" s="128"/>
      <c r="B16" s="128"/>
      <c r="D16" s="115"/>
    </row>
    <row r="17" spans="1:9" ht="12.75" customHeight="1" x14ac:dyDescent="0.2">
      <c r="A17" s="128"/>
      <c r="B17" s="128"/>
    </row>
    <row r="18" spans="1:9" ht="12.75" customHeight="1" x14ac:dyDescent="0.2">
      <c r="A18" s="128"/>
      <c r="B18" s="128"/>
    </row>
    <row r="19" spans="1:9" ht="12.75" customHeight="1" x14ac:dyDescent="0.2">
      <c r="A19" s="128"/>
      <c r="B19" s="128"/>
    </row>
    <row r="20" spans="1:9" ht="12.75" customHeight="1" x14ac:dyDescent="0.2">
      <c r="A20" s="128"/>
      <c r="B20" s="128"/>
    </row>
    <row r="21" spans="1:9" ht="12.75" customHeight="1" x14ac:dyDescent="0.2">
      <c r="A21" s="128"/>
      <c r="B21" s="128"/>
    </row>
    <row r="22" spans="1:9" ht="12.75" customHeight="1" x14ac:dyDescent="0.2">
      <c r="A22" s="128"/>
      <c r="B22" s="128"/>
    </row>
    <row r="23" spans="1:9" ht="12.75" customHeight="1" x14ac:dyDescent="0.2">
      <c r="A23" s="128"/>
      <c r="B23" s="128"/>
    </row>
    <row r="24" spans="1:9" ht="12.75" customHeight="1" x14ac:dyDescent="0.2">
      <c r="A24" s="128"/>
      <c r="B24" s="128"/>
    </row>
    <row r="25" spans="1:9" ht="12.75" customHeight="1" x14ac:dyDescent="0.2">
      <c r="A25" s="128"/>
      <c r="B25" s="128"/>
    </row>
    <row r="26" spans="1:9" ht="12.75" customHeight="1" x14ac:dyDescent="0.2">
      <c r="A26" s="128"/>
      <c r="B26" s="128"/>
    </row>
    <row r="27" spans="1:9" ht="12.75" customHeight="1" x14ac:dyDescent="0.2">
      <c r="A27" s="128"/>
      <c r="B27" s="128"/>
    </row>
    <row r="28" spans="1:9" s="114" customFormat="1" ht="51" x14ac:dyDescent="0.2">
      <c r="A28" s="254" t="s">
        <v>205</v>
      </c>
      <c r="B28" s="254" t="s">
        <v>206</v>
      </c>
      <c r="C28" s="254" t="s">
        <v>207</v>
      </c>
      <c r="D28" s="254" t="s">
        <v>208</v>
      </c>
      <c r="E28" s="253"/>
      <c r="F28" s="253"/>
      <c r="G28" s="254" t="s">
        <v>428</v>
      </c>
      <c r="H28" s="254" t="s">
        <v>429</v>
      </c>
      <c r="I28" s="254" t="s">
        <v>430</v>
      </c>
    </row>
    <row r="29" spans="1:9" x14ac:dyDescent="0.2">
      <c r="A29" s="257">
        <v>3</v>
      </c>
      <c r="B29" s="258">
        <v>166</v>
      </c>
      <c r="C29" s="259" t="s">
        <v>209</v>
      </c>
      <c r="D29" s="260" t="s">
        <v>210</v>
      </c>
      <c r="E29" s="251"/>
      <c r="F29" s="251"/>
      <c r="G29" s="251"/>
      <c r="H29" s="255">
        <v>40057</v>
      </c>
      <c r="I29" s="256" t="s">
        <v>431</v>
      </c>
    </row>
    <row r="30" spans="1:9" x14ac:dyDescent="0.2">
      <c r="A30" s="257">
        <v>4</v>
      </c>
      <c r="B30" s="258">
        <v>168</v>
      </c>
      <c r="C30" s="259" t="s">
        <v>209</v>
      </c>
      <c r="D30" s="260" t="s">
        <v>210</v>
      </c>
      <c r="E30" s="251"/>
      <c r="F30" s="251"/>
      <c r="G30" s="256" t="s">
        <v>432</v>
      </c>
      <c r="H30" s="255">
        <v>40275</v>
      </c>
      <c r="I30" s="261" t="s">
        <v>436</v>
      </c>
    </row>
    <row r="31" spans="1:9" x14ac:dyDescent="0.2">
      <c r="A31" s="257">
        <v>5</v>
      </c>
      <c r="B31" s="258">
        <v>100</v>
      </c>
      <c r="C31" s="259" t="s">
        <v>211</v>
      </c>
      <c r="D31" s="260" t="s">
        <v>210</v>
      </c>
      <c r="E31" s="251"/>
      <c r="F31" s="251"/>
      <c r="G31" s="262" t="s">
        <v>439</v>
      </c>
      <c r="H31" s="255">
        <v>40347</v>
      </c>
      <c r="I31" s="252" t="s">
        <v>433</v>
      </c>
    </row>
    <row r="32" spans="1:9" x14ac:dyDescent="0.2">
      <c r="A32" s="257">
        <v>6</v>
      </c>
      <c r="B32" s="258">
        <v>257</v>
      </c>
      <c r="C32" s="259" t="s">
        <v>212</v>
      </c>
      <c r="D32" s="260" t="s">
        <v>210</v>
      </c>
      <c r="E32" s="251"/>
      <c r="F32" s="251"/>
      <c r="G32" s="261" t="s">
        <v>440</v>
      </c>
      <c r="H32" s="255">
        <v>41166</v>
      </c>
      <c r="I32" s="261" t="s">
        <v>441</v>
      </c>
    </row>
    <row r="33" spans="1:9" x14ac:dyDescent="0.2">
      <c r="A33" s="257">
        <v>7</v>
      </c>
      <c r="B33" s="258">
        <v>158</v>
      </c>
      <c r="C33" s="259" t="s">
        <v>212</v>
      </c>
      <c r="D33" s="260" t="s">
        <v>210</v>
      </c>
      <c r="E33" s="251"/>
      <c r="F33" s="251"/>
      <c r="G33" s="262" t="s">
        <v>434</v>
      </c>
      <c r="H33" s="255">
        <v>41178</v>
      </c>
      <c r="I33" s="261" t="s">
        <v>435</v>
      </c>
    </row>
    <row r="34" spans="1:9" x14ac:dyDescent="0.2">
      <c r="A34" s="257">
        <v>8</v>
      </c>
      <c r="B34" s="258">
        <v>159</v>
      </c>
      <c r="C34" s="259" t="s">
        <v>212</v>
      </c>
      <c r="D34" s="260" t="s">
        <v>210</v>
      </c>
      <c r="E34" s="251"/>
      <c r="F34" s="251"/>
      <c r="G34" s="256" t="s">
        <v>509</v>
      </c>
      <c r="H34" s="255">
        <v>41758</v>
      </c>
      <c r="I34" s="252" t="s">
        <v>510</v>
      </c>
    </row>
    <row r="35" spans="1:9" x14ac:dyDescent="0.2">
      <c r="A35" s="257">
        <v>9</v>
      </c>
      <c r="B35" s="258">
        <v>1111</v>
      </c>
      <c r="C35" s="259" t="s">
        <v>212</v>
      </c>
      <c r="D35" s="260" t="s">
        <v>210</v>
      </c>
      <c r="E35" s="251"/>
      <c r="F35" s="251"/>
      <c r="G35" s="252" t="s">
        <v>511</v>
      </c>
      <c r="H35" s="255">
        <v>41758</v>
      </c>
      <c r="I35" s="256" t="s">
        <v>512</v>
      </c>
    </row>
    <row r="36" spans="1:9" x14ac:dyDescent="0.2">
      <c r="A36" s="257">
        <v>10</v>
      </c>
      <c r="B36" s="258">
        <v>1104</v>
      </c>
      <c r="C36" s="259" t="s">
        <v>212</v>
      </c>
      <c r="D36" s="260" t="s">
        <v>210</v>
      </c>
      <c r="E36" s="251"/>
      <c r="F36" s="251"/>
      <c r="G36" s="252" t="s">
        <v>511</v>
      </c>
      <c r="H36" s="255">
        <v>41944</v>
      </c>
      <c r="I36" s="256" t="s">
        <v>513</v>
      </c>
    </row>
    <row r="37" spans="1:9" x14ac:dyDescent="0.2">
      <c r="A37" s="257">
        <v>11</v>
      </c>
      <c r="B37" s="258">
        <v>1112</v>
      </c>
      <c r="C37" s="259" t="s">
        <v>212</v>
      </c>
      <c r="D37" s="260" t="s">
        <v>210</v>
      </c>
      <c r="E37" s="251"/>
      <c r="F37" s="251"/>
      <c r="G37" s="252" t="s">
        <v>619</v>
      </c>
      <c r="H37" s="255">
        <v>42081</v>
      </c>
      <c r="I37" s="252" t="s">
        <v>620</v>
      </c>
    </row>
    <row r="38" spans="1:9" x14ac:dyDescent="0.2">
      <c r="A38" s="257">
        <v>12</v>
      </c>
      <c r="B38" s="258">
        <v>1116</v>
      </c>
      <c r="C38" s="259" t="s">
        <v>212</v>
      </c>
      <c r="D38" s="260" t="s">
        <v>210</v>
      </c>
      <c r="E38" s="251"/>
      <c r="F38" s="251"/>
      <c r="G38" s="252" t="s">
        <v>621</v>
      </c>
      <c r="H38" s="255">
        <v>42081</v>
      </c>
      <c r="I38" s="252" t="s">
        <v>622</v>
      </c>
    </row>
    <row r="39" spans="1:9" x14ac:dyDescent="0.2">
      <c r="A39" s="257">
        <v>13</v>
      </c>
      <c r="B39" s="258">
        <v>139</v>
      </c>
      <c r="C39" s="259" t="s">
        <v>213</v>
      </c>
      <c r="D39" s="260" t="s">
        <v>448</v>
      </c>
      <c r="E39" s="251"/>
      <c r="F39" s="251"/>
      <c r="G39" s="252" t="s">
        <v>623</v>
      </c>
      <c r="H39" s="255">
        <v>42081</v>
      </c>
      <c r="I39" s="252" t="s">
        <v>624</v>
      </c>
    </row>
    <row r="40" spans="1:9" x14ac:dyDescent="0.2">
      <c r="A40" s="257">
        <v>15</v>
      </c>
      <c r="B40" s="258">
        <v>152</v>
      </c>
      <c r="C40" s="259" t="s">
        <v>213</v>
      </c>
      <c r="D40" s="260" t="s">
        <v>448</v>
      </c>
      <c r="E40" s="251"/>
      <c r="F40" s="251"/>
      <c r="G40" s="256" t="s">
        <v>625</v>
      </c>
      <c r="H40" s="255">
        <v>42081</v>
      </c>
      <c r="I40" s="256" t="s">
        <v>626</v>
      </c>
    </row>
    <row r="41" spans="1:9" x14ac:dyDescent="0.2">
      <c r="A41" s="257">
        <v>16</v>
      </c>
      <c r="B41" s="258">
        <v>113</v>
      </c>
      <c r="C41" s="259" t="s">
        <v>214</v>
      </c>
      <c r="D41" s="260" t="s">
        <v>449</v>
      </c>
      <c r="E41" s="251"/>
      <c r="F41" s="251"/>
      <c r="G41" s="252" t="s">
        <v>627</v>
      </c>
      <c r="H41" s="255">
        <v>42081</v>
      </c>
      <c r="I41" s="256" t="s">
        <v>628</v>
      </c>
    </row>
    <row r="42" spans="1:9" x14ac:dyDescent="0.2">
      <c r="A42" s="257">
        <v>17</v>
      </c>
      <c r="B42" s="258">
        <v>125</v>
      </c>
      <c r="C42" s="259" t="s">
        <v>214</v>
      </c>
      <c r="D42" s="260" t="s">
        <v>449</v>
      </c>
      <c r="E42" s="251"/>
      <c r="F42" s="251"/>
      <c r="G42" s="252" t="s">
        <v>629</v>
      </c>
      <c r="H42" s="255">
        <v>42081</v>
      </c>
      <c r="I42" s="252" t="s">
        <v>630</v>
      </c>
    </row>
    <row r="43" spans="1:9" x14ac:dyDescent="0.2">
      <c r="A43" s="257">
        <v>18</v>
      </c>
      <c r="B43" s="258">
        <v>126</v>
      </c>
      <c r="C43" s="259" t="s">
        <v>214</v>
      </c>
      <c r="D43" s="260" t="s">
        <v>449</v>
      </c>
      <c r="E43" s="251"/>
      <c r="F43" s="251"/>
      <c r="G43" s="252" t="s">
        <v>629</v>
      </c>
      <c r="H43" s="255">
        <v>42081</v>
      </c>
      <c r="I43" s="252" t="s">
        <v>631</v>
      </c>
    </row>
    <row r="44" spans="1:9" x14ac:dyDescent="0.2">
      <c r="A44" s="257">
        <v>19</v>
      </c>
      <c r="B44" s="258">
        <v>127</v>
      </c>
      <c r="C44" s="259" t="s">
        <v>214</v>
      </c>
      <c r="D44" s="260" t="s">
        <v>449</v>
      </c>
      <c r="E44" s="251"/>
      <c r="F44" s="251"/>
      <c r="G44" s="252" t="s">
        <v>632</v>
      </c>
      <c r="H44" s="255">
        <v>42081</v>
      </c>
      <c r="I44" s="252" t="s">
        <v>633</v>
      </c>
    </row>
    <row r="45" spans="1:9" x14ac:dyDescent="0.2">
      <c r="A45" s="257">
        <v>20</v>
      </c>
      <c r="B45" s="258">
        <v>129</v>
      </c>
      <c r="C45" s="259" t="s">
        <v>214</v>
      </c>
      <c r="D45" s="260" t="s">
        <v>449</v>
      </c>
      <c r="E45" s="251"/>
      <c r="F45" s="251"/>
      <c r="G45" s="252" t="s">
        <v>634</v>
      </c>
      <c r="H45" s="255">
        <v>42081</v>
      </c>
      <c r="I45" s="252" t="s">
        <v>635</v>
      </c>
    </row>
    <row r="46" spans="1:9" x14ac:dyDescent="0.2">
      <c r="A46" s="257">
        <v>21</v>
      </c>
      <c r="B46" s="258">
        <v>130</v>
      </c>
      <c r="C46" s="259" t="s">
        <v>214</v>
      </c>
      <c r="D46" s="260" t="s">
        <v>449</v>
      </c>
      <c r="E46" s="251"/>
      <c r="F46" s="251"/>
      <c r="G46" s="252" t="s">
        <v>636</v>
      </c>
      <c r="H46" s="255">
        <v>42081</v>
      </c>
      <c r="I46" s="252" t="s">
        <v>633</v>
      </c>
    </row>
    <row r="47" spans="1:9" x14ac:dyDescent="0.2">
      <c r="A47" s="257">
        <v>22</v>
      </c>
      <c r="B47" s="258">
        <v>131</v>
      </c>
      <c r="C47" s="259" t="s">
        <v>214</v>
      </c>
      <c r="D47" s="260" t="s">
        <v>449</v>
      </c>
      <c r="E47" s="251"/>
      <c r="F47" s="251"/>
      <c r="G47" s="252" t="s">
        <v>636</v>
      </c>
      <c r="H47" s="255">
        <v>42081</v>
      </c>
      <c r="I47" s="252" t="s">
        <v>637</v>
      </c>
    </row>
    <row r="48" spans="1:9" x14ac:dyDescent="0.2">
      <c r="A48" s="257">
        <v>23</v>
      </c>
      <c r="B48" s="258">
        <v>136</v>
      </c>
      <c r="C48" s="259" t="s">
        <v>215</v>
      </c>
      <c r="D48" s="260" t="s">
        <v>450</v>
      </c>
      <c r="E48" s="251"/>
      <c r="F48" s="251"/>
      <c r="G48" s="252" t="s">
        <v>638</v>
      </c>
      <c r="H48" s="255">
        <v>42081</v>
      </c>
      <c r="I48" s="252" t="s">
        <v>635</v>
      </c>
    </row>
    <row r="49" spans="1:9" x14ac:dyDescent="0.2">
      <c r="A49" s="257">
        <v>24</v>
      </c>
      <c r="B49" s="258">
        <v>137</v>
      </c>
      <c r="C49" s="259" t="s">
        <v>215</v>
      </c>
      <c r="D49" s="260" t="s">
        <v>449</v>
      </c>
      <c r="E49" s="251"/>
      <c r="F49" s="251"/>
      <c r="G49" s="252" t="s">
        <v>639</v>
      </c>
      <c r="H49" s="255">
        <v>42081</v>
      </c>
      <c r="I49" s="252" t="s">
        <v>633</v>
      </c>
    </row>
    <row r="50" spans="1:9" x14ac:dyDescent="0.2">
      <c r="A50" s="257">
        <v>25</v>
      </c>
      <c r="B50" s="258">
        <v>138</v>
      </c>
      <c r="C50" s="259" t="s">
        <v>215</v>
      </c>
      <c r="D50" s="260" t="s">
        <v>449</v>
      </c>
      <c r="E50" s="251"/>
      <c r="F50" s="251"/>
      <c r="G50" s="252" t="s">
        <v>640</v>
      </c>
      <c r="H50" s="255">
        <v>42081</v>
      </c>
      <c r="I50" s="252" t="s">
        <v>641</v>
      </c>
    </row>
    <row r="51" spans="1:9" x14ac:dyDescent="0.2">
      <c r="A51" s="257">
        <v>26</v>
      </c>
      <c r="B51" s="258">
        <v>141</v>
      </c>
      <c r="C51" s="259" t="s">
        <v>215</v>
      </c>
      <c r="D51" s="260" t="s">
        <v>210</v>
      </c>
      <c r="E51" s="251"/>
      <c r="F51" s="251"/>
      <c r="G51" s="252" t="s">
        <v>642</v>
      </c>
      <c r="H51" s="255">
        <v>42081</v>
      </c>
      <c r="I51" s="252" t="s">
        <v>643</v>
      </c>
    </row>
    <row r="52" spans="1:9" x14ac:dyDescent="0.2">
      <c r="A52" s="257">
        <v>28</v>
      </c>
      <c r="B52" s="258">
        <v>143</v>
      </c>
      <c r="C52" s="259" t="s">
        <v>215</v>
      </c>
      <c r="D52" s="260" t="s">
        <v>210</v>
      </c>
      <c r="E52" s="251"/>
      <c r="F52" s="251"/>
      <c r="G52" s="252" t="s">
        <v>644</v>
      </c>
      <c r="H52" s="255">
        <v>42081</v>
      </c>
      <c r="I52" s="252" t="s">
        <v>645</v>
      </c>
    </row>
    <row r="53" spans="1:9" x14ac:dyDescent="0.2">
      <c r="A53" s="257">
        <v>29</v>
      </c>
      <c r="B53" s="258">
        <v>144</v>
      </c>
      <c r="C53" s="259" t="s">
        <v>215</v>
      </c>
      <c r="D53" s="260" t="s">
        <v>448</v>
      </c>
      <c r="E53" s="251"/>
      <c r="F53" s="251"/>
      <c r="G53" s="252" t="s">
        <v>644</v>
      </c>
      <c r="H53" s="255">
        <v>42081</v>
      </c>
      <c r="I53" s="252" t="s">
        <v>646</v>
      </c>
    </row>
    <row r="54" spans="1:9" x14ac:dyDescent="0.2">
      <c r="A54" s="257">
        <v>30</v>
      </c>
      <c r="B54" s="258">
        <v>145</v>
      </c>
      <c r="C54" s="259" t="s">
        <v>215</v>
      </c>
      <c r="D54" s="260" t="s">
        <v>210</v>
      </c>
      <c r="E54" s="251"/>
      <c r="F54" s="251"/>
      <c r="G54" s="252" t="s">
        <v>647</v>
      </c>
      <c r="H54" s="255">
        <v>42081</v>
      </c>
      <c r="I54" s="252" t="s">
        <v>648</v>
      </c>
    </row>
    <row r="55" spans="1:9" x14ac:dyDescent="0.2">
      <c r="A55" s="257">
        <v>31</v>
      </c>
      <c r="B55" s="258">
        <v>146</v>
      </c>
      <c r="C55" s="259" t="s">
        <v>215</v>
      </c>
      <c r="D55" s="260" t="s">
        <v>210</v>
      </c>
      <c r="E55" s="251"/>
      <c r="F55" s="251"/>
      <c r="G55" s="252" t="s">
        <v>647</v>
      </c>
      <c r="H55" s="255">
        <v>42081</v>
      </c>
      <c r="I55" s="252" t="s">
        <v>649</v>
      </c>
    </row>
    <row r="56" spans="1:9" x14ac:dyDescent="0.2">
      <c r="A56" s="257">
        <v>32</v>
      </c>
      <c r="B56" s="258">
        <v>147</v>
      </c>
      <c r="C56" s="259" t="s">
        <v>215</v>
      </c>
      <c r="D56" s="260" t="s">
        <v>210</v>
      </c>
      <c r="E56" s="251"/>
      <c r="F56" s="251"/>
      <c r="G56" s="256" t="s">
        <v>650</v>
      </c>
      <c r="H56" s="255">
        <v>42089</v>
      </c>
      <c r="I56" s="256" t="s">
        <v>651</v>
      </c>
    </row>
    <row r="57" spans="1:9" x14ac:dyDescent="0.2">
      <c r="A57" s="257">
        <v>33</v>
      </c>
      <c r="B57" s="258">
        <v>228</v>
      </c>
      <c r="C57" s="259" t="s">
        <v>215</v>
      </c>
      <c r="D57" s="260" t="s">
        <v>450</v>
      </c>
      <c r="E57" s="251"/>
      <c r="F57" s="251"/>
      <c r="G57" s="256" t="s">
        <v>634</v>
      </c>
      <c r="H57" s="255">
        <v>42166</v>
      </c>
      <c r="I57" s="256" t="s">
        <v>633</v>
      </c>
    </row>
    <row r="58" spans="1:9" x14ac:dyDescent="0.2">
      <c r="A58" s="257">
        <v>34</v>
      </c>
      <c r="B58" s="258">
        <v>149</v>
      </c>
      <c r="C58" s="259" t="s">
        <v>215</v>
      </c>
      <c r="D58" s="260" t="s">
        <v>450</v>
      </c>
      <c r="E58" s="251"/>
      <c r="F58" s="251"/>
      <c r="G58" s="256" t="s">
        <v>638</v>
      </c>
      <c r="H58" s="255">
        <v>42166</v>
      </c>
      <c r="I58" s="256" t="s">
        <v>633</v>
      </c>
    </row>
    <row r="59" spans="1:9" x14ac:dyDescent="0.2">
      <c r="A59" s="257">
        <v>35</v>
      </c>
      <c r="B59" s="258">
        <v>150</v>
      </c>
      <c r="C59" s="259" t="s">
        <v>215</v>
      </c>
      <c r="D59" s="260" t="s">
        <v>210</v>
      </c>
      <c r="E59" s="251"/>
      <c r="F59" s="251"/>
      <c r="G59" s="256" t="s">
        <v>652</v>
      </c>
      <c r="H59" s="255">
        <v>42166</v>
      </c>
      <c r="I59" s="256" t="s">
        <v>262</v>
      </c>
    </row>
    <row r="60" spans="1:9" x14ac:dyDescent="0.2">
      <c r="A60" s="257">
        <v>36</v>
      </c>
      <c r="B60" s="258">
        <v>151</v>
      </c>
      <c r="C60" s="259" t="s">
        <v>215</v>
      </c>
      <c r="D60" s="260" t="s">
        <v>449</v>
      </c>
      <c r="E60" s="251"/>
      <c r="F60" s="251"/>
      <c r="G60" s="256" t="s">
        <v>653</v>
      </c>
      <c r="H60" s="255">
        <v>42166</v>
      </c>
      <c r="I60" s="256" t="s">
        <v>248</v>
      </c>
    </row>
    <row r="61" spans="1:9" x14ac:dyDescent="0.2">
      <c r="A61" s="257">
        <v>37</v>
      </c>
      <c r="B61" s="258">
        <v>153</v>
      </c>
      <c r="C61" s="259" t="s">
        <v>215</v>
      </c>
      <c r="D61" s="260" t="s">
        <v>449</v>
      </c>
      <c r="E61" s="251"/>
      <c r="F61" s="251"/>
      <c r="G61" s="256" t="s">
        <v>654</v>
      </c>
      <c r="H61" s="255">
        <v>42166</v>
      </c>
      <c r="I61" s="256" t="s">
        <v>346</v>
      </c>
    </row>
    <row r="62" spans="1:9" x14ac:dyDescent="0.2">
      <c r="A62" s="257">
        <v>38</v>
      </c>
      <c r="B62" s="258">
        <v>154</v>
      </c>
      <c r="C62" s="259" t="s">
        <v>215</v>
      </c>
      <c r="D62" s="260" t="s">
        <v>210</v>
      </c>
      <c r="E62" s="251"/>
      <c r="F62" s="251"/>
      <c r="G62" s="256" t="s">
        <v>655</v>
      </c>
      <c r="H62" s="255">
        <v>42166</v>
      </c>
      <c r="I62" s="256" t="s">
        <v>345</v>
      </c>
    </row>
    <row r="63" spans="1:9" x14ac:dyDescent="0.2">
      <c r="A63" s="257">
        <v>39</v>
      </c>
      <c r="B63" s="258">
        <v>155</v>
      </c>
      <c r="C63" s="259" t="s">
        <v>215</v>
      </c>
      <c r="D63" s="260" t="s">
        <v>210</v>
      </c>
      <c r="E63" s="251"/>
      <c r="F63" s="251"/>
      <c r="G63" s="256" t="s">
        <v>656</v>
      </c>
      <c r="H63" s="255">
        <v>42166</v>
      </c>
      <c r="I63" s="256" t="s">
        <v>657</v>
      </c>
    </row>
    <row r="64" spans="1:9" x14ac:dyDescent="0.2">
      <c r="A64" s="257">
        <v>40</v>
      </c>
      <c r="B64" s="258">
        <v>157</v>
      </c>
      <c r="C64" s="259" t="s">
        <v>214</v>
      </c>
      <c r="D64" s="260" t="s">
        <v>449</v>
      </c>
      <c r="E64" s="251"/>
      <c r="F64" s="251"/>
      <c r="G64" s="256" t="s">
        <v>658</v>
      </c>
      <c r="H64" s="255">
        <v>42166</v>
      </c>
      <c r="I64" s="256" t="s">
        <v>659</v>
      </c>
    </row>
    <row r="65" spans="1:9" x14ac:dyDescent="0.2">
      <c r="A65" s="257">
        <v>41</v>
      </c>
      <c r="B65" s="258">
        <v>171</v>
      </c>
      <c r="C65" s="259" t="s">
        <v>216</v>
      </c>
      <c r="D65" s="260" t="s">
        <v>449</v>
      </c>
      <c r="E65" s="251"/>
      <c r="F65" s="251"/>
      <c r="G65" s="256" t="s">
        <v>660</v>
      </c>
      <c r="H65" s="255">
        <v>42166</v>
      </c>
      <c r="I65" s="256" t="s">
        <v>661</v>
      </c>
    </row>
    <row r="66" spans="1:9" x14ac:dyDescent="0.2">
      <c r="A66" s="257">
        <v>42</v>
      </c>
      <c r="B66" s="258">
        <v>173</v>
      </c>
      <c r="C66" s="259" t="s">
        <v>217</v>
      </c>
      <c r="D66" s="260" t="s">
        <v>449</v>
      </c>
      <c r="E66" s="251"/>
      <c r="F66" s="251"/>
      <c r="G66" s="256" t="s">
        <v>662</v>
      </c>
      <c r="H66" s="255">
        <v>42166</v>
      </c>
      <c r="I66" s="256" t="s">
        <v>663</v>
      </c>
    </row>
    <row r="67" spans="1:9" x14ac:dyDescent="0.2">
      <c r="A67" s="257">
        <v>43</v>
      </c>
      <c r="B67" s="258">
        <v>174</v>
      </c>
      <c r="C67" s="259" t="s">
        <v>217</v>
      </c>
      <c r="D67" s="260" t="s">
        <v>449</v>
      </c>
      <c r="E67" s="251"/>
      <c r="F67" s="251"/>
      <c r="G67" s="256" t="s">
        <v>664</v>
      </c>
      <c r="H67" s="255">
        <v>42166</v>
      </c>
      <c r="I67" s="256" t="s">
        <v>665</v>
      </c>
    </row>
    <row r="68" spans="1:9" x14ac:dyDescent="0.2">
      <c r="A68" s="257">
        <v>44</v>
      </c>
      <c r="B68" s="258">
        <v>185</v>
      </c>
      <c r="C68" s="259" t="s">
        <v>216</v>
      </c>
      <c r="D68" s="260" t="s">
        <v>449</v>
      </c>
      <c r="E68" s="251"/>
      <c r="F68" s="251"/>
      <c r="G68" s="256" t="s">
        <v>666</v>
      </c>
      <c r="H68" s="255">
        <v>42166</v>
      </c>
      <c r="I68" s="256" t="s">
        <v>667</v>
      </c>
    </row>
    <row r="69" spans="1:9" x14ac:dyDescent="0.2">
      <c r="A69" s="257">
        <v>45</v>
      </c>
      <c r="B69" s="258">
        <v>19</v>
      </c>
      <c r="C69" s="259" t="s">
        <v>218</v>
      </c>
      <c r="D69" s="260" t="s">
        <v>210</v>
      </c>
      <c r="E69" s="251"/>
      <c r="F69" s="251"/>
      <c r="G69" s="256" t="s">
        <v>668</v>
      </c>
      <c r="H69" s="255">
        <v>42166</v>
      </c>
      <c r="I69" s="256" t="s">
        <v>669</v>
      </c>
    </row>
    <row r="70" spans="1:9" x14ac:dyDescent="0.2">
      <c r="A70" s="257">
        <v>46</v>
      </c>
      <c r="B70" s="258">
        <v>78</v>
      </c>
      <c r="C70" s="259" t="s">
        <v>219</v>
      </c>
      <c r="D70" s="260" t="s">
        <v>210</v>
      </c>
      <c r="E70" s="251"/>
      <c r="F70" s="251"/>
      <c r="G70" s="256" t="s">
        <v>670</v>
      </c>
      <c r="H70" s="255">
        <v>42166</v>
      </c>
      <c r="I70" s="256" t="s">
        <v>671</v>
      </c>
    </row>
    <row r="71" spans="1:9" x14ac:dyDescent="0.2">
      <c r="A71" s="257">
        <v>47</v>
      </c>
      <c r="B71" s="258">
        <v>15</v>
      </c>
      <c r="C71" s="259" t="s">
        <v>220</v>
      </c>
      <c r="D71" s="260" t="s">
        <v>210</v>
      </c>
      <c r="E71" s="251"/>
      <c r="F71" s="251"/>
      <c r="G71" s="256" t="s">
        <v>670</v>
      </c>
      <c r="H71" s="255">
        <v>42166</v>
      </c>
      <c r="I71" s="256" t="s">
        <v>672</v>
      </c>
    </row>
    <row r="72" spans="1:9" x14ac:dyDescent="0.2">
      <c r="A72" s="257">
        <v>48</v>
      </c>
      <c r="B72" s="258">
        <v>79</v>
      </c>
      <c r="C72" s="259" t="s">
        <v>221</v>
      </c>
      <c r="D72" s="260" t="s">
        <v>448</v>
      </c>
      <c r="E72" s="251"/>
      <c r="F72" s="251"/>
      <c r="G72" s="256" t="s">
        <v>673</v>
      </c>
      <c r="H72" s="255">
        <v>42166</v>
      </c>
      <c r="I72" s="256" t="s">
        <v>674</v>
      </c>
    </row>
    <row r="73" spans="1:9" x14ac:dyDescent="0.2">
      <c r="A73" s="257">
        <v>49</v>
      </c>
      <c r="B73" s="258">
        <v>128</v>
      </c>
      <c r="C73" s="259" t="s">
        <v>214</v>
      </c>
      <c r="D73" s="260" t="s">
        <v>210</v>
      </c>
      <c r="E73" s="251"/>
      <c r="F73" s="251"/>
      <c r="G73" s="256" t="s">
        <v>673</v>
      </c>
      <c r="H73" s="255">
        <v>42166</v>
      </c>
      <c r="I73" s="256" t="s">
        <v>675</v>
      </c>
    </row>
    <row r="74" spans="1:9" x14ac:dyDescent="0.2">
      <c r="A74" s="257">
        <v>50</v>
      </c>
      <c r="B74" s="258">
        <v>14</v>
      </c>
      <c r="C74" s="259" t="s">
        <v>222</v>
      </c>
      <c r="D74" s="260" t="s">
        <v>210</v>
      </c>
      <c r="E74" s="251"/>
      <c r="F74" s="251"/>
      <c r="G74" s="256" t="s">
        <v>676</v>
      </c>
      <c r="H74" s="255">
        <v>42166</v>
      </c>
      <c r="I74" s="256" t="s">
        <v>677</v>
      </c>
    </row>
    <row r="75" spans="1:9" x14ac:dyDescent="0.2">
      <c r="A75" s="257">
        <v>51</v>
      </c>
      <c r="B75" s="258">
        <v>112</v>
      </c>
      <c r="C75" s="259" t="s">
        <v>223</v>
      </c>
      <c r="D75" s="260">
        <v>1</v>
      </c>
      <c r="E75" s="251"/>
      <c r="F75" s="251"/>
      <c r="G75" s="256" t="s">
        <v>678</v>
      </c>
      <c r="H75" s="255">
        <v>42166</v>
      </c>
      <c r="I75" s="256" t="s">
        <v>679</v>
      </c>
    </row>
    <row r="76" spans="1:9" x14ac:dyDescent="0.2">
      <c r="A76" s="257">
        <v>51</v>
      </c>
      <c r="B76" s="258">
        <v>120</v>
      </c>
      <c r="C76" s="259" t="s">
        <v>223</v>
      </c>
      <c r="D76" s="260">
        <v>2</v>
      </c>
      <c r="E76" s="251"/>
      <c r="F76" s="251"/>
      <c r="G76" s="256" t="s">
        <v>680</v>
      </c>
      <c r="H76" s="255">
        <v>42166</v>
      </c>
      <c r="I76" s="256" t="s">
        <v>681</v>
      </c>
    </row>
    <row r="77" spans="1:9" x14ac:dyDescent="0.2">
      <c r="A77" s="257">
        <v>52</v>
      </c>
      <c r="B77" s="258">
        <v>114</v>
      </c>
      <c r="C77" s="259" t="s">
        <v>224</v>
      </c>
      <c r="D77" s="260" t="s">
        <v>448</v>
      </c>
      <c r="E77" s="251"/>
      <c r="F77" s="251"/>
      <c r="G77" s="256" t="s">
        <v>682</v>
      </c>
      <c r="H77" s="255">
        <v>42166</v>
      </c>
      <c r="I77" s="256" t="s">
        <v>683</v>
      </c>
    </row>
    <row r="78" spans="1:9" x14ac:dyDescent="0.2">
      <c r="A78" s="257">
        <v>53</v>
      </c>
      <c r="B78" s="258">
        <v>115</v>
      </c>
      <c r="C78" s="259" t="s">
        <v>224</v>
      </c>
      <c r="D78" s="260" t="s">
        <v>448</v>
      </c>
      <c r="E78" s="251"/>
      <c r="F78" s="251"/>
      <c r="G78" s="256" t="s">
        <v>684</v>
      </c>
      <c r="H78" s="255">
        <v>42166</v>
      </c>
      <c r="I78" s="256" t="s">
        <v>685</v>
      </c>
    </row>
    <row r="79" spans="1:9" x14ac:dyDescent="0.2">
      <c r="A79" s="257">
        <v>55</v>
      </c>
      <c r="B79" s="258">
        <v>117</v>
      </c>
      <c r="C79" s="259" t="s">
        <v>224</v>
      </c>
      <c r="D79" s="260" t="s">
        <v>448</v>
      </c>
      <c r="E79" s="251"/>
      <c r="F79" s="251"/>
      <c r="G79" s="256" t="s">
        <v>686</v>
      </c>
      <c r="H79" s="255">
        <v>42166</v>
      </c>
      <c r="I79" s="256" t="s">
        <v>687</v>
      </c>
    </row>
    <row r="80" spans="1:9" x14ac:dyDescent="0.2">
      <c r="A80" s="257">
        <v>56</v>
      </c>
      <c r="B80" s="258">
        <v>118</v>
      </c>
      <c r="C80" s="259" t="s">
        <v>224</v>
      </c>
      <c r="D80" s="260" t="s">
        <v>448</v>
      </c>
      <c r="E80" s="251"/>
      <c r="F80" s="251"/>
      <c r="G80" s="256" t="s">
        <v>688</v>
      </c>
      <c r="H80" s="255">
        <v>42166</v>
      </c>
      <c r="I80" s="256" t="s">
        <v>689</v>
      </c>
    </row>
    <row r="81" spans="1:9" x14ac:dyDescent="0.2">
      <c r="A81" s="257">
        <v>57</v>
      </c>
      <c r="B81" s="258">
        <v>119</v>
      </c>
      <c r="C81" s="259" t="s">
        <v>224</v>
      </c>
      <c r="D81" s="260" t="s">
        <v>210</v>
      </c>
      <c r="E81" s="251"/>
      <c r="F81" s="251"/>
      <c r="G81" s="256" t="s">
        <v>690</v>
      </c>
      <c r="H81" s="255">
        <v>42166</v>
      </c>
      <c r="I81" s="256" t="s">
        <v>691</v>
      </c>
    </row>
    <row r="82" spans="1:9" x14ac:dyDescent="0.2">
      <c r="A82" s="257">
        <v>58</v>
      </c>
      <c r="B82" s="258">
        <v>21</v>
      </c>
      <c r="C82" s="259" t="s">
        <v>262</v>
      </c>
      <c r="D82" s="260">
        <v>1</v>
      </c>
      <c r="E82" s="251"/>
      <c r="F82" s="251"/>
      <c r="G82" s="256" t="s">
        <v>690</v>
      </c>
      <c r="H82" s="255">
        <v>42166</v>
      </c>
      <c r="I82" s="256" t="s">
        <v>692</v>
      </c>
    </row>
    <row r="83" spans="1:9" x14ac:dyDescent="0.2">
      <c r="A83" s="257">
        <v>58</v>
      </c>
      <c r="B83" s="258">
        <v>175</v>
      </c>
      <c r="C83" s="259" t="s">
        <v>262</v>
      </c>
      <c r="D83" s="260">
        <v>1</v>
      </c>
      <c r="E83" s="251"/>
      <c r="F83" s="251"/>
      <c r="G83" s="256" t="s">
        <v>693</v>
      </c>
      <c r="H83" s="255">
        <v>42166</v>
      </c>
      <c r="I83" s="256" t="s">
        <v>694</v>
      </c>
    </row>
    <row r="84" spans="1:9" x14ac:dyDescent="0.2">
      <c r="A84" s="257">
        <v>59</v>
      </c>
      <c r="B84" s="258">
        <v>121</v>
      </c>
      <c r="C84" s="259" t="s">
        <v>224</v>
      </c>
      <c r="D84" s="260" t="s">
        <v>448</v>
      </c>
      <c r="E84" s="251"/>
      <c r="F84" s="251"/>
      <c r="G84" s="251"/>
      <c r="H84" s="251"/>
      <c r="I84" s="251"/>
    </row>
    <row r="85" spans="1:9" x14ac:dyDescent="0.2">
      <c r="A85" s="257">
        <v>60</v>
      </c>
      <c r="B85" s="258">
        <v>122</v>
      </c>
      <c r="C85" s="259" t="s">
        <v>224</v>
      </c>
      <c r="D85" s="260" t="s">
        <v>210</v>
      </c>
      <c r="E85" s="251"/>
      <c r="F85" s="251"/>
      <c r="G85" s="251"/>
      <c r="H85" s="251"/>
      <c r="I85" s="251"/>
    </row>
    <row r="86" spans="1:9" x14ac:dyDescent="0.2">
      <c r="A86" s="257">
        <v>62</v>
      </c>
      <c r="B86" s="258">
        <v>1119</v>
      </c>
      <c r="C86" s="259" t="s">
        <v>225</v>
      </c>
      <c r="D86" s="260" t="s">
        <v>451</v>
      </c>
      <c r="E86" s="251"/>
      <c r="F86" s="251"/>
      <c r="G86" s="251"/>
      <c r="H86" s="251"/>
      <c r="I86" s="251"/>
    </row>
    <row r="87" spans="1:9" x14ac:dyDescent="0.2">
      <c r="A87" s="257">
        <v>63</v>
      </c>
      <c r="B87" s="258">
        <v>172</v>
      </c>
      <c r="C87" s="259" t="s">
        <v>217</v>
      </c>
      <c r="D87" s="260" t="s">
        <v>448</v>
      </c>
      <c r="E87" s="251"/>
      <c r="F87" s="251"/>
      <c r="G87" s="251"/>
      <c r="H87" s="251"/>
      <c r="I87" s="251"/>
    </row>
    <row r="88" spans="1:9" x14ac:dyDescent="0.2">
      <c r="A88" s="257">
        <v>64</v>
      </c>
      <c r="B88" s="258">
        <v>1105</v>
      </c>
      <c r="C88" s="259" t="s">
        <v>224</v>
      </c>
      <c r="D88" s="260" t="s">
        <v>210</v>
      </c>
      <c r="E88" s="251"/>
      <c r="F88" s="251"/>
      <c r="G88" s="251"/>
      <c r="H88" s="251"/>
      <c r="I88" s="251"/>
    </row>
    <row r="89" spans="1:9" x14ac:dyDescent="0.2">
      <c r="A89" s="257">
        <v>65</v>
      </c>
      <c r="B89" s="258">
        <v>10</v>
      </c>
      <c r="C89" s="259" t="s">
        <v>226</v>
      </c>
      <c r="D89" s="260" t="s">
        <v>210</v>
      </c>
      <c r="E89" s="251"/>
      <c r="F89" s="251"/>
      <c r="G89" s="251"/>
      <c r="H89" s="251"/>
      <c r="I89" s="251"/>
    </row>
    <row r="90" spans="1:9" x14ac:dyDescent="0.2">
      <c r="A90" s="257">
        <v>66</v>
      </c>
      <c r="B90" s="258">
        <v>1106</v>
      </c>
      <c r="C90" s="259" t="s">
        <v>226</v>
      </c>
      <c r="D90" s="260" t="s">
        <v>210</v>
      </c>
      <c r="E90" s="251"/>
      <c r="F90" s="251"/>
      <c r="G90" s="251"/>
      <c r="H90" s="251"/>
      <c r="I90" s="251"/>
    </row>
    <row r="91" spans="1:9" x14ac:dyDescent="0.2">
      <c r="A91" s="257">
        <v>67</v>
      </c>
      <c r="B91" s="258">
        <v>102</v>
      </c>
      <c r="C91" s="259" t="s">
        <v>227</v>
      </c>
      <c r="D91" s="260" t="s">
        <v>449</v>
      </c>
      <c r="E91" s="251"/>
      <c r="F91" s="251"/>
      <c r="G91" s="251"/>
      <c r="H91" s="251"/>
      <c r="I91" s="251"/>
    </row>
    <row r="92" spans="1:9" x14ac:dyDescent="0.2">
      <c r="A92" s="257">
        <v>71</v>
      </c>
      <c r="B92" s="258">
        <v>109</v>
      </c>
      <c r="C92" s="259" t="s">
        <v>227</v>
      </c>
      <c r="D92" s="260" t="s">
        <v>210</v>
      </c>
      <c r="E92" s="251"/>
      <c r="F92" s="251"/>
      <c r="G92" s="251"/>
      <c r="H92" s="251"/>
      <c r="I92" s="251"/>
    </row>
    <row r="93" spans="1:9" x14ac:dyDescent="0.2">
      <c r="A93" s="257">
        <v>72</v>
      </c>
      <c r="B93" s="258">
        <v>111</v>
      </c>
      <c r="C93" s="259" t="s">
        <v>227</v>
      </c>
      <c r="D93" s="260" t="s">
        <v>210</v>
      </c>
      <c r="E93" s="251"/>
      <c r="F93" s="251"/>
      <c r="G93" s="251"/>
      <c r="H93" s="251"/>
      <c r="I93" s="251"/>
    </row>
    <row r="94" spans="1:9" x14ac:dyDescent="0.2">
      <c r="A94" s="257">
        <v>73</v>
      </c>
      <c r="B94" s="258">
        <v>156</v>
      </c>
      <c r="C94" s="259" t="s">
        <v>227</v>
      </c>
      <c r="D94" s="260" t="s">
        <v>449</v>
      </c>
      <c r="E94" s="251"/>
      <c r="F94" s="251"/>
      <c r="G94" s="251"/>
      <c r="H94" s="251"/>
      <c r="I94" s="251"/>
    </row>
    <row r="95" spans="1:9" x14ac:dyDescent="0.2">
      <c r="A95" s="257">
        <v>74</v>
      </c>
      <c r="B95" s="258">
        <v>17</v>
      </c>
      <c r="C95" s="259" t="s">
        <v>228</v>
      </c>
      <c r="D95" s="260" t="s">
        <v>210</v>
      </c>
      <c r="E95" s="251"/>
      <c r="F95" s="251"/>
      <c r="G95" s="251"/>
      <c r="H95" s="251"/>
      <c r="I95" s="251"/>
    </row>
    <row r="96" spans="1:9" x14ac:dyDescent="0.2">
      <c r="A96" s="257">
        <v>75</v>
      </c>
      <c r="B96" s="258">
        <v>62</v>
      </c>
      <c r="C96" s="259" t="s">
        <v>229</v>
      </c>
      <c r="D96" s="260" t="s">
        <v>210</v>
      </c>
      <c r="E96" s="251"/>
      <c r="F96" s="251"/>
      <c r="G96" s="251"/>
      <c r="H96" s="251"/>
      <c r="I96" s="251"/>
    </row>
    <row r="97" spans="1:9" x14ac:dyDescent="0.2">
      <c r="A97" s="257">
        <v>76</v>
      </c>
      <c r="B97" s="258">
        <v>63</v>
      </c>
      <c r="C97" s="259" t="s">
        <v>229</v>
      </c>
      <c r="D97" s="260" t="s">
        <v>210</v>
      </c>
      <c r="E97" s="249"/>
      <c r="F97" s="249"/>
      <c r="G97" s="249"/>
      <c r="H97" s="249"/>
      <c r="I97" s="249"/>
    </row>
    <row r="98" spans="1:9" x14ac:dyDescent="0.2">
      <c r="A98" s="257">
        <v>77</v>
      </c>
      <c r="B98" s="258">
        <v>134</v>
      </c>
      <c r="C98" s="259" t="s">
        <v>229</v>
      </c>
      <c r="D98" s="260" t="s">
        <v>210</v>
      </c>
      <c r="E98" s="249"/>
      <c r="F98" s="249"/>
      <c r="G98" s="249"/>
      <c r="H98" s="249"/>
      <c r="I98" s="249"/>
    </row>
    <row r="99" spans="1:9" x14ac:dyDescent="0.2">
      <c r="A99" s="257">
        <v>78</v>
      </c>
      <c r="B99" s="258">
        <v>13</v>
      </c>
      <c r="C99" s="259" t="s">
        <v>230</v>
      </c>
      <c r="D99" s="260" t="s">
        <v>210</v>
      </c>
      <c r="E99" s="249"/>
      <c r="F99" s="249"/>
      <c r="G99" s="249"/>
      <c r="H99" s="249"/>
      <c r="I99" s="249"/>
    </row>
    <row r="100" spans="1:9" x14ac:dyDescent="0.2">
      <c r="A100" s="257">
        <v>79</v>
      </c>
      <c r="B100" s="258">
        <v>97</v>
      </c>
      <c r="C100" s="259" t="s">
        <v>231</v>
      </c>
      <c r="D100" s="260">
        <v>2</v>
      </c>
      <c r="E100" s="249"/>
      <c r="F100" s="249"/>
      <c r="G100" s="249"/>
      <c r="H100" s="249"/>
      <c r="I100" s="249"/>
    </row>
    <row r="101" spans="1:9" x14ac:dyDescent="0.2">
      <c r="A101" s="257">
        <v>79</v>
      </c>
      <c r="B101" s="258">
        <v>164</v>
      </c>
      <c r="C101" s="259" t="s">
        <v>231</v>
      </c>
      <c r="D101" s="260">
        <v>1</v>
      </c>
      <c r="E101" s="249"/>
      <c r="F101" s="249"/>
      <c r="G101" s="249"/>
      <c r="H101" s="249"/>
      <c r="I101" s="249"/>
    </row>
    <row r="102" spans="1:9" x14ac:dyDescent="0.2">
      <c r="A102" s="257">
        <v>80</v>
      </c>
      <c r="B102" s="258">
        <v>96</v>
      </c>
      <c r="C102" s="259" t="s">
        <v>232</v>
      </c>
      <c r="D102" s="260" t="s">
        <v>210</v>
      </c>
      <c r="E102" s="249"/>
      <c r="F102" s="249"/>
      <c r="G102" s="249"/>
      <c r="H102" s="249"/>
      <c r="I102" s="249"/>
    </row>
    <row r="103" spans="1:9" x14ac:dyDescent="0.2">
      <c r="A103" s="257">
        <v>81</v>
      </c>
      <c r="B103" s="258">
        <v>60</v>
      </c>
      <c r="C103" s="259" t="s">
        <v>233</v>
      </c>
      <c r="D103" s="260" t="s">
        <v>210</v>
      </c>
      <c r="E103" s="249"/>
      <c r="F103" s="249"/>
      <c r="G103" s="249"/>
      <c r="H103" s="249"/>
      <c r="I103" s="249"/>
    </row>
    <row r="104" spans="1:9" x14ac:dyDescent="0.2">
      <c r="A104" s="257">
        <v>82</v>
      </c>
      <c r="B104" s="258">
        <v>83</v>
      </c>
      <c r="C104" s="259" t="s">
        <v>234</v>
      </c>
      <c r="D104" s="260" t="s">
        <v>210</v>
      </c>
      <c r="E104" s="249"/>
      <c r="F104" s="249"/>
      <c r="G104" s="249"/>
      <c r="H104" s="249"/>
      <c r="I104" s="249"/>
    </row>
    <row r="105" spans="1:9" x14ac:dyDescent="0.2">
      <c r="A105" s="257">
        <v>83</v>
      </c>
      <c r="B105" s="258">
        <v>84</v>
      </c>
      <c r="C105" s="259" t="s">
        <v>234</v>
      </c>
      <c r="D105" s="260" t="s">
        <v>210</v>
      </c>
      <c r="E105" s="249"/>
      <c r="F105" s="249"/>
      <c r="G105" s="249"/>
      <c r="H105" s="249"/>
      <c r="I105" s="249"/>
    </row>
    <row r="106" spans="1:9" x14ac:dyDescent="0.2">
      <c r="A106" s="257">
        <v>84</v>
      </c>
      <c r="B106" s="258">
        <v>85</v>
      </c>
      <c r="C106" s="259" t="s">
        <v>234</v>
      </c>
      <c r="D106" s="260" t="s">
        <v>210</v>
      </c>
      <c r="E106" s="249"/>
      <c r="F106" s="249"/>
      <c r="G106" s="249"/>
      <c r="H106" s="249"/>
      <c r="I106" s="249"/>
    </row>
    <row r="107" spans="1:9" x14ac:dyDescent="0.2">
      <c r="A107" s="257">
        <v>85</v>
      </c>
      <c r="B107" s="258">
        <v>86</v>
      </c>
      <c r="C107" s="259" t="s">
        <v>234</v>
      </c>
      <c r="D107" s="260" t="s">
        <v>210</v>
      </c>
      <c r="E107" s="249"/>
      <c r="F107" s="249"/>
      <c r="G107" s="249"/>
      <c r="H107" s="249"/>
      <c r="I107" s="249"/>
    </row>
    <row r="108" spans="1:9" x14ac:dyDescent="0.2">
      <c r="A108" s="257">
        <v>86</v>
      </c>
      <c r="B108" s="258">
        <v>1107</v>
      </c>
      <c r="C108" s="259" t="s">
        <v>234</v>
      </c>
      <c r="D108" s="260" t="s">
        <v>210</v>
      </c>
      <c r="E108" s="249"/>
      <c r="F108" s="249"/>
      <c r="G108" s="249"/>
      <c r="H108" s="249"/>
      <c r="I108" s="249"/>
    </row>
    <row r="109" spans="1:9" x14ac:dyDescent="0.2">
      <c r="A109" s="257">
        <v>87</v>
      </c>
      <c r="B109" s="258">
        <v>1109</v>
      </c>
      <c r="C109" s="259" t="s">
        <v>234</v>
      </c>
      <c r="D109" s="260" t="s">
        <v>210</v>
      </c>
      <c r="E109" s="249"/>
      <c r="F109" s="249"/>
      <c r="G109" s="249"/>
      <c r="H109" s="249"/>
      <c r="I109" s="249"/>
    </row>
    <row r="110" spans="1:9" x14ac:dyDescent="0.2">
      <c r="A110" s="257">
        <v>88</v>
      </c>
      <c r="B110" s="258">
        <v>1113</v>
      </c>
      <c r="C110" s="259" t="s">
        <v>234</v>
      </c>
      <c r="D110" s="260" t="s">
        <v>210</v>
      </c>
      <c r="E110" s="249"/>
      <c r="F110" s="249"/>
      <c r="G110" s="249"/>
      <c r="H110" s="249"/>
      <c r="I110" s="249"/>
    </row>
    <row r="111" spans="1:9" x14ac:dyDescent="0.2">
      <c r="A111" s="257">
        <v>91</v>
      </c>
      <c r="B111" s="258">
        <v>3</v>
      </c>
      <c r="C111" s="259" t="s">
        <v>235</v>
      </c>
      <c r="D111" s="260" t="s">
        <v>210</v>
      </c>
      <c r="E111" s="249"/>
      <c r="F111" s="249"/>
      <c r="G111" s="249"/>
      <c r="H111" s="249"/>
      <c r="I111" s="249"/>
    </row>
    <row r="112" spans="1:9" x14ac:dyDescent="0.2">
      <c r="A112" s="257">
        <v>92</v>
      </c>
      <c r="B112" s="258">
        <v>4</v>
      </c>
      <c r="C112" s="259" t="s">
        <v>235</v>
      </c>
      <c r="D112" s="260" t="s">
        <v>210</v>
      </c>
      <c r="E112" s="249"/>
      <c r="F112" s="249"/>
      <c r="G112" s="249"/>
      <c r="H112" s="249"/>
      <c r="I112" s="249"/>
    </row>
    <row r="113" spans="1:9" x14ac:dyDescent="0.2">
      <c r="A113" s="257">
        <v>93</v>
      </c>
      <c r="B113" s="258">
        <v>30</v>
      </c>
      <c r="C113" s="259" t="s">
        <v>236</v>
      </c>
      <c r="D113" s="260">
        <v>1</v>
      </c>
      <c r="E113" s="249"/>
      <c r="F113" s="249"/>
      <c r="G113" s="249"/>
      <c r="H113" s="249"/>
      <c r="I113" s="249"/>
    </row>
    <row r="114" spans="1:9" x14ac:dyDescent="0.2">
      <c r="A114" s="257">
        <v>93</v>
      </c>
      <c r="B114" s="258">
        <v>214</v>
      </c>
      <c r="C114" s="259" t="s">
        <v>236</v>
      </c>
      <c r="D114" s="260">
        <v>2</v>
      </c>
      <c r="E114" s="249"/>
      <c r="F114" s="249"/>
      <c r="G114" s="249"/>
      <c r="H114" s="249"/>
      <c r="I114" s="249"/>
    </row>
    <row r="115" spans="1:9" x14ac:dyDescent="0.2">
      <c r="A115" s="257">
        <v>94</v>
      </c>
      <c r="B115" s="258">
        <v>1108</v>
      </c>
      <c r="C115" s="259" t="s">
        <v>235</v>
      </c>
      <c r="D115" s="260" t="s">
        <v>210</v>
      </c>
      <c r="E115" s="249"/>
      <c r="F115" s="249"/>
      <c r="G115" s="249"/>
      <c r="H115" s="249"/>
      <c r="I115" s="249"/>
    </row>
    <row r="116" spans="1:9" x14ac:dyDescent="0.2">
      <c r="A116" s="257">
        <v>95</v>
      </c>
      <c r="B116" s="258">
        <v>1110</v>
      </c>
      <c r="C116" s="259" t="s">
        <v>235</v>
      </c>
      <c r="D116" s="260" t="s">
        <v>210</v>
      </c>
      <c r="E116" s="249"/>
      <c r="F116" s="249"/>
      <c r="G116" s="249"/>
      <c r="H116" s="249"/>
      <c r="I116" s="249"/>
    </row>
    <row r="117" spans="1:9" x14ac:dyDescent="0.2">
      <c r="A117" s="257">
        <v>96</v>
      </c>
      <c r="B117" s="258">
        <v>1114</v>
      </c>
      <c r="C117" s="259" t="s">
        <v>235</v>
      </c>
      <c r="D117" s="260" t="s">
        <v>210</v>
      </c>
      <c r="E117" s="249"/>
      <c r="F117" s="249"/>
      <c r="G117" s="249"/>
      <c r="H117" s="249"/>
      <c r="I117" s="249"/>
    </row>
    <row r="118" spans="1:9" x14ac:dyDescent="0.2">
      <c r="A118" s="257">
        <v>97</v>
      </c>
      <c r="B118" s="258">
        <v>54</v>
      </c>
      <c r="C118" s="259" t="s">
        <v>237</v>
      </c>
      <c r="D118" s="260" t="s">
        <v>210</v>
      </c>
      <c r="E118" s="249"/>
      <c r="F118" s="249"/>
      <c r="G118" s="249"/>
      <c r="H118" s="249"/>
      <c r="I118" s="249"/>
    </row>
    <row r="119" spans="1:9" x14ac:dyDescent="0.2">
      <c r="A119" s="257">
        <v>98</v>
      </c>
      <c r="B119" s="258">
        <v>12</v>
      </c>
      <c r="C119" s="259" t="s">
        <v>238</v>
      </c>
      <c r="D119" s="260" t="s">
        <v>210</v>
      </c>
      <c r="E119" s="249"/>
      <c r="F119" s="249"/>
      <c r="G119" s="249"/>
      <c r="H119" s="249"/>
      <c r="I119" s="249"/>
    </row>
    <row r="120" spans="1:9" x14ac:dyDescent="0.2">
      <c r="A120" s="257">
        <v>99</v>
      </c>
      <c r="B120" s="258">
        <v>75</v>
      </c>
      <c r="C120" s="259" t="s">
        <v>239</v>
      </c>
      <c r="D120" s="260" t="s">
        <v>448</v>
      </c>
      <c r="E120" s="249"/>
      <c r="F120" s="249"/>
      <c r="G120" s="249"/>
      <c r="H120" s="249"/>
      <c r="I120" s="249"/>
    </row>
    <row r="121" spans="1:9" x14ac:dyDescent="0.2">
      <c r="A121" s="257">
        <v>100</v>
      </c>
      <c r="B121" s="258">
        <v>76</v>
      </c>
      <c r="C121" s="259" t="s">
        <v>239</v>
      </c>
      <c r="D121" s="260" t="s">
        <v>448</v>
      </c>
      <c r="E121" s="249"/>
      <c r="F121" s="249"/>
      <c r="G121" s="249"/>
      <c r="H121" s="249"/>
      <c r="I121" s="249"/>
    </row>
    <row r="122" spans="1:9" x14ac:dyDescent="0.2">
      <c r="A122" s="257">
        <v>101</v>
      </c>
      <c r="B122" s="258">
        <v>7</v>
      </c>
      <c r="C122" s="259" t="s">
        <v>240</v>
      </c>
      <c r="D122" s="260" t="s">
        <v>210</v>
      </c>
      <c r="E122" s="249"/>
      <c r="F122" s="249"/>
      <c r="G122" s="249"/>
      <c r="H122" s="249"/>
      <c r="I122" s="249"/>
    </row>
    <row r="123" spans="1:9" x14ac:dyDescent="0.2">
      <c r="A123" s="257">
        <v>102</v>
      </c>
      <c r="B123" s="258">
        <v>8</v>
      </c>
      <c r="C123" s="259" t="s">
        <v>240</v>
      </c>
      <c r="D123" s="260" t="s">
        <v>210</v>
      </c>
      <c r="E123" s="249"/>
      <c r="F123" s="249"/>
      <c r="G123" s="249"/>
      <c r="H123" s="249"/>
      <c r="I123" s="249"/>
    </row>
    <row r="124" spans="1:9" x14ac:dyDescent="0.2">
      <c r="A124" s="257">
        <v>103</v>
      </c>
      <c r="B124" s="258">
        <v>9</v>
      </c>
      <c r="C124" s="259" t="s">
        <v>240</v>
      </c>
      <c r="D124" s="260" t="s">
        <v>210</v>
      </c>
      <c r="E124" s="249"/>
      <c r="F124" s="249"/>
      <c r="G124" s="249"/>
      <c r="H124" s="249"/>
      <c r="I124" s="249"/>
    </row>
    <row r="125" spans="1:9" x14ac:dyDescent="0.2">
      <c r="A125" s="257">
        <v>104</v>
      </c>
      <c r="B125" s="258">
        <v>61</v>
      </c>
      <c r="C125" s="259" t="s">
        <v>241</v>
      </c>
      <c r="D125" s="260" t="s">
        <v>449</v>
      </c>
      <c r="E125" s="249"/>
      <c r="F125" s="249"/>
      <c r="G125" s="249"/>
      <c r="H125" s="249"/>
      <c r="I125" s="249"/>
    </row>
    <row r="126" spans="1:9" x14ac:dyDescent="0.2">
      <c r="A126" s="257">
        <v>105</v>
      </c>
      <c r="B126" s="258">
        <v>65</v>
      </c>
      <c r="C126" s="259" t="s">
        <v>241</v>
      </c>
      <c r="D126" s="260" t="s">
        <v>210</v>
      </c>
      <c r="E126" s="249"/>
      <c r="F126" s="249"/>
      <c r="G126" s="249"/>
      <c r="H126" s="249"/>
      <c r="I126" s="249"/>
    </row>
    <row r="127" spans="1:9" x14ac:dyDescent="0.2">
      <c r="A127" s="257">
        <v>106</v>
      </c>
      <c r="B127" s="258">
        <v>66</v>
      </c>
      <c r="C127" s="259" t="s">
        <v>241</v>
      </c>
      <c r="D127" s="260" t="s">
        <v>449</v>
      </c>
      <c r="E127" s="249"/>
      <c r="F127" s="249"/>
      <c r="G127" s="249"/>
      <c r="H127" s="249"/>
      <c r="I127" s="249"/>
    </row>
    <row r="128" spans="1:9" x14ac:dyDescent="0.2">
      <c r="A128" s="257">
        <v>107</v>
      </c>
      <c r="B128" s="258">
        <v>67</v>
      </c>
      <c r="C128" s="259" t="s">
        <v>241</v>
      </c>
      <c r="D128" s="260" t="s">
        <v>449</v>
      </c>
      <c r="E128" s="249"/>
      <c r="F128" s="249"/>
      <c r="G128" s="249"/>
      <c r="H128" s="249"/>
      <c r="I128" s="249"/>
    </row>
    <row r="129" spans="1:9" x14ac:dyDescent="0.2">
      <c r="A129" s="257">
        <v>108</v>
      </c>
      <c r="B129" s="258">
        <v>68</v>
      </c>
      <c r="C129" s="259" t="s">
        <v>241</v>
      </c>
      <c r="D129" s="260" t="s">
        <v>449</v>
      </c>
      <c r="E129" s="249"/>
      <c r="F129" s="249"/>
      <c r="G129" s="249"/>
      <c r="H129" s="249"/>
      <c r="I129" s="249"/>
    </row>
    <row r="130" spans="1:9" x14ac:dyDescent="0.2">
      <c r="A130" s="257">
        <v>109</v>
      </c>
      <c r="B130" s="258">
        <v>69</v>
      </c>
      <c r="C130" s="259" t="s">
        <v>241</v>
      </c>
      <c r="D130" s="260" t="s">
        <v>210</v>
      </c>
      <c r="E130" s="249"/>
      <c r="F130" s="249"/>
      <c r="G130" s="249"/>
      <c r="H130" s="249"/>
      <c r="I130" s="249"/>
    </row>
    <row r="131" spans="1:9" x14ac:dyDescent="0.2">
      <c r="A131" s="257">
        <v>110</v>
      </c>
      <c r="B131" s="258">
        <v>1348</v>
      </c>
      <c r="C131" s="259" t="s">
        <v>241</v>
      </c>
      <c r="D131" s="260" t="s">
        <v>210</v>
      </c>
      <c r="E131" s="249"/>
      <c r="F131" s="249"/>
      <c r="G131" s="249"/>
      <c r="H131" s="249"/>
      <c r="I131" s="249"/>
    </row>
    <row r="132" spans="1:9" x14ac:dyDescent="0.2">
      <c r="A132" s="257">
        <v>111</v>
      </c>
      <c r="B132" s="258">
        <v>91</v>
      </c>
      <c r="C132" s="259" t="s">
        <v>242</v>
      </c>
      <c r="D132" s="260" t="s">
        <v>210</v>
      </c>
      <c r="E132" s="249"/>
      <c r="F132" s="249"/>
      <c r="G132" s="249"/>
      <c r="H132" s="249"/>
      <c r="I132" s="249"/>
    </row>
    <row r="133" spans="1:9" x14ac:dyDescent="0.2">
      <c r="A133" s="257">
        <v>112</v>
      </c>
      <c r="B133" s="258">
        <v>22</v>
      </c>
      <c r="C133" s="259" t="s">
        <v>243</v>
      </c>
      <c r="D133" s="260" t="s">
        <v>448</v>
      </c>
      <c r="E133" s="249"/>
      <c r="F133" s="249"/>
      <c r="G133" s="249"/>
      <c r="H133" s="249"/>
      <c r="I133" s="249"/>
    </row>
    <row r="134" spans="1:9" x14ac:dyDescent="0.2">
      <c r="A134" s="257">
        <v>113</v>
      </c>
      <c r="B134" s="258">
        <v>23</v>
      </c>
      <c r="C134" s="259" t="s">
        <v>243</v>
      </c>
      <c r="D134" s="260" t="s">
        <v>448</v>
      </c>
      <c r="E134" s="249"/>
      <c r="F134" s="249"/>
      <c r="G134" s="249"/>
      <c r="H134" s="249"/>
      <c r="I134" s="249"/>
    </row>
    <row r="135" spans="1:9" x14ac:dyDescent="0.2">
      <c r="A135" s="257">
        <v>115</v>
      </c>
      <c r="B135" s="258">
        <v>25</v>
      </c>
      <c r="C135" s="259" t="s">
        <v>243</v>
      </c>
      <c r="D135" s="260" t="s">
        <v>210</v>
      </c>
      <c r="E135" s="249"/>
      <c r="F135" s="249"/>
      <c r="G135" s="249"/>
      <c r="H135" s="249"/>
      <c r="I135" s="249"/>
    </row>
    <row r="136" spans="1:9" x14ac:dyDescent="0.2">
      <c r="A136" s="257">
        <v>116</v>
      </c>
      <c r="B136" s="258">
        <v>26</v>
      </c>
      <c r="C136" s="259" t="s">
        <v>243</v>
      </c>
      <c r="D136" s="260" t="s">
        <v>210</v>
      </c>
      <c r="E136" s="249"/>
      <c r="F136" s="249"/>
      <c r="G136" s="249"/>
      <c r="H136" s="249"/>
      <c r="I136" s="249"/>
    </row>
    <row r="137" spans="1:9" x14ac:dyDescent="0.2">
      <c r="A137" s="257">
        <v>117</v>
      </c>
      <c r="B137" s="258">
        <v>1349</v>
      </c>
      <c r="C137" s="259" t="s">
        <v>243</v>
      </c>
      <c r="D137" s="260" t="s">
        <v>210</v>
      </c>
      <c r="E137" s="249"/>
      <c r="F137" s="249"/>
      <c r="G137" s="249"/>
      <c r="H137" s="249"/>
      <c r="I137" s="249"/>
    </row>
    <row r="138" spans="1:9" x14ac:dyDescent="0.2">
      <c r="A138" s="257">
        <v>118</v>
      </c>
      <c r="B138" s="258">
        <v>6</v>
      </c>
      <c r="C138" s="259" t="s">
        <v>244</v>
      </c>
      <c r="D138" s="260" t="s">
        <v>210</v>
      </c>
      <c r="E138" s="249"/>
      <c r="F138" s="249"/>
      <c r="G138" s="249"/>
      <c r="H138" s="249"/>
      <c r="I138" s="249"/>
    </row>
    <row r="139" spans="1:9" x14ac:dyDescent="0.2">
      <c r="A139" s="257">
        <v>119</v>
      </c>
      <c r="B139" s="258">
        <v>1350</v>
      </c>
      <c r="C139" s="259" t="s">
        <v>244</v>
      </c>
      <c r="D139" s="260" t="s">
        <v>210</v>
      </c>
      <c r="E139" s="249"/>
      <c r="F139" s="249"/>
      <c r="G139" s="249"/>
      <c r="H139" s="249"/>
      <c r="I139" s="249"/>
    </row>
    <row r="140" spans="1:9" x14ac:dyDescent="0.2">
      <c r="A140" s="257">
        <v>120</v>
      </c>
      <c r="B140" s="258">
        <v>11</v>
      </c>
      <c r="C140" s="259" t="s">
        <v>217</v>
      </c>
      <c r="D140" s="260" t="s">
        <v>210</v>
      </c>
      <c r="E140" s="249"/>
      <c r="F140" s="249"/>
      <c r="G140" s="249"/>
      <c r="H140" s="249"/>
      <c r="I140" s="249"/>
    </row>
    <row r="141" spans="1:9" x14ac:dyDescent="0.2">
      <c r="A141" s="257">
        <v>121</v>
      </c>
      <c r="B141" s="258">
        <v>26</v>
      </c>
      <c r="C141" s="259" t="s">
        <v>245</v>
      </c>
      <c r="D141" s="260">
        <v>2</v>
      </c>
      <c r="E141" s="249"/>
      <c r="F141" s="249"/>
      <c r="G141" s="249"/>
      <c r="H141" s="249"/>
      <c r="I141" s="249"/>
    </row>
    <row r="142" spans="1:9" x14ac:dyDescent="0.2">
      <c r="A142" s="257">
        <v>121</v>
      </c>
      <c r="B142" s="258">
        <v>224</v>
      </c>
      <c r="C142" s="259" t="s">
        <v>245</v>
      </c>
      <c r="D142" s="260">
        <v>1</v>
      </c>
      <c r="E142" s="249"/>
      <c r="F142" s="249"/>
      <c r="G142" s="249"/>
      <c r="H142" s="249"/>
      <c r="I142" s="249"/>
    </row>
    <row r="143" spans="1:9" x14ac:dyDescent="0.2">
      <c r="A143" s="257">
        <v>122</v>
      </c>
      <c r="B143" s="258">
        <v>201</v>
      </c>
      <c r="C143" s="259" t="s">
        <v>246</v>
      </c>
      <c r="D143" s="260">
        <v>1</v>
      </c>
      <c r="E143" s="249"/>
      <c r="F143" s="249"/>
      <c r="G143" s="249"/>
      <c r="H143" s="249"/>
      <c r="I143" s="249"/>
    </row>
    <row r="144" spans="1:9" x14ac:dyDescent="0.2">
      <c r="A144" s="257">
        <v>122</v>
      </c>
      <c r="B144" s="258">
        <v>245</v>
      </c>
      <c r="C144" s="259" t="s">
        <v>246</v>
      </c>
      <c r="D144" s="260">
        <v>2</v>
      </c>
      <c r="E144" s="249"/>
      <c r="F144" s="249"/>
      <c r="G144" s="249"/>
      <c r="H144" s="249"/>
      <c r="I144" s="249"/>
    </row>
    <row r="145" spans="1:9" x14ac:dyDescent="0.2">
      <c r="A145" s="257">
        <v>123</v>
      </c>
      <c r="B145" s="258">
        <v>1307</v>
      </c>
      <c r="C145" s="259" t="s">
        <v>247</v>
      </c>
      <c r="D145" s="260">
        <v>1</v>
      </c>
      <c r="E145" s="249"/>
      <c r="F145" s="249"/>
      <c r="G145" s="249"/>
      <c r="H145" s="249"/>
      <c r="I145" s="249"/>
    </row>
    <row r="146" spans="1:9" x14ac:dyDescent="0.2">
      <c r="A146" s="257">
        <v>124</v>
      </c>
      <c r="B146" s="258">
        <v>1319</v>
      </c>
      <c r="C146" s="259" t="s">
        <v>247</v>
      </c>
      <c r="D146" s="260">
        <v>1</v>
      </c>
      <c r="E146" s="249"/>
      <c r="F146" s="249"/>
      <c r="G146" s="249"/>
      <c r="H146" s="249"/>
      <c r="I146" s="249"/>
    </row>
    <row r="147" spans="1:9" x14ac:dyDescent="0.2">
      <c r="A147" s="257">
        <v>125</v>
      </c>
      <c r="B147" s="258">
        <v>1315</v>
      </c>
      <c r="C147" s="259" t="s">
        <v>247</v>
      </c>
      <c r="D147" s="260">
        <v>1</v>
      </c>
      <c r="E147" s="249"/>
      <c r="F147" s="249"/>
      <c r="G147" s="249"/>
      <c r="H147" s="249"/>
      <c r="I147" s="249"/>
    </row>
    <row r="148" spans="1:9" x14ac:dyDescent="0.2">
      <c r="A148" s="257">
        <v>126</v>
      </c>
      <c r="B148" s="258">
        <v>1193</v>
      </c>
      <c r="C148" s="259" t="s">
        <v>248</v>
      </c>
      <c r="D148" s="260">
        <v>1</v>
      </c>
      <c r="E148" s="249"/>
      <c r="F148" s="249"/>
      <c r="G148" s="249"/>
      <c r="H148" s="249"/>
      <c r="I148" s="249"/>
    </row>
    <row r="149" spans="1:9" x14ac:dyDescent="0.2">
      <c r="A149" s="257">
        <v>126</v>
      </c>
      <c r="B149" s="258">
        <v>1194</v>
      </c>
      <c r="C149" s="259" t="s">
        <v>248</v>
      </c>
      <c r="D149" s="260">
        <v>2</v>
      </c>
      <c r="E149" s="249"/>
      <c r="F149" s="249"/>
      <c r="G149" s="249"/>
      <c r="H149" s="249"/>
      <c r="I149" s="249"/>
    </row>
    <row r="150" spans="1:9" x14ac:dyDescent="0.2">
      <c r="A150" s="257">
        <v>127</v>
      </c>
      <c r="B150" s="258">
        <v>80</v>
      </c>
      <c r="C150" s="259" t="s">
        <v>249</v>
      </c>
      <c r="D150" s="260" t="s">
        <v>449</v>
      </c>
      <c r="E150" s="249"/>
      <c r="F150" s="249"/>
      <c r="G150" s="249"/>
      <c r="H150" s="249"/>
      <c r="I150" s="249"/>
    </row>
    <row r="151" spans="1:9" x14ac:dyDescent="0.2">
      <c r="A151" s="257">
        <v>127</v>
      </c>
      <c r="B151" s="258">
        <v>148</v>
      </c>
      <c r="C151" s="259" t="s">
        <v>249</v>
      </c>
      <c r="D151" s="260">
        <v>1</v>
      </c>
      <c r="E151" s="249"/>
      <c r="F151" s="249"/>
      <c r="G151" s="249"/>
      <c r="H151" s="249"/>
      <c r="I151" s="249"/>
    </row>
    <row r="152" spans="1:9" x14ac:dyDescent="0.2">
      <c r="A152" s="257">
        <v>127</v>
      </c>
      <c r="B152" s="258">
        <v>221</v>
      </c>
      <c r="C152" s="259" t="s">
        <v>249</v>
      </c>
      <c r="D152" s="260" t="s">
        <v>451</v>
      </c>
      <c r="E152" s="249"/>
      <c r="F152" s="249"/>
      <c r="G152" s="249"/>
      <c r="H152" s="249"/>
      <c r="I152" s="249"/>
    </row>
    <row r="153" spans="1:9" x14ac:dyDescent="0.2">
      <c r="A153" s="257">
        <v>128</v>
      </c>
      <c r="B153" s="258">
        <v>1120</v>
      </c>
      <c r="C153" s="259" t="s">
        <v>250</v>
      </c>
      <c r="D153" s="260">
        <v>1</v>
      </c>
      <c r="E153" s="249"/>
      <c r="F153" s="249"/>
      <c r="G153" s="249"/>
      <c r="H153" s="249"/>
      <c r="I153" s="249"/>
    </row>
    <row r="154" spans="1:9" x14ac:dyDescent="0.2">
      <c r="A154" s="257">
        <v>128</v>
      </c>
      <c r="B154" s="258">
        <v>1121</v>
      </c>
      <c r="C154" s="259" t="s">
        <v>250</v>
      </c>
      <c r="D154" s="260">
        <v>1</v>
      </c>
      <c r="E154" s="249"/>
      <c r="F154" s="249"/>
      <c r="G154" s="249"/>
      <c r="H154" s="249"/>
      <c r="I154" s="249"/>
    </row>
    <row r="155" spans="1:9" x14ac:dyDescent="0.2">
      <c r="A155" s="257">
        <v>128</v>
      </c>
      <c r="B155" s="258">
        <v>1122</v>
      </c>
      <c r="C155" s="259" t="s">
        <v>250</v>
      </c>
      <c r="D155" s="260">
        <v>2</v>
      </c>
      <c r="E155" s="249"/>
      <c r="F155" s="249"/>
      <c r="G155" s="249"/>
      <c r="H155" s="249"/>
      <c r="I155" s="249"/>
    </row>
    <row r="156" spans="1:9" x14ac:dyDescent="0.2">
      <c r="A156" s="257">
        <v>129</v>
      </c>
      <c r="B156" s="258">
        <v>169</v>
      </c>
      <c r="C156" s="259" t="s">
        <v>249</v>
      </c>
      <c r="D156" s="260">
        <v>1</v>
      </c>
      <c r="E156" s="249"/>
      <c r="F156" s="249"/>
      <c r="G156" s="249"/>
      <c r="H156" s="249"/>
      <c r="I156" s="249"/>
    </row>
    <row r="157" spans="1:9" x14ac:dyDescent="0.2">
      <c r="A157" s="257">
        <v>129</v>
      </c>
      <c r="B157" s="258">
        <v>202</v>
      </c>
      <c r="C157" s="259" t="s">
        <v>249</v>
      </c>
      <c r="D157" s="260">
        <v>1</v>
      </c>
      <c r="E157" s="249"/>
      <c r="F157" s="249"/>
      <c r="G157" s="249"/>
      <c r="H157" s="249"/>
      <c r="I157" s="249"/>
    </row>
    <row r="158" spans="1:9" x14ac:dyDescent="0.2">
      <c r="A158" s="257">
        <v>129</v>
      </c>
      <c r="B158" s="258">
        <v>222</v>
      </c>
      <c r="C158" s="259" t="s">
        <v>249</v>
      </c>
      <c r="D158" s="260">
        <v>2</v>
      </c>
      <c r="E158" s="249"/>
      <c r="F158" s="249"/>
      <c r="G158" s="249"/>
      <c r="H158" s="249"/>
      <c r="I158" s="249"/>
    </row>
    <row r="159" spans="1:9" x14ac:dyDescent="0.2">
      <c r="A159" s="257">
        <v>130</v>
      </c>
      <c r="B159" s="258">
        <v>1308</v>
      </c>
      <c r="C159" s="259" t="s">
        <v>251</v>
      </c>
      <c r="D159" s="260">
        <v>1</v>
      </c>
      <c r="E159" s="249"/>
      <c r="F159" s="249"/>
      <c r="G159" s="249"/>
      <c r="H159" s="249"/>
      <c r="I159" s="249"/>
    </row>
    <row r="160" spans="1:9" x14ac:dyDescent="0.2">
      <c r="A160" s="257">
        <v>130</v>
      </c>
      <c r="B160" s="258">
        <v>1309</v>
      </c>
      <c r="C160" s="259" t="s">
        <v>251</v>
      </c>
      <c r="D160" s="260">
        <v>1</v>
      </c>
      <c r="E160" s="249"/>
      <c r="F160" s="249"/>
      <c r="G160" s="249"/>
      <c r="H160" s="249"/>
      <c r="I160" s="249"/>
    </row>
    <row r="161" spans="1:9" x14ac:dyDescent="0.2">
      <c r="A161" s="257">
        <v>130</v>
      </c>
      <c r="B161" s="258">
        <v>1310</v>
      </c>
      <c r="C161" s="259" t="s">
        <v>251</v>
      </c>
      <c r="D161" s="260">
        <v>2</v>
      </c>
      <c r="E161" s="249"/>
      <c r="F161" s="249"/>
      <c r="G161" s="249"/>
      <c r="H161" s="249"/>
      <c r="I161" s="249"/>
    </row>
    <row r="162" spans="1:9" x14ac:dyDescent="0.2">
      <c r="A162" s="257">
        <v>131</v>
      </c>
      <c r="B162" s="258">
        <v>1311</v>
      </c>
      <c r="C162" s="259" t="s">
        <v>251</v>
      </c>
      <c r="D162" s="260">
        <v>1</v>
      </c>
      <c r="E162" s="249"/>
      <c r="F162" s="249"/>
      <c r="G162" s="249"/>
      <c r="H162" s="249"/>
      <c r="I162" s="249"/>
    </row>
    <row r="163" spans="1:9" x14ac:dyDescent="0.2">
      <c r="A163" s="257">
        <v>131</v>
      </c>
      <c r="B163" s="258">
        <v>1312</v>
      </c>
      <c r="C163" s="259" t="s">
        <v>251</v>
      </c>
      <c r="D163" s="260">
        <v>1</v>
      </c>
      <c r="E163" s="249"/>
      <c r="F163" s="249"/>
      <c r="G163" s="249"/>
      <c r="H163" s="249"/>
      <c r="I163" s="249"/>
    </row>
    <row r="164" spans="1:9" x14ac:dyDescent="0.2">
      <c r="A164" s="257">
        <v>131</v>
      </c>
      <c r="B164" s="258">
        <v>1313</v>
      </c>
      <c r="C164" s="259" t="s">
        <v>251</v>
      </c>
      <c r="D164" s="260">
        <v>2</v>
      </c>
      <c r="E164" s="249"/>
      <c r="F164" s="249"/>
      <c r="G164" s="249"/>
      <c r="H164" s="249"/>
      <c r="I164" s="249"/>
    </row>
    <row r="165" spans="1:9" x14ac:dyDescent="0.2">
      <c r="A165" s="257">
        <v>132</v>
      </c>
      <c r="B165" s="258">
        <v>92</v>
      </c>
      <c r="C165" s="259" t="s">
        <v>252</v>
      </c>
      <c r="D165" s="260" t="s">
        <v>448</v>
      </c>
      <c r="E165" s="249"/>
      <c r="F165" s="249"/>
      <c r="G165" s="249"/>
      <c r="H165" s="249"/>
      <c r="I165" s="249"/>
    </row>
    <row r="166" spans="1:9" x14ac:dyDescent="0.2">
      <c r="A166" s="257">
        <v>132</v>
      </c>
      <c r="B166" s="258">
        <v>210</v>
      </c>
      <c r="C166" s="259" t="s">
        <v>252</v>
      </c>
      <c r="D166" s="260">
        <v>2</v>
      </c>
      <c r="E166" s="249"/>
      <c r="F166" s="249"/>
      <c r="G166" s="249"/>
      <c r="H166" s="249"/>
      <c r="I166" s="249"/>
    </row>
    <row r="167" spans="1:9" x14ac:dyDescent="0.2">
      <c r="A167" s="257">
        <v>132</v>
      </c>
      <c r="B167" s="258">
        <v>234</v>
      </c>
      <c r="C167" s="259" t="s">
        <v>252</v>
      </c>
      <c r="D167" s="260" t="s">
        <v>448</v>
      </c>
      <c r="E167" s="249"/>
      <c r="F167" s="249"/>
      <c r="G167" s="249"/>
      <c r="H167" s="249"/>
      <c r="I167" s="249"/>
    </row>
    <row r="168" spans="1:9" x14ac:dyDescent="0.2">
      <c r="A168" s="257">
        <v>132</v>
      </c>
      <c r="B168" s="258">
        <v>236</v>
      </c>
      <c r="C168" s="259" t="s">
        <v>252</v>
      </c>
      <c r="D168" s="260" t="s">
        <v>448</v>
      </c>
      <c r="E168" s="249"/>
      <c r="F168" s="249"/>
      <c r="G168" s="249"/>
      <c r="H168" s="249"/>
      <c r="I168" s="249"/>
    </row>
    <row r="169" spans="1:9" x14ac:dyDescent="0.2">
      <c r="A169" s="257">
        <v>133</v>
      </c>
      <c r="B169" s="258">
        <v>92</v>
      </c>
      <c r="C169" s="259" t="s">
        <v>252</v>
      </c>
      <c r="D169" s="260">
        <v>1</v>
      </c>
      <c r="E169" s="249"/>
      <c r="F169" s="249"/>
      <c r="G169" s="249"/>
      <c r="H169" s="249"/>
      <c r="I169" s="249"/>
    </row>
    <row r="170" spans="1:9" x14ac:dyDescent="0.2">
      <c r="A170" s="257">
        <v>133</v>
      </c>
      <c r="B170" s="258">
        <v>210</v>
      </c>
      <c r="C170" s="259" t="s">
        <v>252</v>
      </c>
      <c r="D170" s="260">
        <v>2</v>
      </c>
      <c r="E170" s="249"/>
      <c r="F170" s="249"/>
      <c r="G170" s="249"/>
      <c r="H170" s="249"/>
      <c r="I170" s="249"/>
    </row>
    <row r="171" spans="1:9" x14ac:dyDescent="0.2">
      <c r="A171" s="257">
        <v>133</v>
      </c>
      <c r="B171" s="258">
        <v>233</v>
      </c>
      <c r="C171" s="259" t="s">
        <v>252</v>
      </c>
      <c r="D171" s="260">
        <v>1</v>
      </c>
      <c r="E171" s="249"/>
      <c r="F171" s="249"/>
      <c r="G171" s="249"/>
      <c r="H171" s="249"/>
      <c r="I171" s="249"/>
    </row>
    <row r="172" spans="1:9" x14ac:dyDescent="0.2">
      <c r="A172" s="257">
        <v>133</v>
      </c>
      <c r="B172" s="258">
        <v>246</v>
      </c>
      <c r="C172" s="259" t="s">
        <v>252</v>
      </c>
      <c r="D172" s="260">
        <v>1</v>
      </c>
      <c r="E172" s="249"/>
      <c r="F172" s="249"/>
      <c r="G172" s="249"/>
      <c r="H172" s="249"/>
      <c r="I172" s="249"/>
    </row>
    <row r="173" spans="1:9" x14ac:dyDescent="0.2">
      <c r="A173" s="257">
        <v>134</v>
      </c>
      <c r="B173" s="258">
        <v>101</v>
      </c>
      <c r="C173" s="259" t="s">
        <v>252</v>
      </c>
      <c r="D173" s="260">
        <v>1</v>
      </c>
      <c r="E173" s="249"/>
      <c r="F173" s="249"/>
      <c r="G173" s="249"/>
      <c r="H173" s="249"/>
      <c r="I173" s="249"/>
    </row>
    <row r="174" spans="1:9" x14ac:dyDescent="0.2">
      <c r="A174" s="257">
        <v>134</v>
      </c>
      <c r="B174" s="258">
        <v>210</v>
      </c>
      <c r="C174" s="259" t="s">
        <v>252</v>
      </c>
      <c r="D174" s="260">
        <v>2</v>
      </c>
      <c r="E174" s="249"/>
      <c r="F174" s="249"/>
      <c r="G174" s="249"/>
      <c r="H174" s="249"/>
      <c r="I174" s="249"/>
    </row>
    <row r="175" spans="1:9" x14ac:dyDescent="0.2">
      <c r="A175" s="257">
        <v>134</v>
      </c>
      <c r="B175" s="258">
        <v>232</v>
      </c>
      <c r="C175" s="259" t="s">
        <v>252</v>
      </c>
      <c r="D175" s="260">
        <v>1</v>
      </c>
      <c r="E175" s="249"/>
      <c r="F175" s="249"/>
      <c r="G175" s="249"/>
      <c r="H175" s="249"/>
      <c r="I175" s="249"/>
    </row>
    <row r="176" spans="1:9" x14ac:dyDescent="0.2">
      <c r="A176" s="257">
        <v>134</v>
      </c>
      <c r="B176" s="258">
        <v>250</v>
      </c>
      <c r="C176" s="259" t="s">
        <v>252</v>
      </c>
      <c r="D176" s="260">
        <v>1</v>
      </c>
      <c r="E176" s="249"/>
      <c r="F176" s="249"/>
      <c r="G176" s="249"/>
      <c r="H176" s="249"/>
      <c r="I176" s="249"/>
    </row>
    <row r="177" spans="1:9" x14ac:dyDescent="0.2">
      <c r="A177" s="257">
        <v>135</v>
      </c>
      <c r="B177" s="258">
        <v>38</v>
      </c>
      <c r="C177" s="259" t="s">
        <v>252</v>
      </c>
      <c r="D177" s="260">
        <v>1</v>
      </c>
      <c r="E177" s="249"/>
      <c r="F177" s="249"/>
      <c r="G177" s="249"/>
      <c r="H177" s="249"/>
      <c r="I177" s="249"/>
    </row>
    <row r="178" spans="1:9" x14ac:dyDescent="0.2">
      <c r="A178" s="257">
        <v>135</v>
      </c>
      <c r="B178" s="258">
        <v>80</v>
      </c>
      <c r="C178" s="259" t="s">
        <v>252</v>
      </c>
      <c r="D178" s="260">
        <v>1</v>
      </c>
      <c r="E178" s="249"/>
      <c r="F178" s="249"/>
      <c r="G178" s="249"/>
      <c r="H178" s="249"/>
      <c r="I178" s="249"/>
    </row>
    <row r="179" spans="1:9" x14ac:dyDescent="0.2">
      <c r="A179" s="257">
        <v>135</v>
      </c>
      <c r="B179" s="258">
        <v>221</v>
      </c>
      <c r="C179" s="259" t="s">
        <v>252</v>
      </c>
      <c r="D179" s="260" t="s">
        <v>451</v>
      </c>
      <c r="E179" s="249"/>
      <c r="F179" s="249"/>
      <c r="G179" s="249"/>
      <c r="H179" s="249"/>
      <c r="I179" s="249"/>
    </row>
    <row r="180" spans="1:9" x14ac:dyDescent="0.2">
      <c r="A180" s="257">
        <v>135</v>
      </c>
      <c r="B180" s="258">
        <v>247</v>
      </c>
      <c r="C180" s="259" t="s">
        <v>252</v>
      </c>
      <c r="D180" s="260">
        <v>1</v>
      </c>
      <c r="E180" s="249"/>
      <c r="F180" s="249"/>
      <c r="G180" s="249"/>
      <c r="H180" s="249"/>
      <c r="I180" s="249"/>
    </row>
    <row r="181" spans="1:9" x14ac:dyDescent="0.2">
      <c r="A181" s="257">
        <v>136</v>
      </c>
      <c r="B181" s="258">
        <v>124</v>
      </c>
      <c r="C181" s="259" t="s">
        <v>252</v>
      </c>
      <c r="D181" s="260">
        <v>1</v>
      </c>
      <c r="E181" s="249"/>
      <c r="F181" s="249"/>
      <c r="G181" s="249"/>
      <c r="H181" s="249"/>
      <c r="I181" s="249"/>
    </row>
    <row r="182" spans="1:9" x14ac:dyDescent="0.2">
      <c r="A182" s="257">
        <v>136</v>
      </c>
      <c r="B182" s="258">
        <v>202</v>
      </c>
      <c r="C182" s="259" t="s">
        <v>252</v>
      </c>
      <c r="D182" s="260">
        <v>1</v>
      </c>
      <c r="E182" s="249"/>
      <c r="F182" s="249"/>
      <c r="G182" s="249"/>
      <c r="H182" s="249"/>
      <c r="I182" s="249"/>
    </row>
    <row r="183" spans="1:9" x14ac:dyDescent="0.2">
      <c r="A183" s="257">
        <v>136</v>
      </c>
      <c r="B183" s="258">
        <v>222</v>
      </c>
      <c r="C183" s="259" t="s">
        <v>252</v>
      </c>
      <c r="D183" s="260">
        <v>2</v>
      </c>
      <c r="E183" s="249"/>
      <c r="F183" s="249"/>
      <c r="G183" s="249"/>
      <c r="H183" s="249"/>
      <c r="I183" s="249"/>
    </row>
    <row r="184" spans="1:9" x14ac:dyDescent="0.2">
      <c r="A184" s="257">
        <v>136</v>
      </c>
      <c r="B184" s="258">
        <v>246</v>
      </c>
      <c r="C184" s="259" t="s">
        <v>252</v>
      </c>
      <c r="D184" s="260">
        <v>1</v>
      </c>
      <c r="E184" s="249"/>
      <c r="F184" s="249"/>
      <c r="G184" s="249"/>
      <c r="H184" s="249"/>
      <c r="I184" s="249"/>
    </row>
    <row r="185" spans="1:9" x14ac:dyDescent="0.2">
      <c r="A185" s="257">
        <v>137</v>
      </c>
      <c r="B185" s="258">
        <v>203</v>
      </c>
      <c r="C185" s="259" t="s">
        <v>252</v>
      </c>
      <c r="D185" s="260" t="s">
        <v>253</v>
      </c>
      <c r="E185" s="249"/>
      <c r="F185" s="249"/>
      <c r="G185" s="249"/>
      <c r="H185" s="249"/>
      <c r="I185" s="249"/>
    </row>
    <row r="186" spans="1:9" x14ac:dyDescent="0.2">
      <c r="A186" s="257">
        <v>137</v>
      </c>
      <c r="B186" s="258">
        <v>222</v>
      </c>
      <c r="C186" s="259" t="s">
        <v>252</v>
      </c>
      <c r="D186" s="260" t="s">
        <v>253</v>
      </c>
      <c r="E186" s="249"/>
      <c r="F186" s="249"/>
      <c r="G186" s="249"/>
      <c r="H186" s="249"/>
      <c r="I186" s="249"/>
    </row>
    <row r="187" spans="1:9" x14ac:dyDescent="0.2">
      <c r="A187" s="257">
        <v>137</v>
      </c>
      <c r="B187" s="258">
        <v>223</v>
      </c>
      <c r="C187" s="259" t="s">
        <v>252</v>
      </c>
      <c r="D187" s="260" t="s">
        <v>253</v>
      </c>
      <c r="E187" s="249"/>
      <c r="F187" s="249"/>
      <c r="G187" s="249"/>
      <c r="H187" s="249"/>
      <c r="I187" s="249"/>
    </row>
    <row r="188" spans="1:9" x14ac:dyDescent="0.2">
      <c r="A188" s="257">
        <v>137</v>
      </c>
      <c r="B188" s="258">
        <v>229</v>
      </c>
      <c r="C188" s="259" t="s">
        <v>252</v>
      </c>
      <c r="D188" s="260" t="s">
        <v>253</v>
      </c>
      <c r="E188" s="249"/>
      <c r="F188" s="249"/>
      <c r="G188" s="249"/>
      <c r="H188" s="249"/>
      <c r="I188" s="249"/>
    </row>
    <row r="189" spans="1:9" x14ac:dyDescent="0.2">
      <c r="A189" s="257">
        <v>138</v>
      </c>
      <c r="B189" s="258">
        <v>5</v>
      </c>
      <c r="C189" s="259" t="s">
        <v>252</v>
      </c>
      <c r="D189" s="260" t="s">
        <v>448</v>
      </c>
      <c r="E189" s="249"/>
      <c r="F189" s="249"/>
      <c r="G189" s="249"/>
      <c r="H189" s="249"/>
      <c r="I189" s="249"/>
    </row>
    <row r="190" spans="1:9" x14ac:dyDescent="0.2">
      <c r="A190" s="257">
        <v>138</v>
      </c>
      <c r="B190" s="258">
        <v>88</v>
      </c>
      <c r="C190" s="259" t="s">
        <v>252</v>
      </c>
      <c r="D190" s="260" t="s">
        <v>448</v>
      </c>
      <c r="E190" s="249"/>
      <c r="F190" s="249"/>
      <c r="G190" s="249"/>
      <c r="H190" s="249"/>
      <c r="I190" s="249"/>
    </row>
    <row r="191" spans="1:9" x14ac:dyDescent="0.2">
      <c r="A191" s="257">
        <v>138</v>
      </c>
      <c r="B191" s="258">
        <v>208</v>
      </c>
      <c r="C191" s="259" t="s">
        <v>252</v>
      </c>
      <c r="D191" s="260">
        <v>2</v>
      </c>
      <c r="E191" s="249"/>
      <c r="F191" s="249"/>
      <c r="G191" s="249"/>
      <c r="H191" s="249"/>
      <c r="I191" s="249"/>
    </row>
    <row r="192" spans="1:9" x14ac:dyDescent="0.2">
      <c r="A192" s="257">
        <v>138</v>
      </c>
      <c r="B192" s="258">
        <v>235</v>
      </c>
      <c r="C192" s="259" t="s">
        <v>252</v>
      </c>
      <c r="D192" s="260" t="s">
        <v>448</v>
      </c>
      <c r="E192" s="249"/>
      <c r="F192" s="249"/>
      <c r="G192" s="249"/>
      <c r="H192" s="249"/>
      <c r="I192" s="249"/>
    </row>
    <row r="193" spans="1:9" x14ac:dyDescent="0.2">
      <c r="A193" s="257">
        <v>140</v>
      </c>
      <c r="B193" s="258">
        <v>1395</v>
      </c>
      <c r="C193" s="259" t="s">
        <v>236</v>
      </c>
      <c r="D193" s="260">
        <v>2</v>
      </c>
      <c r="E193" s="249"/>
      <c r="F193" s="249"/>
      <c r="G193" s="249"/>
      <c r="H193" s="249"/>
      <c r="I193" s="249"/>
    </row>
    <row r="194" spans="1:9" x14ac:dyDescent="0.2">
      <c r="A194" s="257">
        <v>140</v>
      </c>
      <c r="B194" s="258">
        <v>1396</v>
      </c>
      <c r="C194" s="259" t="s">
        <v>236</v>
      </c>
      <c r="D194" s="260">
        <v>1</v>
      </c>
      <c r="E194" s="249"/>
      <c r="F194" s="249"/>
      <c r="G194" s="249"/>
      <c r="H194" s="249"/>
      <c r="I194" s="249"/>
    </row>
    <row r="195" spans="1:9" x14ac:dyDescent="0.2">
      <c r="A195" s="257">
        <v>141</v>
      </c>
      <c r="B195" s="258">
        <v>189</v>
      </c>
      <c r="C195" s="259" t="s">
        <v>254</v>
      </c>
      <c r="D195" s="260">
        <v>1</v>
      </c>
      <c r="E195" s="249"/>
      <c r="F195" s="249"/>
      <c r="G195" s="249"/>
      <c r="H195" s="249"/>
      <c r="I195" s="249"/>
    </row>
    <row r="196" spans="1:9" x14ac:dyDescent="0.2">
      <c r="A196" s="257">
        <v>141</v>
      </c>
      <c r="B196" s="258">
        <v>210</v>
      </c>
      <c r="C196" s="259" t="s">
        <v>254</v>
      </c>
      <c r="D196" s="260">
        <v>2</v>
      </c>
      <c r="E196" s="249"/>
      <c r="F196" s="249"/>
      <c r="G196" s="249"/>
      <c r="H196" s="249"/>
      <c r="I196" s="249"/>
    </row>
    <row r="197" spans="1:9" x14ac:dyDescent="0.2">
      <c r="A197" s="257">
        <v>141</v>
      </c>
      <c r="B197" s="258">
        <v>233</v>
      </c>
      <c r="C197" s="259" t="s">
        <v>254</v>
      </c>
      <c r="D197" s="260">
        <v>1</v>
      </c>
      <c r="E197" s="249"/>
      <c r="F197" s="249"/>
      <c r="G197" s="249"/>
      <c r="H197" s="249"/>
      <c r="I197" s="249"/>
    </row>
    <row r="198" spans="1:9" x14ac:dyDescent="0.2">
      <c r="A198" s="257">
        <v>141</v>
      </c>
      <c r="B198" s="258">
        <v>249</v>
      </c>
      <c r="C198" s="259" t="s">
        <v>254</v>
      </c>
      <c r="D198" s="260">
        <v>1</v>
      </c>
      <c r="E198" s="249"/>
      <c r="F198" s="249"/>
      <c r="G198" s="249"/>
      <c r="H198" s="249"/>
      <c r="I198" s="249"/>
    </row>
    <row r="199" spans="1:9" x14ac:dyDescent="0.2">
      <c r="A199" s="257">
        <v>141</v>
      </c>
      <c r="B199" s="258">
        <v>252</v>
      </c>
      <c r="C199" s="259" t="s">
        <v>254</v>
      </c>
      <c r="D199" s="260">
        <v>1</v>
      </c>
      <c r="E199" s="249"/>
      <c r="F199" s="249"/>
      <c r="G199" s="249"/>
      <c r="H199" s="249"/>
      <c r="I199" s="249"/>
    </row>
    <row r="200" spans="1:9" x14ac:dyDescent="0.2">
      <c r="A200" s="257">
        <v>142</v>
      </c>
      <c r="B200" s="258">
        <v>132</v>
      </c>
      <c r="C200" s="259" t="s">
        <v>254</v>
      </c>
      <c r="D200" s="260">
        <v>1</v>
      </c>
      <c r="E200" s="249"/>
      <c r="F200" s="249"/>
      <c r="G200" s="249"/>
      <c r="H200" s="249"/>
      <c r="I200" s="249"/>
    </row>
    <row r="201" spans="1:9" x14ac:dyDescent="0.2">
      <c r="A201" s="257">
        <v>142</v>
      </c>
      <c r="B201" s="258">
        <v>206</v>
      </c>
      <c r="C201" s="259" t="s">
        <v>254</v>
      </c>
      <c r="D201" s="260">
        <v>2</v>
      </c>
      <c r="E201" s="249"/>
      <c r="F201" s="249"/>
      <c r="G201" s="249"/>
      <c r="H201" s="249"/>
      <c r="I201" s="249"/>
    </row>
    <row r="202" spans="1:9" x14ac:dyDescent="0.2">
      <c r="A202" s="257">
        <v>142</v>
      </c>
      <c r="B202" s="258">
        <v>230</v>
      </c>
      <c r="C202" s="259" t="s">
        <v>254</v>
      </c>
      <c r="D202" s="260">
        <v>1</v>
      </c>
      <c r="E202" s="249"/>
      <c r="F202" s="249"/>
      <c r="G202" s="249"/>
      <c r="H202" s="249"/>
      <c r="I202" s="249"/>
    </row>
    <row r="203" spans="1:9" x14ac:dyDescent="0.2">
      <c r="A203" s="257">
        <v>142</v>
      </c>
      <c r="B203" s="258">
        <v>249</v>
      </c>
      <c r="C203" s="259" t="s">
        <v>254</v>
      </c>
      <c r="D203" s="260">
        <v>1</v>
      </c>
      <c r="E203" s="249"/>
      <c r="F203" s="249"/>
      <c r="G203" s="249"/>
      <c r="H203" s="249"/>
      <c r="I203" s="249"/>
    </row>
    <row r="204" spans="1:9" x14ac:dyDescent="0.2">
      <c r="A204" s="257">
        <v>142</v>
      </c>
      <c r="B204" s="258">
        <v>252</v>
      </c>
      <c r="C204" s="259" t="s">
        <v>254</v>
      </c>
      <c r="D204" s="260">
        <v>1</v>
      </c>
      <c r="E204" s="249"/>
      <c r="F204" s="249"/>
      <c r="G204" s="249"/>
      <c r="H204" s="249"/>
      <c r="I204" s="249"/>
    </row>
    <row r="205" spans="1:9" x14ac:dyDescent="0.2">
      <c r="A205" s="257">
        <v>143</v>
      </c>
      <c r="B205" s="258">
        <v>47</v>
      </c>
      <c r="C205" s="259" t="s">
        <v>239</v>
      </c>
      <c r="D205" s="260" t="s">
        <v>210</v>
      </c>
      <c r="E205" s="249"/>
      <c r="F205" s="249"/>
      <c r="G205" s="249"/>
      <c r="H205" s="249"/>
      <c r="I205" s="249"/>
    </row>
    <row r="206" spans="1:9" x14ac:dyDescent="0.2">
      <c r="A206" s="257">
        <v>144</v>
      </c>
      <c r="B206" s="258">
        <v>93</v>
      </c>
      <c r="C206" s="259" t="s">
        <v>255</v>
      </c>
      <c r="D206" s="260">
        <v>1</v>
      </c>
      <c r="E206" s="249"/>
      <c r="F206" s="249"/>
      <c r="G206" s="249"/>
      <c r="H206" s="249"/>
      <c r="I206" s="249"/>
    </row>
    <row r="207" spans="1:9" x14ac:dyDescent="0.2">
      <c r="A207" s="257">
        <v>144</v>
      </c>
      <c r="B207" s="258">
        <v>208</v>
      </c>
      <c r="C207" s="259" t="s">
        <v>255</v>
      </c>
      <c r="D207" s="260">
        <v>2</v>
      </c>
      <c r="E207" s="249"/>
      <c r="F207" s="249"/>
      <c r="G207" s="249"/>
      <c r="H207" s="249"/>
      <c r="I207" s="249"/>
    </row>
    <row r="208" spans="1:9" x14ac:dyDescent="0.2">
      <c r="A208" s="257">
        <v>144</v>
      </c>
      <c r="B208" s="258">
        <v>239</v>
      </c>
      <c r="C208" s="259" t="s">
        <v>255</v>
      </c>
      <c r="D208" s="260">
        <v>1</v>
      </c>
      <c r="E208" s="249"/>
      <c r="F208" s="249"/>
      <c r="G208" s="249"/>
      <c r="H208" s="249"/>
      <c r="I208" s="249"/>
    </row>
    <row r="209" spans="1:9" x14ac:dyDescent="0.2">
      <c r="A209" s="257">
        <v>144</v>
      </c>
      <c r="B209" s="258">
        <v>243</v>
      </c>
      <c r="C209" s="259" t="s">
        <v>255</v>
      </c>
      <c r="D209" s="260">
        <v>1</v>
      </c>
      <c r="E209" s="249"/>
      <c r="F209" s="249"/>
      <c r="G209" s="249"/>
      <c r="H209" s="249"/>
      <c r="I209" s="249"/>
    </row>
    <row r="210" spans="1:9" x14ac:dyDescent="0.2">
      <c r="A210" s="257">
        <v>144</v>
      </c>
      <c r="B210" s="258">
        <v>248</v>
      </c>
      <c r="C210" s="259" t="s">
        <v>255</v>
      </c>
      <c r="D210" s="260">
        <v>1</v>
      </c>
      <c r="E210" s="249"/>
      <c r="F210" s="249"/>
      <c r="G210" s="249"/>
      <c r="H210" s="249"/>
      <c r="I210" s="249"/>
    </row>
    <row r="211" spans="1:9" x14ac:dyDescent="0.2">
      <c r="A211" s="257">
        <v>144</v>
      </c>
      <c r="B211" s="258">
        <v>251</v>
      </c>
      <c r="C211" s="259" t="s">
        <v>255</v>
      </c>
      <c r="D211" s="260">
        <v>1</v>
      </c>
      <c r="E211" s="249"/>
      <c r="F211" s="249"/>
      <c r="G211" s="249"/>
      <c r="H211" s="249"/>
      <c r="I211" s="249"/>
    </row>
    <row r="212" spans="1:9" x14ac:dyDescent="0.2">
      <c r="A212" s="257">
        <v>145</v>
      </c>
      <c r="B212" s="258">
        <v>210</v>
      </c>
      <c r="C212" s="259" t="s">
        <v>255</v>
      </c>
      <c r="D212" s="260">
        <v>2</v>
      </c>
      <c r="E212" s="249"/>
      <c r="F212" s="249"/>
      <c r="G212" s="249"/>
      <c r="H212" s="249"/>
      <c r="I212" s="249"/>
    </row>
    <row r="213" spans="1:9" x14ac:dyDescent="0.2">
      <c r="A213" s="257">
        <v>145</v>
      </c>
      <c r="B213" s="258">
        <v>249</v>
      </c>
      <c r="C213" s="259" t="s">
        <v>255</v>
      </c>
      <c r="D213" s="260">
        <v>1</v>
      </c>
      <c r="E213" s="249"/>
      <c r="F213" s="249"/>
      <c r="G213" s="249"/>
      <c r="H213" s="249"/>
      <c r="I213" s="249"/>
    </row>
    <row r="214" spans="1:9" x14ac:dyDescent="0.2">
      <c r="A214" s="257">
        <v>145</v>
      </c>
      <c r="B214" s="258">
        <v>92</v>
      </c>
      <c r="C214" s="259" t="s">
        <v>255</v>
      </c>
      <c r="D214" s="260" t="s">
        <v>448</v>
      </c>
      <c r="E214" s="249"/>
      <c r="F214" s="249"/>
      <c r="G214" s="249"/>
      <c r="H214" s="249"/>
      <c r="I214" s="249"/>
    </row>
    <row r="215" spans="1:9" x14ac:dyDescent="0.2">
      <c r="A215" s="257">
        <v>145</v>
      </c>
      <c r="B215" s="258">
        <v>240</v>
      </c>
      <c r="C215" s="259" t="s">
        <v>255</v>
      </c>
      <c r="D215" s="260" t="s">
        <v>448</v>
      </c>
      <c r="E215" s="249"/>
      <c r="F215" s="249"/>
      <c r="G215" s="249"/>
      <c r="H215" s="249"/>
      <c r="I215" s="249"/>
    </row>
    <row r="216" spans="1:9" x14ac:dyDescent="0.2">
      <c r="A216" s="257">
        <v>145</v>
      </c>
      <c r="B216" s="258">
        <v>244</v>
      </c>
      <c r="C216" s="259" t="s">
        <v>255</v>
      </c>
      <c r="D216" s="260" t="s">
        <v>448</v>
      </c>
      <c r="E216" s="249"/>
      <c r="F216" s="249"/>
      <c r="G216" s="249"/>
      <c r="H216" s="249"/>
      <c r="I216" s="249"/>
    </row>
    <row r="217" spans="1:9" x14ac:dyDescent="0.2">
      <c r="A217" s="257">
        <v>145</v>
      </c>
      <c r="B217" s="258">
        <v>252</v>
      </c>
      <c r="C217" s="259" t="s">
        <v>255</v>
      </c>
      <c r="D217" s="260">
        <v>1</v>
      </c>
      <c r="E217" s="249"/>
      <c r="F217" s="249"/>
      <c r="G217" s="249"/>
      <c r="H217" s="249"/>
      <c r="I217" s="249"/>
    </row>
    <row r="218" spans="1:9" x14ac:dyDescent="0.2">
      <c r="A218" s="257">
        <v>146</v>
      </c>
      <c r="B218" s="258">
        <v>73</v>
      </c>
      <c r="C218" s="259" t="s">
        <v>255</v>
      </c>
      <c r="D218" s="260">
        <v>1</v>
      </c>
      <c r="E218" s="249"/>
      <c r="F218" s="249"/>
      <c r="G218" s="249"/>
      <c r="H218" s="249"/>
      <c r="I218" s="249"/>
    </row>
    <row r="219" spans="1:9" x14ac:dyDescent="0.2">
      <c r="A219" s="257">
        <v>146</v>
      </c>
      <c r="B219" s="258">
        <v>93</v>
      </c>
      <c r="C219" s="259" t="s">
        <v>255</v>
      </c>
      <c r="D219" s="260">
        <v>1</v>
      </c>
      <c r="E219" s="249"/>
      <c r="F219" s="249"/>
      <c r="G219" s="249"/>
      <c r="H219" s="249"/>
      <c r="I219" s="249"/>
    </row>
    <row r="220" spans="1:9" x14ac:dyDescent="0.2">
      <c r="A220" s="257">
        <v>146</v>
      </c>
      <c r="B220" s="258">
        <v>208</v>
      </c>
      <c r="C220" s="259" t="s">
        <v>255</v>
      </c>
      <c r="D220" s="260">
        <v>2</v>
      </c>
      <c r="E220" s="249"/>
      <c r="F220" s="249"/>
      <c r="G220" s="249"/>
      <c r="H220" s="249"/>
      <c r="I220" s="249"/>
    </row>
    <row r="221" spans="1:9" x14ac:dyDescent="0.2">
      <c r="A221" s="257">
        <v>146</v>
      </c>
      <c r="B221" s="258">
        <v>239</v>
      </c>
      <c r="C221" s="259" t="s">
        <v>255</v>
      </c>
      <c r="D221" s="260">
        <v>1</v>
      </c>
      <c r="E221" s="249"/>
      <c r="F221" s="249"/>
      <c r="G221" s="249"/>
      <c r="H221" s="249"/>
      <c r="I221" s="249"/>
    </row>
    <row r="222" spans="1:9" x14ac:dyDescent="0.2">
      <c r="A222" s="257">
        <v>146</v>
      </c>
      <c r="B222" s="258">
        <v>248</v>
      </c>
      <c r="C222" s="259" t="s">
        <v>255</v>
      </c>
      <c r="D222" s="260">
        <v>1</v>
      </c>
      <c r="E222" s="249"/>
      <c r="F222" s="249"/>
      <c r="G222" s="249"/>
      <c r="H222" s="249"/>
      <c r="I222" s="249"/>
    </row>
    <row r="223" spans="1:9" x14ac:dyDescent="0.2">
      <c r="A223" s="257">
        <v>146</v>
      </c>
      <c r="B223" s="258">
        <v>251</v>
      </c>
      <c r="C223" s="259" t="s">
        <v>255</v>
      </c>
      <c r="D223" s="260">
        <v>1</v>
      </c>
      <c r="E223" s="249"/>
      <c r="F223" s="249"/>
      <c r="G223" s="249"/>
      <c r="H223" s="249"/>
      <c r="I223" s="249"/>
    </row>
    <row r="224" spans="1:9" x14ac:dyDescent="0.2">
      <c r="A224" s="257">
        <v>147</v>
      </c>
      <c r="B224" s="258">
        <v>99</v>
      </c>
      <c r="C224" s="259" t="s">
        <v>255</v>
      </c>
      <c r="D224" s="260">
        <v>1</v>
      </c>
      <c r="E224" s="249"/>
      <c r="F224" s="249"/>
      <c r="G224" s="249"/>
      <c r="H224" s="249"/>
      <c r="I224" s="249"/>
    </row>
    <row r="225" spans="1:9" x14ac:dyDescent="0.2">
      <c r="A225" s="257">
        <v>147</v>
      </c>
      <c r="B225" s="258">
        <v>206</v>
      </c>
      <c r="C225" s="259" t="s">
        <v>255</v>
      </c>
      <c r="D225" s="260">
        <v>2</v>
      </c>
      <c r="E225" s="249"/>
      <c r="F225" s="249"/>
      <c r="G225" s="249"/>
      <c r="H225" s="249"/>
      <c r="I225" s="249"/>
    </row>
    <row r="226" spans="1:9" x14ac:dyDescent="0.2">
      <c r="A226" s="257">
        <v>147</v>
      </c>
      <c r="B226" s="258">
        <v>238</v>
      </c>
      <c r="C226" s="259" t="s">
        <v>255</v>
      </c>
      <c r="D226" s="260">
        <v>1</v>
      </c>
      <c r="E226" s="249"/>
      <c r="F226" s="249"/>
      <c r="G226" s="249"/>
      <c r="H226" s="249"/>
      <c r="I226" s="249"/>
    </row>
    <row r="227" spans="1:9" x14ac:dyDescent="0.2">
      <c r="A227" s="257">
        <v>147</v>
      </c>
      <c r="B227" s="258">
        <v>242</v>
      </c>
      <c r="C227" s="259" t="s">
        <v>255</v>
      </c>
      <c r="D227" s="260">
        <v>1</v>
      </c>
      <c r="E227" s="249"/>
      <c r="F227" s="249"/>
      <c r="G227" s="249"/>
      <c r="H227" s="249"/>
      <c r="I227" s="249"/>
    </row>
    <row r="228" spans="1:9" x14ac:dyDescent="0.2">
      <c r="A228" s="257">
        <v>147</v>
      </c>
      <c r="B228" s="258">
        <v>249</v>
      </c>
      <c r="C228" s="259" t="s">
        <v>255</v>
      </c>
      <c r="D228" s="260">
        <v>1</v>
      </c>
      <c r="E228" s="249"/>
      <c r="F228" s="249"/>
      <c r="G228" s="249"/>
      <c r="H228" s="249"/>
      <c r="I228" s="249"/>
    </row>
    <row r="229" spans="1:9" x14ac:dyDescent="0.2">
      <c r="A229" s="257">
        <v>147</v>
      </c>
      <c r="B229" s="258">
        <v>252</v>
      </c>
      <c r="C229" s="259" t="s">
        <v>255</v>
      </c>
      <c r="D229" s="260">
        <v>1</v>
      </c>
      <c r="E229" s="249"/>
      <c r="F229" s="249"/>
      <c r="G229" s="249"/>
      <c r="H229" s="249"/>
      <c r="I229" s="249"/>
    </row>
    <row r="230" spans="1:9" x14ac:dyDescent="0.2">
      <c r="A230" s="257">
        <v>148</v>
      </c>
      <c r="B230" s="258">
        <v>1152</v>
      </c>
      <c r="C230" s="259" t="s">
        <v>256</v>
      </c>
      <c r="D230" s="260" t="s">
        <v>451</v>
      </c>
      <c r="E230" s="249"/>
      <c r="F230" s="249"/>
      <c r="G230" s="249"/>
      <c r="H230" s="249"/>
      <c r="I230" s="249"/>
    </row>
    <row r="231" spans="1:9" x14ac:dyDescent="0.2">
      <c r="A231" s="257">
        <v>149</v>
      </c>
      <c r="B231" s="258">
        <v>1394</v>
      </c>
      <c r="C231" s="259" t="s">
        <v>257</v>
      </c>
      <c r="D231" s="260">
        <v>2</v>
      </c>
      <c r="E231" s="249"/>
      <c r="F231" s="249"/>
      <c r="G231" s="249"/>
      <c r="H231" s="249"/>
      <c r="I231" s="249"/>
    </row>
    <row r="232" spans="1:9" x14ac:dyDescent="0.2">
      <c r="A232" s="257">
        <v>150</v>
      </c>
      <c r="B232" s="258">
        <v>42</v>
      </c>
      <c r="C232" s="259" t="s">
        <v>248</v>
      </c>
      <c r="D232" s="260">
        <v>1</v>
      </c>
      <c r="E232" s="249"/>
      <c r="F232" s="249"/>
      <c r="G232" s="249"/>
      <c r="H232" s="249"/>
      <c r="I232" s="249"/>
    </row>
    <row r="233" spans="1:9" x14ac:dyDescent="0.2">
      <c r="A233" s="257">
        <v>150</v>
      </c>
      <c r="B233" s="258">
        <v>207</v>
      </c>
      <c r="C233" s="259" t="s">
        <v>248</v>
      </c>
      <c r="D233" s="260">
        <v>2</v>
      </c>
      <c r="E233" s="249"/>
      <c r="F233" s="249"/>
      <c r="G233" s="249"/>
      <c r="H233" s="249"/>
      <c r="I233" s="249"/>
    </row>
    <row r="234" spans="1:9" x14ac:dyDescent="0.2">
      <c r="A234" s="257">
        <v>151</v>
      </c>
      <c r="B234" s="258">
        <v>43</v>
      </c>
      <c r="C234" s="259" t="s">
        <v>248</v>
      </c>
      <c r="D234" s="260">
        <v>1</v>
      </c>
      <c r="E234" s="249"/>
      <c r="F234" s="249"/>
      <c r="G234" s="249"/>
      <c r="H234" s="249"/>
      <c r="I234" s="249"/>
    </row>
    <row r="235" spans="1:9" x14ac:dyDescent="0.2">
      <c r="A235" s="257">
        <v>151</v>
      </c>
      <c r="B235" s="258">
        <v>210</v>
      </c>
      <c r="C235" s="259" t="s">
        <v>248</v>
      </c>
      <c r="D235" s="260" t="s">
        <v>451</v>
      </c>
      <c r="E235" s="249"/>
      <c r="F235" s="249"/>
      <c r="G235" s="249"/>
      <c r="H235" s="249"/>
      <c r="I235" s="249"/>
    </row>
    <row r="236" spans="1:9" x14ac:dyDescent="0.2">
      <c r="A236" s="257">
        <v>152</v>
      </c>
      <c r="B236" s="258">
        <v>45</v>
      </c>
      <c r="C236" s="259" t="s">
        <v>248</v>
      </c>
      <c r="D236" s="260">
        <v>1</v>
      </c>
      <c r="E236" s="249"/>
      <c r="F236" s="249"/>
      <c r="G236" s="249"/>
      <c r="H236" s="249"/>
      <c r="I236" s="249"/>
    </row>
    <row r="237" spans="1:9" x14ac:dyDescent="0.2">
      <c r="A237" s="257">
        <v>152</v>
      </c>
      <c r="B237" s="258">
        <v>211</v>
      </c>
      <c r="C237" s="259" t="s">
        <v>248</v>
      </c>
      <c r="D237" s="260">
        <v>2</v>
      </c>
      <c r="E237" s="249"/>
      <c r="F237" s="249"/>
      <c r="G237" s="249"/>
      <c r="H237" s="249"/>
      <c r="I237" s="249"/>
    </row>
    <row r="238" spans="1:9" x14ac:dyDescent="0.2">
      <c r="A238" s="257">
        <v>153</v>
      </c>
      <c r="B238" s="258">
        <v>46</v>
      </c>
      <c r="C238" s="259" t="s">
        <v>248</v>
      </c>
      <c r="D238" s="260">
        <v>1</v>
      </c>
      <c r="E238" s="249"/>
      <c r="F238" s="249"/>
      <c r="G238" s="249"/>
      <c r="H238" s="249"/>
      <c r="I238" s="249"/>
    </row>
    <row r="239" spans="1:9" x14ac:dyDescent="0.2">
      <c r="A239" s="257">
        <v>153</v>
      </c>
      <c r="B239" s="258">
        <v>212</v>
      </c>
      <c r="C239" s="259" t="s">
        <v>248</v>
      </c>
      <c r="D239" s="260">
        <v>2</v>
      </c>
      <c r="E239" s="249"/>
      <c r="F239" s="249"/>
      <c r="G239" s="249"/>
      <c r="H239" s="249"/>
      <c r="I239" s="249"/>
    </row>
    <row r="240" spans="1:9" x14ac:dyDescent="0.2">
      <c r="A240" s="257">
        <v>154</v>
      </c>
      <c r="B240" s="258">
        <v>39</v>
      </c>
      <c r="C240" s="259" t="s">
        <v>248</v>
      </c>
      <c r="D240" s="260">
        <v>1</v>
      </c>
      <c r="E240" s="249"/>
      <c r="F240" s="249"/>
      <c r="G240" s="249"/>
      <c r="H240" s="249"/>
      <c r="I240" s="249"/>
    </row>
    <row r="241" spans="1:9" x14ac:dyDescent="0.2">
      <c r="A241" s="257">
        <v>154</v>
      </c>
      <c r="B241" s="258">
        <v>221</v>
      </c>
      <c r="C241" s="259" t="s">
        <v>248</v>
      </c>
      <c r="D241" s="260">
        <v>2</v>
      </c>
      <c r="E241" s="249"/>
      <c r="F241" s="249"/>
      <c r="G241" s="249"/>
      <c r="H241" s="249"/>
      <c r="I241" s="249"/>
    </row>
    <row r="242" spans="1:9" x14ac:dyDescent="0.2">
      <c r="A242" s="257">
        <v>155</v>
      </c>
      <c r="B242" s="258">
        <v>51</v>
      </c>
      <c r="C242" s="259" t="s">
        <v>236</v>
      </c>
      <c r="D242" s="260" t="s">
        <v>448</v>
      </c>
      <c r="E242" s="249"/>
      <c r="F242" s="249"/>
      <c r="G242" s="249"/>
      <c r="H242" s="249"/>
      <c r="I242" s="249"/>
    </row>
    <row r="243" spans="1:9" x14ac:dyDescent="0.2">
      <c r="A243" s="257">
        <v>155</v>
      </c>
      <c r="B243" s="258">
        <v>200</v>
      </c>
      <c r="C243" s="259" t="s">
        <v>236</v>
      </c>
      <c r="D243" s="260" t="s">
        <v>448</v>
      </c>
      <c r="E243" s="249"/>
      <c r="F243" s="249"/>
      <c r="G243" s="249"/>
      <c r="H243" s="249"/>
      <c r="I243" s="249"/>
    </row>
    <row r="244" spans="1:9" x14ac:dyDescent="0.2">
      <c r="A244" s="257">
        <v>156</v>
      </c>
      <c r="B244" s="258">
        <v>1000</v>
      </c>
      <c r="C244" s="259" t="s">
        <v>248</v>
      </c>
      <c r="D244" s="260">
        <v>2</v>
      </c>
      <c r="E244" s="249"/>
      <c r="F244" s="249"/>
      <c r="G244" s="249"/>
      <c r="H244" s="249"/>
      <c r="I244" s="249"/>
    </row>
    <row r="245" spans="1:9" x14ac:dyDescent="0.2">
      <c r="A245" s="257">
        <v>156</v>
      </c>
      <c r="B245" s="258">
        <v>1001</v>
      </c>
      <c r="C245" s="259" t="s">
        <v>248</v>
      </c>
      <c r="D245" s="260">
        <v>1</v>
      </c>
      <c r="E245" s="249"/>
      <c r="F245" s="249"/>
      <c r="G245" s="249"/>
      <c r="H245" s="249"/>
      <c r="I245" s="249"/>
    </row>
    <row r="246" spans="1:9" x14ac:dyDescent="0.2">
      <c r="A246" s="257">
        <v>157</v>
      </c>
      <c r="B246" s="258">
        <v>1002</v>
      </c>
      <c r="C246" s="259" t="s">
        <v>248</v>
      </c>
      <c r="D246" s="260">
        <v>2</v>
      </c>
      <c r="E246" s="249"/>
      <c r="F246" s="249"/>
      <c r="G246" s="249"/>
      <c r="H246" s="249"/>
      <c r="I246" s="249"/>
    </row>
    <row r="247" spans="1:9" x14ac:dyDescent="0.2">
      <c r="A247" s="257">
        <v>157</v>
      </c>
      <c r="B247" s="258">
        <v>1003</v>
      </c>
      <c r="C247" s="259" t="s">
        <v>248</v>
      </c>
      <c r="D247" s="260">
        <v>1</v>
      </c>
      <c r="E247" s="249"/>
      <c r="F247" s="249"/>
      <c r="G247" s="249"/>
      <c r="H247" s="249"/>
      <c r="I247" s="249"/>
    </row>
    <row r="248" spans="1:9" x14ac:dyDescent="0.2">
      <c r="A248" s="257">
        <v>158</v>
      </c>
      <c r="B248" s="258">
        <v>1008</v>
      </c>
      <c r="C248" s="259" t="s">
        <v>248</v>
      </c>
      <c r="D248" s="260">
        <v>2</v>
      </c>
      <c r="E248" s="249"/>
      <c r="F248" s="249"/>
      <c r="G248" s="249"/>
      <c r="H248" s="249"/>
      <c r="I248" s="249"/>
    </row>
    <row r="249" spans="1:9" x14ac:dyDescent="0.2">
      <c r="A249" s="257">
        <v>158</v>
      </c>
      <c r="B249" s="258">
        <v>1009</v>
      </c>
      <c r="C249" s="259" t="s">
        <v>248</v>
      </c>
      <c r="D249" s="260">
        <v>1</v>
      </c>
      <c r="E249" s="249"/>
      <c r="F249" s="249"/>
      <c r="G249" s="249"/>
      <c r="H249" s="249"/>
      <c r="I249" s="249"/>
    </row>
    <row r="250" spans="1:9" x14ac:dyDescent="0.2">
      <c r="A250" s="257">
        <v>159</v>
      </c>
      <c r="B250" s="258">
        <v>28</v>
      </c>
      <c r="C250" s="259" t="s">
        <v>224</v>
      </c>
      <c r="D250" s="260" t="s">
        <v>450</v>
      </c>
      <c r="E250" s="249"/>
      <c r="F250" s="249"/>
      <c r="G250" s="249"/>
      <c r="H250" s="249"/>
      <c r="I250" s="249"/>
    </row>
    <row r="251" spans="1:9" x14ac:dyDescent="0.2">
      <c r="A251" s="257">
        <v>160</v>
      </c>
      <c r="B251" s="258">
        <v>1014</v>
      </c>
      <c r="C251" s="259" t="s">
        <v>248</v>
      </c>
      <c r="D251" s="260">
        <v>2</v>
      </c>
      <c r="E251" s="249"/>
      <c r="F251" s="249"/>
      <c r="G251" s="249"/>
      <c r="H251" s="249"/>
      <c r="I251" s="249"/>
    </row>
    <row r="252" spans="1:9" x14ac:dyDescent="0.2">
      <c r="A252" s="257">
        <v>160</v>
      </c>
      <c r="B252" s="258">
        <v>1015</v>
      </c>
      <c r="C252" s="259" t="s">
        <v>248</v>
      </c>
      <c r="D252" s="260">
        <v>1</v>
      </c>
      <c r="E252" s="249"/>
      <c r="F252" s="249"/>
      <c r="G252" s="249"/>
      <c r="H252" s="249"/>
      <c r="I252" s="249"/>
    </row>
    <row r="253" spans="1:9" x14ac:dyDescent="0.2">
      <c r="A253" s="257">
        <v>161</v>
      </c>
      <c r="B253" s="258">
        <v>1018</v>
      </c>
      <c r="C253" s="259" t="s">
        <v>248</v>
      </c>
      <c r="D253" s="260">
        <v>2</v>
      </c>
      <c r="E253" s="249"/>
      <c r="F253" s="249"/>
      <c r="G253" s="249"/>
      <c r="H253" s="249"/>
      <c r="I253" s="249"/>
    </row>
    <row r="254" spans="1:9" x14ac:dyDescent="0.2">
      <c r="A254" s="257">
        <v>161</v>
      </c>
      <c r="B254" s="258">
        <v>1019</v>
      </c>
      <c r="C254" s="259" t="s">
        <v>248</v>
      </c>
      <c r="D254" s="260">
        <v>1</v>
      </c>
      <c r="E254" s="249"/>
      <c r="F254" s="249"/>
      <c r="G254" s="249"/>
      <c r="H254" s="249"/>
      <c r="I254" s="249"/>
    </row>
    <row r="255" spans="1:9" x14ac:dyDescent="0.2">
      <c r="A255" s="257">
        <v>162</v>
      </c>
      <c r="B255" s="258">
        <v>1020</v>
      </c>
      <c r="C255" s="259" t="s">
        <v>248</v>
      </c>
      <c r="D255" s="260">
        <v>2</v>
      </c>
      <c r="E255" s="249"/>
      <c r="F255" s="249"/>
      <c r="G255" s="249"/>
      <c r="H255" s="249"/>
      <c r="I255" s="249"/>
    </row>
    <row r="256" spans="1:9" x14ac:dyDescent="0.2">
      <c r="A256" s="257">
        <v>162</v>
      </c>
      <c r="B256" s="258">
        <v>1021</v>
      </c>
      <c r="C256" s="259" t="s">
        <v>248</v>
      </c>
      <c r="D256" s="260">
        <v>1</v>
      </c>
      <c r="E256" s="249"/>
      <c r="F256" s="249"/>
      <c r="G256" s="249"/>
      <c r="H256" s="249"/>
      <c r="I256" s="249"/>
    </row>
    <row r="257" spans="1:9" x14ac:dyDescent="0.2">
      <c r="A257" s="257">
        <v>163</v>
      </c>
      <c r="B257" s="258">
        <v>1034</v>
      </c>
      <c r="C257" s="259" t="s">
        <v>248</v>
      </c>
      <c r="D257" s="260">
        <v>2</v>
      </c>
      <c r="E257" s="249"/>
      <c r="F257" s="249"/>
      <c r="G257" s="249"/>
      <c r="H257" s="249"/>
      <c r="I257" s="249"/>
    </row>
    <row r="258" spans="1:9" x14ac:dyDescent="0.2">
      <c r="A258" s="257">
        <v>163</v>
      </c>
      <c r="B258" s="258">
        <v>1035</v>
      </c>
      <c r="C258" s="259" t="s">
        <v>248</v>
      </c>
      <c r="D258" s="260">
        <v>1</v>
      </c>
      <c r="E258" s="249"/>
      <c r="F258" s="249"/>
      <c r="G258" s="249"/>
      <c r="H258" s="249"/>
      <c r="I258" s="249"/>
    </row>
    <row r="259" spans="1:9" x14ac:dyDescent="0.2">
      <c r="A259" s="257">
        <v>164</v>
      </c>
      <c r="B259" s="258">
        <v>1037</v>
      </c>
      <c r="C259" s="259" t="s">
        <v>248</v>
      </c>
      <c r="D259" s="260">
        <v>2</v>
      </c>
      <c r="E259" s="249"/>
      <c r="F259" s="249"/>
      <c r="G259" s="249"/>
      <c r="H259" s="249"/>
      <c r="I259" s="249"/>
    </row>
    <row r="260" spans="1:9" x14ac:dyDescent="0.2">
      <c r="A260" s="257">
        <v>164</v>
      </c>
      <c r="B260" s="258">
        <v>1038</v>
      </c>
      <c r="C260" s="259" t="s">
        <v>248</v>
      </c>
      <c r="D260" s="260">
        <v>1</v>
      </c>
      <c r="E260" s="249"/>
      <c r="F260" s="249"/>
      <c r="G260" s="249"/>
      <c r="H260" s="249"/>
      <c r="I260" s="249"/>
    </row>
    <row r="261" spans="1:9" x14ac:dyDescent="0.2">
      <c r="A261" s="257">
        <v>165</v>
      </c>
      <c r="B261" s="258">
        <v>1039</v>
      </c>
      <c r="C261" s="259" t="s">
        <v>248</v>
      </c>
      <c r="D261" s="260">
        <v>2</v>
      </c>
      <c r="E261" s="249"/>
      <c r="F261" s="249"/>
      <c r="G261" s="249"/>
      <c r="H261" s="249"/>
      <c r="I261" s="249"/>
    </row>
    <row r="262" spans="1:9" x14ac:dyDescent="0.2">
      <c r="A262" s="257">
        <v>165</v>
      </c>
      <c r="B262" s="258">
        <v>1040</v>
      </c>
      <c r="C262" s="259" t="s">
        <v>248</v>
      </c>
      <c r="D262" s="260">
        <v>1</v>
      </c>
      <c r="E262" s="249"/>
      <c r="F262" s="249"/>
      <c r="G262" s="249"/>
      <c r="H262" s="249"/>
      <c r="I262" s="249"/>
    </row>
    <row r="263" spans="1:9" x14ac:dyDescent="0.2">
      <c r="A263" s="257">
        <v>166</v>
      </c>
      <c r="B263" s="258">
        <v>1048</v>
      </c>
      <c r="C263" s="259" t="s">
        <v>248</v>
      </c>
      <c r="D263" s="260">
        <v>2</v>
      </c>
      <c r="E263" s="249"/>
      <c r="F263" s="249"/>
      <c r="G263" s="249"/>
      <c r="H263" s="249"/>
      <c r="I263" s="249"/>
    </row>
    <row r="264" spans="1:9" x14ac:dyDescent="0.2">
      <c r="A264" s="257">
        <v>166</v>
      </c>
      <c r="B264" s="258">
        <v>1049</v>
      </c>
      <c r="C264" s="259" t="s">
        <v>248</v>
      </c>
      <c r="D264" s="260">
        <v>1</v>
      </c>
      <c r="E264" s="249"/>
      <c r="F264" s="249"/>
      <c r="G264" s="249"/>
      <c r="H264" s="249"/>
      <c r="I264" s="249"/>
    </row>
    <row r="265" spans="1:9" x14ac:dyDescent="0.2">
      <c r="A265" s="257">
        <v>167</v>
      </c>
      <c r="B265" s="258">
        <v>1055</v>
      </c>
      <c r="C265" s="259" t="s">
        <v>248</v>
      </c>
      <c r="D265" s="260">
        <v>1</v>
      </c>
      <c r="E265" s="249"/>
      <c r="F265" s="249"/>
      <c r="G265" s="249"/>
      <c r="H265" s="249"/>
      <c r="I265" s="249"/>
    </row>
    <row r="266" spans="1:9" x14ac:dyDescent="0.2">
      <c r="A266" s="257">
        <v>167</v>
      </c>
      <c r="B266" s="258">
        <v>1056</v>
      </c>
      <c r="C266" s="259" t="s">
        <v>248</v>
      </c>
      <c r="D266" s="260">
        <v>2</v>
      </c>
      <c r="E266" s="249"/>
      <c r="F266" s="249"/>
      <c r="G266" s="249"/>
      <c r="H266" s="249"/>
      <c r="I266" s="249"/>
    </row>
    <row r="267" spans="1:9" x14ac:dyDescent="0.2">
      <c r="A267" s="257">
        <v>168</v>
      </c>
      <c r="B267" s="258">
        <v>1057</v>
      </c>
      <c r="C267" s="259" t="s">
        <v>248</v>
      </c>
      <c r="D267" s="260">
        <v>1</v>
      </c>
      <c r="E267" s="249"/>
      <c r="F267" s="249"/>
      <c r="G267" s="249"/>
      <c r="H267" s="249"/>
      <c r="I267" s="249"/>
    </row>
    <row r="268" spans="1:9" x14ac:dyDescent="0.2">
      <c r="A268" s="257">
        <v>168</v>
      </c>
      <c r="B268" s="258">
        <v>1058</v>
      </c>
      <c r="C268" s="259" t="s">
        <v>248</v>
      </c>
      <c r="D268" s="260">
        <v>2</v>
      </c>
      <c r="E268" s="249"/>
      <c r="F268" s="249"/>
      <c r="G268" s="249"/>
      <c r="H268" s="249"/>
      <c r="I268" s="249"/>
    </row>
    <row r="269" spans="1:9" x14ac:dyDescent="0.2">
      <c r="A269" s="257">
        <v>169</v>
      </c>
      <c r="B269" s="258">
        <v>1059</v>
      </c>
      <c r="C269" s="259" t="s">
        <v>248</v>
      </c>
      <c r="D269" s="260">
        <v>1</v>
      </c>
      <c r="E269" s="249"/>
      <c r="F269" s="249"/>
      <c r="G269" s="249"/>
      <c r="H269" s="249"/>
      <c r="I269" s="249"/>
    </row>
    <row r="270" spans="1:9" x14ac:dyDescent="0.2">
      <c r="A270" s="257">
        <v>169</v>
      </c>
      <c r="B270" s="258">
        <v>1060</v>
      </c>
      <c r="C270" s="259" t="s">
        <v>248</v>
      </c>
      <c r="D270" s="260">
        <v>2</v>
      </c>
      <c r="E270" s="249"/>
      <c r="F270" s="249"/>
      <c r="G270" s="249"/>
      <c r="H270" s="249"/>
      <c r="I270" s="249"/>
    </row>
    <row r="271" spans="1:9" x14ac:dyDescent="0.2">
      <c r="A271" s="257">
        <v>170</v>
      </c>
      <c r="B271" s="258">
        <v>1061</v>
      </c>
      <c r="C271" s="259" t="s">
        <v>248</v>
      </c>
      <c r="D271" s="260">
        <v>1</v>
      </c>
      <c r="E271" s="249"/>
      <c r="F271" s="249"/>
      <c r="G271" s="249"/>
      <c r="H271" s="249"/>
      <c r="I271" s="249"/>
    </row>
    <row r="272" spans="1:9" x14ac:dyDescent="0.2">
      <c r="A272" s="257">
        <v>170</v>
      </c>
      <c r="B272" s="258">
        <v>1062</v>
      </c>
      <c r="C272" s="259" t="s">
        <v>248</v>
      </c>
      <c r="D272" s="260">
        <v>2</v>
      </c>
      <c r="E272" s="249"/>
      <c r="F272" s="249"/>
      <c r="G272" s="249"/>
      <c r="H272" s="249"/>
      <c r="I272" s="249"/>
    </row>
    <row r="273" spans="1:9" x14ac:dyDescent="0.2">
      <c r="A273" s="257">
        <v>171</v>
      </c>
      <c r="B273" s="258">
        <v>1063</v>
      </c>
      <c r="C273" s="259" t="s">
        <v>248</v>
      </c>
      <c r="D273" s="260">
        <v>1</v>
      </c>
      <c r="E273" s="249"/>
      <c r="F273" s="249"/>
      <c r="G273" s="249"/>
      <c r="H273" s="249"/>
      <c r="I273" s="249"/>
    </row>
    <row r="274" spans="1:9" x14ac:dyDescent="0.2">
      <c r="A274" s="257">
        <v>171</v>
      </c>
      <c r="B274" s="258">
        <v>1064</v>
      </c>
      <c r="C274" s="259" t="s">
        <v>248</v>
      </c>
      <c r="D274" s="260">
        <v>2</v>
      </c>
      <c r="E274" s="249"/>
      <c r="F274" s="249"/>
      <c r="G274" s="249"/>
      <c r="H274" s="249"/>
      <c r="I274" s="249"/>
    </row>
    <row r="275" spans="1:9" x14ac:dyDescent="0.2">
      <c r="A275" s="257">
        <v>172</v>
      </c>
      <c r="B275" s="258">
        <v>1065</v>
      </c>
      <c r="C275" s="259" t="s">
        <v>248</v>
      </c>
      <c r="D275" s="260">
        <v>1</v>
      </c>
      <c r="E275" s="249"/>
      <c r="F275" s="249"/>
      <c r="G275" s="249"/>
      <c r="H275" s="249"/>
      <c r="I275" s="249"/>
    </row>
    <row r="276" spans="1:9" x14ac:dyDescent="0.2">
      <c r="A276" s="257">
        <v>172</v>
      </c>
      <c r="B276" s="258">
        <v>1066</v>
      </c>
      <c r="C276" s="259" t="s">
        <v>248</v>
      </c>
      <c r="D276" s="260">
        <v>2</v>
      </c>
      <c r="E276" s="249"/>
      <c r="F276" s="249"/>
      <c r="G276" s="249"/>
      <c r="H276" s="249"/>
      <c r="I276" s="249"/>
    </row>
    <row r="277" spans="1:9" x14ac:dyDescent="0.2">
      <c r="A277" s="257">
        <v>173</v>
      </c>
      <c r="B277" s="258">
        <v>1067</v>
      </c>
      <c r="C277" s="259" t="s">
        <v>248</v>
      </c>
      <c r="D277" s="260">
        <v>1</v>
      </c>
      <c r="E277" s="249"/>
      <c r="F277" s="249"/>
      <c r="G277" s="249"/>
      <c r="H277" s="249"/>
      <c r="I277" s="249"/>
    </row>
    <row r="278" spans="1:9" x14ac:dyDescent="0.2">
      <c r="A278" s="257">
        <v>173</v>
      </c>
      <c r="B278" s="258">
        <v>1068</v>
      </c>
      <c r="C278" s="259" t="s">
        <v>248</v>
      </c>
      <c r="D278" s="260">
        <v>2</v>
      </c>
      <c r="E278" s="249"/>
      <c r="F278" s="249"/>
      <c r="G278" s="249"/>
      <c r="H278" s="249"/>
      <c r="I278" s="249"/>
    </row>
    <row r="279" spans="1:9" x14ac:dyDescent="0.2">
      <c r="A279" s="257">
        <v>174</v>
      </c>
      <c r="B279" s="258">
        <v>1071</v>
      </c>
      <c r="C279" s="259" t="s">
        <v>248</v>
      </c>
      <c r="D279" s="260">
        <v>1</v>
      </c>
      <c r="E279" s="249"/>
      <c r="F279" s="249"/>
      <c r="G279" s="249"/>
      <c r="H279" s="249"/>
      <c r="I279" s="249"/>
    </row>
    <row r="280" spans="1:9" x14ac:dyDescent="0.2">
      <c r="A280" s="257">
        <v>174</v>
      </c>
      <c r="B280" s="258">
        <v>1072</v>
      </c>
      <c r="C280" s="259" t="s">
        <v>248</v>
      </c>
      <c r="D280" s="260">
        <v>2</v>
      </c>
      <c r="E280" s="249"/>
      <c r="F280" s="249"/>
      <c r="G280" s="249"/>
      <c r="H280" s="249"/>
      <c r="I280" s="249"/>
    </row>
    <row r="281" spans="1:9" x14ac:dyDescent="0.2">
      <c r="A281" s="257">
        <v>175</v>
      </c>
      <c r="B281" s="258">
        <v>1078</v>
      </c>
      <c r="C281" s="259" t="s">
        <v>248</v>
      </c>
      <c r="D281" s="260">
        <v>1</v>
      </c>
      <c r="E281" s="249"/>
      <c r="F281" s="249"/>
      <c r="G281" s="249"/>
      <c r="H281" s="249"/>
      <c r="I281" s="249"/>
    </row>
    <row r="282" spans="1:9" x14ac:dyDescent="0.2">
      <c r="A282" s="257">
        <v>175</v>
      </c>
      <c r="B282" s="258">
        <v>1079</v>
      </c>
      <c r="C282" s="259" t="s">
        <v>248</v>
      </c>
      <c r="D282" s="260">
        <v>2</v>
      </c>
      <c r="E282" s="249"/>
      <c r="F282" s="249"/>
      <c r="G282" s="249"/>
      <c r="H282" s="249"/>
      <c r="I282" s="249"/>
    </row>
    <row r="283" spans="1:9" x14ac:dyDescent="0.2">
      <c r="A283" s="257">
        <v>176</v>
      </c>
      <c r="B283" s="258">
        <v>1124</v>
      </c>
      <c r="C283" s="259" t="s">
        <v>248</v>
      </c>
      <c r="D283" s="260">
        <v>1</v>
      </c>
      <c r="E283" s="249"/>
      <c r="F283" s="249"/>
      <c r="G283" s="249"/>
      <c r="H283" s="249"/>
      <c r="I283" s="249"/>
    </row>
    <row r="284" spans="1:9" x14ac:dyDescent="0.2">
      <c r="A284" s="257">
        <v>176</v>
      </c>
      <c r="B284" s="258">
        <v>1125</v>
      </c>
      <c r="C284" s="259" t="s">
        <v>248</v>
      </c>
      <c r="D284" s="260">
        <v>2</v>
      </c>
      <c r="E284" s="249"/>
      <c r="F284" s="249"/>
      <c r="G284" s="249"/>
      <c r="H284" s="249"/>
      <c r="I284" s="249"/>
    </row>
    <row r="285" spans="1:9" x14ac:dyDescent="0.2">
      <c r="A285" s="257">
        <v>177</v>
      </c>
      <c r="B285" s="258">
        <v>1126</v>
      </c>
      <c r="C285" s="259" t="s">
        <v>248</v>
      </c>
      <c r="D285" s="260">
        <v>1</v>
      </c>
      <c r="E285" s="249"/>
      <c r="F285" s="249"/>
      <c r="G285" s="249"/>
      <c r="H285" s="249"/>
      <c r="I285" s="249"/>
    </row>
    <row r="286" spans="1:9" x14ac:dyDescent="0.2">
      <c r="A286" s="257">
        <v>177</v>
      </c>
      <c r="B286" s="258">
        <v>1127</v>
      </c>
      <c r="C286" s="259" t="s">
        <v>248</v>
      </c>
      <c r="D286" s="260">
        <v>2</v>
      </c>
      <c r="E286" s="249"/>
      <c r="F286" s="249"/>
      <c r="G286" s="249"/>
      <c r="H286" s="249"/>
      <c r="I286" s="249"/>
    </row>
    <row r="287" spans="1:9" x14ac:dyDescent="0.2">
      <c r="A287" s="257">
        <v>178</v>
      </c>
      <c r="B287" s="258">
        <v>1128</v>
      </c>
      <c r="C287" s="259" t="s">
        <v>258</v>
      </c>
      <c r="D287" s="260">
        <v>1</v>
      </c>
      <c r="E287" s="249"/>
      <c r="F287" s="249"/>
      <c r="G287" s="249"/>
      <c r="H287" s="249"/>
      <c r="I287" s="249"/>
    </row>
    <row r="288" spans="1:9" x14ac:dyDescent="0.2">
      <c r="A288" s="257">
        <v>178</v>
      </c>
      <c r="B288" s="258">
        <v>1129</v>
      </c>
      <c r="C288" s="259" t="s">
        <v>258</v>
      </c>
      <c r="D288" s="260">
        <v>2</v>
      </c>
      <c r="E288" s="249"/>
      <c r="F288" s="249"/>
      <c r="G288" s="249"/>
      <c r="H288" s="249"/>
      <c r="I288" s="249"/>
    </row>
    <row r="289" spans="1:9" x14ac:dyDescent="0.2">
      <c r="A289" s="257">
        <v>179</v>
      </c>
      <c r="B289" s="258">
        <v>1139</v>
      </c>
      <c r="C289" s="259" t="s">
        <v>248</v>
      </c>
      <c r="D289" s="260">
        <v>1</v>
      </c>
      <c r="E289" s="249"/>
      <c r="F289" s="249"/>
      <c r="G289" s="249"/>
      <c r="H289" s="249"/>
      <c r="I289" s="249"/>
    </row>
    <row r="290" spans="1:9" x14ac:dyDescent="0.2">
      <c r="A290" s="257">
        <v>179</v>
      </c>
      <c r="B290" s="258">
        <v>1140</v>
      </c>
      <c r="C290" s="259" t="s">
        <v>248</v>
      </c>
      <c r="D290" s="260">
        <v>2</v>
      </c>
      <c r="E290" s="249"/>
      <c r="F290" s="249"/>
      <c r="G290" s="249"/>
      <c r="H290" s="249"/>
      <c r="I290" s="249"/>
    </row>
    <row r="291" spans="1:9" x14ac:dyDescent="0.2">
      <c r="A291" s="257">
        <v>180</v>
      </c>
      <c r="B291" s="258">
        <v>1141</v>
      </c>
      <c r="C291" s="259" t="s">
        <v>248</v>
      </c>
      <c r="D291" s="260">
        <v>1</v>
      </c>
      <c r="E291" s="249"/>
      <c r="F291" s="249"/>
      <c r="G291" s="249"/>
      <c r="H291" s="249"/>
      <c r="I291" s="249"/>
    </row>
    <row r="292" spans="1:9" x14ac:dyDescent="0.2">
      <c r="A292" s="257">
        <v>180</v>
      </c>
      <c r="B292" s="258">
        <v>1142</v>
      </c>
      <c r="C292" s="259" t="s">
        <v>248</v>
      </c>
      <c r="D292" s="260">
        <v>2</v>
      </c>
      <c r="E292" s="249"/>
      <c r="F292" s="249"/>
      <c r="G292" s="249"/>
      <c r="H292" s="249"/>
      <c r="I292" s="249"/>
    </row>
    <row r="293" spans="1:9" x14ac:dyDescent="0.2">
      <c r="A293" s="257">
        <v>181</v>
      </c>
      <c r="B293" s="258">
        <v>1143</v>
      </c>
      <c r="C293" s="259" t="s">
        <v>248</v>
      </c>
      <c r="D293" s="260">
        <v>1</v>
      </c>
      <c r="E293" s="249"/>
      <c r="F293" s="249"/>
      <c r="G293" s="249"/>
      <c r="H293" s="249"/>
      <c r="I293" s="249"/>
    </row>
    <row r="294" spans="1:9" x14ac:dyDescent="0.2">
      <c r="A294" s="257">
        <v>181</v>
      </c>
      <c r="B294" s="258">
        <v>1144</v>
      </c>
      <c r="C294" s="259" t="s">
        <v>248</v>
      </c>
      <c r="D294" s="260">
        <v>2</v>
      </c>
      <c r="E294" s="249"/>
      <c r="F294" s="249"/>
      <c r="G294" s="249"/>
      <c r="H294" s="249"/>
      <c r="I294" s="249"/>
    </row>
    <row r="295" spans="1:9" x14ac:dyDescent="0.2">
      <c r="A295" s="257">
        <v>182</v>
      </c>
      <c r="B295" s="258">
        <v>1145</v>
      </c>
      <c r="C295" s="259" t="s">
        <v>248</v>
      </c>
      <c r="D295" s="260">
        <v>1</v>
      </c>
      <c r="E295" s="249"/>
      <c r="F295" s="249"/>
      <c r="G295" s="249"/>
      <c r="H295" s="249"/>
      <c r="I295" s="249"/>
    </row>
    <row r="296" spans="1:9" x14ac:dyDescent="0.2">
      <c r="A296" s="257">
        <v>182</v>
      </c>
      <c r="B296" s="258">
        <v>1146</v>
      </c>
      <c r="C296" s="259" t="s">
        <v>248</v>
      </c>
      <c r="D296" s="260">
        <v>2</v>
      </c>
      <c r="E296" s="249"/>
      <c r="F296" s="249"/>
      <c r="G296" s="249"/>
      <c r="H296" s="249"/>
      <c r="I296" s="249"/>
    </row>
    <row r="297" spans="1:9" x14ac:dyDescent="0.2">
      <c r="A297" s="257">
        <v>183</v>
      </c>
      <c r="B297" s="258">
        <v>1147</v>
      </c>
      <c r="C297" s="259" t="s">
        <v>248</v>
      </c>
      <c r="D297" s="260">
        <v>1</v>
      </c>
      <c r="E297" s="249"/>
      <c r="F297" s="249"/>
      <c r="G297" s="249"/>
      <c r="H297" s="249"/>
      <c r="I297" s="249"/>
    </row>
    <row r="298" spans="1:9" x14ac:dyDescent="0.2">
      <c r="A298" s="257">
        <v>183</v>
      </c>
      <c r="B298" s="258">
        <v>1148</v>
      </c>
      <c r="C298" s="259" t="s">
        <v>248</v>
      </c>
      <c r="D298" s="260">
        <v>2</v>
      </c>
      <c r="E298" s="249"/>
      <c r="F298" s="249"/>
      <c r="G298" s="249"/>
      <c r="H298" s="249"/>
      <c r="I298" s="249"/>
    </row>
    <row r="299" spans="1:9" x14ac:dyDescent="0.2">
      <c r="A299" s="257">
        <v>184</v>
      </c>
      <c r="B299" s="258">
        <v>1149</v>
      </c>
      <c r="C299" s="259" t="s">
        <v>248</v>
      </c>
      <c r="D299" s="260">
        <v>1</v>
      </c>
      <c r="E299" s="249"/>
      <c r="F299" s="249"/>
      <c r="G299" s="249"/>
      <c r="H299" s="249"/>
      <c r="I299" s="249"/>
    </row>
    <row r="300" spans="1:9" x14ac:dyDescent="0.2">
      <c r="A300" s="257">
        <v>184</v>
      </c>
      <c r="B300" s="258">
        <v>1150</v>
      </c>
      <c r="C300" s="259" t="s">
        <v>248</v>
      </c>
      <c r="D300" s="260">
        <v>2</v>
      </c>
      <c r="E300" s="249"/>
      <c r="F300" s="249"/>
      <c r="G300" s="249"/>
      <c r="H300" s="249"/>
      <c r="I300" s="249"/>
    </row>
    <row r="301" spans="1:9" x14ac:dyDescent="0.2">
      <c r="A301" s="257">
        <v>185</v>
      </c>
      <c r="B301" s="258">
        <v>1151</v>
      </c>
      <c r="C301" s="259" t="s">
        <v>248</v>
      </c>
      <c r="D301" s="260">
        <v>1</v>
      </c>
      <c r="E301" s="249"/>
      <c r="F301" s="249"/>
      <c r="G301" s="249"/>
      <c r="H301" s="249"/>
      <c r="I301" s="249"/>
    </row>
    <row r="302" spans="1:9" x14ac:dyDescent="0.2">
      <c r="A302" s="257">
        <v>185</v>
      </c>
      <c r="B302" s="258">
        <v>1152</v>
      </c>
      <c r="C302" s="259" t="s">
        <v>248</v>
      </c>
      <c r="D302" s="260">
        <v>2</v>
      </c>
      <c r="E302" s="249"/>
      <c r="F302" s="249"/>
      <c r="G302" s="249"/>
      <c r="H302" s="249"/>
      <c r="I302" s="249"/>
    </row>
    <row r="303" spans="1:9" x14ac:dyDescent="0.2">
      <c r="A303" s="257">
        <v>186</v>
      </c>
      <c r="B303" s="258">
        <v>1153</v>
      </c>
      <c r="C303" s="259" t="s">
        <v>248</v>
      </c>
      <c r="D303" s="260">
        <v>1</v>
      </c>
      <c r="E303" s="249"/>
      <c r="F303" s="249"/>
      <c r="G303" s="249"/>
      <c r="H303" s="249"/>
      <c r="I303" s="249"/>
    </row>
    <row r="304" spans="1:9" x14ac:dyDescent="0.2">
      <c r="A304" s="257">
        <v>186</v>
      </c>
      <c r="B304" s="258">
        <v>1154</v>
      </c>
      <c r="C304" s="259" t="s">
        <v>248</v>
      </c>
      <c r="D304" s="260">
        <v>2</v>
      </c>
      <c r="E304" s="249"/>
      <c r="F304" s="249"/>
      <c r="G304" s="249"/>
      <c r="H304" s="249"/>
      <c r="I304" s="249"/>
    </row>
    <row r="305" spans="1:9" x14ac:dyDescent="0.2">
      <c r="A305" s="257">
        <v>187</v>
      </c>
      <c r="B305" s="258">
        <v>1324</v>
      </c>
      <c r="C305" s="259" t="s">
        <v>248</v>
      </c>
      <c r="D305" s="260">
        <v>2</v>
      </c>
      <c r="E305" s="249"/>
      <c r="F305" s="249"/>
      <c r="G305" s="249"/>
      <c r="H305" s="249"/>
      <c r="I305" s="249"/>
    </row>
    <row r="306" spans="1:9" x14ac:dyDescent="0.2">
      <c r="A306" s="257">
        <v>187</v>
      </c>
      <c r="B306" s="258">
        <v>1325</v>
      </c>
      <c r="C306" s="259" t="s">
        <v>248</v>
      </c>
      <c r="D306" s="260">
        <v>1</v>
      </c>
      <c r="E306" s="249"/>
      <c r="F306" s="249"/>
      <c r="G306" s="249"/>
      <c r="H306" s="249"/>
      <c r="I306" s="249"/>
    </row>
    <row r="307" spans="1:9" x14ac:dyDescent="0.2">
      <c r="A307" s="257">
        <v>188</v>
      </c>
      <c r="B307" s="258">
        <v>1191</v>
      </c>
      <c r="C307" s="259" t="s">
        <v>248</v>
      </c>
      <c r="D307" s="260">
        <v>2</v>
      </c>
      <c r="E307" s="249"/>
      <c r="F307" s="249"/>
      <c r="G307" s="249"/>
      <c r="H307" s="249"/>
      <c r="I307" s="249"/>
    </row>
    <row r="308" spans="1:9" x14ac:dyDescent="0.2">
      <c r="A308" s="257">
        <v>188</v>
      </c>
      <c r="B308" s="258">
        <v>1192</v>
      </c>
      <c r="C308" s="259" t="s">
        <v>248</v>
      </c>
      <c r="D308" s="260">
        <v>1</v>
      </c>
      <c r="E308" s="249"/>
      <c r="F308" s="249"/>
      <c r="G308" s="249"/>
      <c r="H308" s="249"/>
      <c r="I308" s="249"/>
    </row>
    <row r="309" spans="1:9" x14ac:dyDescent="0.2">
      <c r="A309" s="257">
        <v>189</v>
      </c>
      <c r="B309" s="258">
        <v>1233</v>
      </c>
      <c r="C309" s="259" t="s">
        <v>248</v>
      </c>
      <c r="D309" s="260" t="s">
        <v>448</v>
      </c>
      <c r="E309" s="249"/>
      <c r="F309" s="249"/>
      <c r="G309" s="249"/>
      <c r="H309" s="249"/>
      <c r="I309" s="249"/>
    </row>
    <row r="310" spans="1:9" x14ac:dyDescent="0.2">
      <c r="A310" s="257">
        <v>189</v>
      </c>
      <c r="B310" s="258">
        <v>1234</v>
      </c>
      <c r="C310" s="259" t="s">
        <v>248</v>
      </c>
      <c r="D310" s="260" t="s">
        <v>448</v>
      </c>
      <c r="E310" s="249"/>
      <c r="F310" s="249"/>
      <c r="G310" s="249"/>
      <c r="H310" s="249"/>
      <c r="I310" s="249"/>
    </row>
    <row r="311" spans="1:9" x14ac:dyDescent="0.2">
      <c r="A311" s="257">
        <v>190</v>
      </c>
      <c r="B311" s="258">
        <v>1238</v>
      </c>
      <c r="C311" s="259" t="s">
        <v>248</v>
      </c>
      <c r="D311" s="260" t="s">
        <v>448</v>
      </c>
      <c r="E311" s="249"/>
      <c r="F311" s="249"/>
      <c r="G311" s="249"/>
      <c r="H311" s="249"/>
      <c r="I311" s="249"/>
    </row>
    <row r="312" spans="1:9" x14ac:dyDescent="0.2">
      <c r="A312" s="257">
        <v>190</v>
      </c>
      <c r="B312" s="258">
        <v>1239</v>
      </c>
      <c r="C312" s="259" t="s">
        <v>248</v>
      </c>
      <c r="D312" s="260" t="s">
        <v>448</v>
      </c>
      <c r="E312" s="249"/>
      <c r="F312" s="249"/>
      <c r="G312" s="249"/>
      <c r="H312" s="249"/>
      <c r="I312" s="249"/>
    </row>
    <row r="313" spans="1:9" x14ac:dyDescent="0.2">
      <c r="A313" s="257">
        <v>191</v>
      </c>
      <c r="B313" s="258">
        <v>1240</v>
      </c>
      <c r="C313" s="259" t="s">
        <v>248</v>
      </c>
      <c r="D313" s="260" t="s">
        <v>448</v>
      </c>
      <c r="E313" s="249"/>
      <c r="F313" s="249"/>
      <c r="G313" s="249"/>
      <c r="H313" s="249"/>
      <c r="I313" s="249"/>
    </row>
    <row r="314" spans="1:9" x14ac:dyDescent="0.2">
      <c r="A314" s="257">
        <v>191</v>
      </c>
      <c r="B314" s="258">
        <v>1241</v>
      </c>
      <c r="C314" s="259" t="s">
        <v>248</v>
      </c>
      <c r="D314" s="260" t="s">
        <v>448</v>
      </c>
      <c r="E314" s="249"/>
      <c r="F314" s="249"/>
      <c r="G314" s="249"/>
      <c r="H314" s="249"/>
      <c r="I314" s="249"/>
    </row>
    <row r="315" spans="1:9" x14ac:dyDescent="0.2">
      <c r="A315" s="257">
        <v>192</v>
      </c>
      <c r="B315" s="258">
        <v>1242</v>
      </c>
      <c r="C315" s="259" t="s">
        <v>248</v>
      </c>
      <c r="D315" s="260" t="s">
        <v>448</v>
      </c>
      <c r="E315" s="249"/>
      <c r="F315" s="249"/>
      <c r="G315" s="249"/>
      <c r="H315" s="249"/>
      <c r="I315" s="249"/>
    </row>
    <row r="316" spans="1:9" x14ac:dyDescent="0.2">
      <c r="A316" s="257">
        <v>192</v>
      </c>
      <c r="B316" s="258">
        <v>1243</v>
      </c>
      <c r="C316" s="259" t="s">
        <v>248</v>
      </c>
      <c r="D316" s="260" t="s">
        <v>448</v>
      </c>
      <c r="E316" s="249"/>
      <c r="F316" s="249"/>
      <c r="G316" s="249"/>
      <c r="H316" s="249"/>
      <c r="I316" s="249"/>
    </row>
    <row r="317" spans="1:9" x14ac:dyDescent="0.2">
      <c r="A317" s="257">
        <v>193</v>
      </c>
      <c r="B317" s="258">
        <v>1244</v>
      </c>
      <c r="C317" s="259" t="s">
        <v>248</v>
      </c>
      <c r="D317" s="260" t="s">
        <v>448</v>
      </c>
      <c r="E317" s="249"/>
      <c r="F317" s="249"/>
      <c r="G317" s="249"/>
      <c r="H317" s="249"/>
      <c r="I317" s="249"/>
    </row>
    <row r="318" spans="1:9" x14ac:dyDescent="0.2">
      <c r="A318" s="257">
        <v>193</v>
      </c>
      <c r="B318" s="258">
        <v>1245</v>
      </c>
      <c r="C318" s="259" t="s">
        <v>248</v>
      </c>
      <c r="D318" s="260" t="s">
        <v>448</v>
      </c>
      <c r="E318" s="249"/>
      <c r="F318" s="249"/>
      <c r="G318" s="249"/>
      <c r="H318" s="249"/>
      <c r="I318" s="249"/>
    </row>
    <row r="319" spans="1:9" x14ac:dyDescent="0.2">
      <c r="A319" s="257">
        <v>194</v>
      </c>
      <c r="B319" s="258">
        <v>1246</v>
      </c>
      <c r="C319" s="259" t="s">
        <v>248</v>
      </c>
      <c r="D319" s="260" t="s">
        <v>448</v>
      </c>
      <c r="E319" s="249"/>
      <c r="F319" s="249"/>
      <c r="G319" s="249"/>
      <c r="H319" s="249"/>
      <c r="I319" s="249"/>
    </row>
    <row r="320" spans="1:9" x14ac:dyDescent="0.2">
      <c r="A320" s="257">
        <v>194</v>
      </c>
      <c r="B320" s="258">
        <v>1247</v>
      </c>
      <c r="C320" s="259" t="s">
        <v>248</v>
      </c>
      <c r="D320" s="260" t="s">
        <v>448</v>
      </c>
      <c r="E320" s="249"/>
      <c r="F320" s="249"/>
      <c r="G320" s="249"/>
      <c r="H320" s="249"/>
      <c r="I320" s="249"/>
    </row>
    <row r="321" spans="1:9" x14ac:dyDescent="0.2">
      <c r="A321" s="257">
        <v>195</v>
      </c>
      <c r="B321" s="258">
        <v>1248</v>
      </c>
      <c r="C321" s="259" t="s">
        <v>248</v>
      </c>
      <c r="D321" s="260" t="s">
        <v>448</v>
      </c>
      <c r="E321" s="249"/>
      <c r="F321" s="249"/>
      <c r="G321" s="249"/>
      <c r="H321" s="249"/>
      <c r="I321" s="249"/>
    </row>
    <row r="322" spans="1:9" x14ac:dyDescent="0.2">
      <c r="A322" s="257">
        <v>195</v>
      </c>
      <c r="B322" s="258">
        <v>1249</v>
      </c>
      <c r="C322" s="259" t="s">
        <v>248</v>
      </c>
      <c r="D322" s="260" t="s">
        <v>448</v>
      </c>
      <c r="E322" s="249"/>
      <c r="F322" s="249"/>
      <c r="G322" s="249"/>
      <c r="H322" s="249"/>
      <c r="I322" s="249"/>
    </row>
    <row r="323" spans="1:9" x14ac:dyDescent="0.2">
      <c r="A323" s="257">
        <v>196</v>
      </c>
      <c r="B323" s="258">
        <v>1250</v>
      </c>
      <c r="C323" s="259" t="s">
        <v>248</v>
      </c>
      <c r="D323" s="260" t="s">
        <v>448</v>
      </c>
      <c r="E323" s="249"/>
      <c r="F323" s="249"/>
      <c r="G323" s="249"/>
      <c r="H323" s="249"/>
      <c r="I323" s="249"/>
    </row>
    <row r="324" spans="1:9" x14ac:dyDescent="0.2">
      <c r="A324" s="257">
        <v>196</v>
      </c>
      <c r="B324" s="258">
        <v>1251</v>
      </c>
      <c r="C324" s="259" t="s">
        <v>248</v>
      </c>
      <c r="D324" s="260" t="s">
        <v>448</v>
      </c>
      <c r="E324" s="249"/>
      <c r="F324" s="249"/>
      <c r="G324" s="249"/>
      <c r="H324" s="249"/>
      <c r="I324" s="249"/>
    </row>
    <row r="325" spans="1:9" x14ac:dyDescent="0.2">
      <c r="A325" s="257">
        <v>197</v>
      </c>
      <c r="B325" s="258">
        <v>1252</v>
      </c>
      <c r="C325" s="259" t="s">
        <v>248</v>
      </c>
      <c r="D325" s="260" t="s">
        <v>448</v>
      </c>
      <c r="E325" s="249"/>
      <c r="F325" s="249"/>
      <c r="G325" s="249"/>
      <c r="H325" s="249"/>
      <c r="I325" s="249"/>
    </row>
    <row r="326" spans="1:9" x14ac:dyDescent="0.2">
      <c r="A326" s="257">
        <v>197</v>
      </c>
      <c r="B326" s="258">
        <v>1253</v>
      </c>
      <c r="C326" s="259" t="s">
        <v>248</v>
      </c>
      <c r="D326" s="260" t="s">
        <v>448</v>
      </c>
      <c r="E326" s="249"/>
      <c r="F326" s="249"/>
      <c r="G326" s="249"/>
      <c r="H326" s="249"/>
      <c r="I326" s="249"/>
    </row>
    <row r="327" spans="1:9" x14ac:dyDescent="0.2">
      <c r="A327" s="257">
        <v>198</v>
      </c>
      <c r="B327" s="258">
        <v>1254</v>
      </c>
      <c r="C327" s="259" t="s">
        <v>248</v>
      </c>
      <c r="D327" s="260" t="s">
        <v>448</v>
      </c>
      <c r="E327" s="249"/>
      <c r="F327" s="249"/>
      <c r="G327" s="249"/>
      <c r="H327" s="249"/>
      <c r="I327" s="249"/>
    </row>
    <row r="328" spans="1:9" x14ac:dyDescent="0.2">
      <c r="A328" s="257">
        <v>198</v>
      </c>
      <c r="B328" s="258">
        <v>1255</v>
      </c>
      <c r="C328" s="259" t="s">
        <v>248</v>
      </c>
      <c r="D328" s="260" t="s">
        <v>448</v>
      </c>
      <c r="E328" s="249"/>
      <c r="F328" s="249"/>
      <c r="G328" s="249"/>
      <c r="H328" s="249"/>
      <c r="I328" s="249"/>
    </row>
    <row r="329" spans="1:9" x14ac:dyDescent="0.2">
      <c r="A329" s="257">
        <v>199</v>
      </c>
      <c r="B329" s="258">
        <v>1256</v>
      </c>
      <c r="C329" s="259" t="s">
        <v>248</v>
      </c>
      <c r="D329" s="260" t="s">
        <v>448</v>
      </c>
      <c r="E329" s="249"/>
      <c r="F329" s="249"/>
      <c r="G329" s="249"/>
      <c r="H329" s="249"/>
      <c r="I329" s="249"/>
    </row>
    <row r="330" spans="1:9" x14ac:dyDescent="0.2">
      <c r="A330" s="257">
        <v>199</v>
      </c>
      <c r="B330" s="258">
        <v>1257</v>
      </c>
      <c r="C330" s="259" t="s">
        <v>248</v>
      </c>
      <c r="D330" s="260" t="s">
        <v>448</v>
      </c>
      <c r="E330" s="249"/>
      <c r="F330" s="249"/>
      <c r="G330" s="249"/>
      <c r="H330" s="249"/>
      <c r="I330" s="249"/>
    </row>
    <row r="331" spans="1:9" x14ac:dyDescent="0.2">
      <c r="A331" s="257">
        <v>201</v>
      </c>
      <c r="B331" s="258">
        <v>1265</v>
      </c>
      <c r="C331" s="259" t="s">
        <v>248</v>
      </c>
      <c r="D331" s="260" t="s">
        <v>448</v>
      </c>
      <c r="E331" s="249"/>
      <c r="F331" s="249"/>
      <c r="G331" s="249"/>
      <c r="H331" s="249"/>
      <c r="I331" s="249"/>
    </row>
    <row r="332" spans="1:9" x14ac:dyDescent="0.2">
      <c r="A332" s="257">
        <v>201</v>
      </c>
      <c r="B332" s="258">
        <v>1266</v>
      </c>
      <c r="C332" s="259" t="s">
        <v>248</v>
      </c>
      <c r="D332" s="260" t="s">
        <v>448</v>
      </c>
      <c r="E332" s="249"/>
      <c r="F332" s="249"/>
      <c r="G332" s="249"/>
      <c r="H332" s="249"/>
      <c r="I332" s="249"/>
    </row>
    <row r="333" spans="1:9" x14ac:dyDescent="0.2">
      <c r="A333" s="257">
        <v>202</v>
      </c>
      <c r="B333" s="258">
        <v>1267</v>
      </c>
      <c r="C333" s="259" t="s">
        <v>248</v>
      </c>
      <c r="D333" s="260" t="s">
        <v>448</v>
      </c>
      <c r="E333" s="249"/>
      <c r="F333" s="249"/>
      <c r="G333" s="249"/>
      <c r="H333" s="249"/>
      <c r="I333" s="249"/>
    </row>
    <row r="334" spans="1:9" x14ac:dyDescent="0.2">
      <c r="A334" s="257">
        <v>202</v>
      </c>
      <c r="B334" s="258">
        <v>1268</v>
      </c>
      <c r="C334" s="259" t="s">
        <v>248</v>
      </c>
      <c r="D334" s="260" t="s">
        <v>448</v>
      </c>
      <c r="E334" s="249"/>
      <c r="F334" s="249"/>
      <c r="G334" s="249"/>
      <c r="H334" s="249"/>
      <c r="I334" s="249"/>
    </row>
    <row r="335" spans="1:9" x14ac:dyDescent="0.2">
      <c r="A335" s="257">
        <v>203</v>
      </c>
      <c r="B335" s="258">
        <v>1269</v>
      </c>
      <c r="C335" s="259" t="s">
        <v>248</v>
      </c>
      <c r="D335" s="260" t="s">
        <v>448</v>
      </c>
      <c r="E335" s="249"/>
      <c r="F335" s="249"/>
      <c r="G335" s="249"/>
      <c r="H335" s="249"/>
      <c r="I335" s="249"/>
    </row>
    <row r="336" spans="1:9" x14ac:dyDescent="0.2">
      <c r="A336" s="257">
        <v>203</v>
      </c>
      <c r="B336" s="258">
        <v>1270</v>
      </c>
      <c r="C336" s="259" t="s">
        <v>248</v>
      </c>
      <c r="D336" s="260" t="s">
        <v>448</v>
      </c>
      <c r="E336" s="249"/>
      <c r="F336" s="249"/>
      <c r="G336" s="249"/>
      <c r="H336" s="249"/>
      <c r="I336" s="249"/>
    </row>
    <row r="337" spans="1:9" x14ac:dyDescent="0.2">
      <c r="A337" s="257">
        <v>204</v>
      </c>
      <c r="B337" s="258">
        <v>1271</v>
      </c>
      <c r="C337" s="259" t="s">
        <v>248</v>
      </c>
      <c r="D337" s="260" t="s">
        <v>448</v>
      </c>
      <c r="E337" s="249"/>
      <c r="F337" s="249"/>
      <c r="G337" s="249"/>
      <c r="H337" s="249"/>
      <c r="I337" s="249"/>
    </row>
    <row r="338" spans="1:9" x14ac:dyDescent="0.2">
      <c r="A338" s="257">
        <v>204</v>
      </c>
      <c r="B338" s="258">
        <v>1272</v>
      </c>
      <c r="C338" s="259" t="s">
        <v>248</v>
      </c>
      <c r="D338" s="260" t="s">
        <v>448</v>
      </c>
      <c r="E338" s="249"/>
      <c r="F338" s="249"/>
      <c r="G338" s="249"/>
      <c r="H338" s="249"/>
      <c r="I338" s="249"/>
    </row>
    <row r="339" spans="1:9" x14ac:dyDescent="0.2">
      <c r="A339" s="257">
        <v>205</v>
      </c>
      <c r="B339" s="258">
        <v>1273</v>
      </c>
      <c r="C339" s="259" t="s">
        <v>248</v>
      </c>
      <c r="D339" s="260" t="s">
        <v>448</v>
      </c>
      <c r="E339" s="249"/>
      <c r="F339" s="249"/>
      <c r="G339" s="249"/>
      <c r="H339" s="249"/>
      <c r="I339" s="249"/>
    </row>
    <row r="340" spans="1:9" x14ac:dyDescent="0.2">
      <c r="A340" s="257">
        <v>205</v>
      </c>
      <c r="B340" s="258">
        <v>1274</v>
      </c>
      <c r="C340" s="259" t="s">
        <v>248</v>
      </c>
      <c r="D340" s="260" t="s">
        <v>448</v>
      </c>
      <c r="E340" s="249"/>
      <c r="F340" s="249"/>
      <c r="G340" s="249"/>
      <c r="H340" s="249"/>
      <c r="I340" s="249"/>
    </row>
    <row r="341" spans="1:9" x14ac:dyDescent="0.2">
      <c r="A341" s="257">
        <v>206</v>
      </c>
      <c r="B341" s="258">
        <v>1275</v>
      </c>
      <c r="C341" s="259" t="s">
        <v>248</v>
      </c>
      <c r="D341" s="260" t="s">
        <v>448</v>
      </c>
      <c r="E341" s="249"/>
      <c r="F341" s="249"/>
      <c r="G341" s="249"/>
      <c r="H341" s="249"/>
      <c r="I341" s="249"/>
    </row>
    <row r="342" spans="1:9" x14ac:dyDescent="0.2">
      <c r="A342" s="257">
        <v>206</v>
      </c>
      <c r="B342" s="258">
        <v>1276</v>
      </c>
      <c r="C342" s="259" t="s">
        <v>248</v>
      </c>
      <c r="D342" s="260" t="s">
        <v>448</v>
      </c>
      <c r="E342" s="249"/>
      <c r="F342" s="249"/>
      <c r="G342" s="249"/>
      <c r="H342" s="249"/>
      <c r="I342" s="249"/>
    </row>
    <row r="343" spans="1:9" x14ac:dyDescent="0.2">
      <c r="A343" s="257">
        <v>207</v>
      </c>
      <c r="B343" s="258">
        <v>1277</v>
      </c>
      <c r="C343" s="259" t="s">
        <v>248</v>
      </c>
      <c r="D343" s="260" t="s">
        <v>448</v>
      </c>
      <c r="E343" s="249"/>
      <c r="F343" s="249"/>
      <c r="G343" s="249"/>
      <c r="H343" s="249"/>
      <c r="I343" s="249"/>
    </row>
    <row r="344" spans="1:9" x14ac:dyDescent="0.2">
      <c r="A344" s="257">
        <v>207</v>
      </c>
      <c r="B344" s="258">
        <v>1278</v>
      </c>
      <c r="C344" s="259" t="s">
        <v>248</v>
      </c>
      <c r="D344" s="260" t="s">
        <v>448</v>
      </c>
      <c r="E344" s="249"/>
      <c r="F344" s="249"/>
      <c r="G344" s="249"/>
      <c r="H344" s="249"/>
      <c r="I344" s="249"/>
    </row>
    <row r="345" spans="1:9" x14ac:dyDescent="0.2">
      <c r="A345" s="257">
        <v>208</v>
      </c>
      <c r="B345" s="258">
        <v>1279</v>
      </c>
      <c r="C345" s="259" t="s">
        <v>248</v>
      </c>
      <c r="D345" s="260" t="s">
        <v>448</v>
      </c>
      <c r="E345" s="249"/>
      <c r="F345" s="249"/>
      <c r="G345" s="249"/>
      <c r="H345" s="249"/>
      <c r="I345" s="249"/>
    </row>
    <row r="346" spans="1:9" x14ac:dyDescent="0.2">
      <c r="A346" s="257">
        <v>208</v>
      </c>
      <c r="B346" s="258">
        <v>1280</v>
      </c>
      <c r="C346" s="259" t="s">
        <v>248</v>
      </c>
      <c r="D346" s="260" t="s">
        <v>448</v>
      </c>
      <c r="E346" s="249"/>
      <c r="F346" s="249"/>
      <c r="G346" s="249"/>
      <c r="H346" s="249"/>
      <c r="I346" s="249"/>
    </row>
    <row r="347" spans="1:9" x14ac:dyDescent="0.2">
      <c r="A347" s="257">
        <v>209</v>
      </c>
      <c r="B347" s="258">
        <v>1286</v>
      </c>
      <c r="C347" s="259" t="s">
        <v>248</v>
      </c>
      <c r="D347" s="260">
        <v>2</v>
      </c>
      <c r="E347" s="249"/>
      <c r="F347" s="249"/>
      <c r="G347" s="249"/>
      <c r="H347" s="249"/>
      <c r="I347" s="249"/>
    </row>
    <row r="348" spans="1:9" x14ac:dyDescent="0.2">
      <c r="A348" s="257">
        <v>209</v>
      </c>
      <c r="B348" s="258">
        <v>1287</v>
      </c>
      <c r="C348" s="259" t="s">
        <v>248</v>
      </c>
      <c r="D348" s="260">
        <v>1</v>
      </c>
      <c r="E348" s="249"/>
      <c r="F348" s="249"/>
      <c r="G348" s="249"/>
      <c r="H348" s="249"/>
      <c r="I348" s="249"/>
    </row>
    <row r="349" spans="1:9" x14ac:dyDescent="0.2">
      <c r="A349" s="257">
        <v>210</v>
      </c>
      <c r="B349" s="258">
        <v>1293</v>
      </c>
      <c r="C349" s="259" t="s">
        <v>248</v>
      </c>
      <c r="D349" s="260">
        <v>2</v>
      </c>
      <c r="E349" s="249"/>
      <c r="F349" s="249"/>
      <c r="G349" s="249"/>
      <c r="H349" s="249"/>
      <c r="I349" s="249"/>
    </row>
    <row r="350" spans="1:9" x14ac:dyDescent="0.2">
      <c r="A350" s="257">
        <v>210</v>
      </c>
      <c r="B350" s="258">
        <v>1294</v>
      </c>
      <c r="C350" s="259" t="s">
        <v>248</v>
      </c>
      <c r="D350" s="260">
        <v>1</v>
      </c>
      <c r="E350" s="249"/>
      <c r="F350" s="249"/>
      <c r="G350" s="249"/>
      <c r="H350" s="249"/>
      <c r="I350" s="249"/>
    </row>
    <row r="351" spans="1:9" x14ac:dyDescent="0.2">
      <c r="A351" s="257">
        <v>211</v>
      </c>
      <c r="B351" s="258">
        <v>1295</v>
      </c>
      <c r="C351" s="259" t="s">
        <v>248</v>
      </c>
      <c r="D351" s="260">
        <v>2</v>
      </c>
      <c r="E351" s="249"/>
      <c r="F351" s="249"/>
      <c r="G351" s="249"/>
      <c r="H351" s="249"/>
      <c r="I351" s="249"/>
    </row>
    <row r="352" spans="1:9" x14ac:dyDescent="0.2">
      <c r="A352" s="257">
        <v>211</v>
      </c>
      <c r="B352" s="258">
        <v>1296</v>
      </c>
      <c r="C352" s="259" t="s">
        <v>248</v>
      </c>
      <c r="D352" s="260">
        <v>1</v>
      </c>
      <c r="E352" s="249"/>
      <c r="F352" s="249"/>
      <c r="G352" s="249"/>
      <c r="H352" s="249"/>
      <c r="I352" s="249"/>
    </row>
    <row r="353" spans="1:9" x14ac:dyDescent="0.2">
      <c r="A353" s="257">
        <v>212</v>
      </c>
      <c r="B353" s="258">
        <v>1297</v>
      </c>
      <c r="C353" s="259" t="s">
        <v>248</v>
      </c>
      <c r="D353" s="260">
        <v>2</v>
      </c>
      <c r="E353" s="249"/>
      <c r="F353" s="249"/>
      <c r="G353" s="249"/>
      <c r="H353" s="249"/>
      <c r="I353" s="249"/>
    </row>
    <row r="354" spans="1:9" x14ac:dyDescent="0.2">
      <c r="A354" s="257">
        <v>212</v>
      </c>
      <c r="B354" s="258">
        <v>1298</v>
      </c>
      <c r="C354" s="259" t="s">
        <v>248</v>
      </c>
      <c r="D354" s="260">
        <v>1</v>
      </c>
      <c r="E354" s="249"/>
      <c r="F354" s="249"/>
      <c r="G354" s="249"/>
      <c r="H354" s="249"/>
      <c r="I354" s="249"/>
    </row>
    <row r="355" spans="1:9" x14ac:dyDescent="0.2">
      <c r="A355" s="257">
        <v>213</v>
      </c>
      <c r="B355" s="258">
        <v>1299</v>
      </c>
      <c r="C355" s="259" t="s">
        <v>248</v>
      </c>
      <c r="D355" s="260">
        <v>2</v>
      </c>
      <c r="E355" s="249"/>
      <c r="F355" s="249"/>
      <c r="G355" s="249"/>
      <c r="H355" s="249"/>
      <c r="I355" s="249"/>
    </row>
    <row r="356" spans="1:9" x14ac:dyDescent="0.2">
      <c r="A356" s="257">
        <v>213</v>
      </c>
      <c r="B356" s="258">
        <v>1300</v>
      </c>
      <c r="C356" s="259" t="s">
        <v>248</v>
      </c>
      <c r="D356" s="260">
        <v>1</v>
      </c>
      <c r="E356" s="249"/>
      <c r="F356" s="249"/>
      <c r="G356" s="249"/>
      <c r="H356" s="249"/>
      <c r="I356" s="249"/>
    </row>
    <row r="357" spans="1:9" x14ac:dyDescent="0.2">
      <c r="A357" s="257">
        <v>214</v>
      </c>
      <c r="B357" s="258">
        <v>1326</v>
      </c>
      <c r="C357" s="259" t="s">
        <v>248</v>
      </c>
      <c r="D357" s="260">
        <v>2</v>
      </c>
      <c r="E357" s="249"/>
      <c r="F357" s="249"/>
      <c r="G357" s="249"/>
      <c r="H357" s="249"/>
      <c r="I357" s="249"/>
    </row>
    <row r="358" spans="1:9" x14ac:dyDescent="0.2">
      <c r="A358" s="257">
        <v>214</v>
      </c>
      <c r="B358" s="258">
        <v>1327</v>
      </c>
      <c r="C358" s="259" t="s">
        <v>248</v>
      </c>
      <c r="D358" s="260">
        <v>1</v>
      </c>
      <c r="E358" s="249"/>
      <c r="F358" s="249"/>
      <c r="G358" s="249"/>
      <c r="H358" s="249"/>
      <c r="I358" s="249"/>
    </row>
    <row r="359" spans="1:9" x14ac:dyDescent="0.2">
      <c r="A359" s="257">
        <v>215</v>
      </c>
      <c r="B359" s="258">
        <v>1328</v>
      </c>
      <c r="C359" s="259" t="s">
        <v>248</v>
      </c>
      <c r="D359" s="260">
        <v>2</v>
      </c>
      <c r="E359" s="249"/>
      <c r="F359" s="249"/>
      <c r="G359" s="249"/>
      <c r="H359" s="249"/>
      <c r="I359" s="249"/>
    </row>
    <row r="360" spans="1:9" x14ac:dyDescent="0.2">
      <c r="A360" s="257">
        <v>215</v>
      </c>
      <c r="B360" s="258">
        <v>1329</v>
      </c>
      <c r="C360" s="259" t="s">
        <v>248</v>
      </c>
      <c r="D360" s="260">
        <v>1</v>
      </c>
      <c r="E360" s="249"/>
      <c r="F360" s="249"/>
      <c r="G360" s="249"/>
      <c r="H360" s="249"/>
      <c r="I360" s="249"/>
    </row>
    <row r="361" spans="1:9" x14ac:dyDescent="0.2">
      <c r="A361" s="257">
        <v>216</v>
      </c>
      <c r="B361" s="258">
        <v>1330</v>
      </c>
      <c r="C361" s="259" t="s">
        <v>248</v>
      </c>
      <c r="D361" s="260">
        <v>2</v>
      </c>
      <c r="E361" s="249"/>
      <c r="F361" s="249"/>
      <c r="G361" s="249"/>
      <c r="H361" s="249"/>
      <c r="I361" s="249"/>
    </row>
    <row r="362" spans="1:9" x14ac:dyDescent="0.2">
      <c r="A362" s="257">
        <v>216</v>
      </c>
      <c r="B362" s="258">
        <v>1331</v>
      </c>
      <c r="C362" s="259" t="s">
        <v>248</v>
      </c>
      <c r="D362" s="260">
        <v>1</v>
      </c>
      <c r="E362" s="249"/>
      <c r="F362" s="249"/>
      <c r="G362" s="249"/>
      <c r="H362" s="249"/>
      <c r="I362" s="249"/>
    </row>
    <row r="363" spans="1:9" x14ac:dyDescent="0.2">
      <c r="A363" s="257">
        <v>217</v>
      </c>
      <c r="B363" s="258">
        <v>1332</v>
      </c>
      <c r="C363" s="259" t="s">
        <v>248</v>
      </c>
      <c r="D363" s="260">
        <v>2</v>
      </c>
      <c r="E363" s="249"/>
      <c r="F363" s="249"/>
      <c r="G363" s="249"/>
      <c r="H363" s="249"/>
      <c r="I363" s="249"/>
    </row>
    <row r="364" spans="1:9" x14ac:dyDescent="0.2">
      <c r="A364" s="257">
        <v>217</v>
      </c>
      <c r="B364" s="258">
        <v>1333</v>
      </c>
      <c r="C364" s="259" t="s">
        <v>248</v>
      </c>
      <c r="D364" s="260">
        <v>1</v>
      </c>
      <c r="E364" s="249"/>
      <c r="F364" s="249"/>
      <c r="G364" s="249"/>
      <c r="H364" s="249"/>
      <c r="I364" s="249"/>
    </row>
    <row r="365" spans="1:9" x14ac:dyDescent="0.2">
      <c r="A365" s="257">
        <v>218</v>
      </c>
      <c r="B365" s="258">
        <v>1334</v>
      </c>
      <c r="C365" s="259" t="s">
        <v>248</v>
      </c>
      <c r="D365" s="260">
        <v>2</v>
      </c>
      <c r="E365" s="249"/>
      <c r="F365" s="249"/>
      <c r="G365" s="249"/>
      <c r="H365" s="249"/>
      <c r="I365" s="249"/>
    </row>
    <row r="366" spans="1:9" x14ac:dyDescent="0.2">
      <c r="A366" s="257">
        <v>218</v>
      </c>
      <c r="B366" s="258">
        <v>1335</v>
      </c>
      <c r="C366" s="259" t="s">
        <v>248</v>
      </c>
      <c r="D366" s="260">
        <v>1</v>
      </c>
      <c r="E366" s="249"/>
      <c r="F366" s="249"/>
      <c r="G366" s="249"/>
      <c r="H366" s="249"/>
      <c r="I366" s="249"/>
    </row>
    <row r="367" spans="1:9" x14ac:dyDescent="0.2">
      <c r="A367" s="257">
        <v>219</v>
      </c>
      <c r="B367" s="258">
        <v>1336</v>
      </c>
      <c r="C367" s="259" t="s">
        <v>248</v>
      </c>
      <c r="D367" s="260">
        <v>2</v>
      </c>
      <c r="E367" s="249"/>
      <c r="F367" s="249"/>
      <c r="G367" s="249"/>
      <c r="H367" s="249"/>
      <c r="I367" s="249"/>
    </row>
    <row r="368" spans="1:9" x14ac:dyDescent="0.2">
      <c r="A368" s="257">
        <v>219</v>
      </c>
      <c r="B368" s="258">
        <v>1337</v>
      </c>
      <c r="C368" s="259" t="s">
        <v>248</v>
      </c>
      <c r="D368" s="260">
        <v>1</v>
      </c>
      <c r="E368" s="249"/>
      <c r="F368" s="249"/>
      <c r="G368" s="249"/>
      <c r="H368" s="249"/>
      <c r="I368" s="249"/>
    </row>
    <row r="369" spans="1:9" x14ac:dyDescent="0.2">
      <c r="A369" s="257">
        <v>220</v>
      </c>
      <c r="B369" s="258">
        <v>1338</v>
      </c>
      <c r="C369" s="259" t="s">
        <v>248</v>
      </c>
      <c r="D369" s="260">
        <v>2</v>
      </c>
      <c r="E369" s="249"/>
      <c r="F369" s="249"/>
      <c r="G369" s="249"/>
      <c r="H369" s="249"/>
      <c r="I369" s="249"/>
    </row>
    <row r="370" spans="1:9" x14ac:dyDescent="0.2">
      <c r="A370" s="257">
        <v>220</v>
      </c>
      <c r="B370" s="258">
        <v>1339</v>
      </c>
      <c r="C370" s="259" t="s">
        <v>248</v>
      </c>
      <c r="D370" s="260">
        <v>1</v>
      </c>
      <c r="E370" s="249"/>
      <c r="F370" s="249"/>
      <c r="G370" s="249"/>
      <c r="H370" s="249"/>
      <c r="I370" s="249"/>
    </row>
    <row r="371" spans="1:9" x14ac:dyDescent="0.2">
      <c r="A371" s="257">
        <v>221</v>
      </c>
      <c r="B371" s="258">
        <v>1340</v>
      </c>
      <c r="C371" s="259" t="s">
        <v>248</v>
      </c>
      <c r="D371" s="260">
        <v>2</v>
      </c>
      <c r="E371" s="249"/>
      <c r="F371" s="249"/>
      <c r="G371" s="249"/>
      <c r="H371" s="249"/>
      <c r="I371" s="249"/>
    </row>
    <row r="372" spans="1:9" x14ac:dyDescent="0.2">
      <c r="A372" s="257">
        <v>221</v>
      </c>
      <c r="B372" s="258">
        <v>1341</v>
      </c>
      <c r="C372" s="259" t="s">
        <v>248</v>
      </c>
      <c r="D372" s="260">
        <v>1</v>
      </c>
      <c r="E372" s="249"/>
      <c r="F372" s="249"/>
      <c r="G372" s="249"/>
      <c r="H372" s="249"/>
      <c r="I372" s="249"/>
    </row>
    <row r="373" spans="1:9" x14ac:dyDescent="0.2">
      <c r="A373" s="257">
        <v>222</v>
      </c>
      <c r="B373" s="258">
        <v>1342</v>
      </c>
      <c r="C373" s="259" t="s">
        <v>248</v>
      </c>
      <c r="D373" s="260">
        <v>2</v>
      </c>
      <c r="E373" s="249"/>
      <c r="F373" s="249"/>
      <c r="G373" s="249"/>
      <c r="H373" s="249"/>
      <c r="I373" s="249"/>
    </row>
    <row r="374" spans="1:9" x14ac:dyDescent="0.2">
      <c r="A374" s="257">
        <v>222</v>
      </c>
      <c r="B374" s="258">
        <v>1343</v>
      </c>
      <c r="C374" s="259" t="s">
        <v>248</v>
      </c>
      <c r="D374" s="260">
        <v>1</v>
      </c>
      <c r="E374" s="249"/>
      <c r="F374" s="249"/>
      <c r="G374" s="249"/>
      <c r="H374" s="249"/>
      <c r="I374" s="249"/>
    </row>
    <row r="375" spans="1:9" x14ac:dyDescent="0.2">
      <c r="A375" s="257">
        <v>223</v>
      </c>
      <c r="B375" s="258">
        <v>1344</v>
      </c>
      <c r="C375" s="259" t="s">
        <v>248</v>
      </c>
      <c r="D375" s="260">
        <v>2</v>
      </c>
      <c r="E375" s="249"/>
      <c r="F375" s="249"/>
      <c r="G375" s="249"/>
      <c r="H375" s="249"/>
      <c r="I375" s="249"/>
    </row>
    <row r="376" spans="1:9" x14ac:dyDescent="0.2">
      <c r="A376" s="257">
        <v>223</v>
      </c>
      <c r="B376" s="258">
        <v>1345</v>
      </c>
      <c r="C376" s="259" t="s">
        <v>248</v>
      </c>
      <c r="D376" s="260">
        <v>1</v>
      </c>
      <c r="E376" s="249"/>
      <c r="F376" s="249"/>
      <c r="G376" s="249"/>
      <c r="H376" s="249"/>
      <c r="I376" s="249"/>
    </row>
    <row r="377" spans="1:9" x14ac:dyDescent="0.2">
      <c r="A377" s="257">
        <v>224</v>
      </c>
      <c r="B377" s="258">
        <v>1353</v>
      </c>
      <c r="C377" s="259" t="s">
        <v>248</v>
      </c>
      <c r="D377" s="260">
        <v>2</v>
      </c>
      <c r="E377" s="249"/>
      <c r="F377" s="249"/>
      <c r="G377" s="249"/>
      <c r="H377" s="249"/>
      <c r="I377" s="249"/>
    </row>
    <row r="378" spans="1:9" x14ac:dyDescent="0.2">
      <c r="A378" s="257">
        <v>224</v>
      </c>
      <c r="B378" s="258">
        <v>1354</v>
      </c>
      <c r="C378" s="259" t="s">
        <v>248</v>
      </c>
      <c r="D378" s="260">
        <v>1</v>
      </c>
      <c r="E378" s="249"/>
      <c r="F378" s="249"/>
      <c r="G378" s="249"/>
      <c r="H378" s="249"/>
      <c r="I378" s="249"/>
    </row>
    <row r="379" spans="1:9" x14ac:dyDescent="0.2">
      <c r="A379" s="257">
        <v>225</v>
      </c>
      <c r="B379" s="258">
        <v>1355</v>
      </c>
      <c r="C379" s="259" t="s">
        <v>248</v>
      </c>
      <c r="D379" s="260">
        <v>2</v>
      </c>
      <c r="E379" s="249"/>
      <c r="F379" s="249"/>
      <c r="G379" s="249"/>
      <c r="H379" s="249"/>
      <c r="I379" s="249"/>
    </row>
    <row r="380" spans="1:9" x14ac:dyDescent="0.2">
      <c r="A380" s="257">
        <v>225</v>
      </c>
      <c r="B380" s="258">
        <v>1356</v>
      </c>
      <c r="C380" s="259" t="s">
        <v>248</v>
      </c>
      <c r="D380" s="260">
        <v>1</v>
      </c>
      <c r="E380" s="249"/>
      <c r="F380" s="249"/>
      <c r="G380" s="249"/>
      <c r="H380" s="249"/>
      <c r="I380" s="249"/>
    </row>
    <row r="381" spans="1:9" x14ac:dyDescent="0.2">
      <c r="A381" s="257">
        <v>226</v>
      </c>
      <c r="B381" s="258">
        <v>1357</v>
      </c>
      <c r="C381" s="259" t="s">
        <v>248</v>
      </c>
      <c r="D381" s="260">
        <v>2</v>
      </c>
      <c r="E381" s="249"/>
      <c r="F381" s="249"/>
      <c r="G381" s="249"/>
      <c r="H381" s="249"/>
      <c r="I381" s="249"/>
    </row>
    <row r="382" spans="1:9" x14ac:dyDescent="0.2">
      <c r="A382" s="257">
        <v>226</v>
      </c>
      <c r="B382" s="258">
        <v>1358</v>
      </c>
      <c r="C382" s="259" t="s">
        <v>248</v>
      </c>
      <c r="D382" s="260">
        <v>1</v>
      </c>
      <c r="E382" s="249"/>
      <c r="F382" s="249"/>
      <c r="G382" s="249"/>
      <c r="H382" s="249"/>
      <c r="I382" s="249"/>
    </row>
    <row r="383" spans="1:9" x14ac:dyDescent="0.2">
      <c r="A383" s="257">
        <v>227</v>
      </c>
      <c r="B383" s="258">
        <v>1359</v>
      </c>
      <c r="C383" s="259" t="s">
        <v>248</v>
      </c>
      <c r="D383" s="260">
        <v>2</v>
      </c>
      <c r="E383" s="249"/>
      <c r="F383" s="249"/>
      <c r="G383" s="249"/>
      <c r="H383" s="249"/>
      <c r="I383" s="249"/>
    </row>
    <row r="384" spans="1:9" x14ac:dyDescent="0.2">
      <c r="A384" s="257">
        <v>227</v>
      </c>
      <c r="B384" s="258">
        <v>1360</v>
      </c>
      <c r="C384" s="259" t="s">
        <v>248</v>
      </c>
      <c r="D384" s="260">
        <v>1</v>
      </c>
      <c r="E384" s="249"/>
      <c r="F384" s="249"/>
      <c r="G384" s="249"/>
      <c r="H384" s="249"/>
      <c r="I384" s="249"/>
    </row>
    <row r="385" spans="1:9" x14ac:dyDescent="0.2">
      <c r="A385" s="257">
        <v>228</v>
      </c>
      <c r="B385" s="258">
        <v>1361</v>
      </c>
      <c r="C385" s="259" t="s">
        <v>259</v>
      </c>
      <c r="D385" s="260" t="s">
        <v>210</v>
      </c>
      <c r="E385" s="249"/>
      <c r="F385" s="249"/>
      <c r="G385" s="249"/>
      <c r="H385" s="249"/>
      <c r="I385" s="249"/>
    </row>
    <row r="386" spans="1:9" x14ac:dyDescent="0.2">
      <c r="A386" s="257">
        <v>228</v>
      </c>
      <c r="B386" s="258">
        <v>1399</v>
      </c>
      <c r="C386" s="259" t="s">
        <v>259</v>
      </c>
      <c r="D386" s="260" t="s">
        <v>210</v>
      </c>
      <c r="E386" s="249"/>
      <c r="F386" s="249"/>
      <c r="G386" s="249"/>
      <c r="H386" s="249"/>
      <c r="I386" s="249"/>
    </row>
    <row r="387" spans="1:9" x14ac:dyDescent="0.2">
      <c r="A387" s="257">
        <v>229</v>
      </c>
      <c r="B387" s="258">
        <v>1362</v>
      </c>
      <c r="C387" s="259" t="s">
        <v>259</v>
      </c>
      <c r="D387" s="260" t="s">
        <v>210</v>
      </c>
      <c r="E387" s="249"/>
      <c r="F387" s="249"/>
      <c r="G387" s="249"/>
      <c r="H387" s="249"/>
      <c r="I387" s="249"/>
    </row>
    <row r="388" spans="1:9" x14ac:dyDescent="0.2">
      <c r="A388" s="257">
        <v>229</v>
      </c>
      <c r="B388" s="258">
        <v>1400</v>
      </c>
      <c r="C388" s="259" t="s">
        <v>259</v>
      </c>
      <c r="D388" s="260" t="s">
        <v>210</v>
      </c>
      <c r="E388" s="249"/>
      <c r="F388" s="249"/>
      <c r="G388" s="249"/>
      <c r="H388" s="249"/>
      <c r="I388" s="249"/>
    </row>
    <row r="389" spans="1:9" x14ac:dyDescent="0.2">
      <c r="A389" s="257">
        <v>230</v>
      </c>
      <c r="B389" s="258">
        <v>1363</v>
      </c>
      <c r="C389" s="259" t="s">
        <v>248</v>
      </c>
      <c r="D389" s="260" t="s">
        <v>210</v>
      </c>
      <c r="E389" s="249"/>
      <c r="F389" s="249"/>
      <c r="G389" s="249"/>
      <c r="H389" s="249"/>
      <c r="I389" s="249"/>
    </row>
    <row r="390" spans="1:9" x14ac:dyDescent="0.2">
      <c r="A390" s="257">
        <v>230</v>
      </c>
      <c r="B390" s="258">
        <v>1401</v>
      </c>
      <c r="C390" s="259" t="s">
        <v>248</v>
      </c>
      <c r="D390" s="260" t="s">
        <v>210</v>
      </c>
      <c r="E390" s="249"/>
      <c r="F390" s="249"/>
      <c r="G390" s="249"/>
      <c r="H390" s="249"/>
      <c r="I390" s="249"/>
    </row>
    <row r="391" spans="1:9" x14ac:dyDescent="0.2">
      <c r="A391" s="257">
        <v>231</v>
      </c>
      <c r="B391" s="258">
        <v>1371</v>
      </c>
      <c r="C391" s="259" t="s">
        <v>236</v>
      </c>
      <c r="D391" s="260">
        <v>2</v>
      </c>
      <c r="E391" s="249"/>
      <c r="F391" s="249"/>
      <c r="G391" s="249"/>
      <c r="H391" s="249"/>
      <c r="I391" s="249"/>
    </row>
    <row r="392" spans="1:9" x14ac:dyDescent="0.2">
      <c r="A392" s="257">
        <v>231</v>
      </c>
      <c r="B392" s="258">
        <v>1372</v>
      </c>
      <c r="C392" s="259" t="s">
        <v>236</v>
      </c>
      <c r="D392" s="260">
        <v>1</v>
      </c>
      <c r="E392" s="249"/>
      <c r="F392" s="249"/>
      <c r="G392" s="249"/>
      <c r="H392" s="249"/>
      <c r="I392" s="249"/>
    </row>
    <row r="393" spans="1:9" x14ac:dyDescent="0.2">
      <c r="A393" s="257">
        <v>233</v>
      </c>
      <c r="B393" s="258">
        <v>1375</v>
      </c>
      <c r="C393" s="259" t="s">
        <v>236</v>
      </c>
      <c r="D393" s="260">
        <v>2</v>
      </c>
      <c r="E393" s="249"/>
      <c r="F393" s="249"/>
      <c r="G393" s="249"/>
      <c r="H393" s="249"/>
      <c r="I393" s="249"/>
    </row>
    <row r="394" spans="1:9" x14ac:dyDescent="0.2">
      <c r="A394" s="257">
        <v>233</v>
      </c>
      <c r="B394" s="258">
        <v>1376</v>
      </c>
      <c r="C394" s="259" t="s">
        <v>236</v>
      </c>
      <c r="D394" s="260">
        <v>1</v>
      </c>
      <c r="E394" s="249"/>
      <c r="F394" s="249"/>
      <c r="G394" s="249"/>
      <c r="H394" s="249"/>
      <c r="I394" s="249"/>
    </row>
    <row r="395" spans="1:9" x14ac:dyDescent="0.2">
      <c r="A395" s="257">
        <v>234</v>
      </c>
      <c r="B395" s="258">
        <v>1377</v>
      </c>
      <c r="C395" s="259" t="s">
        <v>236</v>
      </c>
      <c r="D395" s="260">
        <v>2</v>
      </c>
      <c r="E395" s="249"/>
      <c r="F395" s="249"/>
      <c r="G395" s="249"/>
      <c r="H395" s="249"/>
      <c r="I395" s="249"/>
    </row>
    <row r="396" spans="1:9" x14ac:dyDescent="0.2">
      <c r="A396" s="257">
        <v>234</v>
      </c>
      <c r="B396" s="258">
        <v>1378</v>
      </c>
      <c r="C396" s="259" t="s">
        <v>236</v>
      </c>
      <c r="D396" s="260">
        <v>1</v>
      </c>
      <c r="E396" s="249"/>
      <c r="F396" s="249"/>
      <c r="G396" s="249"/>
      <c r="H396" s="249"/>
      <c r="I396" s="249"/>
    </row>
    <row r="397" spans="1:9" x14ac:dyDescent="0.2">
      <c r="A397" s="257">
        <v>235</v>
      </c>
      <c r="B397" s="258">
        <v>1379</v>
      </c>
      <c r="C397" s="259" t="s">
        <v>236</v>
      </c>
      <c r="D397" s="260">
        <v>2</v>
      </c>
      <c r="E397" s="249"/>
      <c r="F397" s="249"/>
      <c r="G397" s="249"/>
      <c r="H397" s="249"/>
      <c r="I397" s="249"/>
    </row>
    <row r="398" spans="1:9" x14ac:dyDescent="0.2">
      <c r="A398" s="257">
        <v>235</v>
      </c>
      <c r="B398" s="258">
        <v>1380</v>
      </c>
      <c r="C398" s="259" t="s">
        <v>236</v>
      </c>
      <c r="D398" s="260">
        <v>1</v>
      </c>
      <c r="E398" s="249"/>
      <c r="F398" s="249"/>
      <c r="G398" s="249"/>
      <c r="H398" s="249"/>
      <c r="I398" s="249"/>
    </row>
    <row r="399" spans="1:9" x14ac:dyDescent="0.2">
      <c r="A399" s="257">
        <v>236</v>
      </c>
      <c r="B399" s="258">
        <v>1381</v>
      </c>
      <c r="C399" s="259" t="s">
        <v>236</v>
      </c>
      <c r="D399" s="260">
        <v>2</v>
      </c>
      <c r="E399" s="249"/>
      <c r="F399" s="249"/>
      <c r="G399" s="249"/>
      <c r="H399" s="249"/>
      <c r="I399" s="249"/>
    </row>
    <row r="400" spans="1:9" x14ac:dyDescent="0.2">
      <c r="A400" s="257">
        <v>236</v>
      </c>
      <c r="B400" s="258">
        <v>1382</v>
      </c>
      <c r="C400" s="259" t="s">
        <v>236</v>
      </c>
      <c r="D400" s="260">
        <v>1</v>
      </c>
      <c r="E400" s="249"/>
      <c r="F400" s="249"/>
      <c r="G400" s="249"/>
      <c r="H400" s="249"/>
      <c r="I400" s="249"/>
    </row>
    <row r="401" spans="1:9" x14ac:dyDescent="0.2">
      <c r="A401" s="257">
        <v>237</v>
      </c>
      <c r="B401" s="258">
        <v>1383</v>
      </c>
      <c r="C401" s="259" t="s">
        <v>236</v>
      </c>
      <c r="D401" s="260">
        <v>2</v>
      </c>
      <c r="E401" s="249"/>
      <c r="F401" s="249"/>
      <c r="G401" s="249"/>
      <c r="H401" s="249"/>
      <c r="I401" s="249"/>
    </row>
    <row r="402" spans="1:9" x14ac:dyDescent="0.2">
      <c r="A402" s="257">
        <v>237</v>
      </c>
      <c r="B402" s="258">
        <v>1384</v>
      </c>
      <c r="C402" s="259" t="s">
        <v>236</v>
      </c>
      <c r="D402" s="260">
        <v>1</v>
      </c>
      <c r="E402" s="249"/>
      <c r="F402" s="249"/>
      <c r="G402" s="249"/>
      <c r="H402" s="249"/>
      <c r="I402" s="249"/>
    </row>
    <row r="403" spans="1:9" x14ac:dyDescent="0.2">
      <c r="A403" s="257">
        <v>238</v>
      </c>
      <c r="B403" s="258">
        <v>1385</v>
      </c>
      <c r="C403" s="259" t="s">
        <v>248</v>
      </c>
      <c r="D403" s="260">
        <v>2</v>
      </c>
      <c r="E403" s="249"/>
      <c r="F403" s="249"/>
      <c r="G403" s="249"/>
      <c r="H403" s="249"/>
      <c r="I403" s="249"/>
    </row>
    <row r="404" spans="1:9" x14ac:dyDescent="0.2">
      <c r="A404" s="257">
        <v>238</v>
      </c>
      <c r="B404" s="258">
        <v>1386</v>
      </c>
      <c r="C404" s="259" t="s">
        <v>248</v>
      </c>
      <c r="D404" s="260">
        <v>1</v>
      </c>
      <c r="E404" s="249"/>
      <c r="F404" s="249"/>
      <c r="G404" s="249"/>
      <c r="H404" s="249"/>
      <c r="I404" s="249"/>
    </row>
    <row r="405" spans="1:9" x14ac:dyDescent="0.2">
      <c r="A405" s="257">
        <v>241</v>
      </c>
      <c r="B405" s="258">
        <v>1042</v>
      </c>
      <c r="C405" s="259" t="s">
        <v>260</v>
      </c>
      <c r="D405" s="260">
        <v>2</v>
      </c>
      <c r="E405" s="249"/>
      <c r="F405" s="249"/>
      <c r="G405" s="249"/>
      <c r="H405" s="249"/>
      <c r="I405" s="249"/>
    </row>
    <row r="406" spans="1:9" x14ac:dyDescent="0.2">
      <c r="A406" s="257">
        <v>241</v>
      </c>
      <c r="B406" s="258">
        <v>1043</v>
      </c>
      <c r="C406" s="259" t="s">
        <v>260</v>
      </c>
      <c r="D406" s="260">
        <v>1</v>
      </c>
      <c r="E406" s="249"/>
      <c r="F406" s="249"/>
      <c r="G406" s="249"/>
      <c r="H406" s="249"/>
      <c r="I406" s="249"/>
    </row>
    <row r="407" spans="1:9" x14ac:dyDescent="0.2">
      <c r="A407" s="257">
        <v>242</v>
      </c>
      <c r="B407" s="258">
        <v>44</v>
      </c>
      <c r="C407" s="259" t="s">
        <v>261</v>
      </c>
      <c r="D407" s="260">
        <v>1</v>
      </c>
      <c r="E407" s="249"/>
      <c r="F407" s="249"/>
      <c r="G407" s="249"/>
      <c r="H407" s="249"/>
      <c r="I407" s="249"/>
    </row>
    <row r="408" spans="1:9" x14ac:dyDescent="0.2">
      <c r="A408" s="257">
        <v>242</v>
      </c>
      <c r="B408" s="258">
        <v>208</v>
      </c>
      <c r="C408" s="259" t="s">
        <v>261</v>
      </c>
      <c r="D408" s="260">
        <v>2</v>
      </c>
      <c r="E408" s="249"/>
      <c r="F408" s="249"/>
      <c r="G408" s="249"/>
      <c r="H408" s="249"/>
      <c r="I408" s="249"/>
    </row>
    <row r="409" spans="1:9" x14ac:dyDescent="0.2">
      <c r="A409" s="257">
        <v>243</v>
      </c>
      <c r="B409" s="258">
        <v>21</v>
      </c>
      <c r="C409" s="259" t="s">
        <v>262</v>
      </c>
      <c r="D409" s="260">
        <v>1</v>
      </c>
      <c r="E409" s="249"/>
      <c r="F409" s="249"/>
      <c r="G409" s="249"/>
      <c r="H409" s="249"/>
      <c r="I409" s="249"/>
    </row>
    <row r="410" spans="1:9" x14ac:dyDescent="0.2">
      <c r="A410" s="257">
        <v>243</v>
      </c>
      <c r="B410" s="258">
        <v>231</v>
      </c>
      <c r="C410" s="259" t="s">
        <v>262</v>
      </c>
      <c r="D410" s="260" t="s">
        <v>452</v>
      </c>
      <c r="E410" s="249"/>
      <c r="F410" s="249"/>
      <c r="G410" s="249"/>
      <c r="H410" s="249"/>
      <c r="I410" s="249"/>
    </row>
    <row r="411" spans="1:9" x14ac:dyDescent="0.2">
      <c r="A411" s="257">
        <v>244</v>
      </c>
      <c r="B411" s="258">
        <v>40</v>
      </c>
      <c r="C411" s="259" t="s">
        <v>248</v>
      </c>
      <c r="D411" s="260">
        <v>1</v>
      </c>
      <c r="E411" s="249"/>
      <c r="F411" s="249"/>
      <c r="G411" s="249"/>
      <c r="H411" s="249"/>
      <c r="I411" s="249"/>
    </row>
    <row r="412" spans="1:9" x14ac:dyDescent="0.2">
      <c r="A412" s="257">
        <v>244</v>
      </c>
      <c r="B412" s="258">
        <v>206</v>
      </c>
      <c r="C412" s="259" t="s">
        <v>248</v>
      </c>
      <c r="D412" s="260">
        <v>2</v>
      </c>
      <c r="E412" s="249"/>
      <c r="F412" s="249"/>
      <c r="G412" s="249"/>
      <c r="H412" s="249"/>
      <c r="I412" s="249"/>
    </row>
    <row r="413" spans="1:9" x14ac:dyDescent="0.2">
      <c r="A413" s="257">
        <v>245</v>
      </c>
      <c r="B413" s="258">
        <v>1012</v>
      </c>
      <c r="C413" s="259" t="s">
        <v>261</v>
      </c>
      <c r="D413" s="260">
        <v>2</v>
      </c>
      <c r="E413" s="249"/>
      <c r="F413" s="249"/>
      <c r="G413" s="249"/>
      <c r="H413" s="249"/>
      <c r="I413" s="249"/>
    </row>
    <row r="414" spans="1:9" x14ac:dyDescent="0.2">
      <c r="A414" s="257">
        <v>245</v>
      </c>
      <c r="B414" s="258">
        <v>1013</v>
      </c>
      <c r="C414" s="259" t="s">
        <v>261</v>
      </c>
      <c r="D414" s="260">
        <v>1</v>
      </c>
      <c r="E414" s="249"/>
      <c r="F414" s="249"/>
      <c r="G414" s="249"/>
      <c r="H414" s="249"/>
      <c r="I414" s="249"/>
    </row>
    <row r="415" spans="1:9" x14ac:dyDescent="0.2">
      <c r="A415" s="257">
        <v>246</v>
      </c>
      <c r="B415" s="258">
        <v>160</v>
      </c>
      <c r="C415" s="259" t="s">
        <v>263</v>
      </c>
      <c r="D415" s="260">
        <v>2</v>
      </c>
      <c r="E415" s="249"/>
      <c r="F415" s="249"/>
      <c r="G415" s="249"/>
      <c r="H415" s="249"/>
      <c r="I415" s="249"/>
    </row>
    <row r="416" spans="1:9" x14ac:dyDescent="0.2">
      <c r="A416" s="257">
        <v>246</v>
      </c>
      <c r="B416" s="258">
        <v>276</v>
      </c>
      <c r="C416" s="259" t="s">
        <v>263</v>
      </c>
      <c r="D416" s="260">
        <v>1</v>
      </c>
      <c r="E416" s="249"/>
      <c r="F416" s="249"/>
      <c r="G416" s="249"/>
      <c r="H416" s="249"/>
      <c r="I416" s="249"/>
    </row>
    <row r="417" spans="1:9" x14ac:dyDescent="0.2">
      <c r="A417" s="257">
        <v>246</v>
      </c>
      <c r="B417" s="258">
        <v>277</v>
      </c>
      <c r="C417" s="259" t="s">
        <v>263</v>
      </c>
      <c r="D417" s="260">
        <v>1</v>
      </c>
      <c r="E417" s="249"/>
      <c r="F417" s="249"/>
      <c r="G417" s="249"/>
      <c r="H417" s="249"/>
      <c r="I417" s="249"/>
    </row>
    <row r="418" spans="1:9" x14ac:dyDescent="0.2">
      <c r="A418" s="257">
        <v>247</v>
      </c>
      <c r="B418" s="258">
        <v>1288</v>
      </c>
      <c r="C418" s="259" t="s">
        <v>261</v>
      </c>
      <c r="D418" s="260">
        <v>1</v>
      </c>
      <c r="E418" s="249"/>
      <c r="F418" s="249"/>
      <c r="G418" s="249"/>
      <c r="H418" s="249"/>
      <c r="I418" s="249"/>
    </row>
    <row r="419" spans="1:9" x14ac:dyDescent="0.2">
      <c r="A419" s="257">
        <v>247</v>
      </c>
      <c r="B419" s="258">
        <v>1289</v>
      </c>
      <c r="C419" s="259" t="s">
        <v>261</v>
      </c>
      <c r="D419" s="260">
        <v>2</v>
      </c>
      <c r="E419" s="249"/>
      <c r="F419" s="249"/>
      <c r="G419" s="249"/>
      <c r="H419" s="249"/>
      <c r="I419" s="249"/>
    </row>
    <row r="420" spans="1:9" x14ac:dyDescent="0.2">
      <c r="A420" s="257">
        <v>248</v>
      </c>
      <c r="B420" s="258">
        <v>1174</v>
      </c>
      <c r="C420" s="259" t="s">
        <v>248</v>
      </c>
      <c r="D420" s="260">
        <v>1</v>
      </c>
      <c r="E420" s="249"/>
      <c r="F420" s="249"/>
      <c r="G420" s="249"/>
      <c r="H420" s="249"/>
      <c r="I420" s="249"/>
    </row>
    <row r="421" spans="1:9" x14ac:dyDescent="0.2">
      <c r="A421" s="257">
        <v>248</v>
      </c>
      <c r="B421" s="258">
        <v>1175</v>
      </c>
      <c r="C421" s="259" t="s">
        <v>248</v>
      </c>
      <c r="D421" s="260">
        <v>2</v>
      </c>
      <c r="E421" s="249"/>
      <c r="F421" s="249"/>
      <c r="G421" s="249"/>
      <c r="H421" s="249"/>
      <c r="I421" s="249"/>
    </row>
    <row r="422" spans="1:9" x14ac:dyDescent="0.2">
      <c r="A422" s="257">
        <v>249</v>
      </c>
      <c r="B422" s="258">
        <v>1351</v>
      </c>
      <c r="C422" s="259" t="s">
        <v>261</v>
      </c>
      <c r="D422" s="260">
        <v>2</v>
      </c>
      <c r="E422" s="249"/>
      <c r="F422" s="249"/>
      <c r="G422" s="249"/>
      <c r="H422" s="249"/>
      <c r="I422" s="249"/>
    </row>
    <row r="423" spans="1:9" x14ac:dyDescent="0.2">
      <c r="A423" s="257">
        <v>249</v>
      </c>
      <c r="B423" s="258">
        <v>1352</v>
      </c>
      <c r="C423" s="259" t="s">
        <v>261</v>
      </c>
      <c r="D423" s="260">
        <v>1</v>
      </c>
      <c r="E423" s="249"/>
      <c r="F423" s="249"/>
      <c r="G423" s="249"/>
      <c r="H423" s="249"/>
      <c r="I423" s="249"/>
    </row>
    <row r="424" spans="1:9" x14ac:dyDescent="0.2">
      <c r="A424" s="257">
        <v>250</v>
      </c>
      <c r="B424" s="258">
        <v>206</v>
      </c>
      <c r="C424" s="259" t="s">
        <v>264</v>
      </c>
      <c r="D424" s="260" t="s">
        <v>210</v>
      </c>
      <c r="E424" s="249"/>
      <c r="F424" s="249"/>
      <c r="G424" s="249"/>
      <c r="H424" s="249"/>
      <c r="I424" s="249"/>
    </row>
    <row r="425" spans="1:9" x14ac:dyDescent="0.2">
      <c r="A425" s="257">
        <v>251</v>
      </c>
      <c r="B425" s="258">
        <v>210</v>
      </c>
      <c r="C425" s="259" t="s">
        <v>264</v>
      </c>
      <c r="D425" s="260" t="s">
        <v>210</v>
      </c>
      <c r="E425" s="249"/>
      <c r="F425" s="249"/>
      <c r="G425" s="249"/>
      <c r="H425" s="249"/>
      <c r="I425" s="249"/>
    </row>
    <row r="426" spans="1:9" x14ac:dyDescent="0.2">
      <c r="A426" s="257">
        <v>252</v>
      </c>
      <c r="B426" s="258">
        <v>212</v>
      </c>
      <c r="C426" s="259" t="s">
        <v>264</v>
      </c>
      <c r="D426" s="260" t="s">
        <v>210</v>
      </c>
      <c r="E426" s="249"/>
      <c r="F426" s="249"/>
      <c r="G426" s="249"/>
      <c r="H426" s="249"/>
      <c r="I426" s="249"/>
    </row>
    <row r="427" spans="1:9" x14ac:dyDescent="0.2">
      <c r="A427" s="257">
        <v>253</v>
      </c>
      <c r="B427" s="258">
        <v>1290</v>
      </c>
      <c r="C427" s="259" t="s">
        <v>264</v>
      </c>
      <c r="D427" s="260" t="s">
        <v>210</v>
      </c>
      <c r="E427" s="249"/>
      <c r="F427" s="249"/>
      <c r="G427" s="249"/>
      <c r="H427" s="249"/>
      <c r="I427" s="249"/>
    </row>
    <row r="428" spans="1:9" x14ac:dyDescent="0.2">
      <c r="A428" s="257">
        <v>254</v>
      </c>
      <c r="B428" s="258">
        <v>1316</v>
      </c>
      <c r="C428" s="259" t="s">
        <v>265</v>
      </c>
      <c r="D428" s="260">
        <v>2</v>
      </c>
      <c r="E428" s="249"/>
      <c r="F428" s="249"/>
      <c r="G428" s="249"/>
      <c r="H428" s="249"/>
      <c r="I428" s="249"/>
    </row>
    <row r="429" spans="1:9" x14ac:dyDescent="0.2">
      <c r="A429" s="257">
        <v>254</v>
      </c>
      <c r="B429" s="258">
        <v>1317</v>
      </c>
      <c r="C429" s="259" t="s">
        <v>265</v>
      </c>
      <c r="D429" s="260">
        <v>1</v>
      </c>
      <c r="E429" s="249"/>
      <c r="F429" s="249"/>
      <c r="G429" s="249"/>
      <c r="H429" s="249"/>
      <c r="I429" s="249"/>
    </row>
    <row r="430" spans="1:9" x14ac:dyDescent="0.2">
      <c r="A430" s="257">
        <v>255</v>
      </c>
      <c r="B430" s="258">
        <v>1320</v>
      </c>
      <c r="C430" s="259" t="s">
        <v>266</v>
      </c>
      <c r="D430" s="260">
        <v>2</v>
      </c>
      <c r="E430" s="249"/>
      <c r="F430" s="249"/>
      <c r="G430" s="249"/>
      <c r="H430" s="249"/>
      <c r="I430" s="249"/>
    </row>
    <row r="431" spans="1:9" x14ac:dyDescent="0.2">
      <c r="A431" s="257">
        <v>255</v>
      </c>
      <c r="B431" s="258">
        <v>1321</v>
      </c>
      <c r="C431" s="259" t="s">
        <v>266</v>
      </c>
      <c r="D431" s="260">
        <v>1</v>
      </c>
      <c r="E431" s="249"/>
      <c r="F431" s="249"/>
      <c r="G431" s="249"/>
      <c r="H431" s="249"/>
      <c r="I431" s="249"/>
    </row>
    <row r="432" spans="1:9" x14ac:dyDescent="0.2">
      <c r="A432" s="257">
        <v>257</v>
      </c>
      <c r="B432" s="258">
        <v>57</v>
      </c>
      <c r="C432" s="259" t="s">
        <v>267</v>
      </c>
      <c r="D432" s="260">
        <v>1</v>
      </c>
      <c r="E432" s="249"/>
      <c r="F432" s="249"/>
      <c r="G432" s="249"/>
      <c r="H432" s="249"/>
      <c r="I432" s="249"/>
    </row>
    <row r="433" spans="1:9" x14ac:dyDescent="0.2">
      <c r="A433" s="257">
        <v>257</v>
      </c>
      <c r="B433" s="258">
        <v>196</v>
      </c>
      <c r="C433" s="259" t="s">
        <v>267</v>
      </c>
      <c r="D433" s="260">
        <v>2</v>
      </c>
      <c r="E433" s="249"/>
      <c r="F433" s="249"/>
      <c r="G433" s="249"/>
      <c r="H433" s="249"/>
      <c r="I433" s="249"/>
    </row>
    <row r="434" spans="1:9" x14ac:dyDescent="0.2">
      <c r="A434" s="257">
        <v>258</v>
      </c>
      <c r="B434" s="258">
        <v>56</v>
      </c>
      <c r="C434" s="259" t="s">
        <v>268</v>
      </c>
      <c r="D434" s="260">
        <v>1</v>
      </c>
      <c r="E434" s="249"/>
      <c r="F434" s="249"/>
      <c r="G434" s="249"/>
      <c r="H434" s="249"/>
      <c r="I434" s="249"/>
    </row>
    <row r="435" spans="1:9" x14ac:dyDescent="0.2">
      <c r="A435" s="257">
        <v>258</v>
      </c>
      <c r="B435" s="258">
        <v>195</v>
      </c>
      <c r="C435" s="259" t="s">
        <v>268</v>
      </c>
      <c r="D435" s="260">
        <v>2</v>
      </c>
      <c r="E435" s="249"/>
      <c r="F435" s="249"/>
      <c r="G435" s="249"/>
      <c r="H435" s="249"/>
      <c r="I435" s="249"/>
    </row>
    <row r="436" spans="1:9" x14ac:dyDescent="0.2">
      <c r="A436" s="257">
        <v>259</v>
      </c>
      <c r="B436" s="258">
        <v>94</v>
      </c>
      <c r="C436" s="259" t="s">
        <v>269</v>
      </c>
      <c r="D436" s="260">
        <v>1</v>
      </c>
      <c r="E436" s="249"/>
      <c r="F436" s="249"/>
      <c r="G436" s="249"/>
      <c r="H436" s="249"/>
      <c r="I436" s="249"/>
    </row>
    <row r="437" spans="1:9" x14ac:dyDescent="0.2">
      <c r="A437" s="257">
        <v>259</v>
      </c>
      <c r="B437" s="258">
        <v>167</v>
      </c>
      <c r="C437" s="259" t="s">
        <v>269</v>
      </c>
      <c r="D437" s="260">
        <v>2</v>
      </c>
      <c r="E437" s="249"/>
      <c r="F437" s="249"/>
      <c r="G437" s="249"/>
      <c r="H437" s="249"/>
      <c r="I437" s="249"/>
    </row>
    <row r="438" spans="1:9" x14ac:dyDescent="0.2">
      <c r="A438" s="257">
        <v>260</v>
      </c>
      <c r="B438" s="258">
        <v>59</v>
      </c>
      <c r="C438" s="259" t="s">
        <v>268</v>
      </c>
      <c r="D438" s="260" t="s">
        <v>448</v>
      </c>
      <c r="E438" s="249"/>
      <c r="F438" s="249"/>
      <c r="G438" s="249"/>
      <c r="H438" s="249"/>
      <c r="I438" s="249"/>
    </row>
    <row r="439" spans="1:9" x14ac:dyDescent="0.2">
      <c r="A439" s="257">
        <v>260</v>
      </c>
      <c r="B439" s="258">
        <v>191</v>
      </c>
      <c r="C439" s="259" t="s">
        <v>268</v>
      </c>
      <c r="D439" s="260" t="s">
        <v>448</v>
      </c>
      <c r="E439" s="249"/>
      <c r="F439" s="249"/>
      <c r="G439" s="249"/>
      <c r="H439" s="249"/>
      <c r="I439" s="249"/>
    </row>
    <row r="440" spans="1:9" x14ac:dyDescent="0.2">
      <c r="A440" s="257">
        <v>261</v>
      </c>
      <c r="B440" s="258">
        <v>55</v>
      </c>
      <c r="C440" s="259" t="s">
        <v>268</v>
      </c>
      <c r="D440" s="260">
        <v>1</v>
      </c>
      <c r="E440" s="249"/>
      <c r="F440" s="249"/>
      <c r="G440" s="249"/>
      <c r="H440" s="249"/>
      <c r="I440" s="249"/>
    </row>
    <row r="441" spans="1:9" x14ac:dyDescent="0.2">
      <c r="A441" s="257">
        <v>261</v>
      </c>
      <c r="B441" s="258">
        <v>194</v>
      </c>
      <c r="C441" s="259" t="s">
        <v>268</v>
      </c>
      <c r="D441" s="260" t="s">
        <v>451</v>
      </c>
      <c r="E441" s="249"/>
      <c r="F441" s="249"/>
      <c r="G441" s="249"/>
      <c r="H441" s="249"/>
      <c r="I441" s="249"/>
    </row>
    <row r="442" spans="1:9" x14ac:dyDescent="0.2">
      <c r="A442" s="257">
        <v>262</v>
      </c>
      <c r="B442" s="258">
        <v>57</v>
      </c>
      <c r="C442" s="259" t="s">
        <v>268</v>
      </c>
      <c r="D442" s="260">
        <v>1</v>
      </c>
      <c r="E442" s="249"/>
      <c r="F442" s="249"/>
      <c r="G442" s="249"/>
      <c r="H442" s="249"/>
      <c r="I442" s="249"/>
    </row>
    <row r="443" spans="1:9" x14ac:dyDescent="0.2">
      <c r="A443" s="257">
        <v>262</v>
      </c>
      <c r="B443" s="258">
        <v>196</v>
      </c>
      <c r="C443" s="259" t="s">
        <v>268</v>
      </c>
      <c r="D443" s="260" t="s">
        <v>453</v>
      </c>
      <c r="E443" s="249"/>
      <c r="F443" s="249"/>
      <c r="G443" s="249"/>
      <c r="H443" s="249"/>
      <c r="I443" s="249"/>
    </row>
    <row r="444" spans="1:9" x14ac:dyDescent="0.2">
      <c r="A444" s="257">
        <v>263</v>
      </c>
      <c r="B444" s="258">
        <v>1010</v>
      </c>
      <c r="C444" s="259" t="s">
        <v>268</v>
      </c>
      <c r="D444" s="260">
        <v>2</v>
      </c>
      <c r="E444" s="249"/>
      <c r="F444" s="249"/>
      <c r="G444" s="249"/>
      <c r="H444" s="249"/>
      <c r="I444" s="249"/>
    </row>
    <row r="445" spans="1:9" x14ac:dyDescent="0.2">
      <c r="A445" s="257">
        <v>263</v>
      </c>
      <c r="B445" s="258">
        <v>1011</v>
      </c>
      <c r="C445" s="259" t="s">
        <v>268</v>
      </c>
      <c r="D445" s="260">
        <v>1</v>
      </c>
      <c r="E445" s="249"/>
      <c r="F445" s="249"/>
      <c r="G445" s="249"/>
      <c r="H445" s="249"/>
      <c r="I445" s="249"/>
    </row>
    <row r="446" spans="1:9" x14ac:dyDescent="0.2">
      <c r="A446" s="257">
        <v>264</v>
      </c>
      <c r="B446" s="258">
        <v>1069</v>
      </c>
      <c r="C446" s="259" t="s">
        <v>268</v>
      </c>
      <c r="D446" s="260">
        <v>1</v>
      </c>
      <c r="E446" s="249"/>
      <c r="F446" s="249"/>
      <c r="G446" s="249"/>
      <c r="H446" s="249"/>
      <c r="I446" s="249"/>
    </row>
    <row r="447" spans="1:9" x14ac:dyDescent="0.2">
      <c r="A447" s="257">
        <v>264</v>
      </c>
      <c r="B447" s="258">
        <v>1070</v>
      </c>
      <c r="C447" s="259" t="s">
        <v>268</v>
      </c>
      <c r="D447" s="260">
        <v>2</v>
      </c>
      <c r="E447" s="249"/>
      <c r="F447" s="249"/>
      <c r="G447" s="249"/>
      <c r="H447" s="249"/>
      <c r="I447" s="249"/>
    </row>
    <row r="448" spans="1:9" x14ac:dyDescent="0.2">
      <c r="A448" s="257">
        <v>265</v>
      </c>
      <c r="B448" s="258">
        <v>190</v>
      </c>
      <c r="C448" s="259" t="s">
        <v>270</v>
      </c>
      <c r="D448" s="260" t="s">
        <v>450</v>
      </c>
      <c r="E448" s="249"/>
      <c r="F448" s="249"/>
      <c r="G448" s="249"/>
      <c r="H448" s="249"/>
      <c r="I448" s="249"/>
    </row>
    <row r="449" spans="1:9" x14ac:dyDescent="0.2">
      <c r="A449" s="257">
        <v>266</v>
      </c>
      <c r="B449" s="258">
        <v>191</v>
      </c>
      <c r="C449" s="259" t="s">
        <v>270</v>
      </c>
      <c r="D449" s="260" t="s">
        <v>210</v>
      </c>
      <c r="E449" s="249"/>
      <c r="F449" s="249"/>
      <c r="G449" s="249"/>
      <c r="H449" s="249"/>
      <c r="I449" s="249"/>
    </row>
    <row r="450" spans="1:9" x14ac:dyDescent="0.2">
      <c r="A450" s="257">
        <v>267</v>
      </c>
      <c r="B450" s="258">
        <v>192</v>
      </c>
      <c r="C450" s="259" t="s">
        <v>270</v>
      </c>
      <c r="D450" s="260" t="s">
        <v>210</v>
      </c>
      <c r="E450" s="249"/>
      <c r="F450" s="249"/>
      <c r="G450" s="249"/>
      <c r="H450" s="249"/>
      <c r="I450" s="249"/>
    </row>
    <row r="451" spans="1:9" x14ac:dyDescent="0.2">
      <c r="A451" s="257">
        <v>268</v>
      </c>
      <c r="B451" s="258">
        <v>193</v>
      </c>
      <c r="C451" s="259" t="s">
        <v>270</v>
      </c>
      <c r="D451" s="260" t="s">
        <v>450</v>
      </c>
      <c r="E451" s="249"/>
      <c r="F451" s="249"/>
      <c r="G451" s="249"/>
      <c r="H451" s="249"/>
      <c r="I451" s="249"/>
    </row>
    <row r="452" spans="1:9" x14ac:dyDescent="0.2">
      <c r="A452" s="257">
        <v>269</v>
      </c>
      <c r="B452" s="258">
        <v>194</v>
      </c>
      <c r="C452" s="259" t="s">
        <v>270</v>
      </c>
      <c r="D452" s="260" t="s">
        <v>210</v>
      </c>
      <c r="E452" s="249"/>
      <c r="F452" s="249"/>
      <c r="G452" s="249"/>
      <c r="H452" s="249"/>
      <c r="I452" s="249"/>
    </row>
    <row r="453" spans="1:9" x14ac:dyDescent="0.2">
      <c r="A453" s="257">
        <v>270</v>
      </c>
      <c r="B453" s="258">
        <v>196</v>
      </c>
      <c r="C453" s="259" t="s">
        <v>270</v>
      </c>
      <c r="D453" s="260" t="s">
        <v>450</v>
      </c>
      <c r="E453" s="249"/>
      <c r="F453" s="249"/>
      <c r="G453" s="249"/>
      <c r="H453" s="249"/>
      <c r="I453" s="249"/>
    </row>
    <row r="454" spans="1:9" x14ac:dyDescent="0.2">
      <c r="A454" s="257">
        <v>271</v>
      </c>
      <c r="B454" s="258">
        <v>1088</v>
      </c>
      <c r="C454" s="259" t="s">
        <v>270</v>
      </c>
      <c r="D454" s="260" t="s">
        <v>210</v>
      </c>
      <c r="E454" s="249"/>
      <c r="F454" s="249"/>
      <c r="G454" s="249"/>
      <c r="H454" s="249"/>
      <c r="I454" s="249"/>
    </row>
    <row r="455" spans="1:9" x14ac:dyDescent="0.2">
      <c r="A455" s="257">
        <v>272</v>
      </c>
      <c r="B455" s="258">
        <v>1089</v>
      </c>
      <c r="C455" s="259" t="s">
        <v>270</v>
      </c>
      <c r="D455" s="260" t="s">
        <v>210</v>
      </c>
      <c r="E455" s="249"/>
      <c r="F455" s="249"/>
      <c r="G455" s="249"/>
      <c r="H455" s="249"/>
      <c r="I455" s="249"/>
    </row>
    <row r="456" spans="1:9" x14ac:dyDescent="0.2">
      <c r="A456" s="257">
        <v>273</v>
      </c>
      <c r="B456" s="258">
        <v>1090</v>
      </c>
      <c r="C456" s="259" t="s">
        <v>270</v>
      </c>
      <c r="D456" s="260" t="s">
        <v>210</v>
      </c>
      <c r="E456" s="249"/>
      <c r="F456" s="249"/>
      <c r="G456" s="249"/>
      <c r="H456" s="249"/>
      <c r="I456" s="249"/>
    </row>
    <row r="457" spans="1:9" x14ac:dyDescent="0.2">
      <c r="A457" s="257">
        <v>274</v>
      </c>
      <c r="B457" s="258">
        <v>1115</v>
      </c>
      <c r="C457" s="259" t="s">
        <v>270</v>
      </c>
      <c r="D457" s="260" t="s">
        <v>210</v>
      </c>
      <c r="E457" s="249"/>
      <c r="F457" s="249"/>
      <c r="G457" s="249"/>
      <c r="H457" s="249"/>
      <c r="I457" s="249"/>
    </row>
    <row r="458" spans="1:9" x14ac:dyDescent="0.2">
      <c r="A458" s="257">
        <v>276</v>
      </c>
      <c r="B458" s="258">
        <v>1347</v>
      </c>
      <c r="C458" s="259" t="s">
        <v>270</v>
      </c>
      <c r="D458" s="260" t="s">
        <v>210</v>
      </c>
      <c r="E458" s="249"/>
      <c r="F458" s="249"/>
      <c r="G458" s="249"/>
      <c r="H458" s="249"/>
      <c r="I458" s="249"/>
    </row>
    <row r="459" spans="1:9" x14ac:dyDescent="0.2">
      <c r="A459" s="257">
        <v>277</v>
      </c>
      <c r="B459" s="258">
        <v>52</v>
      </c>
      <c r="C459" s="259" t="s">
        <v>271</v>
      </c>
      <c r="D459" s="260" t="s">
        <v>210</v>
      </c>
      <c r="E459" s="249"/>
      <c r="F459" s="249"/>
      <c r="G459" s="249"/>
      <c r="H459" s="249"/>
      <c r="I459" s="249"/>
    </row>
    <row r="460" spans="1:9" x14ac:dyDescent="0.2">
      <c r="A460" s="257">
        <v>278</v>
      </c>
      <c r="B460" s="258">
        <v>105</v>
      </c>
      <c r="C460" s="259" t="s">
        <v>272</v>
      </c>
      <c r="D460" s="260" t="s">
        <v>210</v>
      </c>
      <c r="E460" s="249"/>
      <c r="F460" s="249"/>
      <c r="G460" s="249"/>
      <c r="H460" s="249"/>
      <c r="I460" s="249"/>
    </row>
    <row r="461" spans="1:9" x14ac:dyDescent="0.2">
      <c r="A461" s="257">
        <v>279</v>
      </c>
      <c r="B461" s="258">
        <v>16</v>
      </c>
      <c r="C461" s="259" t="s">
        <v>273</v>
      </c>
      <c r="D461" s="260" t="s">
        <v>210</v>
      </c>
      <c r="E461" s="249"/>
      <c r="F461" s="249"/>
      <c r="G461" s="249"/>
      <c r="H461" s="249"/>
      <c r="I461" s="249"/>
    </row>
    <row r="462" spans="1:9" x14ac:dyDescent="0.2">
      <c r="A462" s="257">
        <v>280</v>
      </c>
      <c r="B462" s="258">
        <v>170</v>
      </c>
      <c r="C462" s="259" t="s">
        <v>274</v>
      </c>
      <c r="D462" s="260" t="s">
        <v>448</v>
      </c>
      <c r="E462" s="249"/>
      <c r="F462" s="249"/>
      <c r="G462" s="249"/>
      <c r="H462" s="249"/>
      <c r="I462" s="249"/>
    </row>
    <row r="463" spans="1:9" x14ac:dyDescent="0.2">
      <c r="A463" s="257">
        <v>281</v>
      </c>
      <c r="B463" s="258">
        <v>11</v>
      </c>
      <c r="C463" s="259" t="s">
        <v>275</v>
      </c>
      <c r="D463" s="260">
        <v>2</v>
      </c>
      <c r="E463" s="249"/>
      <c r="F463" s="249"/>
      <c r="G463" s="249"/>
      <c r="H463" s="249"/>
      <c r="I463" s="249"/>
    </row>
    <row r="464" spans="1:9" x14ac:dyDescent="0.2">
      <c r="A464" s="257">
        <v>281</v>
      </c>
      <c r="B464" s="258">
        <v>95</v>
      </c>
      <c r="C464" s="259" t="s">
        <v>275</v>
      </c>
      <c r="D464" s="260">
        <v>1</v>
      </c>
      <c r="E464" s="249"/>
      <c r="F464" s="249"/>
      <c r="G464" s="249"/>
      <c r="H464" s="249"/>
      <c r="I464" s="249"/>
    </row>
    <row r="465" spans="1:9" x14ac:dyDescent="0.2">
      <c r="A465" s="257">
        <v>283</v>
      </c>
      <c r="B465" s="258">
        <v>1016</v>
      </c>
      <c r="C465" s="259" t="s">
        <v>276</v>
      </c>
      <c r="D465" s="260">
        <v>1</v>
      </c>
      <c r="E465" s="249"/>
      <c r="F465" s="249"/>
      <c r="G465" s="249"/>
      <c r="H465" s="249"/>
      <c r="I465" s="249"/>
    </row>
    <row r="466" spans="1:9" x14ac:dyDescent="0.2">
      <c r="A466" s="257">
        <v>283</v>
      </c>
      <c r="B466" s="258">
        <v>1017</v>
      </c>
      <c r="C466" s="259" t="s">
        <v>276</v>
      </c>
      <c r="D466" s="260">
        <v>2</v>
      </c>
      <c r="E466" s="249"/>
      <c r="F466" s="249"/>
      <c r="G466" s="249"/>
      <c r="H466" s="249"/>
      <c r="I466" s="249"/>
    </row>
    <row r="467" spans="1:9" x14ac:dyDescent="0.2">
      <c r="A467" s="257">
        <v>284</v>
      </c>
      <c r="B467" s="258">
        <v>177</v>
      </c>
      <c r="C467" s="259" t="s">
        <v>217</v>
      </c>
      <c r="D467" s="260" t="s">
        <v>210</v>
      </c>
      <c r="E467" s="249"/>
      <c r="F467" s="249"/>
      <c r="G467" s="249"/>
      <c r="H467" s="249"/>
      <c r="I467" s="249"/>
    </row>
    <row r="468" spans="1:9" x14ac:dyDescent="0.2">
      <c r="A468" s="257">
        <v>285</v>
      </c>
      <c r="B468" s="258">
        <v>178</v>
      </c>
      <c r="C468" s="259" t="s">
        <v>217</v>
      </c>
      <c r="D468" s="260" t="s">
        <v>448</v>
      </c>
      <c r="E468" s="249"/>
      <c r="F468" s="249"/>
      <c r="G468" s="249"/>
      <c r="H468" s="249"/>
      <c r="I468" s="249"/>
    </row>
    <row r="469" spans="1:9" x14ac:dyDescent="0.2">
      <c r="A469" s="257">
        <v>286</v>
      </c>
      <c r="B469" s="258">
        <v>103</v>
      </c>
      <c r="C469" s="259" t="s">
        <v>277</v>
      </c>
      <c r="D469" s="260" t="s">
        <v>210</v>
      </c>
      <c r="E469" s="249"/>
      <c r="F469" s="249"/>
      <c r="G469" s="249"/>
      <c r="H469" s="249"/>
      <c r="I469" s="249"/>
    </row>
    <row r="470" spans="1:9" x14ac:dyDescent="0.2">
      <c r="A470" s="257">
        <v>287</v>
      </c>
      <c r="B470" s="258">
        <v>1364</v>
      </c>
      <c r="C470" s="259" t="s">
        <v>278</v>
      </c>
      <c r="D470" s="260" t="s">
        <v>210</v>
      </c>
      <c r="E470" s="249"/>
      <c r="F470" s="249"/>
      <c r="G470" s="249"/>
      <c r="H470" s="249"/>
      <c r="I470" s="249"/>
    </row>
    <row r="471" spans="1:9" x14ac:dyDescent="0.2">
      <c r="A471" s="257">
        <v>287</v>
      </c>
      <c r="B471" s="258">
        <v>1402</v>
      </c>
      <c r="C471" s="259" t="s">
        <v>278</v>
      </c>
      <c r="D471" s="260" t="s">
        <v>210</v>
      </c>
      <c r="E471" s="249"/>
      <c r="F471" s="249"/>
      <c r="G471" s="249"/>
      <c r="H471" s="249"/>
      <c r="I471" s="249"/>
    </row>
    <row r="472" spans="1:9" x14ac:dyDescent="0.2">
      <c r="A472" s="257">
        <v>288</v>
      </c>
      <c r="B472" s="258">
        <v>1036</v>
      </c>
      <c r="C472" s="259" t="s">
        <v>279</v>
      </c>
      <c r="D472" s="260" t="s">
        <v>210</v>
      </c>
      <c r="E472" s="249"/>
      <c r="F472" s="249"/>
      <c r="G472" s="249"/>
      <c r="H472" s="249"/>
      <c r="I472" s="249"/>
    </row>
    <row r="473" spans="1:9" x14ac:dyDescent="0.2">
      <c r="A473" s="257">
        <v>289</v>
      </c>
      <c r="B473" s="258">
        <v>1041</v>
      </c>
      <c r="C473" s="259" t="s">
        <v>279</v>
      </c>
      <c r="D473" s="260" t="s">
        <v>210</v>
      </c>
      <c r="E473" s="249"/>
      <c r="F473" s="249"/>
      <c r="G473" s="249"/>
      <c r="H473" s="249"/>
      <c r="I473" s="249"/>
    </row>
    <row r="474" spans="1:9" x14ac:dyDescent="0.2">
      <c r="A474" s="257">
        <v>290</v>
      </c>
      <c r="B474" s="258">
        <v>1050</v>
      </c>
      <c r="C474" s="259" t="s">
        <v>279</v>
      </c>
      <c r="D474" s="260" t="s">
        <v>210</v>
      </c>
      <c r="E474" s="249"/>
      <c r="F474" s="249"/>
      <c r="G474" s="249"/>
      <c r="H474" s="249"/>
      <c r="I474" s="249"/>
    </row>
    <row r="475" spans="1:9" x14ac:dyDescent="0.2">
      <c r="A475" s="257">
        <v>291</v>
      </c>
      <c r="B475" s="258">
        <v>1051</v>
      </c>
      <c r="C475" s="259" t="s">
        <v>279</v>
      </c>
      <c r="D475" s="260" t="s">
        <v>210</v>
      </c>
      <c r="E475" s="249"/>
      <c r="F475" s="249"/>
      <c r="G475" s="249"/>
      <c r="H475" s="249"/>
      <c r="I475" s="249"/>
    </row>
    <row r="476" spans="1:9" x14ac:dyDescent="0.2">
      <c r="A476" s="257">
        <v>292</v>
      </c>
      <c r="B476" s="258">
        <v>1052</v>
      </c>
      <c r="C476" s="259" t="s">
        <v>279</v>
      </c>
      <c r="D476" s="260" t="s">
        <v>210</v>
      </c>
      <c r="E476" s="249"/>
      <c r="F476" s="249"/>
      <c r="G476" s="249"/>
      <c r="H476" s="249"/>
      <c r="I476" s="249"/>
    </row>
    <row r="477" spans="1:9" x14ac:dyDescent="0.2">
      <c r="A477" s="257">
        <v>297</v>
      </c>
      <c r="B477" s="258">
        <v>1367</v>
      </c>
      <c r="C477" s="259" t="s">
        <v>279</v>
      </c>
      <c r="D477" s="260" t="s">
        <v>210</v>
      </c>
      <c r="E477" s="249"/>
      <c r="F477" s="249"/>
      <c r="G477" s="249"/>
      <c r="H477" s="249"/>
      <c r="I477" s="249"/>
    </row>
    <row r="478" spans="1:9" x14ac:dyDescent="0.2">
      <c r="A478" s="257">
        <v>298</v>
      </c>
      <c r="B478" s="258">
        <v>1368</v>
      </c>
      <c r="C478" s="259" t="s">
        <v>279</v>
      </c>
      <c r="D478" s="260" t="s">
        <v>210</v>
      </c>
      <c r="E478" s="249"/>
      <c r="F478" s="249"/>
      <c r="G478" s="249"/>
      <c r="H478" s="249"/>
      <c r="I478" s="249"/>
    </row>
    <row r="479" spans="1:9" x14ac:dyDescent="0.2">
      <c r="A479" s="257">
        <v>299</v>
      </c>
      <c r="B479" s="258">
        <v>1053</v>
      </c>
      <c r="C479" s="259" t="s">
        <v>279</v>
      </c>
      <c r="D479" s="260" t="s">
        <v>210</v>
      </c>
      <c r="E479" s="249"/>
      <c r="F479" s="249"/>
      <c r="G479" s="249"/>
      <c r="H479" s="249"/>
      <c r="I479" s="249"/>
    </row>
    <row r="480" spans="1:9" x14ac:dyDescent="0.2">
      <c r="A480" s="257">
        <v>300</v>
      </c>
      <c r="B480" s="258">
        <v>1080</v>
      </c>
      <c r="C480" s="259" t="s">
        <v>280</v>
      </c>
      <c r="D480" s="260">
        <v>1</v>
      </c>
      <c r="E480" s="249"/>
      <c r="F480" s="249"/>
      <c r="G480" s="249"/>
      <c r="H480" s="249"/>
      <c r="I480" s="249"/>
    </row>
    <row r="481" spans="1:9" x14ac:dyDescent="0.2">
      <c r="A481" s="257">
        <v>300</v>
      </c>
      <c r="B481" s="258">
        <v>1081</v>
      </c>
      <c r="C481" s="259" t="s">
        <v>280</v>
      </c>
      <c r="D481" s="260">
        <v>1</v>
      </c>
      <c r="E481" s="249"/>
      <c r="F481" s="249"/>
      <c r="G481" s="249"/>
      <c r="H481" s="249"/>
      <c r="I481" s="249"/>
    </row>
    <row r="482" spans="1:9" x14ac:dyDescent="0.2">
      <c r="A482" s="257">
        <v>301</v>
      </c>
      <c r="B482" s="258">
        <v>1095</v>
      </c>
      <c r="C482" s="259" t="s">
        <v>281</v>
      </c>
      <c r="D482" s="260">
        <v>1</v>
      </c>
      <c r="E482" s="249"/>
      <c r="F482" s="249"/>
      <c r="G482" s="249"/>
      <c r="H482" s="249"/>
      <c r="I482" s="249"/>
    </row>
    <row r="483" spans="1:9" x14ac:dyDescent="0.2">
      <c r="A483" s="257">
        <v>301</v>
      </c>
      <c r="B483" s="258">
        <v>1096</v>
      </c>
      <c r="C483" s="259" t="s">
        <v>281</v>
      </c>
      <c r="D483" s="260">
        <v>1</v>
      </c>
      <c r="E483" s="249"/>
      <c r="F483" s="249"/>
      <c r="G483" s="249"/>
      <c r="H483" s="249"/>
      <c r="I483" s="249"/>
    </row>
    <row r="484" spans="1:9" x14ac:dyDescent="0.2">
      <c r="A484" s="257">
        <v>302</v>
      </c>
      <c r="B484" s="258">
        <v>1101</v>
      </c>
      <c r="C484" s="259" t="s">
        <v>282</v>
      </c>
      <c r="D484" s="260">
        <v>1</v>
      </c>
      <c r="E484" s="249"/>
      <c r="F484" s="249"/>
      <c r="G484" s="249"/>
      <c r="H484" s="249"/>
      <c r="I484" s="249"/>
    </row>
    <row r="485" spans="1:9" x14ac:dyDescent="0.2">
      <c r="A485" s="257">
        <v>302</v>
      </c>
      <c r="B485" s="258">
        <v>1102</v>
      </c>
      <c r="C485" s="259" t="s">
        <v>282</v>
      </c>
      <c r="D485" s="260">
        <v>1</v>
      </c>
      <c r="E485" s="249"/>
      <c r="F485" s="249"/>
      <c r="G485" s="249"/>
      <c r="H485" s="249"/>
      <c r="I485" s="249"/>
    </row>
    <row r="486" spans="1:9" x14ac:dyDescent="0.2">
      <c r="A486" s="257">
        <v>303</v>
      </c>
      <c r="B486" s="258">
        <v>1054</v>
      </c>
      <c r="C486" s="259" t="s">
        <v>279</v>
      </c>
      <c r="D486" s="260" t="s">
        <v>210</v>
      </c>
      <c r="E486" s="249"/>
      <c r="F486" s="249"/>
      <c r="G486" s="249"/>
      <c r="H486" s="249"/>
      <c r="I486" s="249"/>
    </row>
    <row r="487" spans="1:9" x14ac:dyDescent="0.2">
      <c r="A487" s="257">
        <v>304</v>
      </c>
      <c r="B487" s="258">
        <v>1083</v>
      </c>
      <c r="C487" s="259" t="s">
        <v>279</v>
      </c>
      <c r="D487" s="260" t="s">
        <v>210</v>
      </c>
      <c r="E487" s="249"/>
      <c r="F487" s="249"/>
      <c r="G487" s="249"/>
      <c r="H487" s="249"/>
      <c r="I487" s="249"/>
    </row>
    <row r="488" spans="1:9" x14ac:dyDescent="0.2">
      <c r="A488" s="257">
        <v>305</v>
      </c>
      <c r="B488" s="258">
        <v>1084</v>
      </c>
      <c r="C488" s="259" t="s">
        <v>283</v>
      </c>
      <c r="D488" s="260">
        <v>1</v>
      </c>
      <c r="E488" s="249"/>
      <c r="F488" s="249"/>
      <c r="G488" s="249"/>
      <c r="H488" s="249"/>
      <c r="I488" s="249"/>
    </row>
    <row r="489" spans="1:9" x14ac:dyDescent="0.2">
      <c r="A489" s="257">
        <v>305</v>
      </c>
      <c r="B489" s="258">
        <v>1085</v>
      </c>
      <c r="C489" s="259" t="s">
        <v>283</v>
      </c>
      <c r="D489" s="260">
        <v>2</v>
      </c>
      <c r="E489" s="249"/>
      <c r="F489" s="249"/>
      <c r="G489" s="249"/>
      <c r="H489" s="249"/>
      <c r="I489" s="249"/>
    </row>
    <row r="490" spans="1:9" x14ac:dyDescent="0.2">
      <c r="A490" s="257">
        <v>306</v>
      </c>
      <c r="B490" s="258">
        <v>1086</v>
      </c>
      <c r="C490" s="259" t="s">
        <v>283</v>
      </c>
      <c r="D490" s="260">
        <v>1</v>
      </c>
      <c r="E490" s="249"/>
      <c r="F490" s="249"/>
      <c r="G490" s="249"/>
      <c r="H490" s="249"/>
      <c r="I490" s="249"/>
    </row>
    <row r="491" spans="1:9" x14ac:dyDescent="0.2">
      <c r="A491" s="257">
        <v>306</v>
      </c>
      <c r="B491" s="258">
        <v>1087</v>
      </c>
      <c r="C491" s="259" t="s">
        <v>283</v>
      </c>
      <c r="D491" s="260">
        <v>2</v>
      </c>
      <c r="E491" s="249"/>
      <c r="F491" s="249"/>
      <c r="G491" s="249"/>
      <c r="H491" s="249"/>
      <c r="I491" s="249"/>
    </row>
    <row r="492" spans="1:9" x14ac:dyDescent="0.2">
      <c r="A492" s="257">
        <v>307</v>
      </c>
      <c r="B492" s="258">
        <v>1091</v>
      </c>
      <c r="C492" s="259" t="s">
        <v>283</v>
      </c>
      <c r="D492" s="260">
        <v>1</v>
      </c>
      <c r="E492" s="249"/>
      <c r="F492" s="249"/>
      <c r="G492" s="249"/>
      <c r="H492" s="249"/>
      <c r="I492" s="249"/>
    </row>
    <row r="493" spans="1:9" x14ac:dyDescent="0.2">
      <c r="A493" s="257">
        <v>307</v>
      </c>
      <c r="B493" s="258">
        <v>1092</v>
      </c>
      <c r="C493" s="259" t="s">
        <v>283</v>
      </c>
      <c r="D493" s="260">
        <v>2</v>
      </c>
      <c r="E493" s="249"/>
      <c r="F493" s="249"/>
      <c r="G493" s="249"/>
      <c r="H493" s="249"/>
      <c r="I493" s="249"/>
    </row>
    <row r="494" spans="1:9" x14ac:dyDescent="0.2">
      <c r="A494" s="257">
        <v>308</v>
      </c>
      <c r="B494" s="258">
        <v>1093</v>
      </c>
      <c r="C494" s="259" t="s">
        <v>283</v>
      </c>
      <c r="D494" s="260">
        <v>1</v>
      </c>
      <c r="E494" s="249"/>
      <c r="F494" s="249"/>
      <c r="G494" s="249"/>
      <c r="H494" s="249"/>
      <c r="I494" s="249"/>
    </row>
    <row r="495" spans="1:9" x14ac:dyDescent="0.2">
      <c r="A495" s="257">
        <v>308</v>
      </c>
      <c r="B495" s="258">
        <v>1094</v>
      </c>
      <c r="C495" s="259" t="s">
        <v>283</v>
      </c>
      <c r="D495" s="260">
        <v>2</v>
      </c>
      <c r="E495" s="249"/>
      <c r="F495" s="249"/>
      <c r="G495" s="249"/>
      <c r="H495" s="249"/>
      <c r="I495" s="249"/>
    </row>
    <row r="496" spans="1:9" x14ac:dyDescent="0.2">
      <c r="A496" s="257">
        <v>309</v>
      </c>
      <c r="B496" s="258">
        <v>1098</v>
      </c>
      <c r="C496" s="259" t="s">
        <v>284</v>
      </c>
      <c r="D496" s="260">
        <v>1</v>
      </c>
      <c r="E496" s="249"/>
      <c r="F496" s="249"/>
      <c r="G496" s="249"/>
      <c r="H496" s="249"/>
      <c r="I496" s="249"/>
    </row>
    <row r="497" spans="1:9" x14ac:dyDescent="0.2">
      <c r="A497" s="257">
        <v>309</v>
      </c>
      <c r="B497" s="258">
        <v>1099</v>
      </c>
      <c r="C497" s="259" t="s">
        <v>284</v>
      </c>
      <c r="D497" s="260">
        <v>1</v>
      </c>
      <c r="E497" s="249"/>
      <c r="F497" s="249"/>
      <c r="G497" s="249"/>
      <c r="H497" s="249"/>
      <c r="I497" s="249"/>
    </row>
    <row r="498" spans="1:9" x14ac:dyDescent="0.2">
      <c r="A498" s="257">
        <v>310</v>
      </c>
      <c r="B498" s="258">
        <v>1155</v>
      </c>
      <c r="C498" s="259" t="s">
        <v>285</v>
      </c>
      <c r="D498" s="260">
        <v>2</v>
      </c>
      <c r="E498" s="249"/>
      <c r="F498" s="249"/>
      <c r="G498" s="249"/>
      <c r="H498" s="249"/>
      <c r="I498" s="249"/>
    </row>
    <row r="499" spans="1:9" x14ac:dyDescent="0.2">
      <c r="A499" s="257">
        <v>310</v>
      </c>
      <c r="B499" s="258">
        <v>1156</v>
      </c>
      <c r="C499" s="259" t="s">
        <v>285</v>
      </c>
      <c r="D499" s="260">
        <v>1</v>
      </c>
      <c r="E499" s="249"/>
      <c r="F499" s="249"/>
      <c r="G499" s="249"/>
      <c r="H499" s="249"/>
      <c r="I499" s="249"/>
    </row>
    <row r="500" spans="1:9" x14ac:dyDescent="0.2">
      <c r="A500" s="257">
        <v>312</v>
      </c>
      <c r="B500" s="258">
        <v>1154</v>
      </c>
      <c r="C500" s="259" t="s">
        <v>286</v>
      </c>
      <c r="D500" s="260">
        <v>2</v>
      </c>
      <c r="E500" s="249"/>
      <c r="F500" s="249"/>
      <c r="G500" s="249"/>
      <c r="H500" s="249"/>
      <c r="I500" s="249"/>
    </row>
    <row r="501" spans="1:9" x14ac:dyDescent="0.2">
      <c r="A501" s="257">
        <v>313</v>
      </c>
      <c r="B501" s="258">
        <v>1006</v>
      </c>
      <c r="C501" s="259" t="s">
        <v>287</v>
      </c>
      <c r="D501" s="260" t="s">
        <v>210</v>
      </c>
      <c r="E501" s="249"/>
      <c r="F501" s="249"/>
      <c r="G501" s="249"/>
      <c r="H501" s="249"/>
      <c r="I501" s="249"/>
    </row>
    <row r="502" spans="1:9" x14ac:dyDescent="0.2">
      <c r="A502" s="257">
        <v>314</v>
      </c>
      <c r="B502" s="258">
        <v>104</v>
      </c>
      <c r="C502" s="259" t="s">
        <v>288</v>
      </c>
      <c r="D502" s="260" t="s">
        <v>448</v>
      </c>
      <c r="E502" s="249"/>
      <c r="F502" s="249"/>
      <c r="G502" s="249"/>
      <c r="H502" s="249"/>
      <c r="I502" s="249"/>
    </row>
    <row r="503" spans="1:9" x14ac:dyDescent="0.2">
      <c r="A503" s="257">
        <v>315</v>
      </c>
      <c r="B503" s="258">
        <v>178</v>
      </c>
      <c r="C503" s="259" t="s">
        <v>289</v>
      </c>
      <c r="D503" s="260" t="s">
        <v>448</v>
      </c>
      <c r="E503" s="249"/>
      <c r="F503" s="249"/>
      <c r="G503" s="249"/>
      <c r="H503" s="249"/>
      <c r="I503" s="249"/>
    </row>
    <row r="504" spans="1:9" x14ac:dyDescent="0.2">
      <c r="A504" s="257">
        <v>315</v>
      </c>
      <c r="B504" s="258">
        <v>227</v>
      </c>
      <c r="C504" s="259" t="s">
        <v>289</v>
      </c>
      <c r="D504" s="260" t="s">
        <v>448</v>
      </c>
      <c r="E504" s="249"/>
      <c r="F504" s="249"/>
      <c r="G504" s="249"/>
      <c r="H504" s="249"/>
      <c r="I504" s="249"/>
    </row>
    <row r="505" spans="1:9" x14ac:dyDescent="0.2">
      <c r="A505" s="257">
        <v>316</v>
      </c>
      <c r="B505" s="258">
        <v>53</v>
      </c>
      <c r="C505" s="259" t="s">
        <v>290</v>
      </c>
      <c r="D505" s="260">
        <v>2</v>
      </c>
      <c r="E505" s="249"/>
      <c r="F505" s="249"/>
      <c r="G505" s="249"/>
      <c r="H505" s="249"/>
      <c r="I505" s="249"/>
    </row>
    <row r="506" spans="1:9" x14ac:dyDescent="0.2">
      <c r="A506" s="257">
        <v>316</v>
      </c>
      <c r="B506" s="258">
        <v>198</v>
      </c>
      <c r="C506" s="259" t="s">
        <v>290</v>
      </c>
      <c r="D506" s="260">
        <v>1</v>
      </c>
      <c r="E506" s="249"/>
      <c r="F506" s="249"/>
      <c r="G506" s="249"/>
      <c r="H506" s="249"/>
      <c r="I506" s="249"/>
    </row>
    <row r="507" spans="1:9" x14ac:dyDescent="0.2">
      <c r="A507" s="257">
        <v>317</v>
      </c>
      <c r="B507" s="258">
        <v>70</v>
      </c>
      <c r="C507" s="259" t="s">
        <v>290</v>
      </c>
      <c r="D507" s="260" t="s">
        <v>453</v>
      </c>
      <c r="E507" s="249"/>
      <c r="F507" s="249"/>
      <c r="G507" s="249"/>
      <c r="H507" s="249"/>
      <c r="I507" s="249"/>
    </row>
    <row r="508" spans="1:9" x14ac:dyDescent="0.2">
      <c r="A508" s="257">
        <v>317</v>
      </c>
      <c r="B508" s="258">
        <v>183</v>
      </c>
      <c r="C508" s="259" t="s">
        <v>290</v>
      </c>
      <c r="D508" s="260" t="s">
        <v>454</v>
      </c>
      <c r="E508" s="249"/>
      <c r="F508" s="249"/>
      <c r="G508" s="249"/>
      <c r="H508" s="249"/>
      <c r="I508" s="249"/>
    </row>
    <row r="509" spans="1:9" x14ac:dyDescent="0.2">
      <c r="A509" s="257">
        <v>318</v>
      </c>
      <c r="B509" s="258">
        <v>74</v>
      </c>
      <c r="C509" s="259" t="s">
        <v>290</v>
      </c>
      <c r="D509" s="260">
        <v>1</v>
      </c>
      <c r="E509" s="249"/>
      <c r="F509" s="249"/>
      <c r="G509" s="249"/>
      <c r="H509" s="249"/>
      <c r="I509" s="249"/>
    </row>
    <row r="510" spans="1:9" x14ac:dyDescent="0.2">
      <c r="A510" s="257">
        <v>318</v>
      </c>
      <c r="B510" s="258">
        <v>180</v>
      </c>
      <c r="C510" s="259" t="s">
        <v>290</v>
      </c>
      <c r="D510" s="260">
        <v>1</v>
      </c>
      <c r="E510" s="249"/>
      <c r="F510" s="249"/>
      <c r="G510" s="249"/>
      <c r="H510" s="249"/>
      <c r="I510" s="249"/>
    </row>
    <row r="511" spans="1:9" x14ac:dyDescent="0.2">
      <c r="A511" s="257">
        <v>319</v>
      </c>
      <c r="B511" s="258">
        <v>71</v>
      </c>
      <c r="C511" s="259" t="s">
        <v>291</v>
      </c>
      <c r="D511" s="260" t="s">
        <v>457</v>
      </c>
      <c r="E511" s="249"/>
      <c r="F511" s="249"/>
      <c r="G511" s="249"/>
      <c r="H511" s="249"/>
      <c r="I511" s="249"/>
    </row>
    <row r="512" spans="1:9" x14ac:dyDescent="0.2">
      <c r="A512" s="257">
        <v>319</v>
      </c>
      <c r="B512" s="258">
        <v>183</v>
      </c>
      <c r="C512" s="259" t="s">
        <v>291</v>
      </c>
      <c r="D512" s="260" t="s">
        <v>455</v>
      </c>
      <c r="E512" s="249"/>
      <c r="F512" s="249"/>
      <c r="G512" s="249"/>
      <c r="H512" s="249"/>
      <c r="I512" s="249"/>
    </row>
    <row r="513" spans="1:9" x14ac:dyDescent="0.2">
      <c r="A513" s="257">
        <v>320</v>
      </c>
      <c r="B513" s="258">
        <v>72</v>
      </c>
      <c r="C513" s="259" t="s">
        <v>290</v>
      </c>
      <c r="D513" s="260">
        <v>2</v>
      </c>
      <c r="E513" s="249"/>
      <c r="F513" s="249"/>
      <c r="G513" s="249"/>
      <c r="H513" s="249"/>
      <c r="I513" s="249"/>
    </row>
    <row r="514" spans="1:9" x14ac:dyDescent="0.2">
      <c r="A514" s="257">
        <v>320</v>
      </c>
      <c r="B514" s="258">
        <v>184</v>
      </c>
      <c r="C514" s="259" t="s">
        <v>290</v>
      </c>
      <c r="D514" s="260">
        <v>1</v>
      </c>
      <c r="E514" s="249"/>
      <c r="F514" s="249"/>
      <c r="G514" s="249"/>
      <c r="H514" s="249"/>
      <c r="I514" s="249"/>
    </row>
    <row r="515" spans="1:9" x14ac:dyDescent="0.2">
      <c r="A515" s="257">
        <v>321</v>
      </c>
      <c r="B515" s="258">
        <v>1004</v>
      </c>
      <c r="C515" s="259" t="s">
        <v>290</v>
      </c>
      <c r="D515" s="260">
        <v>1</v>
      </c>
      <c r="E515" s="249"/>
      <c r="F515" s="249"/>
      <c r="G515" s="249"/>
      <c r="H515" s="249"/>
      <c r="I515" s="249"/>
    </row>
    <row r="516" spans="1:9" x14ac:dyDescent="0.2">
      <c r="A516" s="257">
        <v>321</v>
      </c>
      <c r="B516" s="258">
        <v>1005</v>
      </c>
      <c r="C516" s="259" t="s">
        <v>290</v>
      </c>
      <c r="D516" s="260">
        <v>1</v>
      </c>
      <c r="E516" s="249"/>
      <c r="F516" s="249"/>
      <c r="G516" s="249"/>
      <c r="H516" s="249"/>
      <c r="I516" s="249"/>
    </row>
    <row r="517" spans="1:9" x14ac:dyDescent="0.2">
      <c r="A517" s="257">
        <v>322</v>
      </c>
      <c r="B517" s="258">
        <v>1073</v>
      </c>
      <c r="C517" s="259" t="s">
        <v>290</v>
      </c>
      <c r="D517" s="260">
        <v>1</v>
      </c>
      <c r="E517" s="249"/>
      <c r="F517" s="249"/>
      <c r="G517" s="249"/>
      <c r="H517" s="249"/>
      <c r="I517" s="249"/>
    </row>
    <row r="518" spans="1:9" x14ac:dyDescent="0.2">
      <c r="A518" s="257">
        <v>322</v>
      </c>
      <c r="B518" s="258">
        <v>1074</v>
      </c>
      <c r="C518" s="259" t="s">
        <v>290</v>
      </c>
      <c r="D518" s="260">
        <v>1</v>
      </c>
      <c r="E518" s="249"/>
      <c r="F518" s="249"/>
      <c r="G518" s="249"/>
      <c r="H518" s="249"/>
      <c r="I518" s="249"/>
    </row>
    <row r="519" spans="1:9" x14ac:dyDescent="0.2">
      <c r="A519" s="257">
        <v>323</v>
      </c>
      <c r="B519" s="258">
        <v>1284</v>
      </c>
      <c r="C519" s="259" t="s">
        <v>290</v>
      </c>
      <c r="D519" s="260">
        <v>1</v>
      </c>
      <c r="E519" s="249"/>
      <c r="F519" s="249"/>
      <c r="G519" s="249"/>
      <c r="H519" s="249"/>
      <c r="I519" s="249"/>
    </row>
    <row r="520" spans="1:9" x14ac:dyDescent="0.2">
      <c r="A520" s="257">
        <v>323</v>
      </c>
      <c r="B520" s="258">
        <v>1285</v>
      </c>
      <c r="C520" s="259" t="s">
        <v>290</v>
      </c>
      <c r="D520" s="260" t="s">
        <v>456</v>
      </c>
      <c r="E520" s="249"/>
      <c r="F520" s="249"/>
      <c r="G520" s="249"/>
      <c r="H520" s="249"/>
      <c r="I520" s="249"/>
    </row>
    <row r="521" spans="1:9" x14ac:dyDescent="0.2">
      <c r="A521" s="257">
        <v>324</v>
      </c>
      <c r="B521" s="258">
        <v>1007</v>
      </c>
      <c r="C521" s="259" t="s">
        <v>292</v>
      </c>
      <c r="D521" s="260">
        <v>1</v>
      </c>
      <c r="E521" s="249"/>
      <c r="F521" s="249"/>
      <c r="G521" s="249"/>
      <c r="H521" s="249"/>
      <c r="I521" s="249"/>
    </row>
    <row r="522" spans="1:9" x14ac:dyDescent="0.2">
      <c r="A522" s="257">
        <v>325</v>
      </c>
      <c r="B522" s="258">
        <v>183</v>
      </c>
      <c r="C522" s="259" t="s">
        <v>293</v>
      </c>
      <c r="D522" s="260">
        <v>1</v>
      </c>
      <c r="E522" s="249"/>
      <c r="F522" s="249"/>
      <c r="G522" s="249"/>
      <c r="H522" s="249"/>
      <c r="I522" s="249"/>
    </row>
    <row r="523" spans="1:9" x14ac:dyDescent="0.2">
      <c r="A523" s="257">
        <v>325</v>
      </c>
      <c r="B523" s="258">
        <v>186</v>
      </c>
      <c r="C523" s="259" t="s">
        <v>293</v>
      </c>
      <c r="D523" s="260">
        <v>1</v>
      </c>
      <c r="E523" s="249"/>
      <c r="F523" s="249"/>
      <c r="G523" s="249"/>
      <c r="H523" s="249"/>
      <c r="I523" s="249"/>
    </row>
    <row r="524" spans="1:9" x14ac:dyDescent="0.2">
      <c r="A524" s="257">
        <v>325</v>
      </c>
      <c r="B524" s="258">
        <v>206</v>
      </c>
      <c r="C524" s="259" t="s">
        <v>293</v>
      </c>
      <c r="D524" s="260">
        <v>2</v>
      </c>
      <c r="E524" s="249"/>
      <c r="F524" s="249"/>
      <c r="G524" s="249"/>
      <c r="H524" s="249"/>
      <c r="I524" s="249"/>
    </row>
    <row r="525" spans="1:9" x14ac:dyDescent="0.2">
      <c r="A525" s="257">
        <v>326</v>
      </c>
      <c r="B525" s="258">
        <v>184</v>
      </c>
      <c r="C525" s="259" t="s">
        <v>293</v>
      </c>
      <c r="D525" s="260">
        <v>1</v>
      </c>
      <c r="E525" s="249"/>
      <c r="F525" s="249"/>
      <c r="G525" s="249"/>
      <c r="H525" s="249"/>
      <c r="I525" s="249"/>
    </row>
    <row r="526" spans="1:9" x14ac:dyDescent="0.2">
      <c r="A526" s="257">
        <v>326</v>
      </c>
      <c r="B526" s="258">
        <v>187</v>
      </c>
      <c r="C526" s="259" t="s">
        <v>293</v>
      </c>
      <c r="D526" s="260" t="s">
        <v>453</v>
      </c>
      <c r="E526" s="249"/>
      <c r="F526" s="249"/>
      <c r="G526" s="249"/>
      <c r="H526" s="249"/>
      <c r="I526" s="249"/>
    </row>
    <row r="527" spans="1:9" x14ac:dyDescent="0.2">
      <c r="A527" s="257">
        <v>326</v>
      </c>
      <c r="B527" s="258">
        <v>210</v>
      </c>
      <c r="C527" s="259" t="s">
        <v>293</v>
      </c>
      <c r="D527" s="260" t="s">
        <v>453</v>
      </c>
      <c r="E527" s="249"/>
      <c r="F527" s="249"/>
      <c r="G527" s="249"/>
      <c r="H527" s="249"/>
      <c r="I527" s="249"/>
    </row>
    <row r="528" spans="1:9" x14ac:dyDescent="0.2">
      <c r="A528" s="257">
        <v>327</v>
      </c>
      <c r="B528" s="258">
        <v>135</v>
      </c>
      <c r="C528" s="259" t="s">
        <v>293</v>
      </c>
      <c r="D528" s="260">
        <v>1</v>
      </c>
      <c r="E528" s="249"/>
      <c r="F528" s="249"/>
      <c r="G528" s="249"/>
      <c r="H528" s="249"/>
      <c r="I528" s="249"/>
    </row>
    <row r="529" spans="1:9" x14ac:dyDescent="0.2">
      <c r="A529" s="257">
        <v>327</v>
      </c>
      <c r="B529" s="258">
        <v>198</v>
      </c>
      <c r="C529" s="259" t="s">
        <v>293</v>
      </c>
      <c r="D529" s="260">
        <v>1</v>
      </c>
      <c r="E529" s="249"/>
      <c r="F529" s="249"/>
      <c r="G529" s="249"/>
      <c r="H529" s="249"/>
      <c r="I529" s="249"/>
    </row>
    <row r="530" spans="1:9" x14ac:dyDescent="0.2">
      <c r="A530" s="257">
        <v>327</v>
      </c>
      <c r="B530" s="258">
        <v>222</v>
      </c>
      <c r="C530" s="259" t="s">
        <v>293</v>
      </c>
      <c r="D530" s="260">
        <v>2</v>
      </c>
      <c r="E530" s="249"/>
      <c r="F530" s="249"/>
      <c r="G530" s="249"/>
      <c r="H530" s="249"/>
      <c r="I530" s="249"/>
    </row>
    <row r="531" spans="1:9" x14ac:dyDescent="0.2">
      <c r="A531" s="257">
        <v>328</v>
      </c>
      <c r="B531" s="258">
        <v>1022</v>
      </c>
      <c r="C531" s="259" t="s">
        <v>293</v>
      </c>
      <c r="D531" s="260">
        <v>1</v>
      </c>
      <c r="E531" s="249"/>
      <c r="F531" s="249"/>
      <c r="G531" s="249"/>
      <c r="H531" s="249"/>
      <c r="I531" s="249"/>
    </row>
    <row r="532" spans="1:9" x14ac:dyDescent="0.2">
      <c r="A532" s="257">
        <v>328</v>
      </c>
      <c r="B532" s="258">
        <v>1023</v>
      </c>
      <c r="C532" s="259" t="s">
        <v>293</v>
      </c>
      <c r="D532" s="260">
        <v>2</v>
      </c>
      <c r="E532" s="249"/>
      <c r="F532" s="249"/>
      <c r="G532" s="249"/>
      <c r="H532" s="249"/>
      <c r="I532" s="249"/>
    </row>
    <row r="533" spans="1:9" x14ac:dyDescent="0.2">
      <c r="A533" s="257">
        <v>328</v>
      </c>
      <c r="B533" s="258">
        <v>1024</v>
      </c>
      <c r="C533" s="259" t="s">
        <v>293</v>
      </c>
      <c r="D533" s="260">
        <v>1</v>
      </c>
      <c r="E533" s="249"/>
      <c r="F533" s="249"/>
      <c r="G533" s="249"/>
      <c r="H533" s="249"/>
      <c r="I533" s="249"/>
    </row>
    <row r="534" spans="1:9" x14ac:dyDescent="0.2">
      <c r="A534" s="257">
        <v>329</v>
      </c>
      <c r="B534" s="258">
        <v>1027</v>
      </c>
      <c r="C534" s="259" t="s">
        <v>293</v>
      </c>
      <c r="D534" s="260">
        <v>1</v>
      </c>
      <c r="E534" s="249"/>
      <c r="F534" s="249"/>
      <c r="G534" s="249"/>
      <c r="H534" s="249"/>
      <c r="I534" s="249"/>
    </row>
    <row r="535" spans="1:9" x14ac:dyDescent="0.2">
      <c r="A535" s="257">
        <v>329</v>
      </c>
      <c r="B535" s="258">
        <v>1028</v>
      </c>
      <c r="C535" s="259" t="s">
        <v>293</v>
      </c>
      <c r="D535" s="260">
        <v>2</v>
      </c>
      <c r="E535" s="249"/>
      <c r="F535" s="249"/>
      <c r="G535" s="249"/>
      <c r="H535" s="249"/>
      <c r="I535" s="249"/>
    </row>
    <row r="536" spans="1:9" x14ac:dyDescent="0.2">
      <c r="A536" s="257">
        <v>329</v>
      </c>
      <c r="B536" s="258">
        <v>1029</v>
      </c>
      <c r="C536" s="259" t="s">
        <v>293</v>
      </c>
      <c r="D536" s="260">
        <v>1</v>
      </c>
      <c r="E536" s="249"/>
      <c r="F536" s="249"/>
      <c r="G536" s="249"/>
      <c r="H536" s="249"/>
      <c r="I536" s="249"/>
    </row>
    <row r="537" spans="1:9" x14ac:dyDescent="0.2">
      <c r="A537" s="257">
        <v>330</v>
      </c>
      <c r="B537" s="258">
        <v>1075</v>
      </c>
      <c r="C537" s="259" t="s">
        <v>293</v>
      </c>
      <c r="D537" s="260">
        <v>2</v>
      </c>
      <c r="E537" s="249"/>
      <c r="F537" s="249"/>
      <c r="G537" s="249"/>
      <c r="H537" s="249"/>
      <c r="I537" s="249"/>
    </row>
    <row r="538" spans="1:9" x14ac:dyDescent="0.2">
      <c r="A538" s="257">
        <v>330</v>
      </c>
      <c r="B538" s="258">
        <v>1076</v>
      </c>
      <c r="C538" s="259" t="s">
        <v>293</v>
      </c>
      <c r="D538" s="260">
        <v>1</v>
      </c>
      <c r="E538" s="249"/>
      <c r="F538" s="249"/>
      <c r="G538" s="249"/>
      <c r="H538" s="249"/>
      <c r="I538" s="249"/>
    </row>
    <row r="539" spans="1:9" x14ac:dyDescent="0.2">
      <c r="A539" s="257">
        <v>330</v>
      </c>
      <c r="B539" s="258">
        <v>1077</v>
      </c>
      <c r="C539" s="259" t="s">
        <v>293</v>
      </c>
      <c r="D539" s="260">
        <v>2</v>
      </c>
      <c r="E539" s="249"/>
      <c r="F539" s="249"/>
      <c r="G539" s="249"/>
      <c r="H539" s="249"/>
      <c r="I539" s="249"/>
    </row>
    <row r="540" spans="1:9" x14ac:dyDescent="0.2">
      <c r="A540" s="257">
        <v>331</v>
      </c>
      <c r="B540" s="258">
        <v>1167</v>
      </c>
      <c r="C540" s="259" t="s">
        <v>293</v>
      </c>
      <c r="D540" s="260">
        <v>1</v>
      </c>
      <c r="E540" s="249"/>
      <c r="F540" s="249"/>
      <c r="G540" s="249"/>
      <c r="H540" s="249"/>
      <c r="I540" s="249"/>
    </row>
    <row r="541" spans="1:9" x14ac:dyDescent="0.2">
      <c r="A541" s="257">
        <v>331</v>
      </c>
      <c r="B541" s="258">
        <v>1168</v>
      </c>
      <c r="C541" s="259" t="s">
        <v>293</v>
      </c>
      <c r="D541" s="260">
        <v>1</v>
      </c>
      <c r="E541" s="249"/>
      <c r="F541" s="249"/>
      <c r="G541" s="249"/>
      <c r="H541" s="249"/>
      <c r="I541" s="249"/>
    </row>
    <row r="542" spans="1:9" x14ac:dyDescent="0.2">
      <c r="A542" s="257">
        <v>331</v>
      </c>
      <c r="B542" s="258">
        <v>1169</v>
      </c>
      <c r="C542" s="259" t="s">
        <v>293</v>
      </c>
      <c r="D542" s="260">
        <v>2</v>
      </c>
      <c r="E542" s="249"/>
      <c r="F542" s="249"/>
      <c r="G542" s="249"/>
      <c r="H542" s="249"/>
      <c r="I542" s="249"/>
    </row>
    <row r="543" spans="1:9" x14ac:dyDescent="0.2">
      <c r="A543" s="257">
        <v>332</v>
      </c>
      <c r="B543" s="258">
        <v>1235</v>
      </c>
      <c r="C543" s="259" t="s">
        <v>293</v>
      </c>
      <c r="D543" s="260" t="s">
        <v>448</v>
      </c>
      <c r="E543" s="249"/>
      <c r="F543" s="249"/>
      <c r="G543" s="249"/>
      <c r="H543" s="249"/>
      <c r="I543" s="249"/>
    </row>
    <row r="544" spans="1:9" x14ac:dyDescent="0.2">
      <c r="A544" s="257">
        <v>332</v>
      </c>
      <c r="B544" s="258">
        <v>1236</v>
      </c>
      <c r="C544" s="259" t="s">
        <v>293</v>
      </c>
      <c r="D544" s="260" t="s">
        <v>448</v>
      </c>
      <c r="E544" s="249"/>
      <c r="F544" s="249"/>
      <c r="G544" s="249"/>
      <c r="H544" s="249"/>
      <c r="I544" s="249"/>
    </row>
    <row r="545" spans="1:9" x14ac:dyDescent="0.2">
      <c r="A545" s="257">
        <v>332</v>
      </c>
      <c r="B545" s="258">
        <v>1237</v>
      </c>
      <c r="C545" s="259" t="s">
        <v>293</v>
      </c>
      <c r="D545" s="260" t="s">
        <v>448</v>
      </c>
      <c r="E545" s="249"/>
      <c r="F545" s="249"/>
      <c r="G545" s="249"/>
      <c r="H545" s="249"/>
      <c r="I545" s="249"/>
    </row>
    <row r="546" spans="1:9" x14ac:dyDescent="0.2">
      <c r="A546" s="257">
        <v>334</v>
      </c>
      <c r="B546" s="258">
        <v>1131</v>
      </c>
      <c r="C546" s="259" t="s">
        <v>294</v>
      </c>
      <c r="D546" s="260">
        <v>1</v>
      </c>
      <c r="E546" s="249"/>
      <c r="F546" s="249"/>
      <c r="G546" s="249"/>
      <c r="H546" s="249"/>
      <c r="I546" s="249"/>
    </row>
    <row r="547" spans="1:9" x14ac:dyDescent="0.2">
      <c r="A547" s="257">
        <v>334</v>
      </c>
      <c r="B547" s="258">
        <v>1132</v>
      </c>
      <c r="C547" s="259" t="s">
        <v>294</v>
      </c>
      <c r="D547" s="260">
        <v>1</v>
      </c>
      <c r="E547" s="249"/>
      <c r="F547" s="249"/>
      <c r="G547" s="249"/>
      <c r="H547" s="249"/>
      <c r="I547" s="249"/>
    </row>
    <row r="548" spans="1:9" x14ac:dyDescent="0.2">
      <c r="A548" s="257">
        <v>334</v>
      </c>
      <c r="B548" s="258">
        <v>1133</v>
      </c>
      <c r="C548" s="259" t="s">
        <v>294</v>
      </c>
      <c r="D548" s="260">
        <v>2</v>
      </c>
      <c r="E548" s="249"/>
      <c r="F548" s="249"/>
      <c r="G548" s="249"/>
      <c r="H548" s="249"/>
      <c r="I548" s="249"/>
    </row>
    <row r="549" spans="1:9" x14ac:dyDescent="0.2">
      <c r="A549" s="257">
        <v>335</v>
      </c>
      <c r="B549" s="258">
        <v>18</v>
      </c>
      <c r="C549" s="259" t="s">
        <v>295</v>
      </c>
      <c r="D549" s="260">
        <v>1</v>
      </c>
      <c r="E549" s="249"/>
      <c r="F549" s="249"/>
      <c r="G549" s="249"/>
      <c r="H549" s="249"/>
      <c r="I549" s="249"/>
    </row>
    <row r="550" spans="1:9" x14ac:dyDescent="0.2">
      <c r="A550" s="257">
        <v>336</v>
      </c>
      <c r="B550" s="258">
        <v>20</v>
      </c>
      <c r="C550" s="259" t="s">
        <v>296</v>
      </c>
      <c r="D550" s="260" t="s">
        <v>210</v>
      </c>
      <c r="E550" s="249"/>
      <c r="F550" s="249"/>
      <c r="G550" s="249"/>
      <c r="H550" s="249"/>
      <c r="I550" s="249"/>
    </row>
    <row r="551" spans="1:9" x14ac:dyDescent="0.2">
      <c r="A551" s="257">
        <v>337</v>
      </c>
      <c r="B551" s="258">
        <v>82</v>
      </c>
      <c r="C551" s="259" t="s">
        <v>296</v>
      </c>
      <c r="D551" s="260" t="s">
        <v>210</v>
      </c>
      <c r="E551" s="249"/>
      <c r="F551" s="249"/>
      <c r="G551" s="249"/>
      <c r="H551" s="249"/>
      <c r="I551" s="249"/>
    </row>
    <row r="552" spans="1:9" x14ac:dyDescent="0.2">
      <c r="A552" s="257">
        <v>338</v>
      </c>
      <c r="B552" s="258">
        <v>1365</v>
      </c>
      <c r="C552" s="259" t="s">
        <v>297</v>
      </c>
      <c r="D552" s="260">
        <v>2</v>
      </c>
      <c r="E552" s="249"/>
      <c r="F552" s="249"/>
      <c r="G552" s="249"/>
      <c r="H552" s="249"/>
      <c r="I552" s="249"/>
    </row>
    <row r="553" spans="1:9" x14ac:dyDescent="0.2">
      <c r="A553" s="257">
        <v>338</v>
      </c>
      <c r="B553" s="258">
        <v>1366</v>
      </c>
      <c r="C553" s="259" t="s">
        <v>297</v>
      </c>
      <c r="D553" s="260">
        <v>1</v>
      </c>
      <c r="E553" s="249"/>
      <c r="F553" s="249"/>
      <c r="G553" s="249"/>
      <c r="H553" s="249"/>
      <c r="I553" s="249"/>
    </row>
    <row r="554" spans="1:9" x14ac:dyDescent="0.2">
      <c r="A554" s="257">
        <v>339</v>
      </c>
      <c r="B554" s="258">
        <v>1025</v>
      </c>
      <c r="C554" s="259" t="s">
        <v>298</v>
      </c>
      <c r="D554" s="260" t="s">
        <v>210</v>
      </c>
      <c r="E554" s="249"/>
      <c r="F554" s="249"/>
      <c r="G554" s="249"/>
      <c r="H554" s="249"/>
      <c r="I554" s="249"/>
    </row>
    <row r="555" spans="1:9" x14ac:dyDescent="0.2">
      <c r="A555" s="257">
        <v>340</v>
      </c>
      <c r="B555" s="258">
        <v>1030</v>
      </c>
      <c r="C555" s="259" t="s">
        <v>298</v>
      </c>
      <c r="D555" s="260" t="s">
        <v>210</v>
      </c>
      <c r="E555" s="249"/>
      <c r="F555" s="249"/>
      <c r="G555" s="249"/>
      <c r="H555" s="249"/>
      <c r="I555" s="249"/>
    </row>
    <row r="556" spans="1:9" x14ac:dyDescent="0.2">
      <c r="A556" s="257">
        <v>341</v>
      </c>
      <c r="B556" s="258">
        <v>1032</v>
      </c>
      <c r="C556" s="259" t="s">
        <v>298</v>
      </c>
      <c r="D556" s="260" t="s">
        <v>210</v>
      </c>
      <c r="E556" s="249"/>
      <c r="F556" s="249"/>
      <c r="G556" s="249"/>
      <c r="H556" s="249"/>
      <c r="I556" s="249"/>
    </row>
    <row r="557" spans="1:9" x14ac:dyDescent="0.2">
      <c r="A557" s="257">
        <v>342</v>
      </c>
      <c r="B557" s="258">
        <v>1123</v>
      </c>
      <c r="C557" s="259" t="s">
        <v>299</v>
      </c>
      <c r="D557" s="260">
        <v>2</v>
      </c>
      <c r="E557" s="249"/>
      <c r="F557" s="249"/>
      <c r="G557" s="249"/>
      <c r="H557" s="249"/>
      <c r="I557" s="249"/>
    </row>
    <row r="558" spans="1:9" x14ac:dyDescent="0.2">
      <c r="A558" s="257">
        <v>343</v>
      </c>
      <c r="B558" s="258">
        <v>1134</v>
      </c>
      <c r="C558" s="259" t="s">
        <v>300</v>
      </c>
      <c r="D558" s="260">
        <v>2</v>
      </c>
      <c r="E558" s="249"/>
      <c r="F558" s="249"/>
      <c r="G558" s="249"/>
      <c r="H558" s="249"/>
      <c r="I558" s="249"/>
    </row>
    <row r="559" spans="1:9" x14ac:dyDescent="0.2">
      <c r="A559" s="257">
        <v>344</v>
      </c>
      <c r="B559" s="258">
        <v>1135</v>
      </c>
      <c r="C559" s="259" t="s">
        <v>301</v>
      </c>
      <c r="D559" s="260">
        <v>1</v>
      </c>
      <c r="E559" s="249"/>
      <c r="F559" s="249"/>
      <c r="G559" s="249"/>
      <c r="H559" s="249"/>
      <c r="I559" s="249"/>
    </row>
    <row r="560" spans="1:9" x14ac:dyDescent="0.2">
      <c r="A560" s="257">
        <v>344</v>
      </c>
      <c r="B560" s="258">
        <v>1136</v>
      </c>
      <c r="C560" s="259" t="s">
        <v>301</v>
      </c>
      <c r="D560" s="260" t="s">
        <v>210</v>
      </c>
      <c r="E560" s="249"/>
      <c r="F560" s="249"/>
      <c r="G560" s="249"/>
      <c r="H560" s="249"/>
      <c r="I560" s="249"/>
    </row>
    <row r="561" spans="1:9" x14ac:dyDescent="0.2">
      <c r="A561" s="257">
        <v>344</v>
      </c>
      <c r="B561" s="258">
        <v>1137</v>
      </c>
      <c r="C561" s="259" t="s">
        <v>301</v>
      </c>
      <c r="D561" s="260">
        <v>2</v>
      </c>
      <c r="E561" s="249"/>
      <c r="F561" s="249"/>
      <c r="G561" s="249"/>
      <c r="H561" s="249"/>
      <c r="I561" s="249"/>
    </row>
    <row r="562" spans="1:9" x14ac:dyDescent="0.2">
      <c r="A562" s="257">
        <v>345</v>
      </c>
      <c r="B562" s="258">
        <v>1138</v>
      </c>
      <c r="C562" s="259" t="s">
        <v>302</v>
      </c>
      <c r="D562" s="260">
        <v>2</v>
      </c>
      <c r="E562" s="249"/>
      <c r="F562" s="249"/>
      <c r="G562" s="249"/>
      <c r="H562" s="249"/>
      <c r="I562" s="249"/>
    </row>
    <row r="563" spans="1:9" x14ac:dyDescent="0.2">
      <c r="A563" s="257">
        <v>346</v>
      </c>
      <c r="B563" s="258">
        <v>1130</v>
      </c>
      <c r="C563" s="259" t="s">
        <v>303</v>
      </c>
      <c r="D563" s="260" t="s">
        <v>450</v>
      </c>
      <c r="E563" s="249"/>
      <c r="F563" s="249"/>
      <c r="G563" s="249"/>
      <c r="H563" s="249"/>
      <c r="I563" s="249"/>
    </row>
    <row r="564" spans="1:9" x14ac:dyDescent="0.2">
      <c r="A564" s="257">
        <v>347</v>
      </c>
      <c r="B564" s="258">
        <v>48</v>
      </c>
      <c r="C564" s="259" t="s">
        <v>304</v>
      </c>
      <c r="D564" s="260" t="s">
        <v>210</v>
      </c>
      <c r="E564" s="249"/>
      <c r="F564" s="249"/>
      <c r="G564" s="249"/>
      <c r="H564" s="249"/>
      <c r="I564" s="249"/>
    </row>
    <row r="565" spans="1:9" x14ac:dyDescent="0.2">
      <c r="A565" s="257">
        <v>348</v>
      </c>
      <c r="B565" s="258">
        <v>49</v>
      </c>
      <c r="C565" s="259" t="s">
        <v>304</v>
      </c>
      <c r="D565" s="260" t="s">
        <v>210</v>
      </c>
      <c r="E565" s="249"/>
      <c r="F565" s="249"/>
      <c r="G565" s="249"/>
      <c r="H565" s="249"/>
      <c r="I565" s="249"/>
    </row>
    <row r="566" spans="1:9" x14ac:dyDescent="0.2">
      <c r="A566" s="257">
        <v>349</v>
      </c>
      <c r="B566" s="258">
        <v>50</v>
      </c>
      <c r="C566" s="259" t="s">
        <v>248</v>
      </c>
      <c r="D566" s="260">
        <v>1</v>
      </c>
      <c r="E566" s="249"/>
      <c r="F566" s="249"/>
      <c r="G566" s="249"/>
      <c r="H566" s="249"/>
      <c r="I566" s="249"/>
    </row>
    <row r="567" spans="1:9" x14ac:dyDescent="0.2">
      <c r="A567" s="257">
        <v>349</v>
      </c>
      <c r="B567" s="258">
        <v>222</v>
      </c>
      <c r="C567" s="259" t="s">
        <v>248</v>
      </c>
      <c r="D567" s="260">
        <v>2</v>
      </c>
      <c r="E567" s="249"/>
      <c r="F567" s="249"/>
      <c r="G567" s="249"/>
      <c r="H567" s="249"/>
      <c r="I567" s="249"/>
    </row>
    <row r="568" spans="1:9" x14ac:dyDescent="0.2">
      <c r="A568" s="257">
        <v>350</v>
      </c>
      <c r="B568" s="258">
        <v>1047</v>
      </c>
      <c r="C568" s="259" t="s">
        <v>305</v>
      </c>
      <c r="D568" s="260" t="s">
        <v>210</v>
      </c>
      <c r="E568" s="249"/>
      <c r="F568" s="249"/>
      <c r="G568" s="249"/>
      <c r="H568" s="249"/>
      <c r="I568" s="249"/>
    </row>
    <row r="569" spans="1:9" x14ac:dyDescent="0.2">
      <c r="A569" s="257">
        <v>351</v>
      </c>
      <c r="B569" s="258">
        <v>1082</v>
      </c>
      <c r="C569" s="259" t="s">
        <v>306</v>
      </c>
      <c r="D569" s="260">
        <v>1</v>
      </c>
      <c r="E569" s="249"/>
      <c r="F569" s="249"/>
      <c r="G569" s="249"/>
      <c r="H569" s="249"/>
      <c r="I569" s="249"/>
    </row>
    <row r="570" spans="1:9" x14ac:dyDescent="0.2">
      <c r="A570" s="257">
        <v>352</v>
      </c>
      <c r="B570" s="258">
        <v>1097</v>
      </c>
      <c r="C570" s="259" t="s">
        <v>307</v>
      </c>
      <c r="D570" s="260">
        <v>1</v>
      </c>
      <c r="E570" s="249"/>
      <c r="F570" s="249"/>
      <c r="G570" s="249"/>
      <c r="H570" s="249"/>
      <c r="I570" s="249"/>
    </row>
    <row r="571" spans="1:9" x14ac:dyDescent="0.2">
      <c r="A571" s="257">
        <v>353</v>
      </c>
      <c r="B571" s="258">
        <v>1103</v>
      </c>
      <c r="C571" s="259" t="s">
        <v>308</v>
      </c>
      <c r="D571" s="260">
        <v>1</v>
      </c>
      <c r="E571" s="249"/>
      <c r="F571" s="249"/>
      <c r="G571" s="249"/>
      <c r="H571" s="249"/>
      <c r="I571" s="249"/>
    </row>
    <row r="572" spans="1:9" x14ac:dyDescent="0.2">
      <c r="A572" s="257">
        <v>354</v>
      </c>
      <c r="B572" s="258">
        <v>64</v>
      </c>
      <c r="C572" s="259" t="s">
        <v>224</v>
      </c>
      <c r="D572" s="260" t="s">
        <v>448</v>
      </c>
      <c r="E572" s="249"/>
      <c r="F572" s="249"/>
      <c r="G572" s="249"/>
      <c r="H572" s="249"/>
      <c r="I572" s="249"/>
    </row>
    <row r="573" spans="1:9" x14ac:dyDescent="0.2">
      <c r="A573" s="257">
        <v>355</v>
      </c>
      <c r="B573" s="258">
        <v>1392</v>
      </c>
      <c r="C573" s="259" t="s">
        <v>309</v>
      </c>
      <c r="D573" s="260">
        <v>1</v>
      </c>
      <c r="E573" s="249"/>
      <c r="F573" s="249"/>
      <c r="G573" s="249"/>
      <c r="H573" s="249"/>
      <c r="I573" s="249"/>
    </row>
    <row r="574" spans="1:9" x14ac:dyDescent="0.2">
      <c r="A574" s="257">
        <v>355</v>
      </c>
      <c r="B574" s="258">
        <v>1393</v>
      </c>
      <c r="C574" s="259" t="s">
        <v>309</v>
      </c>
      <c r="D574" s="260">
        <v>1</v>
      </c>
      <c r="E574" s="249"/>
      <c r="F574" s="249"/>
      <c r="G574" s="249"/>
      <c r="H574" s="249"/>
      <c r="I574" s="249"/>
    </row>
    <row r="575" spans="1:9" x14ac:dyDescent="0.2">
      <c r="A575" s="257">
        <v>357</v>
      </c>
      <c r="B575" s="258">
        <v>1200</v>
      </c>
      <c r="C575" s="259" t="s">
        <v>310</v>
      </c>
      <c r="D575" s="260" t="s">
        <v>448</v>
      </c>
      <c r="E575" s="249"/>
      <c r="F575" s="249"/>
      <c r="G575" s="249"/>
      <c r="H575" s="249"/>
      <c r="I575" s="249"/>
    </row>
    <row r="576" spans="1:9" x14ac:dyDescent="0.2">
      <c r="A576" s="257">
        <v>357</v>
      </c>
      <c r="B576" s="258">
        <v>1201</v>
      </c>
      <c r="C576" s="259" t="s">
        <v>310</v>
      </c>
      <c r="D576" s="260" t="s">
        <v>448</v>
      </c>
      <c r="E576" s="249"/>
      <c r="F576" s="249"/>
      <c r="G576" s="249"/>
      <c r="H576" s="249"/>
      <c r="I576" s="249"/>
    </row>
    <row r="577" spans="1:9" x14ac:dyDescent="0.2">
      <c r="A577" s="257">
        <v>358</v>
      </c>
      <c r="B577" s="258">
        <v>1202</v>
      </c>
      <c r="C577" s="259" t="s">
        <v>310</v>
      </c>
      <c r="D577" s="260" t="s">
        <v>448</v>
      </c>
      <c r="E577" s="249"/>
      <c r="F577" s="249"/>
      <c r="G577" s="249"/>
      <c r="H577" s="249"/>
      <c r="I577" s="249"/>
    </row>
    <row r="578" spans="1:9" x14ac:dyDescent="0.2">
      <c r="A578" s="257">
        <v>358</v>
      </c>
      <c r="B578" s="258">
        <v>1203</v>
      </c>
      <c r="C578" s="259" t="s">
        <v>310</v>
      </c>
      <c r="D578" s="260" t="s">
        <v>448</v>
      </c>
      <c r="E578" s="249"/>
      <c r="F578" s="249"/>
      <c r="G578" s="249"/>
      <c r="H578" s="249"/>
      <c r="I578" s="249"/>
    </row>
    <row r="579" spans="1:9" x14ac:dyDescent="0.2">
      <c r="A579" s="257">
        <v>359</v>
      </c>
      <c r="B579" s="258">
        <v>1204</v>
      </c>
      <c r="C579" s="259" t="s">
        <v>310</v>
      </c>
      <c r="D579" s="260" t="s">
        <v>448</v>
      </c>
      <c r="E579" s="249"/>
      <c r="F579" s="249"/>
      <c r="G579" s="249"/>
      <c r="H579" s="249"/>
      <c r="I579" s="249"/>
    </row>
    <row r="580" spans="1:9" x14ac:dyDescent="0.2">
      <c r="A580" s="257">
        <v>359</v>
      </c>
      <c r="B580" s="258">
        <v>1205</v>
      </c>
      <c r="C580" s="259" t="s">
        <v>310</v>
      </c>
      <c r="D580" s="260" t="s">
        <v>448</v>
      </c>
      <c r="E580" s="249"/>
      <c r="F580" s="249"/>
      <c r="G580" s="249"/>
      <c r="H580" s="249"/>
      <c r="I580" s="249"/>
    </row>
    <row r="581" spans="1:9" x14ac:dyDescent="0.2">
      <c r="A581" s="257">
        <v>360</v>
      </c>
      <c r="B581" s="258">
        <v>1206</v>
      </c>
      <c r="C581" s="259" t="s">
        <v>310</v>
      </c>
      <c r="D581" s="260" t="s">
        <v>448</v>
      </c>
      <c r="E581" s="249"/>
      <c r="F581" s="249"/>
      <c r="G581" s="249"/>
      <c r="H581" s="249"/>
      <c r="I581" s="249"/>
    </row>
    <row r="582" spans="1:9" x14ac:dyDescent="0.2">
      <c r="A582" s="257">
        <v>360</v>
      </c>
      <c r="B582" s="258">
        <v>1207</v>
      </c>
      <c r="C582" s="259" t="s">
        <v>310</v>
      </c>
      <c r="D582" s="260" t="s">
        <v>448</v>
      </c>
      <c r="E582" s="249"/>
      <c r="F582" s="249"/>
      <c r="G582" s="249"/>
      <c r="H582" s="249"/>
      <c r="I582" s="249"/>
    </row>
    <row r="583" spans="1:9" x14ac:dyDescent="0.2">
      <c r="A583" s="257">
        <v>361</v>
      </c>
      <c r="B583" s="258">
        <v>1208</v>
      </c>
      <c r="C583" s="259" t="s">
        <v>310</v>
      </c>
      <c r="D583" s="260" t="s">
        <v>448</v>
      </c>
      <c r="E583" s="249"/>
      <c r="F583" s="249"/>
      <c r="G583" s="249"/>
      <c r="H583" s="249"/>
      <c r="I583" s="249"/>
    </row>
    <row r="584" spans="1:9" x14ac:dyDescent="0.2">
      <c r="A584" s="257">
        <v>361</v>
      </c>
      <c r="B584" s="258">
        <v>1209</v>
      </c>
      <c r="C584" s="259" t="s">
        <v>310</v>
      </c>
      <c r="D584" s="260" t="s">
        <v>448</v>
      </c>
      <c r="E584" s="249"/>
      <c r="F584" s="249"/>
      <c r="G584" s="249"/>
      <c r="H584" s="249"/>
      <c r="I584" s="249"/>
    </row>
    <row r="585" spans="1:9" x14ac:dyDescent="0.2">
      <c r="A585" s="257">
        <v>362</v>
      </c>
      <c r="B585" s="258">
        <v>1210</v>
      </c>
      <c r="C585" s="259" t="s">
        <v>310</v>
      </c>
      <c r="D585" s="260" t="s">
        <v>448</v>
      </c>
      <c r="E585" s="249"/>
      <c r="F585" s="249"/>
      <c r="G585" s="249"/>
      <c r="H585" s="249"/>
      <c r="I585" s="249"/>
    </row>
    <row r="586" spans="1:9" x14ac:dyDescent="0.2">
      <c r="A586" s="257">
        <v>362</v>
      </c>
      <c r="B586" s="258">
        <v>1211</v>
      </c>
      <c r="C586" s="259" t="s">
        <v>310</v>
      </c>
      <c r="D586" s="260" t="s">
        <v>448</v>
      </c>
      <c r="E586" s="249"/>
      <c r="F586" s="249"/>
      <c r="G586" s="249"/>
      <c r="H586" s="249"/>
      <c r="I586" s="249"/>
    </row>
    <row r="587" spans="1:9" x14ac:dyDescent="0.2">
      <c r="A587" s="257">
        <v>363</v>
      </c>
      <c r="B587" s="258">
        <v>1212</v>
      </c>
      <c r="C587" s="259" t="s">
        <v>310</v>
      </c>
      <c r="D587" s="260" t="s">
        <v>448</v>
      </c>
      <c r="E587" s="249"/>
      <c r="F587" s="249"/>
      <c r="G587" s="249"/>
      <c r="H587" s="249"/>
      <c r="I587" s="249"/>
    </row>
    <row r="588" spans="1:9" x14ac:dyDescent="0.2">
      <c r="A588" s="257">
        <v>363</v>
      </c>
      <c r="B588" s="258">
        <v>1213</v>
      </c>
      <c r="C588" s="259" t="s">
        <v>310</v>
      </c>
      <c r="D588" s="260" t="s">
        <v>448</v>
      </c>
      <c r="E588" s="249"/>
      <c r="F588" s="249"/>
      <c r="G588" s="249"/>
      <c r="H588" s="249"/>
      <c r="I588" s="249"/>
    </row>
    <row r="589" spans="1:9" x14ac:dyDescent="0.2">
      <c r="A589" s="257">
        <v>364</v>
      </c>
      <c r="B589" s="258">
        <v>1214</v>
      </c>
      <c r="C589" s="259" t="s">
        <v>310</v>
      </c>
      <c r="D589" s="260" t="s">
        <v>448</v>
      </c>
      <c r="E589" s="249"/>
      <c r="F589" s="249"/>
      <c r="G589" s="249"/>
      <c r="H589" s="249"/>
      <c r="I589" s="249"/>
    </row>
    <row r="590" spans="1:9" x14ac:dyDescent="0.2">
      <c r="A590" s="257">
        <v>364</v>
      </c>
      <c r="B590" s="258">
        <v>1215</v>
      </c>
      <c r="C590" s="259" t="s">
        <v>310</v>
      </c>
      <c r="D590" s="260" t="s">
        <v>448</v>
      </c>
      <c r="E590" s="249"/>
      <c r="F590" s="249"/>
      <c r="G590" s="249"/>
      <c r="H590" s="249"/>
      <c r="I590" s="249"/>
    </row>
    <row r="591" spans="1:9" x14ac:dyDescent="0.2">
      <c r="A591" s="257">
        <v>365</v>
      </c>
      <c r="B591" s="258">
        <v>1216</v>
      </c>
      <c r="C591" s="259" t="s">
        <v>310</v>
      </c>
      <c r="D591" s="260" t="s">
        <v>448</v>
      </c>
      <c r="E591" s="249"/>
      <c r="F591" s="249"/>
      <c r="G591" s="249"/>
      <c r="H591" s="249"/>
      <c r="I591" s="249"/>
    </row>
    <row r="592" spans="1:9" x14ac:dyDescent="0.2">
      <c r="A592" s="257">
        <v>365</v>
      </c>
      <c r="B592" s="258">
        <v>1217</v>
      </c>
      <c r="C592" s="259" t="s">
        <v>310</v>
      </c>
      <c r="D592" s="260" t="s">
        <v>448</v>
      </c>
      <c r="E592" s="249"/>
      <c r="F592" s="249"/>
      <c r="G592" s="249"/>
      <c r="H592" s="249"/>
      <c r="I592" s="249"/>
    </row>
    <row r="593" spans="1:9" x14ac:dyDescent="0.2">
      <c r="A593" s="257">
        <v>366</v>
      </c>
      <c r="B593" s="258">
        <v>1218</v>
      </c>
      <c r="C593" s="259" t="s">
        <v>310</v>
      </c>
      <c r="D593" s="260" t="s">
        <v>448</v>
      </c>
      <c r="E593" s="249"/>
      <c r="F593" s="249"/>
      <c r="G593" s="249"/>
      <c r="H593" s="249"/>
      <c r="I593" s="249"/>
    </row>
    <row r="594" spans="1:9" x14ac:dyDescent="0.2">
      <c r="A594" s="257">
        <v>366</v>
      </c>
      <c r="B594" s="258">
        <v>1219</v>
      </c>
      <c r="C594" s="259" t="s">
        <v>310</v>
      </c>
      <c r="D594" s="260" t="s">
        <v>448</v>
      </c>
      <c r="E594" s="249"/>
      <c r="F594" s="249"/>
      <c r="G594" s="249"/>
      <c r="H594" s="249"/>
      <c r="I594" s="249"/>
    </row>
    <row r="595" spans="1:9" x14ac:dyDescent="0.2">
      <c r="A595" s="257">
        <v>367</v>
      </c>
      <c r="B595" s="258">
        <v>1220</v>
      </c>
      <c r="C595" s="259" t="s">
        <v>310</v>
      </c>
      <c r="D595" s="260" t="s">
        <v>448</v>
      </c>
      <c r="E595" s="249"/>
      <c r="F595" s="249"/>
      <c r="G595" s="249"/>
      <c r="H595" s="249"/>
      <c r="I595" s="249"/>
    </row>
    <row r="596" spans="1:9" x14ac:dyDescent="0.2">
      <c r="A596" s="257">
        <v>367</v>
      </c>
      <c r="B596" s="258">
        <v>1221</v>
      </c>
      <c r="C596" s="259" t="s">
        <v>310</v>
      </c>
      <c r="D596" s="260" t="s">
        <v>448</v>
      </c>
      <c r="E596" s="249"/>
      <c r="F596" s="249"/>
      <c r="G596" s="249"/>
      <c r="H596" s="249"/>
      <c r="I596" s="249"/>
    </row>
    <row r="597" spans="1:9" x14ac:dyDescent="0.2">
      <c r="A597" s="257">
        <v>368</v>
      </c>
      <c r="B597" s="258">
        <v>1222</v>
      </c>
      <c r="C597" s="259" t="s">
        <v>310</v>
      </c>
      <c r="D597" s="260" t="s">
        <v>448</v>
      </c>
      <c r="E597" s="249"/>
      <c r="F597" s="249"/>
      <c r="G597" s="249"/>
      <c r="H597" s="249"/>
      <c r="I597" s="249"/>
    </row>
    <row r="598" spans="1:9" x14ac:dyDescent="0.2">
      <c r="A598" s="257">
        <v>368</v>
      </c>
      <c r="B598" s="258">
        <v>1223</v>
      </c>
      <c r="C598" s="259" t="s">
        <v>310</v>
      </c>
      <c r="D598" s="260" t="s">
        <v>448</v>
      </c>
      <c r="E598" s="249"/>
      <c r="F598" s="249"/>
      <c r="G598" s="249"/>
      <c r="H598" s="249"/>
      <c r="I598" s="249"/>
    </row>
    <row r="599" spans="1:9" x14ac:dyDescent="0.2">
      <c r="A599" s="257">
        <v>369</v>
      </c>
      <c r="B599" s="258">
        <v>1224</v>
      </c>
      <c r="C599" s="259" t="s">
        <v>310</v>
      </c>
      <c r="D599" s="260" t="s">
        <v>448</v>
      </c>
      <c r="E599" s="249"/>
      <c r="F599" s="249"/>
      <c r="G599" s="249"/>
      <c r="H599" s="249"/>
      <c r="I599" s="249"/>
    </row>
    <row r="600" spans="1:9" x14ac:dyDescent="0.2">
      <c r="A600" s="257">
        <v>369</v>
      </c>
      <c r="B600" s="258">
        <v>1225</v>
      </c>
      <c r="C600" s="259" t="s">
        <v>310</v>
      </c>
      <c r="D600" s="260" t="s">
        <v>448</v>
      </c>
      <c r="E600" s="249"/>
      <c r="F600" s="249"/>
      <c r="G600" s="249"/>
      <c r="H600" s="249"/>
      <c r="I600" s="249"/>
    </row>
    <row r="601" spans="1:9" x14ac:dyDescent="0.2">
      <c r="A601" s="257">
        <v>370</v>
      </c>
      <c r="B601" s="258">
        <v>1226</v>
      </c>
      <c r="C601" s="259" t="s">
        <v>310</v>
      </c>
      <c r="D601" s="260" t="s">
        <v>448</v>
      </c>
      <c r="E601" s="249"/>
      <c r="F601" s="249"/>
      <c r="G601" s="249"/>
      <c r="H601" s="249"/>
      <c r="I601" s="249"/>
    </row>
    <row r="602" spans="1:9" x14ac:dyDescent="0.2">
      <c r="A602" s="257">
        <v>370</v>
      </c>
      <c r="B602" s="258">
        <v>1227</v>
      </c>
      <c r="C602" s="259" t="s">
        <v>310</v>
      </c>
      <c r="D602" s="260" t="s">
        <v>448</v>
      </c>
      <c r="E602" s="249"/>
      <c r="F602" s="249"/>
      <c r="G602" s="249"/>
      <c r="H602" s="249"/>
      <c r="I602" s="249"/>
    </row>
    <row r="603" spans="1:9" x14ac:dyDescent="0.2">
      <c r="A603" s="257">
        <v>371</v>
      </c>
      <c r="B603" s="258">
        <v>1228</v>
      </c>
      <c r="C603" s="259" t="s">
        <v>310</v>
      </c>
      <c r="D603" s="260" t="s">
        <v>448</v>
      </c>
      <c r="E603" s="249"/>
      <c r="F603" s="249"/>
      <c r="G603" s="249"/>
      <c r="H603" s="249"/>
      <c r="I603" s="249"/>
    </row>
    <row r="604" spans="1:9" x14ac:dyDescent="0.2">
      <c r="A604" s="257">
        <v>371</v>
      </c>
      <c r="B604" s="258">
        <v>1229</v>
      </c>
      <c r="C604" s="259" t="s">
        <v>310</v>
      </c>
      <c r="D604" s="260" t="s">
        <v>448</v>
      </c>
      <c r="E604" s="249"/>
      <c r="F604" s="249"/>
      <c r="G604" s="249"/>
      <c r="H604" s="249"/>
      <c r="I604" s="249"/>
    </row>
    <row r="605" spans="1:9" x14ac:dyDescent="0.2">
      <c r="A605" s="257">
        <v>372</v>
      </c>
      <c r="B605" s="258">
        <v>1180</v>
      </c>
      <c r="C605" s="259" t="s">
        <v>290</v>
      </c>
      <c r="D605" s="260">
        <v>1</v>
      </c>
      <c r="E605" s="249"/>
      <c r="F605" s="249"/>
      <c r="G605" s="249"/>
      <c r="H605" s="249"/>
      <c r="I605" s="249"/>
    </row>
    <row r="606" spans="1:9" x14ac:dyDescent="0.2">
      <c r="A606" s="257">
        <v>372</v>
      </c>
      <c r="B606" s="258">
        <v>1181</v>
      </c>
      <c r="C606" s="259" t="s">
        <v>290</v>
      </c>
      <c r="D606" s="260">
        <v>1</v>
      </c>
      <c r="E606" s="249"/>
      <c r="F606" s="249"/>
      <c r="G606" s="249"/>
      <c r="H606" s="249"/>
      <c r="I606" s="249"/>
    </row>
    <row r="607" spans="1:9" x14ac:dyDescent="0.2">
      <c r="A607" s="257">
        <v>373</v>
      </c>
      <c r="B607" s="258">
        <v>31</v>
      </c>
      <c r="C607" s="259" t="s">
        <v>236</v>
      </c>
      <c r="D607" s="260">
        <v>1</v>
      </c>
      <c r="E607" s="249"/>
      <c r="F607" s="249"/>
      <c r="G607" s="249"/>
      <c r="H607" s="249"/>
      <c r="I607" s="249"/>
    </row>
    <row r="608" spans="1:9" x14ac:dyDescent="0.2">
      <c r="A608" s="257">
        <v>373</v>
      </c>
      <c r="B608" s="258">
        <v>213</v>
      </c>
      <c r="C608" s="259" t="s">
        <v>236</v>
      </c>
      <c r="D608" s="260">
        <v>2</v>
      </c>
      <c r="E608" s="249"/>
      <c r="F608" s="249"/>
      <c r="G608" s="249"/>
      <c r="H608" s="249"/>
      <c r="I608" s="249"/>
    </row>
    <row r="609" spans="1:9" x14ac:dyDescent="0.2">
      <c r="A609" s="257">
        <v>374</v>
      </c>
      <c r="B609" s="258">
        <v>30</v>
      </c>
      <c r="C609" s="259" t="s">
        <v>236</v>
      </c>
      <c r="D609" s="260">
        <v>1</v>
      </c>
      <c r="E609" s="249"/>
      <c r="F609" s="249"/>
      <c r="G609" s="249"/>
      <c r="H609" s="249"/>
      <c r="I609" s="249"/>
    </row>
    <row r="610" spans="1:9" x14ac:dyDescent="0.2">
      <c r="A610" s="257">
        <v>374</v>
      </c>
      <c r="B610" s="258">
        <v>214</v>
      </c>
      <c r="C610" s="259" t="s">
        <v>236</v>
      </c>
      <c r="D610" s="260">
        <v>2</v>
      </c>
      <c r="E610" s="249"/>
      <c r="F610" s="249"/>
      <c r="G610" s="249"/>
      <c r="H610" s="249"/>
      <c r="I610" s="249"/>
    </row>
    <row r="611" spans="1:9" x14ac:dyDescent="0.2">
      <c r="A611" s="257">
        <v>375</v>
      </c>
      <c r="B611" s="258">
        <v>32</v>
      </c>
      <c r="C611" s="259" t="s">
        <v>236</v>
      </c>
      <c r="D611" s="260">
        <v>1</v>
      </c>
      <c r="E611" s="249"/>
      <c r="F611" s="249"/>
      <c r="G611" s="249"/>
      <c r="H611" s="249"/>
      <c r="I611" s="249"/>
    </row>
    <row r="612" spans="1:9" x14ac:dyDescent="0.2">
      <c r="A612" s="257">
        <v>375</v>
      </c>
      <c r="B612" s="258">
        <v>215</v>
      </c>
      <c r="C612" s="259" t="s">
        <v>236</v>
      </c>
      <c r="D612" s="260">
        <v>2</v>
      </c>
      <c r="E612" s="249"/>
      <c r="F612" s="249"/>
      <c r="G612" s="249"/>
      <c r="H612" s="249"/>
      <c r="I612" s="249"/>
    </row>
    <row r="613" spans="1:9" x14ac:dyDescent="0.2">
      <c r="A613" s="257">
        <v>376</v>
      </c>
      <c r="B613" s="258">
        <v>34</v>
      </c>
      <c r="C613" s="259" t="s">
        <v>236</v>
      </c>
      <c r="D613" s="260">
        <v>1</v>
      </c>
      <c r="E613" s="249"/>
      <c r="F613" s="249"/>
      <c r="G613" s="249"/>
      <c r="H613" s="249"/>
      <c r="I613" s="249"/>
    </row>
    <row r="614" spans="1:9" x14ac:dyDescent="0.2">
      <c r="A614" s="257">
        <v>376</v>
      </c>
      <c r="B614" s="258">
        <v>216</v>
      </c>
      <c r="C614" s="259" t="s">
        <v>236</v>
      </c>
      <c r="D614" s="260">
        <v>2</v>
      </c>
      <c r="E614" s="249"/>
      <c r="F614" s="249"/>
      <c r="G614" s="249"/>
      <c r="H614" s="249"/>
      <c r="I614" s="249"/>
    </row>
    <row r="615" spans="1:9" x14ac:dyDescent="0.2">
      <c r="A615" s="257">
        <v>377</v>
      </c>
      <c r="B615" s="258">
        <v>35</v>
      </c>
      <c r="C615" s="259" t="s">
        <v>236</v>
      </c>
      <c r="D615" s="260">
        <v>1</v>
      </c>
      <c r="E615" s="249"/>
      <c r="F615" s="249"/>
      <c r="G615" s="249"/>
      <c r="H615" s="249"/>
      <c r="I615" s="249"/>
    </row>
    <row r="616" spans="1:9" x14ac:dyDescent="0.2">
      <c r="A616" s="257">
        <v>377</v>
      </c>
      <c r="B616" s="258">
        <v>217</v>
      </c>
      <c r="C616" s="259" t="s">
        <v>236</v>
      </c>
      <c r="D616" s="260">
        <v>2</v>
      </c>
      <c r="E616" s="249"/>
      <c r="F616" s="249"/>
      <c r="G616" s="249"/>
      <c r="H616" s="249"/>
      <c r="I616" s="249"/>
    </row>
    <row r="617" spans="1:9" x14ac:dyDescent="0.2">
      <c r="A617" s="257">
        <v>378</v>
      </c>
      <c r="B617" s="258">
        <v>36</v>
      </c>
      <c r="C617" s="259" t="s">
        <v>236</v>
      </c>
      <c r="D617" s="260">
        <v>1</v>
      </c>
      <c r="E617" s="249"/>
      <c r="F617" s="249"/>
      <c r="G617" s="249"/>
      <c r="H617" s="249"/>
      <c r="I617" s="249"/>
    </row>
    <row r="618" spans="1:9" x14ac:dyDescent="0.2">
      <c r="A618" s="257">
        <v>378</v>
      </c>
      <c r="B618" s="258">
        <v>218</v>
      </c>
      <c r="C618" s="259" t="s">
        <v>236</v>
      </c>
      <c r="D618" s="260">
        <v>2</v>
      </c>
      <c r="E618" s="249"/>
      <c r="F618" s="249"/>
      <c r="G618" s="249"/>
      <c r="H618" s="249"/>
      <c r="I618" s="249"/>
    </row>
    <row r="619" spans="1:9" x14ac:dyDescent="0.2">
      <c r="A619" s="257">
        <v>380</v>
      </c>
      <c r="B619" s="258">
        <v>37</v>
      </c>
      <c r="C619" s="259" t="s">
        <v>236</v>
      </c>
      <c r="D619" s="260">
        <v>1</v>
      </c>
      <c r="E619" s="249"/>
      <c r="F619" s="249"/>
      <c r="G619" s="249"/>
      <c r="H619" s="249"/>
      <c r="I619" s="249"/>
    </row>
    <row r="620" spans="1:9" x14ac:dyDescent="0.2">
      <c r="A620" s="257">
        <v>380</v>
      </c>
      <c r="B620" s="258">
        <v>220</v>
      </c>
      <c r="C620" s="259" t="s">
        <v>236</v>
      </c>
      <c r="D620" s="260">
        <v>2</v>
      </c>
      <c r="E620" s="249"/>
      <c r="F620" s="249"/>
      <c r="G620" s="249"/>
      <c r="H620" s="249"/>
      <c r="I620" s="249"/>
    </row>
    <row r="621" spans="1:9" x14ac:dyDescent="0.2">
      <c r="A621" s="257">
        <v>381</v>
      </c>
      <c r="B621" s="258">
        <v>1170</v>
      </c>
      <c r="C621" s="259" t="s">
        <v>236</v>
      </c>
      <c r="D621" s="260">
        <v>2</v>
      </c>
      <c r="E621" s="249"/>
      <c r="F621" s="249"/>
      <c r="G621" s="249"/>
      <c r="H621" s="249"/>
      <c r="I621" s="249"/>
    </row>
    <row r="622" spans="1:9" x14ac:dyDescent="0.2">
      <c r="A622" s="257">
        <v>381</v>
      </c>
      <c r="B622" s="258">
        <v>1171</v>
      </c>
      <c r="C622" s="259" t="s">
        <v>236</v>
      </c>
      <c r="D622" s="260">
        <v>1</v>
      </c>
      <c r="E622" s="249"/>
      <c r="F622" s="249"/>
      <c r="G622" s="249"/>
      <c r="H622" s="249"/>
      <c r="I622" s="249"/>
    </row>
    <row r="623" spans="1:9" x14ac:dyDescent="0.2">
      <c r="A623" s="257">
        <v>382</v>
      </c>
      <c r="B623" s="258">
        <v>1172</v>
      </c>
      <c r="C623" s="259" t="s">
        <v>236</v>
      </c>
      <c r="D623" s="260">
        <v>2</v>
      </c>
      <c r="E623" s="249"/>
      <c r="F623" s="249"/>
      <c r="G623" s="249"/>
      <c r="H623" s="249"/>
      <c r="I623" s="249"/>
    </row>
    <row r="624" spans="1:9" x14ac:dyDescent="0.2">
      <c r="A624" s="257">
        <v>382</v>
      </c>
      <c r="B624" s="258">
        <v>1173</v>
      </c>
      <c r="C624" s="259" t="s">
        <v>236</v>
      </c>
      <c r="D624" s="260">
        <v>1</v>
      </c>
      <c r="E624" s="249"/>
      <c r="F624" s="249"/>
      <c r="G624" s="249"/>
      <c r="H624" s="249"/>
      <c r="I624" s="249"/>
    </row>
    <row r="625" spans="1:9" x14ac:dyDescent="0.2">
      <c r="A625" s="257">
        <v>384</v>
      </c>
      <c r="B625" s="258">
        <v>1185</v>
      </c>
      <c r="C625" s="259" t="s">
        <v>248</v>
      </c>
      <c r="D625" s="260">
        <v>1</v>
      </c>
      <c r="E625" s="249"/>
      <c r="F625" s="249"/>
      <c r="G625" s="249"/>
      <c r="H625" s="249"/>
      <c r="I625" s="249"/>
    </row>
    <row r="626" spans="1:9" x14ac:dyDescent="0.2">
      <c r="A626" s="257">
        <v>384</v>
      </c>
      <c r="B626" s="258">
        <v>1186</v>
      </c>
      <c r="C626" s="259" t="s">
        <v>248</v>
      </c>
      <c r="D626" s="260">
        <v>2</v>
      </c>
      <c r="E626" s="249"/>
      <c r="F626" s="249"/>
      <c r="G626" s="249"/>
      <c r="H626" s="249"/>
      <c r="I626" s="249"/>
    </row>
    <row r="627" spans="1:9" x14ac:dyDescent="0.2">
      <c r="A627" s="257">
        <v>385</v>
      </c>
      <c r="B627" s="258">
        <v>1260</v>
      </c>
      <c r="C627" s="259" t="s">
        <v>236</v>
      </c>
      <c r="D627" s="260" t="s">
        <v>448</v>
      </c>
      <c r="E627" s="249"/>
      <c r="F627" s="249"/>
      <c r="G627" s="249"/>
      <c r="H627" s="249"/>
      <c r="I627" s="249"/>
    </row>
    <row r="628" spans="1:9" x14ac:dyDescent="0.2">
      <c r="A628" s="257">
        <v>385</v>
      </c>
      <c r="B628" s="258">
        <v>1261</v>
      </c>
      <c r="C628" s="259" t="s">
        <v>236</v>
      </c>
      <c r="D628" s="260" t="s">
        <v>448</v>
      </c>
      <c r="E628" s="249"/>
      <c r="F628" s="249"/>
      <c r="G628" s="249"/>
      <c r="H628" s="249"/>
      <c r="I628" s="249"/>
    </row>
    <row r="629" spans="1:9" x14ac:dyDescent="0.2">
      <c r="A629" s="257">
        <v>386</v>
      </c>
      <c r="B629" s="258">
        <v>1184</v>
      </c>
      <c r="C629" s="259" t="s">
        <v>217</v>
      </c>
      <c r="D629" s="260" t="s">
        <v>210</v>
      </c>
      <c r="E629" s="249"/>
      <c r="F629" s="249"/>
      <c r="G629" s="249"/>
      <c r="H629" s="249"/>
      <c r="I629" s="249"/>
    </row>
    <row r="630" spans="1:9" x14ac:dyDescent="0.2">
      <c r="A630" s="257">
        <v>387</v>
      </c>
      <c r="B630" s="258">
        <v>1183</v>
      </c>
      <c r="C630" s="259" t="s">
        <v>241</v>
      </c>
      <c r="D630" s="260" t="s">
        <v>210</v>
      </c>
      <c r="E630" s="249"/>
      <c r="F630" s="249"/>
      <c r="G630" s="249"/>
      <c r="H630" s="249"/>
      <c r="I630" s="249"/>
    </row>
    <row r="631" spans="1:9" x14ac:dyDescent="0.2">
      <c r="A631" s="257">
        <v>388</v>
      </c>
      <c r="B631" s="258">
        <v>1262</v>
      </c>
      <c r="C631" s="259" t="s">
        <v>236</v>
      </c>
      <c r="D631" s="260" t="s">
        <v>448</v>
      </c>
      <c r="E631" s="249"/>
      <c r="F631" s="249"/>
      <c r="G631" s="249"/>
      <c r="H631" s="249"/>
      <c r="I631" s="249"/>
    </row>
    <row r="632" spans="1:9" x14ac:dyDescent="0.2">
      <c r="A632" s="257">
        <v>388</v>
      </c>
      <c r="B632" s="258">
        <v>1263</v>
      </c>
      <c r="C632" s="259" t="s">
        <v>236</v>
      </c>
      <c r="D632" s="260" t="s">
        <v>448</v>
      </c>
      <c r="E632" s="249"/>
      <c r="F632" s="249"/>
      <c r="G632" s="249"/>
      <c r="H632" s="249"/>
      <c r="I632" s="249"/>
    </row>
    <row r="633" spans="1:9" x14ac:dyDescent="0.2">
      <c r="A633" s="257">
        <v>389</v>
      </c>
      <c r="B633" s="258">
        <v>1182</v>
      </c>
      <c r="C633" s="259" t="s">
        <v>227</v>
      </c>
      <c r="D633" s="260" t="s">
        <v>210</v>
      </c>
      <c r="E633" s="249"/>
      <c r="F633" s="249"/>
      <c r="G633" s="249"/>
      <c r="H633" s="249"/>
      <c r="I633" s="249"/>
    </row>
    <row r="634" spans="1:9" x14ac:dyDescent="0.2">
      <c r="A634" s="257">
        <v>390</v>
      </c>
      <c r="B634" s="258">
        <v>1291</v>
      </c>
      <c r="C634" s="259" t="s">
        <v>236</v>
      </c>
      <c r="D634" s="260">
        <v>2</v>
      </c>
      <c r="E634" s="249"/>
      <c r="F634" s="249"/>
      <c r="G634" s="249"/>
      <c r="H634" s="249"/>
      <c r="I634" s="249"/>
    </row>
    <row r="635" spans="1:9" x14ac:dyDescent="0.2">
      <c r="A635" s="257">
        <v>390</v>
      </c>
      <c r="B635" s="258">
        <v>1292</v>
      </c>
      <c r="C635" s="259" t="s">
        <v>236</v>
      </c>
      <c r="D635" s="260">
        <v>1</v>
      </c>
      <c r="E635" s="249"/>
      <c r="F635" s="249"/>
      <c r="G635" s="249"/>
      <c r="H635" s="249"/>
      <c r="I635" s="249"/>
    </row>
    <row r="636" spans="1:9" x14ac:dyDescent="0.2">
      <c r="A636" s="257">
        <v>391</v>
      </c>
      <c r="B636" s="258">
        <v>29</v>
      </c>
      <c r="C636" s="259" t="s">
        <v>311</v>
      </c>
      <c r="D636" s="260" t="s">
        <v>210</v>
      </c>
      <c r="E636" s="249"/>
      <c r="F636" s="249"/>
      <c r="G636" s="249"/>
      <c r="H636" s="249"/>
      <c r="I636" s="249"/>
    </row>
    <row r="637" spans="1:9" x14ac:dyDescent="0.2">
      <c r="A637" s="257">
        <v>392</v>
      </c>
      <c r="B637" s="258">
        <v>90</v>
      </c>
      <c r="C637" s="259" t="s">
        <v>312</v>
      </c>
      <c r="D637" s="260">
        <v>1</v>
      </c>
      <c r="E637" s="249"/>
      <c r="F637" s="249"/>
      <c r="G637" s="249"/>
      <c r="H637" s="249"/>
      <c r="I637" s="249"/>
    </row>
    <row r="638" spans="1:9" x14ac:dyDescent="0.2">
      <c r="A638" s="257">
        <v>393</v>
      </c>
      <c r="B638" s="258">
        <v>1</v>
      </c>
      <c r="C638" s="259" t="s">
        <v>313</v>
      </c>
      <c r="D638" s="260">
        <v>1</v>
      </c>
      <c r="E638" s="249"/>
      <c r="F638" s="249"/>
      <c r="G638" s="249"/>
      <c r="H638" s="249"/>
      <c r="I638" s="249"/>
    </row>
    <row r="639" spans="1:9" x14ac:dyDescent="0.2">
      <c r="A639" s="257">
        <v>394</v>
      </c>
      <c r="B639" s="258">
        <v>1176</v>
      </c>
      <c r="C639" s="259" t="s">
        <v>269</v>
      </c>
      <c r="D639" s="260">
        <v>1</v>
      </c>
      <c r="E639" s="249"/>
      <c r="F639" s="249"/>
      <c r="G639" s="249"/>
      <c r="H639" s="249"/>
      <c r="I639" s="249"/>
    </row>
    <row r="640" spans="1:9" x14ac:dyDescent="0.2">
      <c r="A640" s="257">
        <v>394</v>
      </c>
      <c r="B640" s="258">
        <v>1177</v>
      </c>
      <c r="C640" s="259" t="s">
        <v>269</v>
      </c>
      <c r="D640" s="260">
        <v>2</v>
      </c>
      <c r="E640" s="249"/>
      <c r="F640" s="249"/>
      <c r="G640" s="249"/>
      <c r="H640" s="249"/>
      <c r="I640" s="249"/>
    </row>
    <row r="641" spans="1:9" x14ac:dyDescent="0.2">
      <c r="A641" s="257">
        <v>395</v>
      </c>
      <c r="B641" s="258">
        <v>1044</v>
      </c>
      <c r="C641" s="259" t="s">
        <v>314</v>
      </c>
      <c r="D641" s="260">
        <v>2</v>
      </c>
      <c r="E641" s="249"/>
      <c r="F641" s="249"/>
      <c r="G641" s="249"/>
      <c r="H641" s="249"/>
      <c r="I641" s="249"/>
    </row>
    <row r="642" spans="1:9" x14ac:dyDescent="0.2">
      <c r="A642" s="257">
        <v>395</v>
      </c>
      <c r="B642" s="258">
        <v>1045</v>
      </c>
      <c r="C642" s="259" t="s">
        <v>314</v>
      </c>
      <c r="D642" s="260">
        <v>1</v>
      </c>
      <c r="E642" s="249"/>
      <c r="F642" s="249"/>
      <c r="G642" s="249"/>
      <c r="H642" s="249"/>
      <c r="I642" s="249"/>
    </row>
    <row r="643" spans="1:9" x14ac:dyDescent="0.2">
      <c r="A643" s="257">
        <v>395</v>
      </c>
      <c r="B643" s="258">
        <v>1046</v>
      </c>
      <c r="C643" s="259" t="s">
        <v>314</v>
      </c>
      <c r="D643" s="260">
        <v>1</v>
      </c>
      <c r="E643" s="249"/>
      <c r="F643" s="249"/>
      <c r="G643" s="249"/>
      <c r="H643" s="249"/>
      <c r="I643" s="249"/>
    </row>
    <row r="644" spans="1:9" x14ac:dyDescent="0.2">
      <c r="A644" s="257">
        <v>396</v>
      </c>
      <c r="B644" s="258">
        <v>1323</v>
      </c>
      <c r="C644" s="259" t="s">
        <v>246</v>
      </c>
      <c r="D644" s="260">
        <v>1</v>
      </c>
      <c r="E644" s="249"/>
      <c r="F644" s="249"/>
      <c r="G644" s="249"/>
      <c r="H644" s="249"/>
      <c r="I644" s="249"/>
    </row>
    <row r="645" spans="1:9" x14ac:dyDescent="0.2">
      <c r="A645" s="257">
        <v>397</v>
      </c>
      <c r="B645" s="258">
        <v>1346</v>
      </c>
      <c r="C645" s="259" t="s">
        <v>315</v>
      </c>
      <c r="D645" s="260">
        <v>1</v>
      </c>
      <c r="E645" s="249"/>
      <c r="F645" s="249"/>
      <c r="G645" s="249"/>
      <c r="H645" s="249"/>
      <c r="I645" s="249"/>
    </row>
    <row r="646" spans="1:9" x14ac:dyDescent="0.2">
      <c r="A646" s="257">
        <v>398</v>
      </c>
      <c r="B646" s="258">
        <v>72</v>
      </c>
      <c r="C646" s="259" t="s">
        <v>316</v>
      </c>
      <c r="D646" s="260">
        <v>2</v>
      </c>
      <c r="E646" s="249"/>
      <c r="F646" s="249"/>
      <c r="G646" s="249"/>
      <c r="H646" s="249"/>
      <c r="I646" s="249"/>
    </row>
    <row r="647" spans="1:9" x14ac:dyDescent="0.2">
      <c r="A647" s="257">
        <v>399</v>
      </c>
      <c r="B647" s="258">
        <v>27</v>
      </c>
      <c r="C647" s="259" t="s">
        <v>317</v>
      </c>
      <c r="D647" s="260" t="s">
        <v>456</v>
      </c>
      <c r="E647" s="249"/>
      <c r="F647" s="249"/>
      <c r="G647" s="249"/>
      <c r="H647" s="249"/>
      <c r="I647" s="249"/>
    </row>
    <row r="648" spans="1:9" x14ac:dyDescent="0.2">
      <c r="A648" s="257">
        <v>400</v>
      </c>
      <c r="B648" s="258">
        <v>58</v>
      </c>
      <c r="C648" s="259" t="s">
        <v>268</v>
      </c>
      <c r="D648" s="260">
        <v>1</v>
      </c>
      <c r="E648" s="249"/>
      <c r="F648" s="249"/>
      <c r="G648" s="249"/>
      <c r="H648" s="249"/>
      <c r="I648" s="249"/>
    </row>
    <row r="649" spans="1:9" x14ac:dyDescent="0.2">
      <c r="A649" s="257">
        <v>400</v>
      </c>
      <c r="B649" s="258">
        <v>190</v>
      </c>
      <c r="C649" s="259" t="s">
        <v>268</v>
      </c>
      <c r="D649" s="260" t="s">
        <v>453</v>
      </c>
      <c r="E649" s="249"/>
      <c r="F649" s="249"/>
      <c r="G649" s="249"/>
      <c r="H649" s="249"/>
      <c r="I649" s="249"/>
    </row>
    <row r="650" spans="1:9" x14ac:dyDescent="0.2">
      <c r="A650" s="257">
        <v>401</v>
      </c>
      <c r="B650" s="258">
        <v>1157</v>
      </c>
      <c r="C650" s="259" t="s">
        <v>318</v>
      </c>
      <c r="D650" s="260" t="s">
        <v>210</v>
      </c>
      <c r="E650" s="249"/>
      <c r="F650" s="249"/>
      <c r="G650" s="249"/>
      <c r="H650" s="249"/>
      <c r="I650" s="249"/>
    </row>
    <row r="651" spans="1:9" x14ac:dyDescent="0.2">
      <c r="A651" s="257">
        <v>403</v>
      </c>
      <c r="B651" s="258">
        <v>1178</v>
      </c>
      <c r="C651" s="259" t="s">
        <v>223</v>
      </c>
      <c r="D651" s="260">
        <v>1</v>
      </c>
      <c r="E651" s="249"/>
      <c r="F651" s="249"/>
      <c r="G651" s="249"/>
      <c r="H651" s="249"/>
      <c r="I651" s="249"/>
    </row>
    <row r="652" spans="1:9" x14ac:dyDescent="0.2">
      <c r="A652" s="257">
        <v>403</v>
      </c>
      <c r="B652" s="258">
        <v>1179</v>
      </c>
      <c r="C652" s="259" t="s">
        <v>223</v>
      </c>
      <c r="D652" s="260">
        <v>2</v>
      </c>
      <c r="E652" s="249"/>
      <c r="F652" s="249"/>
      <c r="G652" s="249"/>
      <c r="H652" s="249"/>
      <c r="I652" s="249"/>
    </row>
    <row r="653" spans="1:9" x14ac:dyDescent="0.2">
      <c r="A653" s="257">
        <v>404</v>
      </c>
      <c r="B653" s="258">
        <v>1161</v>
      </c>
      <c r="C653" s="259" t="s">
        <v>319</v>
      </c>
      <c r="D653" s="260">
        <v>2</v>
      </c>
      <c r="E653" s="249"/>
      <c r="F653" s="249"/>
      <c r="G653" s="249"/>
      <c r="H653" s="249"/>
      <c r="I653" s="249"/>
    </row>
    <row r="654" spans="1:9" x14ac:dyDescent="0.2">
      <c r="A654" s="257">
        <v>404</v>
      </c>
      <c r="B654" s="258">
        <v>1162</v>
      </c>
      <c r="C654" s="259" t="s">
        <v>319</v>
      </c>
      <c r="D654" s="260">
        <v>1</v>
      </c>
      <c r="E654" s="249"/>
      <c r="F654" s="249"/>
      <c r="G654" s="249"/>
      <c r="H654" s="249"/>
      <c r="I654" s="249"/>
    </row>
    <row r="655" spans="1:9" x14ac:dyDescent="0.2">
      <c r="A655" s="257">
        <v>405</v>
      </c>
      <c r="B655" s="258">
        <v>1163</v>
      </c>
      <c r="C655" s="259" t="s">
        <v>320</v>
      </c>
      <c r="D655" s="260" t="s">
        <v>210</v>
      </c>
      <c r="E655" s="249"/>
      <c r="F655" s="249"/>
      <c r="G655" s="249"/>
      <c r="H655" s="249"/>
      <c r="I655" s="249"/>
    </row>
    <row r="656" spans="1:9" x14ac:dyDescent="0.2">
      <c r="A656" s="257">
        <v>406</v>
      </c>
      <c r="B656" s="258">
        <v>77</v>
      </c>
      <c r="C656" s="259" t="s">
        <v>321</v>
      </c>
      <c r="D656" s="260" t="s">
        <v>210</v>
      </c>
      <c r="E656" s="249"/>
      <c r="F656" s="249"/>
      <c r="G656" s="249"/>
      <c r="H656" s="249"/>
      <c r="I656" s="249"/>
    </row>
    <row r="657" spans="1:9" x14ac:dyDescent="0.2">
      <c r="A657" s="257">
        <v>407</v>
      </c>
      <c r="B657" s="258">
        <v>81</v>
      </c>
      <c r="C657" s="259" t="s">
        <v>322</v>
      </c>
      <c r="D657" s="260" t="s">
        <v>210</v>
      </c>
      <c r="E657" s="249"/>
      <c r="F657" s="249"/>
      <c r="G657" s="249"/>
      <c r="H657" s="249"/>
      <c r="I657" s="249"/>
    </row>
    <row r="658" spans="1:9" x14ac:dyDescent="0.2">
      <c r="A658" s="257">
        <v>408</v>
      </c>
      <c r="B658" s="258">
        <v>87</v>
      </c>
      <c r="C658" s="259" t="s">
        <v>323</v>
      </c>
      <c r="D658" s="260" t="s">
        <v>210</v>
      </c>
      <c r="E658" s="249"/>
      <c r="F658" s="249"/>
      <c r="G658" s="249"/>
      <c r="H658" s="249"/>
      <c r="I658" s="249"/>
    </row>
    <row r="659" spans="1:9" x14ac:dyDescent="0.2">
      <c r="A659" s="257">
        <v>409</v>
      </c>
      <c r="B659" s="258">
        <v>89</v>
      </c>
      <c r="C659" s="259" t="s">
        <v>324</v>
      </c>
      <c r="D659" s="260" t="s">
        <v>210</v>
      </c>
      <c r="E659" s="249"/>
      <c r="F659" s="249"/>
      <c r="G659" s="249"/>
      <c r="H659" s="249"/>
      <c r="I659" s="249"/>
    </row>
    <row r="660" spans="1:9" x14ac:dyDescent="0.2">
      <c r="A660" s="257">
        <v>410</v>
      </c>
      <c r="B660" s="258">
        <v>98</v>
      </c>
      <c r="C660" s="259" t="s">
        <v>325</v>
      </c>
      <c r="D660" s="260" t="s">
        <v>210</v>
      </c>
      <c r="E660" s="249"/>
      <c r="F660" s="249"/>
      <c r="G660" s="249"/>
      <c r="H660" s="249"/>
      <c r="I660" s="249"/>
    </row>
    <row r="661" spans="1:9" x14ac:dyDescent="0.2">
      <c r="A661" s="257">
        <v>411</v>
      </c>
      <c r="B661" s="258">
        <v>106</v>
      </c>
      <c r="C661" s="259" t="s">
        <v>326</v>
      </c>
      <c r="D661" s="260" t="s">
        <v>210</v>
      </c>
      <c r="E661" s="249"/>
      <c r="F661" s="249"/>
      <c r="G661" s="249"/>
      <c r="H661" s="249"/>
      <c r="I661" s="249"/>
    </row>
    <row r="662" spans="1:9" x14ac:dyDescent="0.2">
      <c r="A662" s="257">
        <v>412</v>
      </c>
      <c r="B662" s="258">
        <v>107</v>
      </c>
      <c r="C662" s="259" t="s">
        <v>327</v>
      </c>
      <c r="D662" s="260" t="s">
        <v>210</v>
      </c>
      <c r="E662" s="249"/>
      <c r="F662" s="249"/>
      <c r="G662" s="249"/>
      <c r="H662" s="249"/>
      <c r="I662" s="249"/>
    </row>
    <row r="663" spans="1:9" x14ac:dyDescent="0.2">
      <c r="A663" s="257">
        <v>413</v>
      </c>
      <c r="B663" s="258">
        <v>108</v>
      </c>
      <c r="C663" s="259" t="s">
        <v>328</v>
      </c>
      <c r="D663" s="260" t="s">
        <v>210</v>
      </c>
      <c r="E663" s="249"/>
      <c r="F663" s="249"/>
      <c r="G663" s="249"/>
      <c r="H663" s="249"/>
      <c r="I663" s="249"/>
    </row>
    <row r="664" spans="1:9" x14ac:dyDescent="0.2">
      <c r="A664" s="257">
        <v>414</v>
      </c>
      <c r="B664" s="258">
        <v>110</v>
      </c>
      <c r="C664" s="259" t="s">
        <v>329</v>
      </c>
      <c r="D664" s="260" t="s">
        <v>210</v>
      </c>
      <c r="E664" s="249"/>
      <c r="F664" s="249"/>
      <c r="G664" s="249"/>
      <c r="H664" s="249"/>
      <c r="I664" s="249"/>
    </row>
    <row r="665" spans="1:9" x14ac:dyDescent="0.2">
      <c r="A665" s="257">
        <v>415</v>
      </c>
      <c r="B665" s="258">
        <v>165</v>
      </c>
      <c r="C665" s="259" t="s">
        <v>330</v>
      </c>
      <c r="D665" s="260" t="s">
        <v>210</v>
      </c>
      <c r="E665" s="249"/>
      <c r="F665" s="249"/>
      <c r="G665" s="249"/>
      <c r="H665" s="249"/>
      <c r="I665" s="249"/>
    </row>
    <row r="666" spans="1:9" x14ac:dyDescent="0.2">
      <c r="A666" s="257">
        <v>416</v>
      </c>
      <c r="B666" s="258">
        <v>179</v>
      </c>
      <c r="C666" s="259" t="s">
        <v>331</v>
      </c>
      <c r="D666" s="260" t="s">
        <v>210</v>
      </c>
      <c r="E666" s="249"/>
      <c r="F666" s="249"/>
      <c r="G666" s="249"/>
      <c r="H666" s="249"/>
      <c r="I666" s="249"/>
    </row>
    <row r="667" spans="1:9" x14ac:dyDescent="0.2">
      <c r="A667" s="257">
        <v>417</v>
      </c>
      <c r="B667" s="258">
        <v>209</v>
      </c>
      <c r="C667" s="259" t="s">
        <v>332</v>
      </c>
      <c r="D667" s="260" t="s">
        <v>210</v>
      </c>
      <c r="E667" s="249"/>
      <c r="F667" s="249"/>
      <c r="G667" s="249"/>
      <c r="H667" s="249"/>
      <c r="I667" s="249"/>
    </row>
    <row r="668" spans="1:9" x14ac:dyDescent="0.2">
      <c r="A668" s="257">
        <v>418</v>
      </c>
      <c r="B668" s="258">
        <v>188</v>
      </c>
      <c r="C668" s="259" t="s">
        <v>333</v>
      </c>
      <c r="D668" s="260" t="s">
        <v>210</v>
      </c>
      <c r="E668" s="249"/>
      <c r="F668" s="249"/>
      <c r="G668" s="249"/>
      <c r="H668" s="249"/>
      <c r="I668" s="249"/>
    </row>
    <row r="669" spans="1:9" x14ac:dyDescent="0.2">
      <c r="A669" s="257">
        <v>419</v>
      </c>
      <c r="B669" s="258">
        <v>176</v>
      </c>
      <c r="C669" s="259" t="s">
        <v>334</v>
      </c>
      <c r="D669" s="260" t="s">
        <v>210</v>
      </c>
      <c r="E669" s="249"/>
      <c r="F669" s="249"/>
      <c r="G669" s="249"/>
      <c r="H669" s="249"/>
      <c r="I669" s="249"/>
    </row>
    <row r="670" spans="1:9" x14ac:dyDescent="0.2">
      <c r="A670" s="257">
        <v>420</v>
      </c>
      <c r="B670" s="258">
        <v>253</v>
      </c>
      <c r="C670" s="259" t="s">
        <v>335</v>
      </c>
      <c r="D670" s="260" t="s">
        <v>210</v>
      </c>
      <c r="E670" s="249"/>
      <c r="F670" s="249"/>
      <c r="G670" s="249"/>
      <c r="H670" s="249"/>
      <c r="I670" s="249"/>
    </row>
    <row r="671" spans="1:9" x14ac:dyDescent="0.2">
      <c r="A671" s="257">
        <v>421</v>
      </c>
      <c r="B671" s="258">
        <v>222</v>
      </c>
      <c r="C671" s="259" t="s">
        <v>336</v>
      </c>
      <c r="D671" s="260" t="s">
        <v>210</v>
      </c>
      <c r="E671" s="249"/>
      <c r="F671" s="249"/>
      <c r="G671" s="249"/>
      <c r="H671" s="249"/>
      <c r="I671" s="249"/>
    </row>
    <row r="672" spans="1:9" x14ac:dyDescent="0.2">
      <c r="A672" s="257">
        <v>422</v>
      </c>
      <c r="B672" s="258">
        <v>254</v>
      </c>
      <c r="C672" s="259" t="s">
        <v>337</v>
      </c>
      <c r="D672" s="260" t="s">
        <v>210</v>
      </c>
      <c r="E672" s="249"/>
      <c r="F672" s="249"/>
      <c r="G672" s="249"/>
      <c r="H672" s="249"/>
      <c r="I672" s="249"/>
    </row>
    <row r="673" spans="1:9" x14ac:dyDescent="0.2">
      <c r="A673" s="257">
        <v>423</v>
      </c>
      <c r="B673" s="258">
        <v>255</v>
      </c>
      <c r="C673" s="259" t="s">
        <v>338</v>
      </c>
      <c r="D673" s="260" t="s">
        <v>210</v>
      </c>
      <c r="E673" s="249"/>
      <c r="F673" s="249"/>
      <c r="G673" s="249"/>
      <c r="H673" s="249"/>
      <c r="I673" s="249"/>
    </row>
    <row r="674" spans="1:9" x14ac:dyDescent="0.2">
      <c r="A674" s="257">
        <v>424</v>
      </c>
      <c r="B674" s="258">
        <v>256</v>
      </c>
      <c r="C674" s="259" t="s">
        <v>339</v>
      </c>
      <c r="D674" s="260" t="s">
        <v>210</v>
      </c>
      <c r="E674" s="249"/>
      <c r="F674" s="249"/>
      <c r="G674" s="249"/>
      <c r="H674" s="249"/>
      <c r="I674" s="249"/>
    </row>
    <row r="675" spans="1:9" x14ac:dyDescent="0.2">
      <c r="A675" s="257">
        <v>425</v>
      </c>
      <c r="B675" s="258">
        <v>1100</v>
      </c>
      <c r="C675" s="259" t="s">
        <v>340</v>
      </c>
      <c r="D675" s="260">
        <v>2</v>
      </c>
      <c r="E675" s="249"/>
      <c r="F675" s="249"/>
      <c r="G675" s="249"/>
      <c r="H675" s="249"/>
      <c r="I675" s="249"/>
    </row>
    <row r="676" spans="1:9" x14ac:dyDescent="0.2">
      <c r="A676" s="257">
        <v>426</v>
      </c>
      <c r="B676" s="258">
        <v>1189</v>
      </c>
      <c r="C676" s="259" t="s">
        <v>248</v>
      </c>
      <c r="D676" s="260">
        <v>1</v>
      </c>
      <c r="E676" s="249"/>
      <c r="F676" s="249"/>
      <c r="G676" s="249"/>
      <c r="H676" s="249"/>
      <c r="I676" s="249"/>
    </row>
    <row r="677" spans="1:9" x14ac:dyDescent="0.2">
      <c r="A677" s="257">
        <v>426</v>
      </c>
      <c r="B677" s="258">
        <v>1190</v>
      </c>
      <c r="C677" s="259" t="s">
        <v>248</v>
      </c>
      <c r="D677" s="260">
        <v>2</v>
      </c>
      <c r="E677" s="249"/>
      <c r="F677" s="249"/>
      <c r="G677" s="249"/>
      <c r="H677" s="249"/>
      <c r="I677" s="249"/>
    </row>
    <row r="678" spans="1:9" x14ac:dyDescent="0.2">
      <c r="A678" s="257">
        <v>427</v>
      </c>
      <c r="B678" s="258">
        <v>1118</v>
      </c>
      <c r="C678" s="259" t="s">
        <v>341</v>
      </c>
      <c r="D678" s="260">
        <v>1</v>
      </c>
      <c r="E678" s="249"/>
      <c r="F678" s="249"/>
      <c r="G678" s="249"/>
      <c r="H678" s="249"/>
      <c r="I678" s="249"/>
    </row>
    <row r="679" spans="1:9" x14ac:dyDescent="0.2">
      <c r="A679" s="257">
        <v>427</v>
      </c>
      <c r="B679" s="258">
        <v>1119</v>
      </c>
      <c r="C679" s="259" t="s">
        <v>341</v>
      </c>
      <c r="D679" s="260" t="s">
        <v>451</v>
      </c>
      <c r="E679" s="249"/>
      <c r="F679" s="249"/>
      <c r="G679" s="249"/>
      <c r="H679" s="249"/>
      <c r="I679" s="249"/>
    </row>
    <row r="680" spans="1:9" x14ac:dyDescent="0.2">
      <c r="A680" s="257">
        <v>428</v>
      </c>
      <c r="B680" s="258">
        <v>258</v>
      </c>
      <c r="C680" s="259" t="s">
        <v>342</v>
      </c>
      <c r="D680" s="260" t="s">
        <v>343</v>
      </c>
      <c r="E680" s="249"/>
      <c r="F680" s="249"/>
      <c r="G680" s="249"/>
      <c r="H680" s="249"/>
      <c r="I680" s="249"/>
    </row>
    <row r="681" spans="1:9" x14ac:dyDescent="0.2">
      <c r="A681" s="257">
        <v>428</v>
      </c>
      <c r="B681" s="258">
        <v>259</v>
      </c>
      <c r="C681" s="259" t="s">
        <v>342</v>
      </c>
      <c r="D681" s="260" t="s">
        <v>343</v>
      </c>
      <c r="E681" s="249"/>
      <c r="F681" s="249"/>
      <c r="G681" s="249"/>
      <c r="H681" s="249"/>
      <c r="I681" s="249"/>
    </row>
    <row r="682" spans="1:9" x14ac:dyDescent="0.2">
      <c r="A682" s="257">
        <v>429</v>
      </c>
      <c r="B682" s="258">
        <v>260</v>
      </c>
      <c r="C682" s="259" t="s">
        <v>344</v>
      </c>
      <c r="D682" s="260" t="s">
        <v>343</v>
      </c>
      <c r="E682" s="249"/>
      <c r="F682" s="249"/>
      <c r="G682" s="249"/>
      <c r="H682" s="249"/>
      <c r="I682" s="249"/>
    </row>
    <row r="683" spans="1:9" x14ac:dyDescent="0.2">
      <c r="A683" s="257">
        <v>429</v>
      </c>
      <c r="B683" s="258">
        <v>261</v>
      </c>
      <c r="C683" s="259" t="s">
        <v>344</v>
      </c>
      <c r="D683" s="260" t="s">
        <v>343</v>
      </c>
      <c r="E683" s="249"/>
      <c r="F683" s="249"/>
      <c r="G683" s="249"/>
      <c r="H683" s="249"/>
      <c r="I683" s="249"/>
    </row>
    <row r="684" spans="1:9" x14ac:dyDescent="0.2">
      <c r="A684" s="257">
        <v>430</v>
      </c>
      <c r="B684" s="258">
        <v>264</v>
      </c>
      <c r="C684" s="259" t="s">
        <v>345</v>
      </c>
      <c r="D684" s="260" t="s">
        <v>343</v>
      </c>
      <c r="E684" s="249"/>
      <c r="F684" s="249"/>
      <c r="G684" s="249"/>
      <c r="H684" s="249"/>
      <c r="I684" s="249"/>
    </row>
    <row r="685" spans="1:9" x14ac:dyDescent="0.2">
      <c r="A685" s="257">
        <v>430</v>
      </c>
      <c r="B685" s="258">
        <v>265</v>
      </c>
      <c r="C685" s="259" t="s">
        <v>345</v>
      </c>
      <c r="D685" s="260" t="s">
        <v>343</v>
      </c>
      <c r="E685" s="249"/>
      <c r="F685" s="249"/>
      <c r="G685" s="249"/>
      <c r="H685" s="249"/>
      <c r="I685" s="249"/>
    </row>
    <row r="686" spans="1:9" x14ac:dyDescent="0.2">
      <c r="A686" s="257">
        <v>431</v>
      </c>
      <c r="B686" s="258">
        <v>262</v>
      </c>
      <c r="C686" s="259" t="s">
        <v>346</v>
      </c>
      <c r="D686" s="260" t="s">
        <v>343</v>
      </c>
      <c r="E686" s="249"/>
      <c r="F686" s="249"/>
      <c r="G686" s="249"/>
      <c r="H686" s="249"/>
      <c r="I686" s="249"/>
    </row>
    <row r="687" spans="1:9" x14ac:dyDescent="0.2">
      <c r="A687" s="257">
        <v>431</v>
      </c>
      <c r="B687" s="258">
        <v>263</v>
      </c>
      <c r="C687" s="259" t="s">
        <v>346</v>
      </c>
      <c r="D687" s="260" t="s">
        <v>343</v>
      </c>
      <c r="E687" s="249"/>
      <c r="F687" s="249"/>
      <c r="G687" s="249"/>
      <c r="H687" s="249"/>
      <c r="I687" s="249"/>
    </row>
    <row r="688" spans="1:9" x14ac:dyDescent="0.2">
      <c r="A688" s="257">
        <v>432</v>
      </c>
      <c r="B688" s="258">
        <v>1397</v>
      </c>
      <c r="C688" s="259" t="s">
        <v>248</v>
      </c>
      <c r="D688" s="260">
        <v>1</v>
      </c>
      <c r="E688" s="249"/>
      <c r="F688" s="249"/>
      <c r="G688" s="249"/>
      <c r="H688" s="249"/>
      <c r="I688" s="249"/>
    </row>
    <row r="689" spans="1:9" x14ac:dyDescent="0.2">
      <c r="A689" s="257">
        <v>432</v>
      </c>
      <c r="B689" s="258">
        <v>1398</v>
      </c>
      <c r="C689" s="259" t="s">
        <v>248</v>
      </c>
      <c r="D689" s="260">
        <v>2</v>
      </c>
      <c r="E689" s="249"/>
      <c r="F689" s="249"/>
      <c r="G689" s="249"/>
      <c r="H689" s="249"/>
      <c r="I689" s="249"/>
    </row>
    <row r="690" spans="1:9" x14ac:dyDescent="0.2">
      <c r="A690" s="257">
        <v>434</v>
      </c>
      <c r="B690" s="258">
        <v>269</v>
      </c>
      <c r="C690" s="259" t="s">
        <v>347</v>
      </c>
      <c r="D690" s="260" t="s">
        <v>448</v>
      </c>
      <c r="E690" s="249"/>
      <c r="F690" s="249"/>
      <c r="G690" s="249"/>
      <c r="H690" s="249"/>
      <c r="I690" s="249"/>
    </row>
    <row r="691" spans="1:9" x14ac:dyDescent="0.2">
      <c r="A691" s="257">
        <v>435</v>
      </c>
      <c r="B691" s="258">
        <v>270</v>
      </c>
      <c r="C691" s="259" t="s">
        <v>348</v>
      </c>
      <c r="D691" s="260">
        <v>1</v>
      </c>
      <c r="E691" s="249"/>
      <c r="F691" s="249"/>
      <c r="G691" s="249"/>
      <c r="H691" s="249"/>
      <c r="I691" s="249"/>
    </row>
    <row r="692" spans="1:9" x14ac:dyDescent="0.2">
      <c r="A692" s="257">
        <v>435</v>
      </c>
      <c r="B692" s="258">
        <v>271</v>
      </c>
      <c r="C692" s="259" t="s">
        <v>348</v>
      </c>
      <c r="D692" s="260">
        <v>1</v>
      </c>
      <c r="E692" s="249"/>
      <c r="F692" s="249"/>
      <c r="G692" s="249"/>
      <c r="H692" s="249"/>
      <c r="I692" s="249"/>
    </row>
    <row r="693" spans="1:9" x14ac:dyDescent="0.2">
      <c r="A693" s="257">
        <v>435</v>
      </c>
      <c r="B693" s="258">
        <v>272</v>
      </c>
      <c r="C693" s="259" t="s">
        <v>348</v>
      </c>
      <c r="D693" s="260">
        <v>2</v>
      </c>
      <c r="E693" s="249"/>
      <c r="F693" s="249"/>
      <c r="G693" s="249"/>
      <c r="H693" s="249"/>
      <c r="I693" s="249"/>
    </row>
    <row r="694" spans="1:9" x14ac:dyDescent="0.2">
      <c r="A694" s="257">
        <v>436</v>
      </c>
      <c r="B694" s="258">
        <v>273</v>
      </c>
      <c r="C694" s="259" t="s">
        <v>349</v>
      </c>
      <c r="D694" s="260">
        <v>1</v>
      </c>
      <c r="E694" s="249"/>
      <c r="F694" s="249"/>
      <c r="G694" s="249"/>
      <c r="H694" s="249"/>
      <c r="I694" s="249"/>
    </row>
    <row r="695" spans="1:9" x14ac:dyDescent="0.2">
      <c r="A695" s="257">
        <v>436</v>
      </c>
      <c r="B695" s="258">
        <v>274</v>
      </c>
      <c r="C695" s="259" t="s">
        <v>349</v>
      </c>
      <c r="D695" s="260">
        <v>1</v>
      </c>
      <c r="E695" s="249"/>
      <c r="F695" s="249"/>
      <c r="G695" s="249"/>
      <c r="H695" s="249"/>
      <c r="I695" s="249"/>
    </row>
    <row r="696" spans="1:9" x14ac:dyDescent="0.2">
      <c r="A696" s="257">
        <v>436</v>
      </c>
      <c r="B696" s="258">
        <v>275</v>
      </c>
      <c r="C696" s="259" t="s">
        <v>349</v>
      </c>
      <c r="D696" s="260">
        <v>2</v>
      </c>
      <c r="E696" s="249"/>
      <c r="F696" s="249"/>
      <c r="G696" s="249"/>
      <c r="H696" s="249"/>
      <c r="I696" s="249"/>
    </row>
    <row r="697" spans="1:9" x14ac:dyDescent="0.2">
      <c r="A697" s="257">
        <v>437</v>
      </c>
      <c r="B697" s="258">
        <v>1403</v>
      </c>
      <c r="C697" s="259" t="s">
        <v>350</v>
      </c>
      <c r="D697" s="260">
        <v>2</v>
      </c>
      <c r="E697" s="249"/>
      <c r="F697" s="249"/>
      <c r="G697" s="249"/>
      <c r="H697" s="249"/>
      <c r="I697" s="249"/>
    </row>
    <row r="698" spans="1:9" x14ac:dyDescent="0.2">
      <c r="A698" s="257">
        <v>437</v>
      </c>
      <c r="B698" s="258">
        <v>1404</v>
      </c>
      <c r="C698" s="259" t="s">
        <v>350</v>
      </c>
      <c r="D698" s="260">
        <v>1</v>
      </c>
      <c r="E698" s="249"/>
      <c r="F698" s="249"/>
      <c r="G698" s="249"/>
      <c r="H698" s="249"/>
      <c r="I698" s="249"/>
    </row>
    <row r="699" spans="1:9" x14ac:dyDescent="0.2">
      <c r="A699" s="257">
        <v>437</v>
      </c>
      <c r="B699" s="258">
        <v>1405</v>
      </c>
      <c r="C699" s="259" t="s">
        <v>350</v>
      </c>
      <c r="D699" s="260">
        <v>1</v>
      </c>
      <c r="E699" s="249"/>
      <c r="F699" s="249"/>
      <c r="G699" s="249"/>
      <c r="H699" s="249"/>
      <c r="I699" s="249"/>
    </row>
    <row r="700" spans="1:9" x14ac:dyDescent="0.2">
      <c r="A700" s="257">
        <v>439</v>
      </c>
      <c r="B700" s="258">
        <v>346</v>
      </c>
      <c r="C700" s="259" t="s">
        <v>351</v>
      </c>
      <c r="D700" s="260">
        <v>2</v>
      </c>
      <c r="E700" s="249"/>
      <c r="F700" s="249"/>
      <c r="G700" s="249"/>
      <c r="H700" s="249"/>
      <c r="I700" s="249"/>
    </row>
    <row r="701" spans="1:9" x14ac:dyDescent="0.2">
      <c r="A701" s="257">
        <v>439</v>
      </c>
      <c r="B701" s="258">
        <v>349</v>
      </c>
      <c r="C701" s="259" t="s">
        <v>351</v>
      </c>
      <c r="D701" s="260">
        <v>1</v>
      </c>
      <c r="E701" s="249"/>
      <c r="F701" s="249"/>
      <c r="G701" s="249"/>
      <c r="H701" s="249"/>
      <c r="I701" s="249"/>
    </row>
    <row r="702" spans="1:9" x14ac:dyDescent="0.2">
      <c r="A702" s="257">
        <v>440</v>
      </c>
      <c r="B702" s="258">
        <v>210</v>
      </c>
      <c r="C702" s="259" t="s">
        <v>352</v>
      </c>
      <c r="D702" s="260">
        <v>2</v>
      </c>
      <c r="E702" s="249"/>
      <c r="F702" s="249"/>
      <c r="G702" s="249"/>
      <c r="H702" s="249"/>
      <c r="I702" s="249"/>
    </row>
    <row r="703" spans="1:9" x14ac:dyDescent="0.2">
      <c r="A703" s="257">
        <v>440</v>
      </c>
      <c r="B703" s="258">
        <v>347</v>
      </c>
      <c r="C703" s="259" t="s">
        <v>352</v>
      </c>
      <c r="D703" s="260" t="s">
        <v>448</v>
      </c>
      <c r="E703" s="249"/>
      <c r="F703" s="249"/>
      <c r="G703" s="249"/>
      <c r="H703" s="249"/>
      <c r="I703" s="249"/>
    </row>
    <row r="704" spans="1:9" x14ac:dyDescent="0.2">
      <c r="A704" s="257">
        <v>440</v>
      </c>
      <c r="B704" s="258">
        <v>348</v>
      </c>
      <c r="C704" s="259" t="s">
        <v>352</v>
      </c>
      <c r="D704" s="260" t="s">
        <v>448</v>
      </c>
      <c r="E704" s="249"/>
      <c r="F704" s="249"/>
      <c r="G704" s="249"/>
      <c r="H704" s="249"/>
      <c r="I704" s="249"/>
    </row>
    <row r="705" spans="1:9" x14ac:dyDescent="0.2">
      <c r="A705" s="257">
        <v>441</v>
      </c>
      <c r="B705" s="258">
        <v>206</v>
      </c>
      <c r="C705" s="259" t="s">
        <v>252</v>
      </c>
      <c r="D705" s="260">
        <v>2</v>
      </c>
      <c r="E705" s="249"/>
      <c r="F705" s="249"/>
      <c r="G705" s="249"/>
      <c r="H705" s="249"/>
      <c r="I705" s="249"/>
    </row>
    <row r="706" spans="1:9" x14ac:dyDescent="0.2">
      <c r="A706" s="257">
        <v>441</v>
      </c>
      <c r="B706" s="258">
        <v>350</v>
      </c>
      <c r="C706" s="259" t="s">
        <v>252</v>
      </c>
      <c r="D706" s="260">
        <v>1</v>
      </c>
      <c r="E706" s="249"/>
      <c r="F706" s="249"/>
      <c r="G706" s="249"/>
      <c r="H706" s="249"/>
      <c r="I706" s="249"/>
    </row>
    <row r="707" spans="1:9" x14ac:dyDescent="0.2">
      <c r="A707" s="257">
        <v>441</v>
      </c>
      <c r="B707" s="258">
        <v>351</v>
      </c>
      <c r="C707" s="259" t="s">
        <v>252</v>
      </c>
      <c r="D707" s="260">
        <v>1</v>
      </c>
      <c r="E707" s="249"/>
      <c r="F707" s="249"/>
      <c r="G707" s="249"/>
      <c r="H707" s="249"/>
      <c r="I707" s="249"/>
    </row>
    <row r="708" spans="1:9" x14ac:dyDescent="0.2">
      <c r="A708" s="257">
        <v>441</v>
      </c>
      <c r="B708" s="258">
        <v>352</v>
      </c>
      <c r="C708" s="259" t="s">
        <v>252</v>
      </c>
      <c r="D708" s="260">
        <v>1</v>
      </c>
      <c r="E708" s="249"/>
      <c r="F708" s="249"/>
      <c r="G708" s="249"/>
      <c r="H708" s="249"/>
      <c r="I708" s="249"/>
    </row>
    <row r="709" spans="1:9" x14ac:dyDescent="0.2">
      <c r="A709" s="257">
        <v>442</v>
      </c>
      <c r="B709" s="258">
        <v>356</v>
      </c>
      <c r="C709" s="259" t="s">
        <v>248</v>
      </c>
      <c r="D709" s="260" t="s">
        <v>448</v>
      </c>
      <c r="E709" s="249"/>
      <c r="F709" s="249"/>
      <c r="G709" s="249"/>
      <c r="H709" s="249"/>
      <c r="I709" s="249"/>
    </row>
    <row r="710" spans="1:9" x14ac:dyDescent="0.2">
      <c r="A710" s="257">
        <v>442</v>
      </c>
      <c r="B710" s="258">
        <v>357</v>
      </c>
      <c r="C710" s="259" t="s">
        <v>248</v>
      </c>
      <c r="D710" s="260" t="s">
        <v>448</v>
      </c>
      <c r="E710" s="249"/>
      <c r="F710" s="249"/>
      <c r="G710" s="249"/>
      <c r="H710" s="249"/>
      <c r="I710" s="249"/>
    </row>
    <row r="711" spans="1:9" x14ac:dyDescent="0.2">
      <c r="A711" s="257">
        <v>443</v>
      </c>
      <c r="B711" s="258">
        <v>358</v>
      </c>
      <c r="C711" s="259" t="s">
        <v>290</v>
      </c>
      <c r="D711" s="260">
        <v>1</v>
      </c>
      <c r="E711" s="249"/>
      <c r="F711" s="249"/>
      <c r="G711" s="249"/>
      <c r="H711" s="249"/>
      <c r="I711" s="249"/>
    </row>
    <row r="712" spans="1:9" x14ac:dyDescent="0.2">
      <c r="A712" s="257">
        <v>443</v>
      </c>
      <c r="B712" s="258">
        <v>359</v>
      </c>
      <c r="C712" s="259" t="s">
        <v>290</v>
      </c>
      <c r="D712" s="260" t="s">
        <v>453</v>
      </c>
      <c r="E712" s="249"/>
      <c r="F712" s="249"/>
      <c r="G712" s="249"/>
      <c r="H712" s="249"/>
      <c r="I712" s="249"/>
    </row>
    <row r="713" spans="1:9" x14ac:dyDescent="0.2">
      <c r="A713" s="257">
        <v>444</v>
      </c>
      <c r="B713" s="258">
        <v>208</v>
      </c>
      <c r="C713" s="259" t="s">
        <v>293</v>
      </c>
      <c r="D713" s="260">
        <v>2</v>
      </c>
      <c r="E713" s="249"/>
      <c r="F713" s="249"/>
      <c r="G713" s="249"/>
      <c r="H713" s="249"/>
      <c r="I713" s="249"/>
    </row>
    <row r="714" spans="1:9" x14ac:dyDescent="0.2">
      <c r="A714" s="257">
        <v>444</v>
      </c>
      <c r="B714" s="258">
        <v>358</v>
      </c>
      <c r="C714" s="259" t="s">
        <v>293</v>
      </c>
      <c r="D714" s="260" t="s">
        <v>456</v>
      </c>
      <c r="E714" s="249"/>
      <c r="F714" s="249"/>
      <c r="G714" s="249"/>
      <c r="H714" s="249"/>
      <c r="I714" s="249"/>
    </row>
    <row r="715" spans="1:9" x14ac:dyDescent="0.2">
      <c r="A715" s="257">
        <v>444</v>
      </c>
      <c r="B715" s="258">
        <v>360</v>
      </c>
      <c r="C715" s="259" t="s">
        <v>293</v>
      </c>
      <c r="D715" s="260" t="s">
        <v>456</v>
      </c>
      <c r="E715" s="249"/>
      <c r="F715" s="249"/>
      <c r="G715" s="249"/>
      <c r="H715" s="249"/>
      <c r="I715" s="249"/>
    </row>
    <row r="716" spans="1:9" x14ac:dyDescent="0.2">
      <c r="A716" s="257">
        <v>445</v>
      </c>
      <c r="B716" s="258">
        <v>1406</v>
      </c>
      <c r="C716" s="259" t="s">
        <v>353</v>
      </c>
      <c r="D716" s="260">
        <v>1</v>
      </c>
      <c r="E716" s="249"/>
      <c r="F716" s="249"/>
      <c r="G716" s="249"/>
      <c r="H716" s="249"/>
      <c r="I716" s="249"/>
    </row>
    <row r="717" spans="1:9" x14ac:dyDescent="0.2">
      <c r="A717" s="257">
        <v>445</v>
      </c>
      <c r="B717" s="258">
        <v>1407</v>
      </c>
      <c r="C717" s="259" t="s">
        <v>353</v>
      </c>
      <c r="D717" s="260">
        <v>2</v>
      </c>
      <c r="E717" s="249"/>
      <c r="F717" s="249"/>
      <c r="G717" s="249"/>
      <c r="H717" s="249"/>
      <c r="I717" s="249"/>
    </row>
    <row r="718" spans="1:9" x14ac:dyDescent="0.2">
      <c r="A718" s="257">
        <v>446</v>
      </c>
      <c r="B718" s="258">
        <v>1408</v>
      </c>
      <c r="C718" s="259" t="s">
        <v>353</v>
      </c>
      <c r="D718" s="260">
        <v>1</v>
      </c>
      <c r="E718" s="249"/>
      <c r="F718" s="249"/>
      <c r="G718" s="249"/>
      <c r="H718" s="249"/>
      <c r="I718" s="249"/>
    </row>
    <row r="719" spans="1:9" x14ac:dyDescent="0.2">
      <c r="A719" s="257">
        <v>446</v>
      </c>
      <c r="B719" s="258">
        <v>1409</v>
      </c>
      <c r="C719" s="259" t="s">
        <v>353</v>
      </c>
      <c r="D719" s="260">
        <v>2</v>
      </c>
      <c r="E719" s="249"/>
      <c r="F719" s="249"/>
      <c r="G719" s="249"/>
      <c r="H719" s="249"/>
      <c r="I719" s="249"/>
    </row>
    <row r="720" spans="1:9" x14ac:dyDescent="0.2">
      <c r="A720" s="257">
        <v>447</v>
      </c>
      <c r="B720" s="258">
        <v>206</v>
      </c>
      <c r="C720" s="259" t="s">
        <v>264</v>
      </c>
      <c r="D720" s="260">
        <v>2</v>
      </c>
      <c r="E720" s="249"/>
      <c r="F720" s="249"/>
      <c r="G720" s="249"/>
      <c r="H720" s="249"/>
      <c r="I720" s="249"/>
    </row>
    <row r="721" spans="1:9" x14ac:dyDescent="0.2">
      <c r="A721" s="257">
        <v>448</v>
      </c>
      <c r="B721" s="258">
        <v>1125</v>
      </c>
      <c r="C721" s="259" t="s">
        <v>264</v>
      </c>
      <c r="D721" s="260">
        <v>2</v>
      </c>
      <c r="E721" s="249"/>
      <c r="F721" s="249"/>
      <c r="G721" s="249"/>
      <c r="H721" s="249"/>
      <c r="I721" s="249"/>
    </row>
    <row r="722" spans="1:9" x14ac:dyDescent="0.2">
      <c r="A722" s="257">
        <v>449</v>
      </c>
      <c r="B722" s="258">
        <v>1127</v>
      </c>
      <c r="C722" s="259" t="s">
        <v>264</v>
      </c>
      <c r="D722" s="260">
        <v>2</v>
      </c>
      <c r="E722" s="249"/>
      <c r="F722" s="249"/>
      <c r="G722" s="249"/>
      <c r="H722" s="249"/>
      <c r="I722" s="249"/>
    </row>
    <row r="723" spans="1:9" x14ac:dyDescent="0.2">
      <c r="A723" s="257">
        <v>450</v>
      </c>
      <c r="B723" s="258">
        <v>1129</v>
      </c>
      <c r="C723" s="259" t="s">
        <v>264</v>
      </c>
      <c r="D723" s="260">
        <v>2</v>
      </c>
      <c r="E723" s="249"/>
      <c r="F723" s="249"/>
      <c r="G723" s="249"/>
      <c r="H723" s="249"/>
      <c r="I723" s="249"/>
    </row>
    <row r="724" spans="1:9" x14ac:dyDescent="0.2">
      <c r="A724" s="257">
        <v>451</v>
      </c>
      <c r="B724" s="258">
        <v>1140</v>
      </c>
      <c r="C724" s="259" t="s">
        <v>264</v>
      </c>
      <c r="D724" s="260">
        <v>2</v>
      </c>
      <c r="E724" s="249"/>
      <c r="F724" s="249"/>
      <c r="G724" s="249"/>
      <c r="H724" s="249"/>
      <c r="I724" s="249"/>
    </row>
    <row r="725" spans="1:9" x14ac:dyDescent="0.2">
      <c r="A725" s="257">
        <v>452</v>
      </c>
      <c r="B725" s="258">
        <v>1142</v>
      </c>
      <c r="C725" s="259" t="s">
        <v>264</v>
      </c>
      <c r="D725" s="260">
        <v>2</v>
      </c>
      <c r="E725" s="249"/>
      <c r="F725" s="249"/>
      <c r="G725" s="249"/>
      <c r="H725" s="249"/>
      <c r="I725" s="249"/>
    </row>
    <row r="726" spans="1:9" x14ac:dyDescent="0.2">
      <c r="A726" s="257">
        <v>453</v>
      </c>
      <c r="B726" s="258">
        <v>1144</v>
      </c>
      <c r="C726" s="259" t="s">
        <v>264</v>
      </c>
      <c r="D726" s="260">
        <v>2</v>
      </c>
      <c r="E726" s="249"/>
      <c r="F726" s="249"/>
      <c r="G726" s="249"/>
      <c r="H726" s="249"/>
      <c r="I726" s="249"/>
    </row>
    <row r="727" spans="1:9" x14ac:dyDescent="0.2">
      <c r="A727" s="257">
        <v>454</v>
      </c>
      <c r="B727" s="258">
        <v>1146</v>
      </c>
      <c r="C727" s="259" t="s">
        <v>264</v>
      </c>
      <c r="D727" s="260">
        <v>2</v>
      </c>
      <c r="E727" s="249"/>
      <c r="F727" s="249"/>
      <c r="G727" s="249"/>
      <c r="H727" s="249"/>
      <c r="I727" s="249"/>
    </row>
    <row r="728" spans="1:9" x14ac:dyDescent="0.2">
      <c r="A728" s="257">
        <v>455</v>
      </c>
      <c r="B728" s="258">
        <v>1148</v>
      </c>
      <c r="C728" s="259" t="s">
        <v>264</v>
      </c>
      <c r="D728" s="260">
        <v>2</v>
      </c>
      <c r="E728" s="249"/>
      <c r="F728" s="249"/>
      <c r="G728" s="249"/>
      <c r="H728" s="249"/>
      <c r="I728" s="249"/>
    </row>
    <row r="729" spans="1:9" x14ac:dyDescent="0.2">
      <c r="A729" s="257">
        <v>456</v>
      </c>
      <c r="B729" s="258">
        <v>1150</v>
      </c>
      <c r="C729" s="259" t="s">
        <v>264</v>
      </c>
      <c r="D729" s="260">
        <v>2</v>
      </c>
      <c r="E729" s="249"/>
      <c r="F729" s="249"/>
      <c r="G729" s="249"/>
      <c r="H729" s="249"/>
      <c r="I729" s="249"/>
    </row>
    <row r="730" spans="1:9" x14ac:dyDescent="0.2">
      <c r="A730" s="257">
        <v>459</v>
      </c>
      <c r="B730" s="258">
        <v>1398</v>
      </c>
      <c r="C730" s="259" t="s">
        <v>264</v>
      </c>
      <c r="D730" s="260">
        <v>2</v>
      </c>
      <c r="E730" s="249"/>
      <c r="F730" s="249"/>
      <c r="G730" s="249"/>
      <c r="H730" s="249"/>
      <c r="I730" s="249"/>
    </row>
    <row r="731" spans="1:9" x14ac:dyDescent="0.2">
      <c r="A731" s="257">
        <v>460</v>
      </c>
      <c r="B731" s="258">
        <v>361</v>
      </c>
      <c r="C731" s="259" t="s">
        <v>354</v>
      </c>
      <c r="D731" s="260" t="s">
        <v>210</v>
      </c>
      <c r="E731" s="249"/>
      <c r="F731" s="249"/>
      <c r="G731" s="249"/>
      <c r="H731" s="249"/>
      <c r="I731" s="249"/>
    </row>
    <row r="732" spans="1:9" x14ac:dyDescent="0.2">
      <c r="A732" s="257">
        <v>461</v>
      </c>
      <c r="B732" s="258">
        <v>361</v>
      </c>
      <c r="C732" s="259" t="s">
        <v>354</v>
      </c>
      <c r="D732" s="260" t="s">
        <v>210</v>
      </c>
      <c r="E732" s="249"/>
      <c r="F732" s="249"/>
      <c r="G732" s="249"/>
      <c r="H732" s="249"/>
      <c r="I732" s="249"/>
    </row>
    <row r="733" spans="1:9" x14ac:dyDescent="0.2">
      <c r="A733" s="257">
        <v>462</v>
      </c>
      <c r="B733" s="258">
        <v>362</v>
      </c>
      <c r="C733" s="259" t="s">
        <v>355</v>
      </c>
      <c r="D733" s="260" t="s">
        <v>210</v>
      </c>
      <c r="E733" s="249"/>
      <c r="F733" s="249"/>
      <c r="G733" s="249"/>
      <c r="H733" s="249"/>
      <c r="I733" s="249"/>
    </row>
    <row r="734" spans="1:9" x14ac:dyDescent="0.2">
      <c r="A734" s="257">
        <v>463</v>
      </c>
      <c r="B734" s="258">
        <v>363</v>
      </c>
      <c r="C734" s="259" t="s">
        <v>356</v>
      </c>
      <c r="D734" s="260" t="s">
        <v>210</v>
      </c>
      <c r="E734" s="249"/>
      <c r="F734" s="249"/>
      <c r="G734" s="249"/>
      <c r="H734" s="249"/>
      <c r="I734" s="249"/>
    </row>
    <row r="735" spans="1:9" x14ac:dyDescent="0.2">
      <c r="A735" s="257">
        <v>464</v>
      </c>
      <c r="B735" s="258">
        <v>364</v>
      </c>
      <c r="C735" s="259" t="s">
        <v>357</v>
      </c>
      <c r="D735" s="260">
        <v>1</v>
      </c>
      <c r="E735" s="249"/>
      <c r="F735" s="249"/>
      <c r="G735" s="249"/>
      <c r="H735" s="249"/>
      <c r="I735" s="249"/>
    </row>
    <row r="736" spans="1:9" x14ac:dyDescent="0.2">
      <c r="A736" s="257">
        <v>464</v>
      </c>
      <c r="B736" s="258">
        <v>365</v>
      </c>
      <c r="C736" s="259" t="s">
        <v>357</v>
      </c>
      <c r="D736" s="260">
        <v>1</v>
      </c>
      <c r="E736" s="249"/>
      <c r="F736" s="249"/>
      <c r="G736" s="249"/>
      <c r="H736" s="249"/>
      <c r="I736" s="249"/>
    </row>
    <row r="737" spans="1:9" x14ac:dyDescent="0.2">
      <c r="A737" s="257">
        <v>465</v>
      </c>
      <c r="B737" s="258">
        <v>1410</v>
      </c>
      <c r="C737" s="259" t="s">
        <v>358</v>
      </c>
      <c r="D737" s="260">
        <v>1</v>
      </c>
      <c r="E737" s="249"/>
      <c r="F737" s="249"/>
      <c r="G737" s="249"/>
      <c r="H737" s="249"/>
      <c r="I737" s="249"/>
    </row>
    <row r="738" spans="1:9" x14ac:dyDescent="0.2">
      <c r="A738" s="257">
        <v>465</v>
      </c>
      <c r="B738" s="258">
        <v>1411</v>
      </c>
      <c r="C738" s="259" t="s">
        <v>358</v>
      </c>
      <c r="D738" s="260">
        <v>1</v>
      </c>
      <c r="E738" s="249"/>
      <c r="F738" s="249"/>
      <c r="G738" s="249"/>
      <c r="H738" s="249"/>
      <c r="I738" s="249"/>
    </row>
    <row r="739" spans="1:9" x14ac:dyDescent="0.2">
      <c r="A739" s="257">
        <v>466</v>
      </c>
      <c r="B739" s="258">
        <v>366</v>
      </c>
      <c r="C739" s="259" t="s">
        <v>359</v>
      </c>
      <c r="D739" s="260" t="s">
        <v>448</v>
      </c>
      <c r="E739" s="249"/>
      <c r="F739" s="249"/>
      <c r="G739" s="249"/>
      <c r="H739" s="249"/>
      <c r="I739" s="249"/>
    </row>
    <row r="740" spans="1:9" x14ac:dyDescent="0.2">
      <c r="A740" s="257">
        <v>467</v>
      </c>
      <c r="B740" s="258">
        <v>367</v>
      </c>
      <c r="C740" s="259" t="s">
        <v>359</v>
      </c>
      <c r="D740" s="260" t="s">
        <v>448</v>
      </c>
      <c r="E740" s="249"/>
      <c r="F740" s="249"/>
      <c r="G740" s="249"/>
      <c r="H740" s="249"/>
      <c r="I740" s="249"/>
    </row>
    <row r="741" spans="1:9" x14ac:dyDescent="0.2">
      <c r="A741" s="257">
        <v>468</v>
      </c>
      <c r="B741" s="258">
        <v>368</v>
      </c>
      <c r="C741" s="259" t="s">
        <v>359</v>
      </c>
      <c r="D741" s="260" t="s">
        <v>448</v>
      </c>
      <c r="E741" s="249"/>
      <c r="F741" s="249"/>
      <c r="G741" s="249"/>
      <c r="H741" s="249"/>
      <c r="I741" s="249"/>
    </row>
    <row r="742" spans="1:9" x14ac:dyDescent="0.2">
      <c r="A742" s="257">
        <v>469</v>
      </c>
      <c r="B742" s="258">
        <v>369</v>
      </c>
      <c r="C742" s="259" t="s">
        <v>359</v>
      </c>
      <c r="D742" s="260" t="s">
        <v>448</v>
      </c>
      <c r="E742" s="249"/>
      <c r="F742" s="249"/>
      <c r="G742" s="249"/>
      <c r="H742" s="249"/>
      <c r="I742" s="249"/>
    </row>
    <row r="743" spans="1:9" x14ac:dyDescent="0.2">
      <c r="A743" s="257">
        <v>470</v>
      </c>
      <c r="B743" s="258">
        <v>370</v>
      </c>
      <c r="C743" s="259" t="s">
        <v>359</v>
      </c>
      <c r="D743" s="260" t="s">
        <v>448</v>
      </c>
      <c r="E743" s="249"/>
      <c r="F743" s="249"/>
      <c r="G743" s="249"/>
      <c r="H743" s="249"/>
      <c r="I743" s="249"/>
    </row>
    <row r="744" spans="1:9" x14ac:dyDescent="0.2">
      <c r="A744" s="257">
        <v>473</v>
      </c>
      <c r="B744" s="258">
        <v>1412</v>
      </c>
      <c r="C744" s="259" t="s">
        <v>360</v>
      </c>
      <c r="D744" s="260">
        <v>1</v>
      </c>
      <c r="E744" s="249"/>
      <c r="F744" s="249"/>
      <c r="G744" s="249"/>
      <c r="H744" s="249"/>
      <c r="I744" s="249"/>
    </row>
    <row r="745" spans="1:9" x14ac:dyDescent="0.2">
      <c r="A745" s="257">
        <v>473</v>
      </c>
      <c r="B745" s="258">
        <v>1413</v>
      </c>
      <c r="C745" s="259" t="s">
        <v>360</v>
      </c>
      <c r="D745" s="260">
        <v>2</v>
      </c>
      <c r="E745" s="249"/>
      <c r="F745" s="249"/>
      <c r="G745" s="249"/>
      <c r="H745" s="249"/>
      <c r="I745" s="249"/>
    </row>
    <row r="746" spans="1:9" x14ac:dyDescent="0.2">
      <c r="A746" s="257">
        <v>474</v>
      </c>
      <c r="B746" s="258">
        <v>1414</v>
      </c>
      <c r="C746" s="259" t="s">
        <v>361</v>
      </c>
      <c r="D746" s="260" t="s">
        <v>210</v>
      </c>
      <c r="E746" s="249"/>
      <c r="F746" s="249"/>
      <c r="G746" s="249"/>
      <c r="H746" s="249"/>
      <c r="I746" s="249"/>
    </row>
    <row r="747" spans="1:9" x14ac:dyDescent="0.2">
      <c r="A747" s="257">
        <v>475</v>
      </c>
      <c r="B747" s="258">
        <v>1415</v>
      </c>
      <c r="C747" s="259" t="s">
        <v>362</v>
      </c>
      <c r="D747" s="260">
        <v>1</v>
      </c>
      <c r="E747" s="249"/>
      <c r="F747" s="249"/>
      <c r="G747" s="249"/>
      <c r="H747" s="249"/>
      <c r="I747" s="249"/>
    </row>
    <row r="748" spans="1:9" x14ac:dyDescent="0.2">
      <c r="A748" s="257">
        <v>475</v>
      </c>
      <c r="B748" s="258">
        <v>1416</v>
      </c>
      <c r="C748" s="259" t="s">
        <v>362</v>
      </c>
      <c r="D748" s="260">
        <v>2</v>
      </c>
      <c r="E748" s="249"/>
      <c r="F748" s="249"/>
      <c r="G748" s="249"/>
      <c r="H748" s="249"/>
      <c r="I748" s="249"/>
    </row>
    <row r="749" spans="1:9" x14ac:dyDescent="0.2">
      <c r="A749" s="257">
        <v>476</v>
      </c>
      <c r="B749" s="258">
        <v>1417</v>
      </c>
      <c r="C749" s="259" t="s">
        <v>363</v>
      </c>
      <c r="D749" s="260" t="s">
        <v>210</v>
      </c>
      <c r="E749" s="249"/>
      <c r="F749" s="249"/>
      <c r="G749" s="249"/>
      <c r="H749" s="249"/>
      <c r="I749" s="249"/>
    </row>
    <row r="750" spans="1:9" x14ac:dyDescent="0.2">
      <c r="A750" s="257">
        <v>477</v>
      </c>
      <c r="B750" s="258">
        <v>1418</v>
      </c>
      <c r="C750" s="259" t="s">
        <v>363</v>
      </c>
      <c r="D750" s="260" t="s">
        <v>210</v>
      </c>
      <c r="E750" s="249"/>
      <c r="F750" s="249"/>
      <c r="G750" s="249"/>
      <c r="H750" s="249"/>
      <c r="I750" s="249"/>
    </row>
    <row r="751" spans="1:9" x14ac:dyDescent="0.2">
      <c r="A751" s="257">
        <v>478</v>
      </c>
      <c r="B751" s="258">
        <v>1419</v>
      </c>
      <c r="C751" s="259" t="s">
        <v>293</v>
      </c>
      <c r="D751" s="260">
        <v>1</v>
      </c>
      <c r="E751" s="249"/>
      <c r="F751" s="249"/>
      <c r="G751" s="249"/>
      <c r="H751" s="249"/>
      <c r="I751" s="249"/>
    </row>
    <row r="752" spans="1:9" x14ac:dyDescent="0.2">
      <c r="A752" s="257">
        <v>478</v>
      </c>
      <c r="B752" s="258">
        <v>1420</v>
      </c>
      <c r="C752" s="259" t="s">
        <v>293</v>
      </c>
      <c r="D752" s="260">
        <v>1</v>
      </c>
      <c r="E752" s="249"/>
      <c r="F752" s="249"/>
      <c r="G752" s="249"/>
      <c r="H752" s="249"/>
      <c r="I752" s="249"/>
    </row>
    <row r="753" spans="1:9" x14ac:dyDescent="0.2">
      <c r="A753" s="257">
        <v>478</v>
      </c>
      <c r="B753" s="258">
        <v>1421</v>
      </c>
      <c r="C753" s="259" t="s">
        <v>293</v>
      </c>
      <c r="D753" s="260">
        <v>2</v>
      </c>
      <c r="E753" s="249"/>
      <c r="F753" s="249"/>
      <c r="G753" s="249"/>
      <c r="H753" s="249"/>
      <c r="I753" s="249"/>
    </row>
    <row r="754" spans="1:9" x14ac:dyDescent="0.2">
      <c r="A754" s="257">
        <v>479</v>
      </c>
      <c r="B754" s="258">
        <v>1424</v>
      </c>
      <c r="C754" s="259" t="s">
        <v>351</v>
      </c>
      <c r="D754" s="260">
        <v>2</v>
      </c>
      <c r="E754" s="249"/>
      <c r="F754" s="249"/>
      <c r="G754" s="249"/>
      <c r="H754" s="249"/>
      <c r="I754" s="249"/>
    </row>
    <row r="755" spans="1:9" x14ac:dyDescent="0.2">
      <c r="A755" s="257">
        <v>479</v>
      </c>
      <c r="B755" s="258">
        <v>1425</v>
      </c>
      <c r="C755" s="259" t="s">
        <v>351</v>
      </c>
      <c r="D755" s="260">
        <v>1</v>
      </c>
      <c r="E755" s="249"/>
      <c r="F755" s="249"/>
      <c r="G755" s="249"/>
      <c r="H755" s="249"/>
      <c r="I755" s="249"/>
    </row>
    <row r="756" spans="1:9" x14ac:dyDescent="0.2">
      <c r="A756" s="257">
        <v>480</v>
      </c>
      <c r="B756" s="258">
        <v>1426</v>
      </c>
      <c r="C756" s="259" t="s">
        <v>351</v>
      </c>
      <c r="D756" s="260">
        <v>2</v>
      </c>
      <c r="E756" s="249"/>
      <c r="F756" s="249"/>
      <c r="G756" s="249"/>
      <c r="H756" s="249"/>
      <c r="I756" s="249"/>
    </row>
    <row r="757" spans="1:9" x14ac:dyDescent="0.2">
      <c r="A757" s="257">
        <v>480</v>
      </c>
      <c r="B757" s="258">
        <v>1427</v>
      </c>
      <c r="C757" s="259" t="s">
        <v>351</v>
      </c>
      <c r="D757" s="260">
        <v>1</v>
      </c>
      <c r="E757" s="249"/>
      <c r="F757" s="249"/>
      <c r="G757" s="249"/>
      <c r="H757" s="249"/>
      <c r="I757" s="249"/>
    </row>
    <row r="758" spans="1:9" x14ac:dyDescent="0.2">
      <c r="A758" s="257">
        <v>481</v>
      </c>
      <c r="B758" s="258">
        <v>1428</v>
      </c>
      <c r="C758" s="259" t="s">
        <v>351</v>
      </c>
      <c r="D758" s="260">
        <v>2</v>
      </c>
      <c r="E758" s="249"/>
      <c r="F758" s="249"/>
      <c r="G758" s="249"/>
      <c r="H758" s="249"/>
      <c r="I758" s="249"/>
    </row>
    <row r="759" spans="1:9" x14ac:dyDescent="0.2">
      <c r="A759" s="257">
        <v>481</v>
      </c>
      <c r="B759" s="258">
        <v>1429</v>
      </c>
      <c r="C759" s="259" t="s">
        <v>351</v>
      </c>
      <c r="D759" s="260">
        <v>1</v>
      </c>
      <c r="E759" s="249"/>
      <c r="F759" s="249"/>
      <c r="G759" s="249"/>
      <c r="H759" s="249"/>
      <c r="I759" s="249"/>
    </row>
    <row r="760" spans="1:9" x14ac:dyDescent="0.2">
      <c r="A760" s="257">
        <v>482</v>
      </c>
      <c r="B760" s="258">
        <v>378</v>
      </c>
      <c r="C760" s="259" t="s">
        <v>364</v>
      </c>
      <c r="D760" s="260" t="s">
        <v>365</v>
      </c>
      <c r="E760" s="249"/>
      <c r="F760" s="249"/>
      <c r="G760" s="249"/>
      <c r="H760" s="249"/>
      <c r="I760" s="249"/>
    </row>
    <row r="761" spans="1:9" x14ac:dyDescent="0.2">
      <c r="A761" s="257">
        <v>483</v>
      </c>
      <c r="B761" s="258">
        <v>379</v>
      </c>
      <c r="C761" s="259" t="s">
        <v>366</v>
      </c>
      <c r="D761" s="260" t="s">
        <v>365</v>
      </c>
      <c r="E761" s="249"/>
      <c r="F761" s="249"/>
      <c r="G761" s="249"/>
      <c r="H761" s="249"/>
      <c r="I761" s="249"/>
    </row>
    <row r="762" spans="1:9" x14ac:dyDescent="0.2">
      <c r="A762" s="257">
        <v>484</v>
      </c>
      <c r="B762" s="258">
        <v>380</v>
      </c>
      <c r="C762" s="259" t="s">
        <v>367</v>
      </c>
      <c r="D762" s="260" t="s">
        <v>365</v>
      </c>
      <c r="E762" s="249"/>
      <c r="F762" s="249"/>
      <c r="G762" s="249"/>
      <c r="H762" s="249"/>
      <c r="I762" s="249"/>
    </row>
    <row r="763" spans="1:9" x14ac:dyDescent="0.2">
      <c r="A763" s="257">
        <v>485</v>
      </c>
      <c r="B763" s="258">
        <v>381</v>
      </c>
      <c r="C763" s="259" t="s">
        <v>368</v>
      </c>
      <c r="D763" s="260" t="s">
        <v>365</v>
      </c>
      <c r="E763" s="249"/>
      <c r="F763" s="249"/>
      <c r="G763" s="249"/>
      <c r="H763" s="249"/>
      <c r="I763" s="249"/>
    </row>
    <row r="764" spans="1:9" x14ac:dyDescent="0.2">
      <c r="A764" s="257">
        <v>486</v>
      </c>
      <c r="B764" s="258">
        <v>382</v>
      </c>
      <c r="C764" s="259" t="s">
        <v>369</v>
      </c>
      <c r="D764" s="260" t="s">
        <v>365</v>
      </c>
      <c r="E764" s="249"/>
      <c r="F764" s="249"/>
      <c r="G764" s="249"/>
      <c r="H764" s="249"/>
      <c r="I764" s="249"/>
    </row>
    <row r="765" spans="1:9" x14ac:dyDescent="0.2">
      <c r="A765" s="257">
        <v>487</v>
      </c>
      <c r="B765" s="258">
        <v>383</v>
      </c>
      <c r="C765" s="259" t="s">
        <v>370</v>
      </c>
      <c r="D765" s="260" t="s">
        <v>365</v>
      </c>
      <c r="E765" s="249"/>
      <c r="F765" s="249"/>
      <c r="G765" s="249"/>
      <c r="H765" s="249"/>
      <c r="I765" s="249"/>
    </row>
    <row r="766" spans="1:9" x14ac:dyDescent="0.2">
      <c r="A766" s="257">
        <v>488</v>
      </c>
      <c r="B766" s="258">
        <v>384</v>
      </c>
      <c r="C766" s="259" t="s">
        <v>371</v>
      </c>
      <c r="D766" s="260" t="s">
        <v>365</v>
      </c>
      <c r="E766" s="249"/>
      <c r="F766" s="249"/>
      <c r="G766" s="249"/>
      <c r="H766" s="249"/>
      <c r="I766" s="249"/>
    </row>
    <row r="767" spans="1:9" x14ac:dyDescent="0.2">
      <c r="A767" s="257">
        <v>489</v>
      </c>
      <c r="B767" s="258">
        <v>385</v>
      </c>
      <c r="C767" s="259" t="s">
        <v>372</v>
      </c>
      <c r="D767" s="260" t="s">
        <v>365</v>
      </c>
      <c r="E767" s="249"/>
      <c r="F767" s="249"/>
      <c r="G767" s="249"/>
      <c r="H767" s="249"/>
      <c r="I767" s="249"/>
    </row>
    <row r="768" spans="1:9" x14ac:dyDescent="0.2">
      <c r="A768" s="257">
        <v>490</v>
      </c>
      <c r="B768" s="258">
        <v>386</v>
      </c>
      <c r="C768" s="259" t="s">
        <v>373</v>
      </c>
      <c r="D768" s="260" t="s">
        <v>365</v>
      </c>
      <c r="E768" s="249"/>
      <c r="F768" s="249"/>
      <c r="G768" s="249"/>
      <c r="H768" s="249"/>
      <c r="I768" s="249"/>
    </row>
    <row r="769" spans="1:9" x14ac:dyDescent="0.2">
      <c r="A769" s="257">
        <v>491</v>
      </c>
      <c r="B769" s="258">
        <v>387</v>
      </c>
      <c r="C769" s="259" t="s">
        <v>374</v>
      </c>
      <c r="D769" s="260" t="s">
        <v>365</v>
      </c>
      <c r="E769" s="249"/>
      <c r="F769" s="249"/>
      <c r="G769" s="249"/>
      <c r="H769" s="249"/>
      <c r="I769" s="249"/>
    </row>
    <row r="770" spans="1:9" x14ac:dyDescent="0.2">
      <c r="A770" s="257">
        <v>492</v>
      </c>
      <c r="B770" s="258">
        <v>388</v>
      </c>
      <c r="C770" s="259" t="s">
        <v>375</v>
      </c>
      <c r="D770" s="260" t="s">
        <v>365</v>
      </c>
      <c r="E770" s="249"/>
      <c r="F770" s="249"/>
      <c r="G770" s="249"/>
      <c r="H770" s="249"/>
      <c r="I770" s="249"/>
    </row>
    <row r="771" spans="1:9" x14ac:dyDescent="0.2">
      <c r="A771" s="257">
        <v>493</v>
      </c>
      <c r="B771" s="258">
        <v>389</v>
      </c>
      <c r="C771" s="259" t="s">
        <v>376</v>
      </c>
      <c r="D771" s="260" t="s">
        <v>365</v>
      </c>
      <c r="E771" s="249"/>
      <c r="F771" s="249"/>
      <c r="G771" s="249"/>
      <c r="H771" s="249"/>
      <c r="I771" s="249"/>
    </row>
    <row r="772" spans="1:9" x14ac:dyDescent="0.2">
      <c r="A772" s="257">
        <v>494</v>
      </c>
      <c r="B772" s="258">
        <v>390</v>
      </c>
      <c r="C772" s="259" t="s">
        <v>377</v>
      </c>
      <c r="D772" s="260" t="s">
        <v>365</v>
      </c>
      <c r="E772" s="249"/>
      <c r="F772" s="249"/>
      <c r="G772" s="249"/>
      <c r="H772" s="249"/>
      <c r="I772" s="249"/>
    </row>
    <row r="773" spans="1:9" x14ac:dyDescent="0.2">
      <c r="A773" s="257">
        <v>495</v>
      </c>
      <c r="B773" s="258">
        <v>391</v>
      </c>
      <c r="C773" s="259" t="s">
        <v>378</v>
      </c>
      <c r="D773" s="260" t="s">
        <v>365</v>
      </c>
      <c r="E773" s="249"/>
      <c r="F773" s="249"/>
      <c r="G773" s="249"/>
      <c r="H773" s="249"/>
      <c r="I773" s="249"/>
    </row>
    <row r="774" spans="1:9" x14ac:dyDescent="0.2">
      <c r="A774" s="257">
        <v>496</v>
      </c>
      <c r="B774" s="258">
        <v>392</v>
      </c>
      <c r="C774" s="259" t="s">
        <v>379</v>
      </c>
      <c r="D774" s="260" t="s">
        <v>365</v>
      </c>
      <c r="E774" s="249"/>
      <c r="F774" s="249"/>
      <c r="G774" s="249"/>
      <c r="H774" s="249"/>
      <c r="I774" s="249"/>
    </row>
    <row r="775" spans="1:9" x14ac:dyDescent="0.2">
      <c r="A775" s="257">
        <v>497</v>
      </c>
      <c r="B775" s="258">
        <v>393</v>
      </c>
      <c r="C775" s="259" t="s">
        <v>380</v>
      </c>
      <c r="D775" s="260" t="s">
        <v>365</v>
      </c>
      <c r="E775" s="249"/>
      <c r="F775" s="249"/>
      <c r="G775" s="249"/>
      <c r="H775" s="249"/>
      <c r="I775" s="249"/>
    </row>
    <row r="776" spans="1:9" x14ac:dyDescent="0.2">
      <c r="A776" s="257">
        <v>498</v>
      </c>
      <c r="B776" s="258">
        <v>394</v>
      </c>
      <c r="C776" s="259" t="s">
        <v>381</v>
      </c>
      <c r="D776" s="260" t="s">
        <v>365</v>
      </c>
      <c r="E776" s="249"/>
      <c r="F776" s="249"/>
      <c r="G776" s="249"/>
      <c r="H776" s="249"/>
      <c r="I776" s="249"/>
    </row>
    <row r="777" spans="1:9" x14ac:dyDescent="0.2">
      <c r="A777" s="257">
        <v>701</v>
      </c>
      <c r="B777" s="258">
        <v>343</v>
      </c>
      <c r="C777" s="259" t="s">
        <v>382</v>
      </c>
      <c r="D777" s="260" t="s">
        <v>210</v>
      </c>
      <c r="E777" s="249"/>
      <c r="F777" s="249"/>
      <c r="G777" s="249"/>
      <c r="H777" s="249"/>
      <c r="I777" s="249"/>
    </row>
    <row r="778" spans="1:9" x14ac:dyDescent="0.2">
      <c r="A778" s="257">
        <v>702</v>
      </c>
      <c r="B778" s="258">
        <v>344</v>
      </c>
      <c r="C778" s="259" t="s">
        <v>382</v>
      </c>
      <c r="D778" s="260" t="s">
        <v>210</v>
      </c>
      <c r="E778" s="249"/>
      <c r="F778" s="249"/>
      <c r="G778" s="249"/>
      <c r="H778" s="249"/>
      <c r="I778" s="249"/>
    </row>
    <row r="779" spans="1:9" x14ac:dyDescent="0.2">
      <c r="A779" s="257">
        <v>703</v>
      </c>
      <c r="B779" s="258">
        <v>317</v>
      </c>
      <c r="C779" s="259" t="s">
        <v>316</v>
      </c>
      <c r="D779" s="260" t="s">
        <v>210</v>
      </c>
      <c r="E779" s="249"/>
      <c r="F779" s="249"/>
      <c r="G779" s="249"/>
      <c r="H779" s="249"/>
      <c r="I779" s="249"/>
    </row>
    <row r="780" spans="1:9" x14ac:dyDescent="0.2">
      <c r="A780" s="257">
        <v>704</v>
      </c>
      <c r="B780" s="258">
        <v>318</v>
      </c>
      <c r="C780" s="259" t="s">
        <v>316</v>
      </c>
      <c r="D780" s="260" t="s">
        <v>210</v>
      </c>
      <c r="E780" s="249"/>
      <c r="F780" s="249"/>
      <c r="G780" s="249"/>
      <c r="H780" s="249"/>
      <c r="I780" s="249"/>
    </row>
    <row r="781" spans="1:9" x14ac:dyDescent="0.2">
      <c r="A781" s="257">
        <v>705</v>
      </c>
      <c r="B781" s="258">
        <v>319</v>
      </c>
      <c r="C781" s="259" t="s">
        <v>316</v>
      </c>
      <c r="D781" s="260" t="s">
        <v>210</v>
      </c>
      <c r="E781" s="249"/>
      <c r="F781" s="249"/>
      <c r="G781" s="249"/>
      <c r="H781" s="249"/>
      <c r="I781" s="249"/>
    </row>
    <row r="782" spans="1:9" x14ac:dyDescent="0.2">
      <c r="A782" s="257">
        <v>706</v>
      </c>
      <c r="B782" s="258">
        <v>320</v>
      </c>
      <c r="C782" s="259" t="s">
        <v>316</v>
      </c>
      <c r="D782" s="260" t="s">
        <v>210</v>
      </c>
      <c r="E782" s="249"/>
      <c r="F782" s="249"/>
      <c r="G782" s="249"/>
      <c r="H782" s="249"/>
      <c r="I782" s="249"/>
    </row>
    <row r="783" spans="1:9" x14ac:dyDescent="0.2">
      <c r="A783" s="257">
        <v>707</v>
      </c>
      <c r="B783" s="258">
        <v>321</v>
      </c>
      <c r="C783" s="259" t="s">
        <v>316</v>
      </c>
      <c r="D783" s="260" t="s">
        <v>210</v>
      </c>
      <c r="E783" s="249"/>
      <c r="F783" s="249"/>
      <c r="G783" s="249"/>
      <c r="H783" s="249"/>
      <c r="I783" s="249"/>
    </row>
    <row r="784" spans="1:9" x14ac:dyDescent="0.2">
      <c r="A784" s="257">
        <v>708</v>
      </c>
      <c r="B784" s="258">
        <v>322</v>
      </c>
      <c r="C784" s="259" t="s">
        <v>316</v>
      </c>
      <c r="D784" s="260" t="s">
        <v>210</v>
      </c>
      <c r="E784" s="249"/>
      <c r="F784" s="249"/>
      <c r="G784" s="249"/>
      <c r="H784" s="249"/>
      <c r="I784" s="249"/>
    </row>
    <row r="785" spans="1:9" x14ac:dyDescent="0.2">
      <c r="A785" s="257">
        <v>709</v>
      </c>
      <c r="B785" s="258">
        <v>323</v>
      </c>
      <c r="C785" s="259" t="s">
        <v>316</v>
      </c>
      <c r="D785" s="260" t="s">
        <v>210</v>
      </c>
      <c r="E785" s="249"/>
      <c r="F785" s="249"/>
      <c r="G785" s="249"/>
      <c r="H785" s="249"/>
      <c r="I785" s="249"/>
    </row>
    <row r="786" spans="1:9" x14ac:dyDescent="0.2">
      <c r="A786" s="257">
        <v>710</v>
      </c>
      <c r="B786" s="258">
        <v>324</v>
      </c>
      <c r="C786" s="259" t="s">
        <v>316</v>
      </c>
      <c r="D786" s="260" t="s">
        <v>210</v>
      </c>
      <c r="E786" s="249"/>
      <c r="F786" s="249"/>
      <c r="G786" s="249"/>
      <c r="H786" s="249"/>
      <c r="I786" s="249"/>
    </row>
    <row r="787" spans="1:9" x14ac:dyDescent="0.2">
      <c r="A787" s="257">
        <v>711</v>
      </c>
      <c r="B787" s="258">
        <v>325</v>
      </c>
      <c r="C787" s="259" t="s">
        <v>316</v>
      </c>
      <c r="D787" s="260" t="s">
        <v>210</v>
      </c>
      <c r="E787" s="249"/>
      <c r="F787" s="249"/>
      <c r="G787" s="249"/>
      <c r="H787" s="249"/>
      <c r="I787" s="249"/>
    </row>
    <row r="788" spans="1:9" x14ac:dyDescent="0.2">
      <c r="A788" s="257">
        <v>712</v>
      </c>
      <c r="B788" s="258">
        <v>326</v>
      </c>
      <c r="C788" s="259" t="s">
        <v>383</v>
      </c>
      <c r="D788" s="260" t="s">
        <v>210</v>
      </c>
      <c r="E788" s="249"/>
      <c r="F788" s="249"/>
      <c r="G788" s="249"/>
      <c r="H788" s="249"/>
      <c r="I788" s="249"/>
    </row>
    <row r="789" spans="1:9" x14ac:dyDescent="0.2">
      <c r="A789" s="257">
        <v>713</v>
      </c>
      <c r="B789" s="258">
        <v>328</v>
      </c>
      <c r="C789" s="259" t="s">
        <v>383</v>
      </c>
      <c r="D789" s="260" t="s">
        <v>210</v>
      </c>
      <c r="E789" s="249"/>
      <c r="F789" s="249"/>
      <c r="G789" s="249"/>
      <c r="H789" s="249"/>
      <c r="I789" s="249"/>
    </row>
    <row r="790" spans="1:9" x14ac:dyDescent="0.2">
      <c r="A790" s="257">
        <v>714</v>
      </c>
      <c r="B790" s="258">
        <v>329</v>
      </c>
      <c r="C790" s="259" t="s">
        <v>383</v>
      </c>
      <c r="D790" s="260" t="s">
        <v>210</v>
      </c>
      <c r="E790" s="249"/>
      <c r="F790" s="249"/>
      <c r="G790" s="249"/>
      <c r="H790" s="249"/>
      <c r="I790" s="249"/>
    </row>
    <row r="791" spans="1:9" x14ac:dyDescent="0.2">
      <c r="A791" s="257">
        <v>715</v>
      </c>
      <c r="B791" s="258">
        <v>330</v>
      </c>
      <c r="C791" s="259" t="s">
        <v>383</v>
      </c>
      <c r="D791" s="260" t="s">
        <v>210</v>
      </c>
      <c r="E791" s="249"/>
      <c r="F791" s="249"/>
      <c r="G791" s="249"/>
      <c r="H791" s="249"/>
      <c r="I791" s="249"/>
    </row>
    <row r="792" spans="1:9" x14ac:dyDescent="0.2">
      <c r="A792" s="257">
        <v>716</v>
      </c>
      <c r="B792" s="258">
        <v>339</v>
      </c>
      <c r="C792" s="259" t="s">
        <v>384</v>
      </c>
      <c r="D792" s="260" t="s">
        <v>210</v>
      </c>
      <c r="E792" s="249"/>
      <c r="F792" s="249"/>
      <c r="G792" s="249"/>
      <c r="H792" s="249"/>
      <c r="I792" s="249"/>
    </row>
    <row r="793" spans="1:9" x14ac:dyDescent="0.2">
      <c r="A793" s="257">
        <v>717</v>
      </c>
      <c r="B793" s="258">
        <v>340</v>
      </c>
      <c r="C793" s="259" t="s">
        <v>384</v>
      </c>
      <c r="D793" s="260" t="s">
        <v>210</v>
      </c>
      <c r="E793" s="249"/>
      <c r="F793" s="249"/>
      <c r="G793" s="249"/>
      <c r="H793" s="249"/>
      <c r="I793" s="249"/>
    </row>
    <row r="794" spans="1:9" x14ac:dyDescent="0.2">
      <c r="A794" s="257">
        <v>718</v>
      </c>
      <c r="B794" s="258">
        <v>341</v>
      </c>
      <c r="C794" s="259" t="s">
        <v>385</v>
      </c>
      <c r="D794" s="260" t="s">
        <v>210</v>
      </c>
      <c r="E794" s="249"/>
      <c r="F794" s="249"/>
      <c r="G794" s="249"/>
      <c r="H794" s="249"/>
      <c r="I794" s="249"/>
    </row>
    <row r="795" spans="1:9" x14ac:dyDescent="0.2">
      <c r="A795" s="257">
        <v>719</v>
      </c>
      <c r="B795" s="258">
        <v>342</v>
      </c>
      <c r="C795" s="259" t="s">
        <v>385</v>
      </c>
      <c r="D795" s="260" t="s">
        <v>210</v>
      </c>
      <c r="E795" s="249"/>
      <c r="F795" s="249"/>
      <c r="G795" s="249"/>
      <c r="H795" s="249"/>
      <c r="I795" s="249"/>
    </row>
    <row r="796" spans="1:9" x14ac:dyDescent="0.2">
      <c r="A796" s="257">
        <v>720</v>
      </c>
      <c r="B796" s="258">
        <v>331</v>
      </c>
      <c r="C796" s="259" t="s">
        <v>249</v>
      </c>
      <c r="D796" s="260">
        <v>1</v>
      </c>
      <c r="E796" s="249"/>
      <c r="F796" s="249"/>
      <c r="G796" s="249"/>
      <c r="H796" s="249"/>
      <c r="I796" s="249"/>
    </row>
    <row r="797" spans="1:9" x14ac:dyDescent="0.2">
      <c r="A797" s="257">
        <v>720</v>
      </c>
      <c r="B797" s="258">
        <v>332</v>
      </c>
      <c r="C797" s="259" t="s">
        <v>249</v>
      </c>
      <c r="D797" s="260">
        <v>1</v>
      </c>
      <c r="E797" s="249"/>
      <c r="F797" s="249"/>
      <c r="G797" s="249"/>
      <c r="H797" s="249"/>
      <c r="I797" s="249"/>
    </row>
    <row r="798" spans="1:9" x14ac:dyDescent="0.2">
      <c r="A798" s="257">
        <v>720</v>
      </c>
      <c r="B798" s="258">
        <v>333</v>
      </c>
      <c r="C798" s="259" t="s">
        <v>249</v>
      </c>
      <c r="D798" s="260">
        <v>2</v>
      </c>
      <c r="E798" s="249"/>
      <c r="F798" s="249"/>
      <c r="G798" s="249"/>
      <c r="H798" s="249"/>
      <c r="I798" s="249"/>
    </row>
    <row r="799" spans="1:9" x14ac:dyDescent="0.2">
      <c r="A799" s="257">
        <v>721</v>
      </c>
      <c r="B799" s="258">
        <v>327</v>
      </c>
      <c r="C799" s="259" t="s">
        <v>386</v>
      </c>
      <c r="D799" s="260">
        <v>2</v>
      </c>
      <c r="E799" s="249"/>
      <c r="F799" s="249"/>
      <c r="G799" s="249"/>
      <c r="H799" s="249"/>
      <c r="I799" s="249"/>
    </row>
    <row r="800" spans="1:9" x14ac:dyDescent="0.2">
      <c r="A800" s="257">
        <v>721</v>
      </c>
      <c r="B800" s="258">
        <v>336</v>
      </c>
      <c r="C800" s="259" t="s">
        <v>386</v>
      </c>
      <c r="D800" s="260">
        <v>1</v>
      </c>
      <c r="E800" s="249"/>
      <c r="F800" s="249"/>
      <c r="G800" s="249"/>
      <c r="H800" s="249"/>
      <c r="I800" s="249"/>
    </row>
    <row r="801" spans="1:9" x14ac:dyDescent="0.2">
      <c r="A801" s="257">
        <v>722</v>
      </c>
      <c r="B801" s="258">
        <v>13067</v>
      </c>
      <c r="C801" s="259" t="s">
        <v>386</v>
      </c>
      <c r="D801" s="260">
        <v>2</v>
      </c>
      <c r="E801" s="249"/>
      <c r="F801" s="249"/>
      <c r="G801" s="249"/>
      <c r="H801" s="249"/>
      <c r="I801" s="249"/>
    </row>
    <row r="802" spans="1:9" x14ac:dyDescent="0.2">
      <c r="A802" s="257">
        <v>722</v>
      </c>
      <c r="B802" s="258">
        <v>13068</v>
      </c>
      <c r="C802" s="259" t="s">
        <v>386</v>
      </c>
      <c r="D802" s="260">
        <v>1</v>
      </c>
      <c r="E802" s="249"/>
      <c r="F802" s="249"/>
      <c r="G802" s="249"/>
      <c r="H802" s="249"/>
      <c r="I802" s="249"/>
    </row>
    <row r="803" spans="1:9" x14ac:dyDescent="0.2">
      <c r="A803" s="257">
        <v>723</v>
      </c>
      <c r="B803" s="258">
        <v>13070</v>
      </c>
      <c r="C803" s="259" t="s">
        <v>386</v>
      </c>
      <c r="D803" s="260">
        <v>2</v>
      </c>
      <c r="E803" s="249"/>
      <c r="F803" s="249"/>
      <c r="G803" s="249"/>
      <c r="H803" s="249"/>
      <c r="I803" s="249"/>
    </row>
    <row r="804" spans="1:9" x14ac:dyDescent="0.2">
      <c r="A804" s="257">
        <v>723</v>
      </c>
      <c r="B804" s="258">
        <v>13071</v>
      </c>
      <c r="C804" s="259" t="s">
        <v>386</v>
      </c>
      <c r="D804" s="260">
        <v>1</v>
      </c>
      <c r="E804" s="249"/>
      <c r="F804" s="249"/>
      <c r="G804" s="249"/>
      <c r="H804" s="249"/>
      <c r="I804" s="249"/>
    </row>
    <row r="805" spans="1:9" x14ac:dyDescent="0.2">
      <c r="A805" s="257">
        <v>724</v>
      </c>
      <c r="B805" s="258">
        <v>13073</v>
      </c>
      <c r="C805" s="259" t="s">
        <v>386</v>
      </c>
      <c r="D805" s="260">
        <v>2</v>
      </c>
      <c r="E805" s="249"/>
      <c r="F805" s="249"/>
      <c r="G805" s="249"/>
      <c r="H805" s="249"/>
      <c r="I805" s="249"/>
    </row>
    <row r="806" spans="1:9" x14ac:dyDescent="0.2">
      <c r="A806" s="257">
        <v>724</v>
      </c>
      <c r="B806" s="258">
        <v>13074</v>
      </c>
      <c r="C806" s="259" t="s">
        <v>386</v>
      </c>
      <c r="D806" s="260">
        <v>1</v>
      </c>
      <c r="E806" s="249"/>
      <c r="F806" s="249"/>
      <c r="G806" s="249"/>
      <c r="H806" s="249"/>
      <c r="I806" s="249"/>
    </row>
    <row r="807" spans="1:9" x14ac:dyDescent="0.2">
      <c r="A807" s="257">
        <v>725</v>
      </c>
      <c r="B807" s="258">
        <v>13076</v>
      </c>
      <c r="C807" s="259" t="s">
        <v>386</v>
      </c>
      <c r="D807" s="260">
        <v>2</v>
      </c>
      <c r="E807" s="249"/>
      <c r="F807" s="249"/>
      <c r="G807" s="249"/>
      <c r="H807" s="249"/>
      <c r="I807" s="249"/>
    </row>
    <row r="808" spans="1:9" x14ac:dyDescent="0.2">
      <c r="A808" s="257">
        <v>725</v>
      </c>
      <c r="B808" s="258">
        <v>13077</v>
      </c>
      <c r="C808" s="259" t="s">
        <v>386</v>
      </c>
      <c r="D808" s="260">
        <v>1</v>
      </c>
      <c r="E808" s="249"/>
      <c r="F808" s="249"/>
      <c r="G808" s="249"/>
      <c r="H808" s="249"/>
      <c r="I808" s="249"/>
    </row>
    <row r="809" spans="1:9" x14ac:dyDescent="0.2">
      <c r="A809" s="257">
        <v>726</v>
      </c>
      <c r="B809" s="258">
        <v>13079</v>
      </c>
      <c r="C809" s="259" t="s">
        <v>386</v>
      </c>
      <c r="D809" s="260">
        <v>2</v>
      </c>
      <c r="E809" s="249"/>
      <c r="F809" s="249"/>
      <c r="G809" s="249"/>
      <c r="H809" s="249"/>
      <c r="I809" s="249"/>
    </row>
    <row r="810" spans="1:9" x14ac:dyDescent="0.2">
      <c r="A810" s="257">
        <v>726</v>
      </c>
      <c r="B810" s="258">
        <v>13080</v>
      </c>
      <c r="C810" s="259" t="s">
        <v>386</v>
      </c>
      <c r="D810" s="260">
        <v>1</v>
      </c>
      <c r="E810" s="249"/>
      <c r="F810" s="249"/>
      <c r="G810" s="249"/>
      <c r="H810" s="249"/>
      <c r="I810" s="249"/>
    </row>
    <row r="811" spans="1:9" x14ac:dyDescent="0.2">
      <c r="A811" s="257">
        <v>727</v>
      </c>
      <c r="B811" s="258">
        <v>13032</v>
      </c>
      <c r="C811" s="259" t="s">
        <v>386</v>
      </c>
      <c r="D811" s="260">
        <v>2</v>
      </c>
      <c r="E811" s="249"/>
      <c r="F811" s="249"/>
      <c r="G811" s="249"/>
      <c r="H811" s="249"/>
      <c r="I811" s="249"/>
    </row>
    <row r="812" spans="1:9" x14ac:dyDescent="0.2">
      <c r="A812" s="257">
        <v>727</v>
      </c>
      <c r="B812" s="258">
        <v>13033</v>
      </c>
      <c r="C812" s="259" t="s">
        <v>386</v>
      </c>
      <c r="D812" s="260">
        <v>1</v>
      </c>
      <c r="E812" s="249"/>
      <c r="F812" s="249"/>
      <c r="G812" s="249"/>
      <c r="H812" s="249"/>
      <c r="I812" s="249"/>
    </row>
    <row r="813" spans="1:9" x14ac:dyDescent="0.2">
      <c r="A813" s="257">
        <v>728</v>
      </c>
      <c r="B813" s="258">
        <v>13034</v>
      </c>
      <c r="C813" s="259" t="s">
        <v>387</v>
      </c>
      <c r="D813" s="260">
        <v>2</v>
      </c>
      <c r="E813" s="249"/>
      <c r="F813" s="249"/>
      <c r="G813" s="249"/>
      <c r="H813" s="249"/>
      <c r="I813" s="249"/>
    </row>
    <row r="814" spans="1:9" x14ac:dyDescent="0.2">
      <c r="A814" s="257">
        <v>729</v>
      </c>
      <c r="B814" s="258">
        <v>13035</v>
      </c>
      <c r="C814" s="259" t="s">
        <v>386</v>
      </c>
      <c r="D814" s="260">
        <v>2</v>
      </c>
      <c r="E814" s="249"/>
      <c r="F814" s="249"/>
      <c r="G814" s="249"/>
      <c r="H814" s="249"/>
      <c r="I814" s="249"/>
    </row>
    <row r="815" spans="1:9" x14ac:dyDescent="0.2">
      <c r="A815" s="257">
        <v>729</v>
      </c>
      <c r="B815" s="258">
        <v>13036</v>
      </c>
      <c r="C815" s="259" t="s">
        <v>386</v>
      </c>
      <c r="D815" s="260">
        <v>1</v>
      </c>
      <c r="E815" s="249"/>
      <c r="F815" s="249"/>
      <c r="G815" s="249"/>
      <c r="H815" s="249"/>
      <c r="I815" s="249"/>
    </row>
    <row r="816" spans="1:9" x14ac:dyDescent="0.2">
      <c r="A816" s="257">
        <v>730</v>
      </c>
      <c r="B816" s="258">
        <v>13037</v>
      </c>
      <c r="C816" s="259" t="s">
        <v>387</v>
      </c>
      <c r="D816" s="260">
        <v>2</v>
      </c>
      <c r="E816" s="249"/>
      <c r="F816" s="249"/>
      <c r="G816" s="249"/>
      <c r="H816" s="249"/>
      <c r="I816" s="249"/>
    </row>
    <row r="817" spans="1:9" x14ac:dyDescent="0.2">
      <c r="A817" s="257">
        <v>731</v>
      </c>
      <c r="B817" s="258">
        <v>13038</v>
      </c>
      <c r="C817" s="259" t="s">
        <v>386</v>
      </c>
      <c r="D817" s="260">
        <v>2</v>
      </c>
      <c r="E817" s="249"/>
      <c r="F817" s="249"/>
      <c r="G817" s="249"/>
      <c r="H817" s="249"/>
      <c r="I817" s="249"/>
    </row>
    <row r="818" spans="1:9" x14ac:dyDescent="0.2">
      <c r="A818" s="257">
        <v>731</v>
      </c>
      <c r="B818" s="258">
        <v>13039</v>
      </c>
      <c r="C818" s="259" t="s">
        <v>386</v>
      </c>
      <c r="D818" s="260">
        <v>1</v>
      </c>
      <c r="E818" s="249"/>
      <c r="F818" s="249"/>
      <c r="G818" s="249"/>
      <c r="H818" s="249"/>
      <c r="I818" s="249"/>
    </row>
    <row r="819" spans="1:9" x14ac:dyDescent="0.2">
      <c r="A819" s="257">
        <v>732</v>
      </c>
      <c r="B819" s="258">
        <v>13040</v>
      </c>
      <c r="C819" s="259" t="s">
        <v>387</v>
      </c>
      <c r="D819" s="260">
        <v>2</v>
      </c>
      <c r="E819" s="249"/>
      <c r="F819" s="249"/>
      <c r="G819" s="249"/>
      <c r="H819" s="249"/>
      <c r="I819" s="249"/>
    </row>
    <row r="820" spans="1:9" x14ac:dyDescent="0.2">
      <c r="A820" s="257">
        <v>733</v>
      </c>
      <c r="B820" s="258">
        <v>13041</v>
      </c>
      <c r="C820" s="259" t="s">
        <v>386</v>
      </c>
      <c r="D820" s="260">
        <v>2</v>
      </c>
      <c r="E820" s="249"/>
      <c r="F820" s="249"/>
      <c r="G820" s="249"/>
      <c r="H820" s="249"/>
      <c r="I820" s="249"/>
    </row>
    <row r="821" spans="1:9" x14ac:dyDescent="0.2">
      <c r="A821" s="257">
        <v>733</v>
      </c>
      <c r="B821" s="258">
        <v>13042</v>
      </c>
      <c r="C821" s="259" t="s">
        <v>386</v>
      </c>
      <c r="D821" s="260">
        <v>1</v>
      </c>
      <c r="E821" s="249"/>
      <c r="F821" s="249"/>
      <c r="G821" s="249"/>
      <c r="H821" s="249"/>
      <c r="I821" s="249"/>
    </row>
    <row r="822" spans="1:9" x14ac:dyDescent="0.2">
      <c r="A822" s="257">
        <v>734</v>
      </c>
      <c r="B822" s="258">
        <v>13043</v>
      </c>
      <c r="C822" s="259" t="s">
        <v>387</v>
      </c>
      <c r="D822" s="260">
        <v>2</v>
      </c>
      <c r="E822" s="249"/>
      <c r="F822" s="249"/>
      <c r="G822" s="249"/>
      <c r="H822" s="249"/>
      <c r="I822" s="249"/>
    </row>
    <row r="823" spans="1:9" x14ac:dyDescent="0.2">
      <c r="A823" s="257">
        <v>735</v>
      </c>
      <c r="B823" s="258">
        <v>13044</v>
      </c>
      <c r="C823" s="259" t="s">
        <v>386</v>
      </c>
      <c r="D823" s="260">
        <v>2</v>
      </c>
      <c r="E823" s="249"/>
      <c r="F823" s="249"/>
      <c r="G823" s="249"/>
      <c r="H823" s="249"/>
      <c r="I823" s="249"/>
    </row>
    <row r="824" spans="1:9" x14ac:dyDescent="0.2">
      <c r="A824" s="257">
        <v>735</v>
      </c>
      <c r="B824" s="258">
        <v>13045</v>
      </c>
      <c r="C824" s="259" t="s">
        <v>386</v>
      </c>
      <c r="D824" s="260">
        <v>1</v>
      </c>
      <c r="E824" s="249"/>
      <c r="F824" s="249"/>
      <c r="G824" s="249"/>
      <c r="H824" s="249"/>
      <c r="I824" s="249"/>
    </row>
    <row r="825" spans="1:9" x14ac:dyDescent="0.2">
      <c r="A825" s="257">
        <v>736</v>
      </c>
      <c r="B825" s="258">
        <v>13046</v>
      </c>
      <c r="C825" s="259" t="s">
        <v>387</v>
      </c>
      <c r="D825" s="260">
        <v>2</v>
      </c>
      <c r="E825" s="249"/>
      <c r="F825" s="249"/>
      <c r="G825" s="249"/>
      <c r="H825" s="249"/>
      <c r="I825" s="249"/>
    </row>
    <row r="826" spans="1:9" x14ac:dyDescent="0.2">
      <c r="A826" s="257">
        <v>737</v>
      </c>
      <c r="B826" s="258">
        <v>13047</v>
      </c>
      <c r="C826" s="259" t="s">
        <v>386</v>
      </c>
      <c r="D826" s="260">
        <v>2</v>
      </c>
      <c r="E826" s="249"/>
      <c r="F826" s="249"/>
      <c r="G826" s="249"/>
      <c r="H826" s="249"/>
      <c r="I826" s="249"/>
    </row>
    <row r="827" spans="1:9" x14ac:dyDescent="0.2">
      <c r="A827" s="257">
        <v>737</v>
      </c>
      <c r="B827" s="258">
        <v>13048</v>
      </c>
      <c r="C827" s="259" t="s">
        <v>386</v>
      </c>
      <c r="D827" s="260">
        <v>1</v>
      </c>
      <c r="E827" s="249"/>
      <c r="F827" s="249"/>
      <c r="G827" s="249"/>
      <c r="H827" s="249"/>
      <c r="I827" s="249"/>
    </row>
    <row r="828" spans="1:9" x14ac:dyDescent="0.2">
      <c r="A828" s="257">
        <v>738</v>
      </c>
      <c r="B828" s="258">
        <v>13049</v>
      </c>
      <c r="C828" s="259" t="s">
        <v>387</v>
      </c>
      <c r="D828" s="260">
        <v>2</v>
      </c>
      <c r="E828" s="249"/>
      <c r="F828" s="249"/>
      <c r="G828" s="249"/>
      <c r="H828" s="249"/>
      <c r="I828" s="249"/>
    </row>
    <row r="829" spans="1:9" x14ac:dyDescent="0.2">
      <c r="A829" s="257">
        <v>739</v>
      </c>
      <c r="B829" s="258">
        <v>13050</v>
      </c>
      <c r="C829" s="259" t="s">
        <v>386</v>
      </c>
      <c r="D829" s="260">
        <v>2</v>
      </c>
      <c r="E829" s="249"/>
      <c r="F829" s="249"/>
      <c r="G829" s="249"/>
      <c r="H829" s="249"/>
      <c r="I829" s="249"/>
    </row>
    <row r="830" spans="1:9" x14ac:dyDescent="0.2">
      <c r="A830" s="257">
        <v>739</v>
      </c>
      <c r="B830" s="258">
        <v>13051</v>
      </c>
      <c r="C830" s="259" t="s">
        <v>386</v>
      </c>
      <c r="D830" s="260">
        <v>1</v>
      </c>
      <c r="E830" s="249"/>
      <c r="F830" s="249"/>
      <c r="G830" s="249"/>
      <c r="H830" s="249"/>
      <c r="I830" s="249"/>
    </row>
    <row r="831" spans="1:9" x14ac:dyDescent="0.2">
      <c r="A831" s="257">
        <v>740</v>
      </c>
      <c r="B831" s="258">
        <v>13052</v>
      </c>
      <c r="C831" s="259" t="s">
        <v>387</v>
      </c>
      <c r="D831" s="260">
        <v>2</v>
      </c>
      <c r="E831" s="249"/>
      <c r="F831" s="249"/>
      <c r="G831" s="249"/>
      <c r="H831" s="249"/>
      <c r="I831" s="249"/>
    </row>
    <row r="832" spans="1:9" x14ac:dyDescent="0.2">
      <c r="A832" s="257">
        <v>741</v>
      </c>
      <c r="B832" s="258">
        <v>13053</v>
      </c>
      <c r="C832" s="259" t="s">
        <v>386</v>
      </c>
      <c r="D832" s="260">
        <v>2</v>
      </c>
      <c r="E832" s="249"/>
      <c r="F832" s="249"/>
      <c r="G832" s="249"/>
      <c r="H832" s="249"/>
      <c r="I832" s="249"/>
    </row>
    <row r="833" spans="1:9" x14ac:dyDescent="0.2">
      <c r="A833" s="257">
        <v>741</v>
      </c>
      <c r="B833" s="258">
        <v>13054</v>
      </c>
      <c r="C833" s="259" t="s">
        <v>386</v>
      </c>
      <c r="D833" s="260">
        <v>1</v>
      </c>
      <c r="E833" s="249"/>
      <c r="F833" s="249"/>
      <c r="G833" s="249"/>
      <c r="H833" s="249"/>
      <c r="I833" s="249"/>
    </row>
    <row r="834" spans="1:9" x14ac:dyDescent="0.2">
      <c r="A834" s="257">
        <v>742</v>
      </c>
      <c r="B834" s="258">
        <v>13055</v>
      </c>
      <c r="C834" s="259" t="s">
        <v>387</v>
      </c>
      <c r="D834" s="260">
        <v>2</v>
      </c>
      <c r="E834" s="249"/>
      <c r="F834" s="249"/>
      <c r="G834" s="249"/>
      <c r="H834" s="249"/>
      <c r="I834" s="249"/>
    </row>
    <row r="835" spans="1:9" x14ac:dyDescent="0.2">
      <c r="A835" s="257">
        <v>743</v>
      </c>
      <c r="B835" s="258">
        <v>13056</v>
      </c>
      <c r="C835" s="259" t="s">
        <v>386</v>
      </c>
      <c r="D835" s="260">
        <v>2</v>
      </c>
      <c r="E835" s="249"/>
      <c r="F835" s="249"/>
      <c r="G835" s="249"/>
      <c r="H835" s="249"/>
      <c r="I835" s="249"/>
    </row>
    <row r="836" spans="1:9" x14ac:dyDescent="0.2">
      <c r="A836" s="257">
        <v>743</v>
      </c>
      <c r="B836" s="258">
        <v>13057</v>
      </c>
      <c r="C836" s="259" t="s">
        <v>386</v>
      </c>
      <c r="D836" s="260">
        <v>1</v>
      </c>
      <c r="E836" s="249"/>
      <c r="F836" s="249"/>
      <c r="G836" s="249"/>
      <c r="H836" s="249"/>
      <c r="I836" s="249"/>
    </row>
    <row r="837" spans="1:9" x14ac:dyDescent="0.2">
      <c r="A837" s="257">
        <v>744</v>
      </c>
      <c r="B837" s="258">
        <v>13058</v>
      </c>
      <c r="C837" s="259" t="s">
        <v>387</v>
      </c>
      <c r="D837" s="260">
        <v>2</v>
      </c>
      <c r="E837" s="249"/>
      <c r="F837" s="249"/>
      <c r="G837" s="249"/>
      <c r="H837" s="249"/>
      <c r="I837" s="249"/>
    </row>
    <row r="838" spans="1:9" x14ac:dyDescent="0.2">
      <c r="A838" s="257">
        <v>745</v>
      </c>
      <c r="B838" s="258">
        <v>13059</v>
      </c>
      <c r="C838" s="259" t="s">
        <v>386</v>
      </c>
      <c r="D838" s="260">
        <v>2</v>
      </c>
      <c r="E838" s="249"/>
      <c r="F838" s="249"/>
      <c r="G838" s="249"/>
      <c r="H838" s="249"/>
      <c r="I838" s="249"/>
    </row>
    <row r="839" spans="1:9" x14ac:dyDescent="0.2">
      <c r="A839" s="257">
        <v>745</v>
      </c>
      <c r="B839" s="258">
        <v>13060</v>
      </c>
      <c r="C839" s="259" t="s">
        <v>386</v>
      </c>
      <c r="D839" s="260">
        <v>1</v>
      </c>
      <c r="E839" s="249"/>
      <c r="F839" s="249"/>
      <c r="G839" s="249"/>
      <c r="H839" s="249"/>
      <c r="I839" s="249"/>
    </row>
    <row r="840" spans="1:9" x14ac:dyDescent="0.2">
      <c r="A840" s="257">
        <v>746</v>
      </c>
      <c r="B840" s="258">
        <v>13061</v>
      </c>
      <c r="C840" s="259" t="s">
        <v>387</v>
      </c>
      <c r="D840" s="260">
        <v>2</v>
      </c>
      <c r="E840" s="249"/>
      <c r="F840" s="249"/>
      <c r="G840" s="249"/>
      <c r="H840" s="249"/>
      <c r="I840" s="249"/>
    </row>
    <row r="841" spans="1:9" x14ac:dyDescent="0.2">
      <c r="A841" s="257">
        <v>747</v>
      </c>
      <c r="B841" s="258">
        <v>13062</v>
      </c>
      <c r="C841" s="259" t="s">
        <v>386</v>
      </c>
      <c r="D841" s="260">
        <v>2</v>
      </c>
      <c r="E841" s="249"/>
      <c r="F841" s="249"/>
      <c r="G841" s="249"/>
      <c r="H841" s="249"/>
      <c r="I841" s="249"/>
    </row>
    <row r="842" spans="1:9" x14ac:dyDescent="0.2">
      <c r="A842" s="257">
        <v>747</v>
      </c>
      <c r="B842" s="258">
        <v>13063</v>
      </c>
      <c r="C842" s="259" t="s">
        <v>386</v>
      </c>
      <c r="D842" s="260">
        <v>1</v>
      </c>
      <c r="E842" s="249"/>
      <c r="F842" s="249"/>
      <c r="G842" s="249"/>
      <c r="H842" s="249"/>
      <c r="I842" s="249"/>
    </row>
    <row r="843" spans="1:9" x14ac:dyDescent="0.2">
      <c r="A843" s="257">
        <v>748</v>
      </c>
      <c r="B843" s="258">
        <v>13064</v>
      </c>
      <c r="C843" s="259" t="s">
        <v>386</v>
      </c>
      <c r="D843" s="260">
        <v>2</v>
      </c>
      <c r="E843" s="249"/>
      <c r="F843" s="249"/>
      <c r="G843" s="249"/>
      <c r="H843" s="249"/>
      <c r="I843" s="249"/>
    </row>
    <row r="844" spans="1:9" x14ac:dyDescent="0.2">
      <c r="A844" s="257">
        <v>748</v>
      </c>
      <c r="B844" s="258">
        <v>13065</v>
      </c>
      <c r="C844" s="259" t="s">
        <v>386</v>
      </c>
      <c r="D844" s="260">
        <v>1</v>
      </c>
      <c r="E844" s="249"/>
      <c r="F844" s="249"/>
      <c r="G844" s="249"/>
      <c r="H844" s="249"/>
      <c r="I844" s="249"/>
    </row>
    <row r="845" spans="1:9" x14ac:dyDescent="0.2">
      <c r="A845" s="257">
        <v>749</v>
      </c>
      <c r="B845" s="258">
        <v>13066</v>
      </c>
      <c r="C845" s="259" t="s">
        <v>387</v>
      </c>
      <c r="D845" s="260">
        <v>2</v>
      </c>
      <c r="E845" s="249"/>
      <c r="F845" s="249"/>
      <c r="G845" s="249"/>
      <c r="H845" s="249"/>
      <c r="I845" s="249"/>
    </row>
    <row r="846" spans="1:9" x14ac:dyDescent="0.2">
      <c r="A846" s="257">
        <v>752</v>
      </c>
      <c r="B846" s="258">
        <v>13011</v>
      </c>
      <c r="C846" s="259" t="s">
        <v>386</v>
      </c>
      <c r="D846" s="260">
        <v>2</v>
      </c>
      <c r="E846" s="249"/>
      <c r="F846" s="249"/>
      <c r="G846" s="249"/>
      <c r="H846" s="249"/>
      <c r="I846" s="249"/>
    </row>
    <row r="847" spans="1:9" x14ac:dyDescent="0.2">
      <c r="A847" s="257">
        <v>752</v>
      </c>
      <c r="B847" s="258">
        <v>13012</v>
      </c>
      <c r="C847" s="259" t="s">
        <v>386</v>
      </c>
      <c r="D847" s="260">
        <v>1</v>
      </c>
      <c r="E847" s="249"/>
      <c r="F847" s="249"/>
      <c r="G847" s="249"/>
      <c r="H847" s="249"/>
      <c r="I847" s="249"/>
    </row>
    <row r="848" spans="1:9" x14ac:dyDescent="0.2">
      <c r="A848" s="257">
        <v>753</v>
      </c>
      <c r="B848" s="258">
        <v>13013</v>
      </c>
      <c r="C848" s="259" t="s">
        <v>388</v>
      </c>
      <c r="D848" s="260">
        <v>2</v>
      </c>
      <c r="E848" s="249"/>
      <c r="F848" s="249"/>
      <c r="G848" s="249"/>
      <c r="H848" s="249"/>
      <c r="I848" s="249"/>
    </row>
    <row r="849" spans="1:9" x14ac:dyDescent="0.2">
      <c r="A849" s="257">
        <v>754</v>
      </c>
      <c r="B849" s="258">
        <v>13014</v>
      </c>
      <c r="C849" s="259" t="s">
        <v>386</v>
      </c>
      <c r="D849" s="260">
        <v>2</v>
      </c>
      <c r="E849" s="249"/>
      <c r="F849" s="249"/>
      <c r="G849" s="249"/>
      <c r="H849" s="249"/>
      <c r="I849" s="249"/>
    </row>
    <row r="850" spans="1:9" x14ac:dyDescent="0.2">
      <c r="A850" s="257">
        <v>754</v>
      </c>
      <c r="B850" s="258">
        <v>13015</v>
      </c>
      <c r="C850" s="259" t="s">
        <v>386</v>
      </c>
      <c r="D850" s="260">
        <v>1</v>
      </c>
      <c r="E850" s="249"/>
      <c r="F850" s="249"/>
      <c r="G850" s="249"/>
      <c r="H850" s="249"/>
      <c r="I850" s="249"/>
    </row>
    <row r="851" spans="1:9" x14ac:dyDescent="0.2">
      <c r="A851" s="257">
        <v>755</v>
      </c>
      <c r="B851" s="258">
        <v>13016</v>
      </c>
      <c r="C851" s="259" t="s">
        <v>388</v>
      </c>
      <c r="D851" s="260">
        <v>2</v>
      </c>
      <c r="E851" s="249"/>
      <c r="F851" s="249"/>
      <c r="G851" s="249"/>
      <c r="H851" s="249"/>
      <c r="I851" s="249"/>
    </row>
    <row r="852" spans="1:9" x14ac:dyDescent="0.2">
      <c r="A852" s="257">
        <v>756</v>
      </c>
      <c r="B852" s="258">
        <v>13017</v>
      </c>
      <c r="C852" s="259" t="s">
        <v>386</v>
      </c>
      <c r="D852" s="260">
        <v>2</v>
      </c>
      <c r="E852" s="249"/>
      <c r="F852" s="249"/>
      <c r="G852" s="249"/>
      <c r="H852" s="249"/>
      <c r="I852" s="249"/>
    </row>
    <row r="853" spans="1:9" x14ac:dyDescent="0.2">
      <c r="A853" s="257">
        <v>756</v>
      </c>
      <c r="B853" s="258">
        <v>13018</v>
      </c>
      <c r="C853" s="259" t="s">
        <v>386</v>
      </c>
      <c r="D853" s="260">
        <v>1</v>
      </c>
      <c r="E853" s="249"/>
      <c r="F853" s="249"/>
      <c r="G853" s="249"/>
      <c r="H853" s="249"/>
      <c r="I853" s="249"/>
    </row>
    <row r="854" spans="1:9" x14ac:dyDescent="0.2">
      <c r="A854" s="257">
        <v>757</v>
      </c>
      <c r="B854" s="258">
        <v>13019</v>
      </c>
      <c r="C854" s="259" t="s">
        <v>388</v>
      </c>
      <c r="D854" s="260">
        <v>2</v>
      </c>
      <c r="E854" s="249"/>
      <c r="F854" s="249"/>
      <c r="G854" s="249"/>
      <c r="H854" s="249"/>
      <c r="I854" s="249"/>
    </row>
    <row r="855" spans="1:9" x14ac:dyDescent="0.2">
      <c r="A855" s="257">
        <v>758</v>
      </c>
      <c r="B855" s="258">
        <v>13020</v>
      </c>
      <c r="C855" s="259" t="s">
        <v>386</v>
      </c>
      <c r="D855" s="260">
        <v>2</v>
      </c>
      <c r="E855" s="249"/>
      <c r="F855" s="249"/>
      <c r="G855" s="249"/>
      <c r="H855" s="249"/>
      <c r="I855" s="249"/>
    </row>
    <row r="856" spans="1:9" x14ac:dyDescent="0.2">
      <c r="A856" s="257">
        <v>758</v>
      </c>
      <c r="B856" s="258">
        <v>13021</v>
      </c>
      <c r="C856" s="259" t="s">
        <v>386</v>
      </c>
      <c r="D856" s="260">
        <v>1</v>
      </c>
      <c r="E856" s="249"/>
      <c r="F856" s="249"/>
      <c r="G856" s="249"/>
      <c r="H856" s="249"/>
      <c r="I856" s="249"/>
    </row>
    <row r="857" spans="1:9" x14ac:dyDescent="0.2">
      <c r="A857" s="257">
        <v>759</v>
      </c>
      <c r="B857" s="258">
        <v>13022</v>
      </c>
      <c r="C857" s="259" t="s">
        <v>388</v>
      </c>
      <c r="D857" s="260">
        <v>2</v>
      </c>
      <c r="E857" s="249"/>
      <c r="F857" s="249"/>
      <c r="G857" s="249"/>
      <c r="H857" s="249"/>
      <c r="I857" s="249"/>
    </row>
    <row r="858" spans="1:9" x14ac:dyDescent="0.2">
      <c r="A858" s="257">
        <v>760</v>
      </c>
      <c r="B858" s="258">
        <v>13023</v>
      </c>
      <c r="C858" s="259" t="s">
        <v>386</v>
      </c>
      <c r="D858" s="260">
        <v>2</v>
      </c>
      <c r="E858" s="249"/>
      <c r="F858" s="249"/>
      <c r="G858" s="249"/>
      <c r="H858" s="249"/>
      <c r="I858" s="249"/>
    </row>
    <row r="859" spans="1:9" x14ac:dyDescent="0.2">
      <c r="A859" s="257">
        <v>760</v>
      </c>
      <c r="B859" s="258">
        <v>13024</v>
      </c>
      <c r="C859" s="259" t="s">
        <v>386</v>
      </c>
      <c r="D859" s="260">
        <v>1</v>
      </c>
      <c r="E859" s="249"/>
      <c r="F859" s="249"/>
      <c r="G859" s="249"/>
      <c r="H859" s="249"/>
      <c r="I859" s="249"/>
    </row>
    <row r="860" spans="1:9" x14ac:dyDescent="0.2">
      <c r="A860" s="257">
        <v>761</v>
      </c>
      <c r="B860" s="258">
        <v>13025</v>
      </c>
      <c r="C860" s="259" t="s">
        <v>388</v>
      </c>
      <c r="D860" s="260">
        <v>2</v>
      </c>
      <c r="E860" s="249"/>
      <c r="F860" s="249"/>
      <c r="G860" s="249"/>
      <c r="H860" s="249"/>
      <c r="I860" s="249"/>
    </row>
    <row r="861" spans="1:9" x14ac:dyDescent="0.2">
      <c r="A861" s="257">
        <v>762</v>
      </c>
      <c r="B861" s="258">
        <v>13026</v>
      </c>
      <c r="C861" s="259" t="s">
        <v>386</v>
      </c>
      <c r="D861" s="260">
        <v>2</v>
      </c>
      <c r="E861" s="249"/>
      <c r="F861" s="249"/>
      <c r="G861" s="249"/>
      <c r="H861" s="249"/>
      <c r="I861" s="249"/>
    </row>
    <row r="862" spans="1:9" x14ac:dyDescent="0.2">
      <c r="A862" s="257">
        <v>762</v>
      </c>
      <c r="B862" s="258">
        <v>13027</v>
      </c>
      <c r="C862" s="259" t="s">
        <v>386</v>
      </c>
      <c r="D862" s="260">
        <v>1</v>
      </c>
      <c r="E862" s="249"/>
      <c r="F862" s="249"/>
      <c r="G862" s="249"/>
      <c r="H862" s="249"/>
      <c r="I862" s="249"/>
    </row>
    <row r="863" spans="1:9" x14ac:dyDescent="0.2">
      <c r="A863" s="257">
        <v>763</v>
      </c>
      <c r="B863" s="258">
        <v>13028</v>
      </c>
      <c r="C863" s="259" t="s">
        <v>388</v>
      </c>
      <c r="D863" s="260">
        <v>2</v>
      </c>
      <c r="E863" s="249"/>
      <c r="F863" s="249"/>
      <c r="G863" s="249"/>
      <c r="H863" s="249"/>
      <c r="I863" s="249"/>
    </row>
    <row r="864" spans="1:9" x14ac:dyDescent="0.2">
      <c r="A864" s="257">
        <v>764</v>
      </c>
      <c r="B864" s="258">
        <v>13002</v>
      </c>
      <c r="C864" s="259" t="s">
        <v>386</v>
      </c>
      <c r="D864" s="260">
        <v>2</v>
      </c>
      <c r="E864" s="249"/>
      <c r="F864" s="249"/>
      <c r="G864" s="249"/>
      <c r="H864" s="249"/>
      <c r="I864" s="249"/>
    </row>
    <row r="865" spans="1:9" x14ac:dyDescent="0.2">
      <c r="A865" s="257">
        <v>764</v>
      </c>
      <c r="B865" s="258">
        <v>13003</v>
      </c>
      <c r="C865" s="259" t="s">
        <v>386</v>
      </c>
      <c r="D865" s="260">
        <v>1</v>
      </c>
      <c r="E865" s="249"/>
      <c r="F865" s="249"/>
      <c r="G865" s="249"/>
      <c r="H865" s="249"/>
      <c r="I865" s="249"/>
    </row>
    <row r="866" spans="1:9" x14ac:dyDescent="0.2">
      <c r="A866" s="257">
        <v>765</v>
      </c>
      <c r="B866" s="258">
        <v>13004</v>
      </c>
      <c r="C866" s="259" t="s">
        <v>388</v>
      </c>
      <c r="D866" s="260">
        <v>2</v>
      </c>
      <c r="E866" s="249"/>
      <c r="F866" s="249"/>
      <c r="G866" s="249"/>
      <c r="H866" s="249"/>
      <c r="I866" s="249"/>
    </row>
    <row r="867" spans="1:9" x14ac:dyDescent="0.2">
      <c r="A867" s="257">
        <v>766</v>
      </c>
      <c r="B867" s="258">
        <v>13005</v>
      </c>
      <c r="C867" s="259" t="s">
        <v>386</v>
      </c>
      <c r="D867" s="260">
        <v>2</v>
      </c>
      <c r="E867" s="249"/>
      <c r="F867" s="249"/>
      <c r="G867" s="249"/>
      <c r="H867" s="249"/>
      <c r="I867" s="249"/>
    </row>
    <row r="868" spans="1:9" x14ac:dyDescent="0.2">
      <c r="A868" s="257">
        <v>766</v>
      </c>
      <c r="B868" s="258">
        <v>13006</v>
      </c>
      <c r="C868" s="259" t="s">
        <v>386</v>
      </c>
      <c r="D868" s="260">
        <v>1</v>
      </c>
      <c r="E868" s="249"/>
      <c r="F868" s="249"/>
      <c r="G868" s="249"/>
      <c r="H868" s="249"/>
      <c r="I868" s="249"/>
    </row>
    <row r="869" spans="1:9" x14ac:dyDescent="0.2">
      <c r="A869" s="257">
        <v>767</v>
      </c>
      <c r="B869" s="258">
        <v>13007</v>
      </c>
      <c r="C869" s="259" t="s">
        <v>388</v>
      </c>
      <c r="D869" s="260">
        <v>2</v>
      </c>
      <c r="E869" s="249"/>
      <c r="F869" s="249"/>
      <c r="G869" s="249"/>
      <c r="H869" s="249"/>
      <c r="I869" s="249"/>
    </row>
    <row r="870" spans="1:9" x14ac:dyDescent="0.2">
      <c r="A870" s="257">
        <v>768</v>
      </c>
      <c r="B870" s="258">
        <v>13008</v>
      </c>
      <c r="C870" s="259" t="s">
        <v>386</v>
      </c>
      <c r="D870" s="260">
        <v>2</v>
      </c>
      <c r="E870" s="249"/>
      <c r="F870" s="249"/>
      <c r="G870" s="249"/>
      <c r="H870" s="249"/>
      <c r="I870" s="249"/>
    </row>
    <row r="871" spans="1:9" x14ac:dyDescent="0.2">
      <c r="A871" s="257">
        <v>768</v>
      </c>
      <c r="B871" s="258">
        <v>13009</v>
      </c>
      <c r="C871" s="259" t="s">
        <v>386</v>
      </c>
      <c r="D871" s="260">
        <v>1</v>
      </c>
      <c r="E871" s="249"/>
      <c r="F871" s="249"/>
      <c r="G871" s="249"/>
      <c r="H871" s="249"/>
      <c r="I871" s="249"/>
    </row>
    <row r="872" spans="1:9" x14ac:dyDescent="0.2">
      <c r="A872" s="257">
        <v>769</v>
      </c>
      <c r="B872" s="258">
        <v>13010</v>
      </c>
      <c r="C872" s="259" t="s">
        <v>388</v>
      </c>
      <c r="D872" s="260">
        <v>2</v>
      </c>
      <c r="E872" s="249"/>
      <c r="F872" s="249"/>
      <c r="G872" s="249"/>
      <c r="H872" s="249"/>
      <c r="I872" s="249"/>
    </row>
    <row r="873" spans="1:9" x14ac:dyDescent="0.2">
      <c r="A873" s="257">
        <v>770</v>
      </c>
      <c r="B873" s="258">
        <v>13001</v>
      </c>
      <c r="C873" s="259" t="s">
        <v>389</v>
      </c>
      <c r="D873" s="260">
        <v>2</v>
      </c>
      <c r="E873" s="249"/>
      <c r="F873" s="249"/>
      <c r="G873" s="249"/>
      <c r="H873" s="249"/>
      <c r="I873" s="249"/>
    </row>
    <row r="874" spans="1:9" x14ac:dyDescent="0.2">
      <c r="A874" s="257">
        <v>775</v>
      </c>
      <c r="B874" s="258">
        <v>334</v>
      </c>
      <c r="C874" s="259" t="s">
        <v>390</v>
      </c>
      <c r="D874" s="260" t="s">
        <v>210</v>
      </c>
      <c r="E874" s="249"/>
      <c r="F874" s="249"/>
      <c r="G874" s="249"/>
      <c r="H874" s="249"/>
      <c r="I874" s="249"/>
    </row>
    <row r="875" spans="1:9" x14ac:dyDescent="0.2">
      <c r="A875" s="257">
        <v>776</v>
      </c>
      <c r="B875" s="258">
        <v>335</v>
      </c>
      <c r="C875" s="259" t="s">
        <v>390</v>
      </c>
      <c r="D875" s="260" t="s">
        <v>210</v>
      </c>
      <c r="E875" s="249"/>
      <c r="F875" s="249"/>
      <c r="G875" s="249"/>
      <c r="H875" s="249"/>
      <c r="I875" s="249"/>
    </row>
    <row r="876" spans="1:9" x14ac:dyDescent="0.2">
      <c r="A876" s="257">
        <v>781</v>
      </c>
      <c r="B876" s="258">
        <v>327</v>
      </c>
      <c r="C876" s="259" t="s">
        <v>386</v>
      </c>
      <c r="D876" s="260" t="s">
        <v>210</v>
      </c>
      <c r="E876" s="249"/>
      <c r="F876" s="249"/>
      <c r="G876" s="249"/>
      <c r="H876" s="249"/>
      <c r="I876" s="249"/>
    </row>
    <row r="877" spans="1:9" x14ac:dyDescent="0.2">
      <c r="A877" s="257">
        <v>782</v>
      </c>
      <c r="B877" s="258">
        <v>13069</v>
      </c>
      <c r="C877" s="259" t="s">
        <v>386</v>
      </c>
      <c r="D877" s="260">
        <v>1</v>
      </c>
      <c r="E877" s="249"/>
      <c r="F877" s="249"/>
      <c r="G877" s="249"/>
      <c r="H877" s="249"/>
      <c r="I877" s="249"/>
    </row>
    <row r="878" spans="1:9" x14ac:dyDescent="0.2">
      <c r="A878" s="257">
        <v>783</v>
      </c>
      <c r="B878" s="258">
        <v>13072</v>
      </c>
      <c r="C878" s="259" t="s">
        <v>386</v>
      </c>
      <c r="D878" s="260">
        <v>1</v>
      </c>
      <c r="E878" s="249"/>
      <c r="F878" s="249"/>
      <c r="G878" s="249"/>
      <c r="H878" s="249"/>
      <c r="I878" s="249"/>
    </row>
    <row r="879" spans="1:9" x14ac:dyDescent="0.2">
      <c r="A879" s="257">
        <v>784</v>
      </c>
      <c r="B879" s="258">
        <v>13075</v>
      </c>
      <c r="C879" s="259" t="s">
        <v>386</v>
      </c>
      <c r="D879" s="260">
        <v>1</v>
      </c>
      <c r="E879" s="249"/>
      <c r="F879" s="249"/>
      <c r="G879" s="249"/>
      <c r="H879" s="249"/>
      <c r="I879" s="249"/>
    </row>
    <row r="880" spans="1:9" x14ac:dyDescent="0.2">
      <c r="A880" s="257">
        <v>785</v>
      </c>
      <c r="B880" s="258">
        <v>13078</v>
      </c>
      <c r="C880" s="259" t="s">
        <v>386</v>
      </c>
      <c r="D880" s="260">
        <v>1</v>
      </c>
      <c r="E880" s="249"/>
      <c r="F880" s="249"/>
      <c r="G880" s="249"/>
      <c r="H880" s="249"/>
      <c r="I880" s="249"/>
    </row>
    <row r="881" spans="1:9" x14ac:dyDescent="0.2">
      <c r="A881" s="257">
        <v>786</v>
      </c>
      <c r="B881" s="258">
        <v>13081</v>
      </c>
      <c r="C881" s="259" t="s">
        <v>386</v>
      </c>
      <c r="D881" s="260">
        <v>1</v>
      </c>
      <c r="E881" s="249"/>
      <c r="F881" s="249"/>
      <c r="G881" s="249"/>
      <c r="H881" s="249"/>
      <c r="I881" s="249"/>
    </row>
    <row r="882" spans="1:9" x14ac:dyDescent="0.2">
      <c r="A882" s="257">
        <v>787</v>
      </c>
      <c r="B882" s="258">
        <v>13082</v>
      </c>
      <c r="C882" s="259" t="s">
        <v>391</v>
      </c>
      <c r="D882" s="260">
        <v>2</v>
      </c>
      <c r="E882" s="249"/>
      <c r="F882" s="249"/>
      <c r="G882" s="249"/>
      <c r="H882" s="249"/>
      <c r="I882" s="249"/>
    </row>
    <row r="883" spans="1:9" x14ac:dyDescent="0.2">
      <c r="A883" s="257">
        <v>787</v>
      </c>
      <c r="B883" s="258">
        <v>13083</v>
      </c>
      <c r="C883" s="259" t="s">
        <v>391</v>
      </c>
      <c r="D883" s="260">
        <v>1</v>
      </c>
      <c r="E883" s="249"/>
      <c r="F883" s="249"/>
      <c r="G883" s="249"/>
      <c r="H883" s="249"/>
      <c r="I883" s="249"/>
    </row>
    <row r="884" spans="1:9" x14ac:dyDescent="0.2">
      <c r="A884" s="257">
        <v>788</v>
      </c>
      <c r="B884" s="258">
        <v>13084</v>
      </c>
      <c r="C884" s="259" t="s">
        <v>392</v>
      </c>
      <c r="D884" s="260">
        <v>1</v>
      </c>
      <c r="E884" s="249"/>
      <c r="F884" s="249"/>
      <c r="G884" s="249"/>
      <c r="H884" s="249"/>
      <c r="I884" s="249"/>
    </row>
    <row r="885" spans="1:9" x14ac:dyDescent="0.2">
      <c r="A885" s="257">
        <v>789</v>
      </c>
      <c r="B885" s="258">
        <v>13085</v>
      </c>
      <c r="C885" s="259" t="s">
        <v>393</v>
      </c>
      <c r="D885" s="260">
        <v>2</v>
      </c>
      <c r="E885" s="249"/>
      <c r="F885" s="249"/>
      <c r="G885" s="249"/>
      <c r="H885" s="249"/>
      <c r="I885" s="249"/>
    </row>
    <row r="886" spans="1:9" x14ac:dyDescent="0.2">
      <c r="A886" s="257">
        <v>789</v>
      </c>
      <c r="B886" s="258">
        <v>13086</v>
      </c>
      <c r="C886" s="259" t="s">
        <v>393</v>
      </c>
      <c r="D886" s="260">
        <v>1</v>
      </c>
      <c r="E886" s="249"/>
      <c r="F886" s="249"/>
      <c r="G886" s="249"/>
      <c r="H886" s="249"/>
      <c r="I886" s="249"/>
    </row>
    <row r="887" spans="1:9" x14ac:dyDescent="0.2">
      <c r="A887" s="257">
        <v>790</v>
      </c>
      <c r="B887" s="258">
        <v>13087</v>
      </c>
      <c r="C887" s="259" t="s">
        <v>394</v>
      </c>
      <c r="D887" s="260">
        <v>1</v>
      </c>
      <c r="E887" s="249"/>
      <c r="F887" s="249"/>
      <c r="G887" s="249"/>
      <c r="H887" s="249"/>
      <c r="I887" s="249"/>
    </row>
    <row r="888" spans="1:9" x14ac:dyDescent="0.2">
      <c r="A888" s="257">
        <v>791</v>
      </c>
      <c r="B888" s="258">
        <v>13088</v>
      </c>
      <c r="C888" s="259" t="s">
        <v>395</v>
      </c>
      <c r="D888" s="260">
        <v>2</v>
      </c>
      <c r="E888" s="249"/>
      <c r="F888" s="249"/>
      <c r="G888" s="249"/>
      <c r="H888" s="249"/>
      <c r="I888" s="249"/>
    </row>
    <row r="889" spans="1:9" x14ac:dyDescent="0.2">
      <c r="A889" s="257">
        <v>791</v>
      </c>
      <c r="B889" s="258">
        <v>13089</v>
      </c>
      <c r="C889" s="259" t="s">
        <v>395</v>
      </c>
      <c r="D889" s="260">
        <v>1</v>
      </c>
      <c r="E889" s="249"/>
      <c r="F889" s="249"/>
      <c r="G889" s="249"/>
      <c r="H889" s="249"/>
      <c r="I889" s="249"/>
    </row>
    <row r="890" spans="1:9" x14ac:dyDescent="0.2">
      <c r="A890" s="257">
        <v>792</v>
      </c>
      <c r="B890" s="258">
        <v>13090</v>
      </c>
      <c r="C890" s="259" t="s">
        <v>396</v>
      </c>
      <c r="D890" s="260">
        <v>1</v>
      </c>
      <c r="E890" s="249"/>
      <c r="F890" s="249"/>
      <c r="G890" s="249"/>
      <c r="H890" s="249"/>
      <c r="I890" s="249"/>
    </row>
    <row r="891" spans="1:9" x14ac:dyDescent="0.2">
      <c r="A891" s="257">
        <v>793</v>
      </c>
      <c r="B891" s="258">
        <v>13091</v>
      </c>
      <c r="C891" s="259" t="s">
        <v>386</v>
      </c>
      <c r="D891" s="260">
        <v>2</v>
      </c>
      <c r="E891" s="249"/>
      <c r="F891" s="249"/>
      <c r="G891" s="249"/>
      <c r="H891" s="249"/>
      <c r="I891" s="249"/>
    </row>
    <row r="892" spans="1:9" x14ac:dyDescent="0.2">
      <c r="A892" s="257">
        <v>793</v>
      </c>
      <c r="B892" s="258">
        <v>13092</v>
      </c>
      <c r="C892" s="259" t="s">
        <v>386</v>
      </c>
      <c r="D892" s="260">
        <v>1</v>
      </c>
      <c r="E892" s="249"/>
      <c r="F892" s="249"/>
      <c r="G892" s="249"/>
      <c r="H892" s="249"/>
      <c r="I892" s="249"/>
    </row>
    <row r="893" spans="1:9" x14ac:dyDescent="0.2">
      <c r="A893" s="257">
        <v>794</v>
      </c>
      <c r="B893" s="258">
        <v>13093</v>
      </c>
      <c r="C893" s="259" t="s">
        <v>387</v>
      </c>
      <c r="D893" s="260">
        <v>2</v>
      </c>
      <c r="E893" s="249"/>
      <c r="F893" s="249"/>
      <c r="G893" s="249"/>
      <c r="H893" s="249"/>
      <c r="I893" s="249"/>
    </row>
    <row r="894" spans="1:9" x14ac:dyDescent="0.2">
      <c r="A894" s="257">
        <v>801</v>
      </c>
      <c r="B894" s="258">
        <v>306</v>
      </c>
      <c r="C894" s="259" t="s">
        <v>313</v>
      </c>
      <c r="D894" s="260">
        <v>1</v>
      </c>
      <c r="E894" s="249"/>
      <c r="F894" s="249"/>
      <c r="G894" s="249"/>
      <c r="H894" s="249"/>
      <c r="I894" s="249"/>
    </row>
    <row r="895" spans="1:9" x14ac:dyDescent="0.2">
      <c r="A895" s="257">
        <v>802</v>
      </c>
      <c r="B895" s="258">
        <v>14005</v>
      </c>
      <c r="C895" s="259" t="s">
        <v>397</v>
      </c>
      <c r="D895" s="260">
        <v>2</v>
      </c>
      <c r="E895" s="249"/>
      <c r="F895" s="249"/>
      <c r="G895" s="249"/>
      <c r="H895" s="249"/>
      <c r="I895" s="249"/>
    </row>
    <row r="896" spans="1:9" x14ac:dyDescent="0.2">
      <c r="A896" s="257">
        <v>802</v>
      </c>
      <c r="B896" s="258">
        <v>14006</v>
      </c>
      <c r="C896" s="259" t="s">
        <v>397</v>
      </c>
      <c r="D896" s="260">
        <v>1</v>
      </c>
      <c r="E896" s="249"/>
      <c r="F896" s="249"/>
      <c r="G896" s="249"/>
      <c r="H896" s="249"/>
      <c r="I896" s="249"/>
    </row>
    <row r="897" spans="1:9" x14ac:dyDescent="0.2">
      <c r="A897" s="257">
        <v>803</v>
      </c>
      <c r="B897" s="258">
        <v>14007</v>
      </c>
      <c r="C897" s="259" t="s">
        <v>398</v>
      </c>
      <c r="D897" s="260" t="s">
        <v>210</v>
      </c>
      <c r="E897" s="249"/>
      <c r="F897" s="249"/>
      <c r="G897" s="249"/>
      <c r="H897" s="249"/>
      <c r="I897" s="249"/>
    </row>
    <row r="898" spans="1:9" x14ac:dyDescent="0.2">
      <c r="A898" s="257">
        <v>804</v>
      </c>
      <c r="B898" s="258">
        <v>14008</v>
      </c>
      <c r="C898" s="259" t="s">
        <v>397</v>
      </c>
      <c r="D898" s="260">
        <v>2</v>
      </c>
      <c r="E898" s="249"/>
      <c r="F898" s="249"/>
      <c r="G898" s="249"/>
      <c r="H898" s="249"/>
      <c r="I898" s="249"/>
    </row>
    <row r="899" spans="1:9" x14ac:dyDescent="0.2">
      <c r="A899" s="257">
        <v>804</v>
      </c>
      <c r="B899" s="258">
        <v>14009</v>
      </c>
      <c r="C899" s="259" t="s">
        <v>397</v>
      </c>
      <c r="D899" s="260">
        <v>1</v>
      </c>
      <c r="E899" s="249"/>
      <c r="F899" s="249"/>
      <c r="G899" s="249"/>
      <c r="H899" s="249"/>
      <c r="I899" s="249"/>
    </row>
    <row r="900" spans="1:9" x14ac:dyDescent="0.2">
      <c r="A900" s="257">
        <v>805</v>
      </c>
      <c r="B900" s="258">
        <v>14010</v>
      </c>
      <c r="C900" s="259" t="s">
        <v>398</v>
      </c>
      <c r="D900" s="260" t="s">
        <v>210</v>
      </c>
      <c r="E900" s="249"/>
      <c r="F900" s="249"/>
      <c r="G900" s="249"/>
      <c r="H900" s="249"/>
      <c r="I900" s="249"/>
    </row>
    <row r="901" spans="1:9" x14ac:dyDescent="0.2">
      <c r="A901" s="257">
        <v>806</v>
      </c>
      <c r="B901" s="258">
        <v>14011</v>
      </c>
      <c r="C901" s="259" t="s">
        <v>397</v>
      </c>
      <c r="D901" s="260">
        <v>2</v>
      </c>
      <c r="E901" s="249"/>
      <c r="F901" s="249"/>
      <c r="G901" s="249"/>
      <c r="H901" s="249"/>
      <c r="I901" s="249"/>
    </row>
    <row r="902" spans="1:9" x14ac:dyDescent="0.2">
      <c r="A902" s="257">
        <v>806</v>
      </c>
      <c r="B902" s="258">
        <v>14012</v>
      </c>
      <c r="C902" s="259" t="s">
        <v>397</v>
      </c>
      <c r="D902" s="260">
        <v>1</v>
      </c>
      <c r="E902" s="249"/>
      <c r="F902" s="249"/>
      <c r="G902" s="249"/>
      <c r="H902" s="249"/>
      <c r="I902" s="249"/>
    </row>
    <row r="903" spans="1:9" x14ac:dyDescent="0.2">
      <c r="A903" s="257">
        <v>807</v>
      </c>
      <c r="B903" s="258">
        <v>14013</v>
      </c>
      <c r="C903" s="259" t="s">
        <v>398</v>
      </c>
      <c r="D903" s="260" t="s">
        <v>210</v>
      </c>
      <c r="E903" s="249"/>
      <c r="F903" s="249"/>
      <c r="G903" s="249"/>
      <c r="H903" s="249"/>
      <c r="I903" s="249"/>
    </row>
    <row r="904" spans="1:9" x14ac:dyDescent="0.2">
      <c r="A904" s="257">
        <v>808</v>
      </c>
      <c r="B904" s="258">
        <v>14017</v>
      </c>
      <c r="C904" s="259" t="s">
        <v>397</v>
      </c>
      <c r="D904" s="260">
        <v>2</v>
      </c>
      <c r="E904" s="249"/>
      <c r="F904" s="249"/>
      <c r="G904" s="249"/>
      <c r="H904" s="249"/>
      <c r="I904" s="249"/>
    </row>
    <row r="905" spans="1:9" x14ac:dyDescent="0.2">
      <c r="A905" s="257">
        <v>808</v>
      </c>
      <c r="B905" s="258">
        <v>14018</v>
      </c>
      <c r="C905" s="259" t="s">
        <v>397</v>
      </c>
      <c r="D905" s="260">
        <v>1</v>
      </c>
      <c r="E905" s="249"/>
      <c r="F905" s="249"/>
      <c r="G905" s="249"/>
      <c r="H905" s="249"/>
      <c r="I905" s="249"/>
    </row>
    <row r="906" spans="1:9" x14ac:dyDescent="0.2">
      <c r="A906" s="257">
        <v>809</v>
      </c>
      <c r="B906" s="258">
        <v>14019</v>
      </c>
      <c r="C906" s="259" t="s">
        <v>398</v>
      </c>
      <c r="D906" s="260" t="s">
        <v>210</v>
      </c>
      <c r="E906" s="249"/>
      <c r="F906" s="249"/>
      <c r="G906" s="249"/>
      <c r="H906" s="249"/>
      <c r="I906" s="249"/>
    </row>
    <row r="907" spans="1:9" x14ac:dyDescent="0.2">
      <c r="A907" s="257">
        <v>810</v>
      </c>
      <c r="B907" s="258">
        <v>14020</v>
      </c>
      <c r="C907" s="259" t="s">
        <v>397</v>
      </c>
      <c r="D907" s="260">
        <v>2</v>
      </c>
      <c r="E907" s="249"/>
      <c r="F907" s="249"/>
      <c r="G907" s="249"/>
      <c r="H907" s="249"/>
      <c r="I907" s="249"/>
    </row>
    <row r="908" spans="1:9" x14ac:dyDescent="0.2">
      <c r="A908" s="257">
        <v>810</v>
      </c>
      <c r="B908" s="258">
        <v>14021</v>
      </c>
      <c r="C908" s="259" t="s">
        <v>397</v>
      </c>
      <c r="D908" s="260">
        <v>1</v>
      </c>
      <c r="E908" s="249"/>
      <c r="F908" s="249"/>
      <c r="G908" s="249"/>
      <c r="H908" s="249"/>
      <c r="I908" s="249"/>
    </row>
    <row r="909" spans="1:9" x14ac:dyDescent="0.2">
      <c r="A909" s="257">
        <v>811</v>
      </c>
      <c r="B909" s="258">
        <v>14022</v>
      </c>
      <c r="C909" s="259" t="s">
        <v>398</v>
      </c>
      <c r="D909" s="260" t="s">
        <v>210</v>
      </c>
      <c r="E909" s="249"/>
      <c r="F909" s="249"/>
      <c r="G909" s="249"/>
      <c r="H909" s="249"/>
      <c r="I909" s="249"/>
    </row>
    <row r="910" spans="1:9" x14ac:dyDescent="0.2">
      <c r="A910" s="257">
        <v>812</v>
      </c>
      <c r="B910" s="258">
        <v>14023</v>
      </c>
      <c r="C910" s="259" t="s">
        <v>397</v>
      </c>
      <c r="D910" s="260">
        <v>2</v>
      </c>
      <c r="E910" s="249"/>
      <c r="F910" s="249"/>
      <c r="G910" s="249"/>
      <c r="H910" s="249"/>
      <c r="I910" s="249"/>
    </row>
    <row r="911" spans="1:9" x14ac:dyDescent="0.2">
      <c r="A911" s="257">
        <v>812</v>
      </c>
      <c r="B911" s="258">
        <v>14024</v>
      </c>
      <c r="C911" s="259" t="s">
        <v>397</v>
      </c>
      <c r="D911" s="260">
        <v>1</v>
      </c>
      <c r="E911" s="249"/>
      <c r="F911" s="249"/>
      <c r="G911" s="249"/>
      <c r="H911" s="249"/>
      <c r="I911" s="249"/>
    </row>
    <row r="912" spans="1:9" x14ac:dyDescent="0.2">
      <c r="A912" s="257">
        <v>813</v>
      </c>
      <c r="B912" s="258">
        <v>14025</v>
      </c>
      <c r="C912" s="259" t="s">
        <v>398</v>
      </c>
      <c r="D912" s="260" t="s">
        <v>210</v>
      </c>
      <c r="E912" s="249"/>
      <c r="F912" s="249"/>
      <c r="G912" s="249"/>
      <c r="H912" s="249"/>
      <c r="I912" s="249"/>
    </row>
    <row r="913" spans="1:9" x14ac:dyDescent="0.2">
      <c r="A913" s="257">
        <v>814</v>
      </c>
      <c r="B913" s="258">
        <v>14029</v>
      </c>
      <c r="C913" s="259" t="s">
        <v>397</v>
      </c>
      <c r="D913" s="260">
        <v>2</v>
      </c>
      <c r="E913" s="249"/>
      <c r="F913" s="249"/>
      <c r="G913" s="249"/>
      <c r="H913" s="249"/>
      <c r="I913" s="249"/>
    </row>
    <row r="914" spans="1:9" x14ac:dyDescent="0.2">
      <c r="A914" s="257">
        <v>814</v>
      </c>
      <c r="B914" s="258">
        <v>14030</v>
      </c>
      <c r="C914" s="259" t="s">
        <v>397</v>
      </c>
      <c r="D914" s="260">
        <v>1</v>
      </c>
      <c r="E914" s="249"/>
      <c r="F914" s="249"/>
      <c r="G914" s="249"/>
      <c r="H914" s="249"/>
      <c r="I914" s="249"/>
    </row>
    <row r="915" spans="1:9" x14ac:dyDescent="0.2">
      <c r="A915" s="257">
        <v>815</v>
      </c>
      <c r="B915" s="258">
        <v>14031</v>
      </c>
      <c r="C915" s="259" t="s">
        <v>398</v>
      </c>
      <c r="D915" s="260" t="s">
        <v>210</v>
      </c>
      <c r="E915" s="249"/>
      <c r="F915" s="249"/>
      <c r="G915" s="249"/>
      <c r="H915" s="249"/>
      <c r="I915" s="249"/>
    </row>
    <row r="916" spans="1:9" x14ac:dyDescent="0.2">
      <c r="A916" s="257">
        <v>816</v>
      </c>
      <c r="B916" s="258">
        <v>14032</v>
      </c>
      <c r="C916" s="259" t="s">
        <v>397</v>
      </c>
      <c r="D916" s="260">
        <v>2</v>
      </c>
      <c r="E916" s="249"/>
      <c r="F916" s="249"/>
      <c r="G916" s="249"/>
      <c r="H916" s="249"/>
      <c r="I916" s="249"/>
    </row>
    <row r="917" spans="1:9" x14ac:dyDescent="0.2">
      <c r="A917" s="257">
        <v>816</v>
      </c>
      <c r="B917" s="258">
        <v>14033</v>
      </c>
      <c r="C917" s="259" t="s">
        <v>397</v>
      </c>
      <c r="D917" s="260">
        <v>1</v>
      </c>
      <c r="E917" s="249"/>
      <c r="F917" s="249"/>
      <c r="G917" s="249"/>
      <c r="H917" s="249"/>
      <c r="I917" s="249"/>
    </row>
    <row r="918" spans="1:9" x14ac:dyDescent="0.2">
      <c r="A918" s="257">
        <v>817</v>
      </c>
      <c r="B918" s="258">
        <v>14034</v>
      </c>
      <c r="C918" s="259" t="s">
        <v>398</v>
      </c>
      <c r="D918" s="260" t="s">
        <v>210</v>
      </c>
      <c r="E918" s="249"/>
      <c r="F918" s="249"/>
      <c r="G918" s="249"/>
      <c r="H918" s="249"/>
      <c r="I918" s="249"/>
    </row>
    <row r="919" spans="1:9" x14ac:dyDescent="0.2">
      <c r="A919" s="257">
        <v>818</v>
      </c>
      <c r="B919" s="258">
        <v>14035</v>
      </c>
      <c r="C919" s="259" t="s">
        <v>397</v>
      </c>
      <c r="D919" s="260">
        <v>2</v>
      </c>
      <c r="E919" s="249"/>
      <c r="F919" s="249"/>
      <c r="G919" s="249"/>
      <c r="H919" s="249"/>
      <c r="I919" s="249"/>
    </row>
    <row r="920" spans="1:9" x14ac:dyDescent="0.2">
      <c r="A920" s="257">
        <v>818</v>
      </c>
      <c r="B920" s="258">
        <v>14036</v>
      </c>
      <c r="C920" s="259" t="s">
        <v>397</v>
      </c>
      <c r="D920" s="260">
        <v>1</v>
      </c>
      <c r="E920" s="249"/>
      <c r="F920" s="249"/>
      <c r="G920" s="249"/>
      <c r="H920" s="249"/>
      <c r="I920" s="249"/>
    </row>
    <row r="921" spans="1:9" x14ac:dyDescent="0.2">
      <c r="A921" s="257">
        <v>819</v>
      </c>
      <c r="B921" s="258">
        <v>14037</v>
      </c>
      <c r="C921" s="259" t="s">
        <v>398</v>
      </c>
      <c r="D921" s="260" t="s">
        <v>210</v>
      </c>
      <c r="E921" s="249"/>
      <c r="F921" s="249"/>
      <c r="G921" s="249"/>
      <c r="H921" s="249"/>
      <c r="I921" s="249"/>
    </row>
    <row r="922" spans="1:9" x14ac:dyDescent="0.2">
      <c r="A922" s="257">
        <v>820</v>
      </c>
      <c r="B922" s="258">
        <v>14042</v>
      </c>
      <c r="C922" s="259" t="s">
        <v>397</v>
      </c>
      <c r="D922" s="260">
        <v>2</v>
      </c>
      <c r="E922" s="249"/>
      <c r="F922" s="249"/>
      <c r="G922" s="249"/>
      <c r="H922" s="249"/>
      <c r="I922" s="249"/>
    </row>
    <row r="923" spans="1:9" x14ac:dyDescent="0.2">
      <c r="A923" s="257">
        <v>820</v>
      </c>
      <c r="B923" s="258">
        <v>14043</v>
      </c>
      <c r="C923" s="259" t="s">
        <v>397</v>
      </c>
      <c r="D923" s="260">
        <v>1</v>
      </c>
      <c r="E923" s="249"/>
      <c r="F923" s="249"/>
      <c r="G923" s="249"/>
      <c r="H923" s="249"/>
      <c r="I923" s="249"/>
    </row>
    <row r="924" spans="1:9" x14ac:dyDescent="0.2">
      <c r="A924" s="257">
        <v>821</v>
      </c>
      <c r="B924" s="258">
        <v>14044</v>
      </c>
      <c r="C924" s="259" t="s">
        <v>398</v>
      </c>
      <c r="D924" s="260" t="s">
        <v>210</v>
      </c>
      <c r="E924" s="249"/>
      <c r="F924" s="249"/>
      <c r="G924" s="249"/>
      <c r="H924" s="249"/>
      <c r="I924" s="249"/>
    </row>
    <row r="925" spans="1:9" x14ac:dyDescent="0.2">
      <c r="A925" s="257">
        <v>822</v>
      </c>
      <c r="B925" s="258">
        <v>14045</v>
      </c>
      <c r="C925" s="259" t="s">
        <v>397</v>
      </c>
      <c r="D925" s="260">
        <v>2</v>
      </c>
      <c r="E925" s="249"/>
      <c r="F925" s="249"/>
      <c r="G925" s="249"/>
      <c r="H925" s="249"/>
      <c r="I925" s="249"/>
    </row>
    <row r="926" spans="1:9" x14ac:dyDescent="0.2">
      <c r="A926" s="257">
        <v>822</v>
      </c>
      <c r="B926" s="258">
        <v>14046</v>
      </c>
      <c r="C926" s="259" t="s">
        <v>397</v>
      </c>
      <c r="D926" s="260">
        <v>1</v>
      </c>
      <c r="E926" s="249"/>
      <c r="F926" s="249"/>
      <c r="G926" s="249"/>
      <c r="H926" s="249"/>
      <c r="I926" s="249"/>
    </row>
    <row r="927" spans="1:9" x14ac:dyDescent="0.2">
      <c r="A927" s="257">
        <v>823</v>
      </c>
      <c r="B927" s="258">
        <v>14047</v>
      </c>
      <c r="C927" s="259" t="s">
        <v>398</v>
      </c>
      <c r="D927" s="260" t="s">
        <v>210</v>
      </c>
      <c r="E927" s="249"/>
      <c r="F927" s="249"/>
      <c r="G927" s="249"/>
      <c r="H927" s="249"/>
      <c r="I927" s="249"/>
    </row>
    <row r="928" spans="1:9" x14ac:dyDescent="0.2">
      <c r="A928" s="257">
        <v>824</v>
      </c>
      <c r="B928" s="258">
        <v>14048</v>
      </c>
      <c r="C928" s="259" t="s">
        <v>397</v>
      </c>
      <c r="D928" s="260">
        <v>2</v>
      </c>
      <c r="E928" s="249"/>
      <c r="F928" s="249"/>
      <c r="G928" s="249"/>
      <c r="H928" s="249"/>
      <c r="I928" s="249"/>
    </row>
    <row r="929" spans="1:9" x14ac:dyDescent="0.2">
      <c r="A929" s="257">
        <v>824</v>
      </c>
      <c r="B929" s="258">
        <v>14049</v>
      </c>
      <c r="C929" s="259" t="s">
        <v>397</v>
      </c>
      <c r="D929" s="260">
        <v>1</v>
      </c>
      <c r="E929" s="249"/>
      <c r="F929" s="249"/>
      <c r="G929" s="249"/>
      <c r="H929" s="249"/>
      <c r="I929" s="249"/>
    </row>
    <row r="930" spans="1:9" x14ac:dyDescent="0.2">
      <c r="A930" s="257">
        <v>825</v>
      </c>
      <c r="B930" s="258">
        <v>14050</v>
      </c>
      <c r="C930" s="259" t="s">
        <v>398</v>
      </c>
      <c r="D930" s="260" t="s">
        <v>210</v>
      </c>
      <c r="E930" s="249"/>
      <c r="F930" s="249"/>
      <c r="G930" s="249"/>
      <c r="H930" s="249"/>
      <c r="I930" s="249"/>
    </row>
    <row r="931" spans="1:9" x14ac:dyDescent="0.2">
      <c r="A931" s="257">
        <v>826</v>
      </c>
      <c r="B931" s="258">
        <v>14069</v>
      </c>
      <c r="C931" s="259" t="s">
        <v>397</v>
      </c>
      <c r="D931" s="260">
        <v>2</v>
      </c>
      <c r="E931" s="249"/>
      <c r="F931" s="249"/>
      <c r="G931" s="249"/>
      <c r="H931" s="249"/>
      <c r="I931" s="249"/>
    </row>
    <row r="932" spans="1:9" x14ac:dyDescent="0.2">
      <c r="A932" s="257">
        <v>826</v>
      </c>
      <c r="B932" s="258">
        <v>14070</v>
      </c>
      <c r="C932" s="259" t="s">
        <v>397</v>
      </c>
      <c r="D932" s="260">
        <v>1</v>
      </c>
      <c r="E932" s="249"/>
      <c r="F932" s="249"/>
      <c r="G932" s="249"/>
      <c r="H932" s="249"/>
      <c r="I932" s="249"/>
    </row>
    <row r="933" spans="1:9" x14ac:dyDescent="0.2">
      <c r="A933" s="257">
        <v>827</v>
      </c>
      <c r="B933" s="258">
        <v>14071</v>
      </c>
      <c r="C933" s="259" t="s">
        <v>398</v>
      </c>
      <c r="D933" s="260" t="s">
        <v>210</v>
      </c>
      <c r="E933" s="249"/>
      <c r="F933" s="249"/>
      <c r="G933" s="249"/>
      <c r="H933" s="249"/>
      <c r="I933" s="249"/>
    </row>
    <row r="934" spans="1:9" x14ac:dyDescent="0.2">
      <c r="A934" s="257">
        <v>828</v>
      </c>
      <c r="B934" s="258">
        <v>14072</v>
      </c>
      <c r="C934" s="259" t="s">
        <v>397</v>
      </c>
      <c r="D934" s="260">
        <v>2</v>
      </c>
      <c r="E934" s="249"/>
      <c r="F934" s="249"/>
      <c r="G934" s="249"/>
      <c r="H934" s="249"/>
      <c r="I934" s="249"/>
    </row>
    <row r="935" spans="1:9" x14ac:dyDescent="0.2">
      <c r="A935" s="257">
        <v>828</v>
      </c>
      <c r="B935" s="258">
        <v>14073</v>
      </c>
      <c r="C935" s="259" t="s">
        <v>397</v>
      </c>
      <c r="D935" s="260">
        <v>1</v>
      </c>
      <c r="E935" s="249"/>
      <c r="F935" s="249"/>
      <c r="G935" s="249"/>
      <c r="H935" s="249"/>
      <c r="I935" s="249"/>
    </row>
    <row r="936" spans="1:9" x14ac:dyDescent="0.2">
      <c r="A936" s="257">
        <v>829</v>
      </c>
      <c r="B936" s="258">
        <v>14074</v>
      </c>
      <c r="C936" s="259" t="s">
        <v>398</v>
      </c>
      <c r="D936" s="260" t="s">
        <v>210</v>
      </c>
      <c r="E936" s="249"/>
      <c r="F936" s="249"/>
      <c r="G936" s="249"/>
      <c r="H936" s="249"/>
      <c r="I936" s="249"/>
    </row>
    <row r="937" spans="1:9" x14ac:dyDescent="0.2">
      <c r="A937" s="257">
        <v>830</v>
      </c>
      <c r="B937" s="258">
        <v>14075</v>
      </c>
      <c r="C937" s="259" t="s">
        <v>397</v>
      </c>
      <c r="D937" s="260">
        <v>2</v>
      </c>
      <c r="E937" s="249"/>
      <c r="F937" s="249"/>
      <c r="G937" s="249"/>
      <c r="H937" s="249"/>
      <c r="I937" s="249"/>
    </row>
    <row r="938" spans="1:9" x14ac:dyDescent="0.2">
      <c r="A938" s="257">
        <v>830</v>
      </c>
      <c r="B938" s="258">
        <v>14076</v>
      </c>
      <c r="C938" s="259" t="s">
        <v>397</v>
      </c>
      <c r="D938" s="260">
        <v>1</v>
      </c>
      <c r="E938" s="249"/>
      <c r="F938" s="249"/>
      <c r="G938" s="249"/>
      <c r="H938" s="249"/>
      <c r="I938" s="249"/>
    </row>
    <row r="939" spans="1:9" x14ac:dyDescent="0.2">
      <c r="A939" s="257">
        <v>831</v>
      </c>
      <c r="B939" s="258">
        <v>14077</v>
      </c>
      <c r="C939" s="259" t="s">
        <v>398</v>
      </c>
      <c r="D939" s="260" t="s">
        <v>210</v>
      </c>
      <c r="E939" s="249"/>
      <c r="F939" s="249"/>
      <c r="G939" s="249"/>
      <c r="H939" s="249"/>
      <c r="I939" s="249"/>
    </row>
    <row r="940" spans="1:9" x14ac:dyDescent="0.2">
      <c r="A940" s="257">
        <v>832</v>
      </c>
      <c r="B940" s="258">
        <v>14085</v>
      </c>
      <c r="C940" s="259" t="s">
        <v>397</v>
      </c>
      <c r="D940" s="260">
        <v>2</v>
      </c>
      <c r="E940" s="249"/>
      <c r="F940" s="249"/>
      <c r="G940" s="249"/>
      <c r="H940" s="249"/>
      <c r="I940" s="249"/>
    </row>
    <row r="941" spans="1:9" x14ac:dyDescent="0.2">
      <c r="A941" s="257">
        <v>832</v>
      </c>
      <c r="B941" s="258">
        <v>14086</v>
      </c>
      <c r="C941" s="259" t="s">
        <v>397</v>
      </c>
      <c r="D941" s="260">
        <v>1</v>
      </c>
      <c r="E941" s="249"/>
      <c r="F941" s="249"/>
      <c r="G941" s="249"/>
      <c r="H941" s="249"/>
      <c r="I941" s="249"/>
    </row>
    <row r="942" spans="1:9" x14ac:dyDescent="0.2">
      <c r="A942" s="257">
        <v>833</v>
      </c>
      <c r="B942" s="258">
        <v>14087</v>
      </c>
      <c r="C942" s="259" t="s">
        <v>398</v>
      </c>
      <c r="D942" s="260" t="s">
        <v>210</v>
      </c>
      <c r="E942" s="249"/>
      <c r="F942" s="249"/>
      <c r="G942" s="249"/>
      <c r="H942" s="249"/>
      <c r="I942" s="249"/>
    </row>
    <row r="943" spans="1:9" x14ac:dyDescent="0.2">
      <c r="A943" s="257">
        <v>834</v>
      </c>
      <c r="B943" s="258">
        <v>14088</v>
      </c>
      <c r="C943" s="259" t="s">
        <v>397</v>
      </c>
      <c r="D943" s="260">
        <v>2</v>
      </c>
      <c r="E943" s="249"/>
      <c r="F943" s="249"/>
      <c r="G943" s="249"/>
      <c r="H943" s="249"/>
      <c r="I943" s="249"/>
    </row>
    <row r="944" spans="1:9" x14ac:dyDescent="0.2">
      <c r="A944" s="257">
        <v>834</v>
      </c>
      <c r="B944" s="258">
        <v>14089</v>
      </c>
      <c r="C944" s="259" t="s">
        <v>397</v>
      </c>
      <c r="D944" s="260">
        <v>1</v>
      </c>
      <c r="E944" s="249"/>
      <c r="F944" s="249"/>
      <c r="G944" s="249"/>
      <c r="H944" s="249"/>
      <c r="I944" s="249"/>
    </row>
    <row r="945" spans="1:9" x14ac:dyDescent="0.2">
      <c r="A945" s="257">
        <v>835</v>
      </c>
      <c r="B945" s="258">
        <v>14090</v>
      </c>
      <c r="C945" s="259" t="s">
        <v>398</v>
      </c>
      <c r="D945" s="260" t="s">
        <v>210</v>
      </c>
      <c r="E945" s="249"/>
      <c r="F945" s="249"/>
      <c r="G945" s="249"/>
      <c r="H945" s="249"/>
      <c r="I945" s="249"/>
    </row>
    <row r="946" spans="1:9" x14ac:dyDescent="0.2">
      <c r="A946" s="257">
        <v>836</v>
      </c>
      <c r="B946" s="258">
        <v>14091</v>
      </c>
      <c r="C946" s="259" t="s">
        <v>397</v>
      </c>
      <c r="D946" s="260">
        <v>2</v>
      </c>
      <c r="E946" s="249"/>
      <c r="F946" s="249"/>
      <c r="G946" s="249"/>
      <c r="H946" s="249"/>
      <c r="I946" s="249"/>
    </row>
    <row r="947" spans="1:9" x14ac:dyDescent="0.2">
      <c r="A947" s="257">
        <v>836</v>
      </c>
      <c r="B947" s="258">
        <v>14092</v>
      </c>
      <c r="C947" s="259" t="s">
        <v>397</v>
      </c>
      <c r="D947" s="260">
        <v>1</v>
      </c>
      <c r="E947" s="249"/>
      <c r="F947" s="249"/>
      <c r="G947" s="249"/>
      <c r="H947" s="249"/>
      <c r="I947" s="249"/>
    </row>
    <row r="948" spans="1:9" x14ac:dyDescent="0.2">
      <c r="A948" s="257">
        <v>837</v>
      </c>
      <c r="B948" s="258">
        <v>14093</v>
      </c>
      <c r="C948" s="259" t="s">
        <v>398</v>
      </c>
      <c r="D948" s="260" t="s">
        <v>210</v>
      </c>
      <c r="E948" s="249"/>
      <c r="F948" s="249"/>
      <c r="G948" s="249"/>
      <c r="H948" s="249"/>
      <c r="I948" s="249"/>
    </row>
    <row r="949" spans="1:9" x14ac:dyDescent="0.2">
      <c r="A949" s="257">
        <v>838</v>
      </c>
      <c r="B949" s="258">
        <v>14094</v>
      </c>
      <c r="C949" s="259" t="s">
        <v>397</v>
      </c>
      <c r="D949" s="260">
        <v>2</v>
      </c>
      <c r="E949" s="249"/>
      <c r="F949" s="249"/>
      <c r="G949" s="249"/>
      <c r="H949" s="249"/>
      <c r="I949" s="249"/>
    </row>
    <row r="950" spans="1:9" x14ac:dyDescent="0.2">
      <c r="A950" s="257">
        <v>838</v>
      </c>
      <c r="B950" s="258">
        <v>14095</v>
      </c>
      <c r="C950" s="259" t="s">
        <v>397</v>
      </c>
      <c r="D950" s="260">
        <v>1</v>
      </c>
      <c r="E950" s="249"/>
      <c r="F950" s="249"/>
      <c r="G950" s="249"/>
      <c r="H950" s="249"/>
      <c r="I950" s="249"/>
    </row>
    <row r="951" spans="1:9" x14ac:dyDescent="0.2">
      <c r="A951" s="257">
        <v>839</v>
      </c>
      <c r="B951" s="258">
        <v>14096</v>
      </c>
      <c r="C951" s="259" t="s">
        <v>398</v>
      </c>
      <c r="D951" s="260" t="s">
        <v>210</v>
      </c>
      <c r="E951" s="249"/>
      <c r="F951" s="249"/>
      <c r="G951" s="249"/>
      <c r="H951" s="249"/>
      <c r="I951" s="249"/>
    </row>
    <row r="952" spans="1:9" x14ac:dyDescent="0.2">
      <c r="A952" s="257">
        <v>840</v>
      </c>
      <c r="B952" s="258">
        <v>14110</v>
      </c>
      <c r="C952" s="259" t="s">
        <v>397</v>
      </c>
      <c r="D952" s="260">
        <v>2</v>
      </c>
      <c r="E952" s="249"/>
      <c r="F952" s="249"/>
      <c r="G952" s="249"/>
      <c r="H952" s="249"/>
      <c r="I952" s="249"/>
    </row>
    <row r="953" spans="1:9" x14ac:dyDescent="0.2">
      <c r="A953" s="257">
        <v>840</v>
      </c>
      <c r="B953" s="258">
        <v>14111</v>
      </c>
      <c r="C953" s="259" t="s">
        <v>397</v>
      </c>
      <c r="D953" s="260">
        <v>1</v>
      </c>
      <c r="E953" s="249"/>
      <c r="F953" s="249"/>
      <c r="G953" s="249"/>
      <c r="H953" s="249"/>
      <c r="I953" s="249"/>
    </row>
    <row r="954" spans="1:9" x14ac:dyDescent="0.2">
      <c r="A954" s="257">
        <v>841</v>
      </c>
      <c r="B954" s="258">
        <v>14112</v>
      </c>
      <c r="C954" s="259" t="s">
        <v>398</v>
      </c>
      <c r="D954" s="260" t="s">
        <v>210</v>
      </c>
      <c r="E954" s="249"/>
      <c r="F954" s="249"/>
      <c r="G954" s="249"/>
      <c r="H954" s="249"/>
      <c r="I954" s="249"/>
    </row>
    <row r="955" spans="1:9" x14ac:dyDescent="0.2">
      <c r="A955" s="257">
        <v>842</v>
      </c>
      <c r="B955" s="258">
        <v>14113</v>
      </c>
      <c r="C955" s="259" t="s">
        <v>397</v>
      </c>
      <c r="D955" s="260">
        <v>2</v>
      </c>
      <c r="E955" s="249"/>
      <c r="F955" s="249"/>
      <c r="G955" s="249"/>
      <c r="H955" s="249"/>
      <c r="I955" s="249"/>
    </row>
    <row r="956" spans="1:9" x14ac:dyDescent="0.2">
      <c r="A956" s="257">
        <v>842</v>
      </c>
      <c r="B956" s="258">
        <v>14114</v>
      </c>
      <c r="C956" s="259" t="s">
        <v>397</v>
      </c>
      <c r="D956" s="260">
        <v>1</v>
      </c>
      <c r="E956" s="249"/>
      <c r="F956" s="249"/>
      <c r="G956" s="249"/>
      <c r="H956" s="249"/>
      <c r="I956" s="249"/>
    </row>
    <row r="957" spans="1:9" x14ac:dyDescent="0.2">
      <c r="A957" s="257">
        <v>843</v>
      </c>
      <c r="B957" s="258">
        <v>14115</v>
      </c>
      <c r="C957" s="259" t="s">
        <v>398</v>
      </c>
      <c r="D957" s="260" t="s">
        <v>210</v>
      </c>
      <c r="E957" s="249"/>
      <c r="F957" s="249"/>
      <c r="G957" s="249"/>
      <c r="H957" s="249"/>
      <c r="I957" s="249"/>
    </row>
    <row r="958" spans="1:9" x14ac:dyDescent="0.2">
      <c r="A958" s="257">
        <v>844</v>
      </c>
      <c r="B958" s="258">
        <v>14116</v>
      </c>
      <c r="C958" s="259" t="s">
        <v>397</v>
      </c>
      <c r="D958" s="260">
        <v>2</v>
      </c>
      <c r="E958" s="249"/>
      <c r="F958" s="249"/>
      <c r="G958" s="249"/>
      <c r="H958" s="249"/>
      <c r="I958" s="249"/>
    </row>
    <row r="959" spans="1:9" x14ac:dyDescent="0.2">
      <c r="A959" s="257">
        <v>844</v>
      </c>
      <c r="B959" s="258">
        <v>14117</v>
      </c>
      <c r="C959" s="259" t="s">
        <v>397</v>
      </c>
      <c r="D959" s="260">
        <v>1</v>
      </c>
      <c r="E959" s="249"/>
      <c r="F959" s="249"/>
      <c r="G959" s="249"/>
      <c r="H959" s="249"/>
      <c r="I959" s="249"/>
    </row>
    <row r="960" spans="1:9" x14ac:dyDescent="0.2">
      <c r="A960" s="257">
        <v>845</v>
      </c>
      <c r="B960" s="258">
        <v>14118</v>
      </c>
      <c r="C960" s="259" t="s">
        <v>398</v>
      </c>
      <c r="D960" s="260" t="s">
        <v>210</v>
      </c>
      <c r="E960" s="249"/>
      <c r="F960" s="249"/>
      <c r="G960" s="249"/>
      <c r="H960" s="249"/>
      <c r="I960" s="249"/>
    </row>
    <row r="961" spans="1:9" x14ac:dyDescent="0.2">
      <c r="A961" s="257">
        <v>846</v>
      </c>
      <c r="B961" s="258">
        <v>14138</v>
      </c>
      <c r="C961" s="259" t="s">
        <v>397</v>
      </c>
      <c r="D961" s="260">
        <v>2</v>
      </c>
      <c r="E961" s="249"/>
      <c r="F961" s="249"/>
      <c r="G961" s="249"/>
      <c r="H961" s="249"/>
      <c r="I961" s="249"/>
    </row>
    <row r="962" spans="1:9" x14ac:dyDescent="0.2">
      <c r="A962" s="257">
        <v>846</v>
      </c>
      <c r="B962" s="258">
        <v>14139</v>
      </c>
      <c r="C962" s="259" t="s">
        <v>397</v>
      </c>
      <c r="D962" s="260">
        <v>1</v>
      </c>
      <c r="E962" s="249"/>
      <c r="F962" s="249"/>
      <c r="G962" s="249"/>
      <c r="H962" s="249"/>
      <c r="I962" s="249"/>
    </row>
    <row r="963" spans="1:9" x14ac:dyDescent="0.2">
      <c r="A963" s="257">
        <v>847</v>
      </c>
      <c r="B963" s="258">
        <v>14140</v>
      </c>
      <c r="C963" s="259" t="s">
        <v>398</v>
      </c>
      <c r="D963" s="260" t="s">
        <v>210</v>
      </c>
      <c r="E963" s="249"/>
      <c r="F963" s="249"/>
      <c r="G963" s="249"/>
      <c r="H963" s="249"/>
      <c r="I963" s="249"/>
    </row>
    <row r="964" spans="1:9" x14ac:dyDescent="0.2">
      <c r="A964" s="257">
        <v>848</v>
      </c>
      <c r="B964" s="258">
        <v>14141</v>
      </c>
      <c r="C964" s="259" t="s">
        <v>397</v>
      </c>
      <c r="D964" s="260">
        <v>2</v>
      </c>
      <c r="E964" s="249"/>
      <c r="F964" s="249"/>
      <c r="G964" s="249"/>
      <c r="H964" s="249"/>
      <c r="I964" s="249"/>
    </row>
    <row r="965" spans="1:9" x14ac:dyDescent="0.2">
      <c r="A965" s="257">
        <v>848</v>
      </c>
      <c r="B965" s="258">
        <v>14142</v>
      </c>
      <c r="C965" s="259" t="s">
        <v>397</v>
      </c>
      <c r="D965" s="260">
        <v>1</v>
      </c>
      <c r="E965" s="249"/>
      <c r="F965" s="249"/>
      <c r="G965" s="249"/>
      <c r="H965" s="249"/>
      <c r="I965" s="249"/>
    </row>
    <row r="966" spans="1:9" x14ac:dyDescent="0.2">
      <c r="A966" s="257">
        <v>849</v>
      </c>
      <c r="B966" s="258">
        <v>14143</v>
      </c>
      <c r="C966" s="259" t="s">
        <v>398</v>
      </c>
      <c r="D966" s="260" t="s">
        <v>210</v>
      </c>
      <c r="E966" s="249"/>
      <c r="F966" s="249"/>
      <c r="G966" s="249"/>
      <c r="H966" s="249"/>
      <c r="I966" s="249"/>
    </row>
    <row r="967" spans="1:9" x14ac:dyDescent="0.2">
      <c r="A967" s="257">
        <v>850</v>
      </c>
      <c r="B967" s="258">
        <v>14014</v>
      </c>
      <c r="C967" s="259" t="s">
        <v>398</v>
      </c>
      <c r="D967" s="260" t="s">
        <v>210</v>
      </c>
      <c r="E967" s="249"/>
      <c r="F967" s="249"/>
      <c r="G967" s="249"/>
      <c r="H967" s="249"/>
      <c r="I967" s="249"/>
    </row>
    <row r="968" spans="1:9" x14ac:dyDescent="0.2">
      <c r="A968" s="257">
        <v>851</v>
      </c>
      <c r="B968" s="258">
        <v>14038</v>
      </c>
      <c r="C968" s="259" t="s">
        <v>398</v>
      </c>
      <c r="D968" s="260" t="s">
        <v>210</v>
      </c>
      <c r="E968" s="249"/>
      <c r="F968" s="249"/>
      <c r="G968" s="249"/>
      <c r="H968" s="249"/>
      <c r="I968" s="249"/>
    </row>
    <row r="969" spans="1:9" x14ac:dyDescent="0.2">
      <c r="A969" s="257">
        <v>852</v>
      </c>
      <c r="B969" s="258">
        <v>14001</v>
      </c>
      <c r="C969" s="259" t="s">
        <v>397</v>
      </c>
      <c r="D969" s="260">
        <v>2</v>
      </c>
      <c r="E969" s="249"/>
      <c r="F969" s="249"/>
      <c r="G969" s="249"/>
      <c r="H969" s="249"/>
      <c r="I969" s="249"/>
    </row>
    <row r="970" spans="1:9" x14ac:dyDescent="0.2">
      <c r="A970" s="257">
        <v>852</v>
      </c>
      <c r="B970" s="258">
        <v>14002</v>
      </c>
      <c r="C970" s="259" t="s">
        <v>397</v>
      </c>
      <c r="D970" s="260">
        <v>1</v>
      </c>
      <c r="E970" s="249"/>
      <c r="F970" s="249"/>
      <c r="G970" s="249"/>
      <c r="H970" s="249"/>
      <c r="I970" s="249"/>
    </row>
    <row r="971" spans="1:9" x14ac:dyDescent="0.2">
      <c r="A971" s="257">
        <v>853</v>
      </c>
      <c r="B971" s="258">
        <v>14081</v>
      </c>
      <c r="C971" s="259" t="s">
        <v>397</v>
      </c>
      <c r="D971" s="260">
        <v>2</v>
      </c>
      <c r="E971" s="249"/>
      <c r="F971" s="249"/>
      <c r="G971" s="249"/>
      <c r="H971" s="249"/>
      <c r="I971" s="249"/>
    </row>
    <row r="972" spans="1:9" x14ac:dyDescent="0.2">
      <c r="A972" s="257">
        <v>853</v>
      </c>
      <c r="B972" s="258">
        <v>14082</v>
      </c>
      <c r="C972" s="259" t="s">
        <v>397</v>
      </c>
      <c r="D972" s="260">
        <v>1</v>
      </c>
      <c r="E972" s="249"/>
      <c r="F972" s="249"/>
      <c r="G972" s="249"/>
      <c r="H972" s="249"/>
      <c r="I972" s="249"/>
    </row>
    <row r="973" spans="1:9" x14ac:dyDescent="0.2">
      <c r="A973" s="257">
        <v>854</v>
      </c>
      <c r="B973" s="258">
        <v>14083</v>
      </c>
      <c r="C973" s="259" t="s">
        <v>397</v>
      </c>
      <c r="D973" s="260">
        <v>2</v>
      </c>
      <c r="E973" s="249"/>
      <c r="F973" s="249"/>
      <c r="G973" s="249"/>
      <c r="H973" s="249"/>
      <c r="I973" s="249"/>
    </row>
    <row r="974" spans="1:9" x14ac:dyDescent="0.2">
      <c r="A974" s="257">
        <v>854</v>
      </c>
      <c r="B974" s="258">
        <v>14084</v>
      </c>
      <c r="C974" s="259" t="s">
        <v>397</v>
      </c>
      <c r="D974" s="260">
        <v>1</v>
      </c>
      <c r="E974" s="249"/>
      <c r="F974" s="249"/>
      <c r="G974" s="249"/>
      <c r="H974" s="249"/>
      <c r="I974" s="249"/>
    </row>
    <row r="975" spans="1:9" x14ac:dyDescent="0.2">
      <c r="A975" s="257">
        <v>855</v>
      </c>
      <c r="B975" s="258">
        <v>14103</v>
      </c>
      <c r="C975" s="259" t="s">
        <v>397</v>
      </c>
      <c r="D975" s="260">
        <v>2</v>
      </c>
      <c r="E975" s="249"/>
      <c r="F975" s="249"/>
      <c r="G975" s="249"/>
      <c r="H975" s="249"/>
      <c r="I975" s="249"/>
    </row>
    <row r="976" spans="1:9" x14ac:dyDescent="0.2">
      <c r="A976" s="257">
        <v>855</v>
      </c>
      <c r="B976" s="258">
        <v>14104</v>
      </c>
      <c r="C976" s="259" t="s">
        <v>397</v>
      </c>
      <c r="D976" s="260">
        <v>1</v>
      </c>
      <c r="E976" s="249"/>
      <c r="F976" s="249"/>
      <c r="G976" s="249"/>
      <c r="H976" s="249"/>
      <c r="I976" s="249"/>
    </row>
    <row r="977" spans="1:9" x14ac:dyDescent="0.2">
      <c r="A977" s="257">
        <v>856</v>
      </c>
      <c r="B977" s="258">
        <v>14105</v>
      </c>
      <c r="C977" s="259" t="s">
        <v>397</v>
      </c>
      <c r="D977" s="260">
        <v>2</v>
      </c>
      <c r="E977" s="249"/>
      <c r="F977" s="249"/>
      <c r="G977" s="249"/>
      <c r="H977" s="249"/>
      <c r="I977" s="249"/>
    </row>
    <row r="978" spans="1:9" x14ac:dyDescent="0.2">
      <c r="A978" s="257">
        <v>856</v>
      </c>
      <c r="B978" s="258">
        <v>14106</v>
      </c>
      <c r="C978" s="259" t="s">
        <v>397</v>
      </c>
      <c r="D978" s="260">
        <v>1</v>
      </c>
      <c r="E978" s="249"/>
      <c r="F978" s="249"/>
      <c r="G978" s="249"/>
      <c r="H978" s="249"/>
      <c r="I978" s="249"/>
    </row>
    <row r="979" spans="1:9" x14ac:dyDescent="0.2">
      <c r="A979" s="257">
        <v>857</v>
      </c>
      <c r="B979" s="258">
        <v>14015</v>
      </c>
      <c r="C979" s="259" t="s">
        <v>397</v>
      </c>
      <c r="D979" s="260">
        <v>2</v>
      </c>
      <c r="E979" s="249"/>
      <c r="F979" s="249"/>
      <c r="G979" s="249"/>
      <c r="H979" s="249"/>
      <c r="I979" s="249"/>
    </row>
    <row r="980" spans="1:9" x14ac:dyDescent="0.2">
      <c r="A980" s="257">
        <v>857</v>
      </c>
      <c r="B980" s="258">
        <v>14016</v>
      </c>
      <c r="C980" s="259" t="s">
        <v>397</v>
      </c>
      <c r="D980" s="260">
        <v>1</v>
      </c>
      <c r="E980" s="249"/>
      <c r="F980" s="249"/>
      <c r="G980" s="249"/>
      <c r="H980" s="249"/>
      <c r="I980" s="249"/>
    </row>
    <row r="981" spans="1:9" x14ac:dyDescent="0.2">
      <c r="A981" s="257">
        <v>858</v>
      </c>
      <c r="B981" s="258">
        <v>14039</v>
      </c>
      <c r="C981" s="259" t="s">
        <v>397</v>
      </c>
      <c r="D981" s="260">
        <v>2</v>
      </c>
      <c r="E981" s="249"/>
      <c r="F981" s="249"/>
      <c r="G981" s="249"/>
      <c r="H981" s="249"/>
      <c r="I981" s="249"/>
    </row>
    <row r="982" spans="1:9" x14ac:dyDescent="0.2">
      <c r="A982" s="257">
        <v>858</v>
      </c>
      <c r="B982" s="258">
        <v>14040</v>
      </c>
      <c r="C982" s="259" t="s">
        <v>397</v>
      </c>
      <c r="D982" s="260">
        <v>1</v>
      </c>
      <c r="E982" s="249"/>
      <c r="F982" s="249"/>
      <c r="G982" s="249"/>
      <c r="H982" s="249"/>
      <c r="I982" s="249"/>
    </row>
    <row r="983" spans="1:9" x14ac:dyDescent="0.2">
      <c r="A983" s="257">
        <v>859</v>
      </c>
      <c r="B983" s="258">
        <v>14003</v>
      </c>
      <c r="C983" s="259" t="s">
        <v>397</v>
      </c>
      <c r="D983" s="260">
        <v>2</v>
      </c>
      <c r="E983" s="249"/>
      <c r="F983" s="249"/>
      <c r="G983" s="249"/>
      <c r="H983" s="249"/>
      <c r="I983" s="249"/>
    </row>
    <row r="984" spans="1:9" x14ac:dyDescent="0.2">
      <c r="A984" s="257">
        <v>859</v>
      </c>
      <c r="B984" s="258">
        <v>14004</v>
      </c>
      <c r="C984" s="259" t="s">
        <v>397</v>
      </c>
      <c r="D984" s="260">
        <v>1</v>
      </c>
      <c r="E984" s="249"/>
      <c r="F984" s="249"/>
      <c r="G984" s="249"/>
      <c r="H984" s="249"/>
      <c r="I984" s="249"/>
    </row>
    <row r="985" spans="1:9" x14ac:dyDescent="0.2">
      <c r="A985" s="257">
        <v>860</v>
      </c>
      <c r="B985" s="258">
        <v>14026</v>
      </c>
      <c r="C985" s="259" t="s">
        <v>397</v>
      </c>
      <c r="D985" s="260">
        <v>2</v>
      </c>
      <c r="E985" s="249"/>
      <c r="F985" s="249"/>
      <c r="G985" s="249"/>
      <c r="H985" s="249"/>
      <c r="I985" s="249"/>
    </row>
    <row r="986" spans="1:9" x14ac:dyDescent="0.2">
      <c r="A986" s="257">
        <v>860</v>
      </c>
      <c r="B986" s="258">
        <v>14027</v>
      </c>
      <c r="C986" s="259" t="s">
        <v>397</v>
      </c>
      <c r="D986" s="260">
        <v>1</v>
      </c>
      <c r="E986" s="249"/>
      <c r="F986" s="249"/>
      <c r="G986" s="249"/>
      <c r="H986" s="249"/>
      <c r="I986" s="249"/>
    </row>
    <row r="987" spans="1:9" x14ac:dyDescent="0.2">
      <c r="A987" s="257">
        <v>861</v>
      </c>
      <c r="B987" s="258">
        <v>14051</v>
      </c>
      <c r="C987" s="259" t="s">
        <v>397</v>
      </c>
      <c r="D987" s="260">
        <v>2</v>
      </c>
      <c r="E987" s="249"/>
      <c r="F987" s="249"/>
      <c r="G987" s="249"/>
      <c r="H987" s="249"/>
      <c r="I987" s="249"/>
    </row>
    <row r="988" spans="1:9" x14ac:dyDescent="0.2">
      <c r="A988" s="257">
        <v>861</v>
      </c>
      <c r="B988" s="258">
        <v>14052</v>
      </c>
      <c r="C988" s="259" t="s">
        <v>397</v>
      </c>
      <c r="D988" s="260">
        <v>1</v>
      </c>
      <c r="E988" s="249"/>
      <c r="F988" s="249"/>
      <c r="G988" s="249"/>
      <c r="H988" s="249"/>
      <c r="I988" s="249"/>
    </row>
    <row r="989" spans="1:9" x14ac:dyDescent="0.2">
      <c r="A989" s="257">
        <v>862</v>
      </c>
      <c r="B989" s="258">
        <v>14107</v>
      </c>
      <c r="C989" s="259" t="s">
        <v>397</v>
      </c>
      <c r="D989" s="260">
        <v>2</v>
      </c>
      <c r="E989" s="249"/>
      <c r="F989" s="249"/>
      <c r="G989" s="249"/>
      <c r="H989" s="249"/>
      <c r="I989" s="249"/>
    </row>
    <row r="990" spans="1:9" x14ac:dyDescent="0.2">
      <c r="A990" s="257">
        <v>862</v>
      </c>
      <c r="B990" s="258">
        <v>14108</v>
      </c>
      <c r="C990" s="259" t="s">
        <v>397</v>
      </c>
      <c r="D990" s="260">
        <v>1</v>
      </c>
      <c r="E990" s="249"/>
      <c r="F990" s="249"/>
      <c r="G990" s="249"/>
      <c r="H990" s="249"/>
      <c r="I990" s="249"/>
    </row>
    <row r="991" spans="1:9" x14ac:dyDescent="0.2">
      <c r="A991" s="257">
        <v>863</v>
      </c>
      <c r="B991" s="258">
        <v>14054</v>
      </c>
      <c r="C991" s="259" t="s">
        <v>397</v>
      </c>
      <c r="D991" s="260">
        <v>2</v>
      </c>
      <c r="E991" s="249"/>
      <c r="F991" s="249"/>
      <c r="G991" s="249"/>
      <c r="H991" s="249"/>
      <c r="I991" s="249"/>
    </row>
    <row r="992" spans="1:9" x14ac:dyDescent="0.2">
      <c r="A992" s="257">
        <v>863</v>
      </c>
      <c r="B992" s="258">
        <v>14055</v>
      </c>
      <c r="C992" s="259" t="s">
        <v>397</v>
      </c>
      <c r="D992" s="260">
        <v>1</v>
      </c>
      <c r="E992" s="249"/>
      <c r="F992" s="249"/>
      <c r="G992" s="249"/>
      <c r="H992" s="249"/>
      <c r="I992" s="249"/>
    </row>
    <row r="993" spans="1:9" x14ac:dyDescent="0.2">
      <c r="A993" s="257">
        <v>864</v>
      </c>
      <c r="B993" s="258">
        <v>14121</v>
      </c>
      <c r="C993" s="259" t="s">
        <v>397</v>
      </c>
      <c r="D993" s="260">
        <v>2</v>
      </c>
      <c r="E993" s="249"/>
      <c r="F993" s="249"/>
      <c r="G993" s="249"/>
      <c r="H993" s="249"/>
      <c r="I993" s="249"/>
    </row>
    <row r="994" spans="1:9" x14ac:dyDescent="0.2">
      <c r="A994" s="257">
        <v>864</v>
      </c>
      <c r="B994" s="258">
        <v>14122</v>
      </c>
      <c r="C994" s="259" t="s">
        <v>397</v>
      </c>
      <c r="D994" s="260">
        <v>1</v>
      </c>
      <c r="E994" s="249"/>
      <c r="F994" s="249"/>
      <c r="G994" s="249"/>
      <c r="H994" s="249"/>
      <c r="I994" s="249"/>
    </row>
    <row r="995" spans="1:9" x14ac:dyDescent="0.2">
      <c r="A995" s="257">
        <v>865</v>
      </c>
      <c r="B995" s="258">
        <v>14057</v>
      </c>
      <c r="C995" s="259" t="s">
        <v>397</v>
      </c>
      <c r="D995" s="260">
        <v>2</v>
      </c>
      <c r="E995" s="249"/>
      <c r="F995" s="249"/>
      <c r="G995" s="249"/>
      <c r="H995" s="249"/>
      <c r="I995" s="249"/>
    </row>
    <row r="996" spans="1:9" x14ac:dyDescent="0.2">
      <c r="A996" s="257">
        <v>865</v>
      </c>
      <c r="B996" s="258">
        <v>14058</v>
      </c>
      <c r="C996" s="259" t="s">
        <v>397</v>
      </c>
      <c r="D996" s="260">
        <v>1</v>
      </c>
      <c r="E996" s="249"/>
      <c r="F996" s="249"/>
      <c r="G996" s="249"/>
      <c r="H996" s="249"/>
      <c r="I996" s="249"/>
    </row>
    <row r="997" spans="1:9" x14ac:dyDescent="0.2">
      <c r="A997" s="257">
        <v>866</v>
      </c>
      <c r="B997" s="258">
        <v>14059</v>
      </c>
      <c r="C997" s="259" t="s">
        <v>398</v>
      </c>
      <c r="D997" s="260" t="s">
        <v>210</v>
      </c>
      <c r="E997" s="249"/>
      <c r="F997" s="249"/>
      <c r="G997" s="249"/>
      <c r="H997" s="249"/>
      <c r="I997" s="249"/>
    </row>
    <row r="998" spans="1:9" x14ac:dyDescent="0.2">
      <c r="A998" s="257">
        <v>867</v>
      </c>
      <c r="B998" s="258">
        <v>14060</v>
      </c>
      <c r="C998" s="259" t="s">
        <v>397</v>
      </c>
      <c r="D998" s="260">
        <v>2</v>
      </c>
      <c r="E998" s="249"/>
      <c r="F998" s="249"/>
      <c r="G998" s="249"/>
      <c r="H998" s="249"/>
      <c r="I998" s="249"/>
    </row>
    <row r="999" spans="1:9" x14ac:dyDescent="0.2">
      <c r="A999" s="257">
        <v>867</v>
      </c>
      <c r="B999" s="258">
        <v>14061</v>
      </c>
      <c r="C999" s="259" t="s">
        <v>397</v>
      </c>
      <c r="D999" s="260">
        <v>1</v>
      </c>
      <c r="E999" s="249"/>
      <c r="F999" s="249"/>
      <c r="G999" s="249"/>
      <c r="H999" s="249"/>
      <c r="I999" s="249"/>
    </row>
    <row r="1000" spans="1:9" x14ac:dyDescent="0.2">
      <c r="A1000" s="257">
        <v>868</v>
      </c>
      <c r="B1000" s="258">
        <v>14062</v>
      </c>
      <c r="C1000" s="259" t="s">
        <v>398</v>
      </c>
      <c r="D1000" s="260" t="s">
        <v>210</v>
      </c>
      <c r="E1000" s="249"/>
      <c r="F1000" s="249"/>
      <c r="G1000" s="249"/>
      <c r="H1000" s="249"/>
      <c r="I1000" s="249"/>
    </row>
    <row r="1001" spans="1:9" x14ac:dyDescent="0.2">
      <c r="A1001" s="257">
        <v>869</v>
      </c>
      <c r="B1001" s="258">
        <v>14063</v>
      </c>
      <c r="C1001" s="259" t="s">
        <v>397</v>
      </c>
      <c r="D1001" s="260">
        <v>2</v>
      </c>
      <c r="E1001" s="249"/>
      <c r="F1001" s="249"/>
      <c r="G1001" s="249"/>
      <c r="H1001" s="249"/>
      <c r="I1001" s="249"/>
    </row>
    <row r="1002" spans="1:9" x14ac:dyDescent="0.2">
      <c r="A1002" s="257">
        <v>869</v>
      </c>
      <c r="B1002" s="258">
        <v>14064</v>
      </c>
      <c r="C1002" s="259" t="s">
        <v>397</v>
      </c>
      <c r="D1002" s="260">
        <v>1</v>
      </c>
      <c r="E1002" s="249"/>
      <c r="F1002" s="249"/>
      <c r="G1002" s="249"/>
      <c r="H1002" s="249"/>
      <c r="I1002" s="249"/>
    </row>
    <row r="1003" spans="1:9" x14ac:dyDescent="0.2">
      <c r="A1003" s="257">
        <v>870</v>
      </c>
      <c r="B1003" s="258">
        <v>14065</v>
      </c>
      <c r="C1003" s="259" t="s">
        <v>398</v>
      </c>
      <c r="D1003" s="260" t="s">
        <v>210</v>
      </c>
      <c r="E1003" s="249"/>
      <c r="F1003" s="249"/>
      <c r="G1003" s="249"/>
      <c r="H1003" s="249"/>
      <c r="I1003" s="249"/>
    </row>
    <row r="1004" spans="1:9" x14ac:dyDescent="0.2">
      <c r="A1004" s="257">
        <v>871</v>
      </c>
      <c r="B1004" s="258">
        <v>14066</v>
      </c>
      <c r="C1004" s="259" t="s">
        <v>397</v>
      </c>
      <c r="D1004" s="260">
        <v>2</v>
      </c>
      <c r="E1004" s="249"/>
      <c r="F1004" s="249"/>
      <c r="G1004" s="249"/>
      <c r="H1004" s="249"/>
      <c r="I1004" s="249"/>
    </row>
    <row r="1005" spans="1:9" x14ac:dyDescent="0.2">
      <c r="A1005" s="257">
        <v>871</v>
      </c>
      <c r="B1005" s="258">
        <v>14067</v>
      </c>
      <c r="C1005" s="259" t="s">
        <v>397</v>
      </c>
      <c r="D1005" s="260">
        <v>1</v>
      </c>
      <c r="E1005" s="249"/>
      <c r="F1005" s="249"/>
      <c r="G1005" s="249"/>
      <c r="H1005" s="249"/>
      <c r="I1005" s="249"/>
    </row>
    <row r="1006" spans="1:9" x14ac:dyDescent="0.2">
      <c r="A1006" s="257">
        <v>872</v>
      </c>
      <c r="B1006" s="258">
        <v>14068</v>
      </c>
      <c r="C1006" s="259" t="s">
        <v>398</v>
      </c>
      <c r="D1006" s="260" t="s">
        <v>210</v>
      </c>
      <c r="E1006" s="249"/>
      <c r="F1006" s="249"/>
      <c r="G1006" s="249"/>
      <c r="H1006" s="249"/>
      <c r="I1006" s="249"/>
    </row>
    <row r="1007" spans="1:9" x14ac:dyDescent="0.2">
      <c r="A1007" s="257">
        <v>873</v>
      </c>
      <c r="B1007" s="258">
        <v>14078</v>
      </c>
      <c r="C1007" s="259" t="s">
        <v>397</v>
      </c>
      <c r="D1007" s="260">
        <v>2</v>
      </c>
      <c r="E1007" s="249"/>
      <c r="F1007" s="249"/>
      <c r="G1007" s="249"/>
      <c r="H1007" s="249"/>
      <c r="I1007" s="249"/>
    </row>
    <row r="1008" spans="1:9" x14ac:dyDescent="0.2">
      <c r="A1008" s="257">
        <v>873</v>
      </c>
      <c r="B1008" s="258">
        <v>14079</v>
      </c>
      <c r="C1008" s="259" t="s">
        <v>397</v>
      </c>
      <c r="D1008" s="260">
        <v>1</v>
      </c>
      <c r="E1008" s="249"/>
      <c r="F1008" s="249"/>
      <c r="G1008" s="249"/>
      <c r="H1008" s="249"/>
      <c r="I1008" s="249"/>
    </row>
    <row r="1009" spans="1:9" x14ac:dyDescent="0.2">
      <c r="A1009" s="257">
        <v>874</v>
      </c>
      <c r="B1009" s="258">
        <v>14080</v>
      </c>
      <c r="C1009" s="259" t="s">
        <v>398</v>
      </c>
      <c r="D1009" s="260" t="s">
        <v>210</v>
      </c>
      <c r="E1009" s="249"/>
      <c r="F1009" s="249"/>
      <c r="G1009" s="249"/>
      <c r="H1009" s="249"/>
      <c r="I1009" s="249"/>
    </row>
    <row r="1010" spans="1:9" x14ac:dyDescent="0.2">
      <c r="A1010" s="257">
        <v>875</v>
      </c>
      <c r="B1010" s="258">
        <v>14100</v>
      </c>
      <c r="C1010" s="259" t="s">
        <v>397</v>
      </c>
      <c r="D1010" s="260">
        <v>2</v>
      </c>
      <c r="E1010" s="249"/>
      <c r="F1010" s="249"/>
      <c r="G1010" s="249"/>
      <c r="H1010" s="249"/>
      <c r="I1010" s="249"/>
    </row>
    <row r="1011" spans="1:9" x14ac:dyDescent="0.2">
      <c r="A1011" s="257">
        <v>875</v>
      </c>
      <c r="B1011" s="258">
        <v>14101</v>
      </c>
      <c r="C1011" s="259" t="s">
        <v>397</v>
      </c>
      <c r="D1011" s="260">
        <v>1</v>
      </c>
      <c r="E1011" s="249"/>
      <c r="F1011" s="249"/>
      <c r="G1011" s="249"/>
      <c r="H1011" s="249"/>
      <c r="I1011" s="249"/>
    </row>
    <row r="1012" spans="1:9" x14ac:dyDescent="0.2">
      <c r="A1012" s="257">
        <v>876</v>
      </c>
      <c r="B1012" s="258">
        <v>14102</v>
      </c>
      <c r="C1012" s="259" t="s">
        <v>398</v>
      </c>
      <c r="D1012" s="260" t="s">
        <v>210</v>
      </c>
      <c r="E1012" s="249"/>
      <c r="F1012" s="249"/>
      <c r="G1012" s="249"/>
      <c r="H1012" s="249"/>
      <c r="I1012" s="249"/>
    </row>
    <row r="1013" spans="1:9" x14ac:dyDescent="0.2">
      <c r="A1013" s="257">
        <v>877</v>
      </c>
      <c r="B1013" s="258">
        <v>14123</v>
      </c>
      <c r="C1013" s="259" t="s">
        <v>397</v>
      </c>
      <c r="D1013" s="260">
        <v>2</v>
      </c>
      <c r="E1013" s="249"/>
      <c r="F1013" s="249"/>
      <c r="G1013" s="249"/>
      <c r="H1013" s="249"/>
      <c r="I1013" s="249"/>
    </row>
    <row r="1014" spans="1:9" x14ac:dyDescent="0.2">
      <c r="A1014" s="257">
        <v>877</v>
      </c>
      <c r="B1014" s="258">
        <v>14124</v>
      </c>
      <c r="C1014" s="259" t="s">
        <v>397</v>
      </c>
      <c r="D1014" s="260">
        <v>1</v>
      </c>
      <c r="E1014" s="249"/>
      <c r="F1014" s="249"/>
      <c r="G1014" s="249"/>
      <c r="H1014" s="249"/>
      <c r="I1014" s="249"/>
    </row>
    <row r="1015" spans="1:9" x14ac:dyDescent="0.2">
      <c r="A1015" s="257">
        <v>878</v>
      </c>
      <c r="B1015" s="258">
        <v>14125</v>
      </c>
      <c r="C1015" s="259" t="s">
        <v>398</v>
      </c>
      <c r="D1015" s="260" t="s">
        <v>210</v>
      </c>
      <c r="E1015" s="249"/>
      <c r="F1015" s="249"/>
      <c r="G1015" s="249"/>
      <c r="H1015" s="249"/>
      <c r="I1015" s="249"/>
    </row>
    <row r="1016" spans="1:9" x14ac:dyDescent="0.2">
      <c r="A1016" s="257">
        <v>879</v>
      </c>
      <c r="B1016" s="258">
        <v>14126</v>
      </c>
      <c r="C1016" s="259" t="s">
        <v>397</v>
      </c>
      <c r="D1016" s="260">
        <v>2</v>
      </c>
      <c r="E1016" s="249"/>
      <c r="F1016" s="249"/>
      <c r="G1016" s="249"/>
      <c r="H1016" s="249"/>
      <c r="I1016" s="249"/>
    </row>
    <row r="1017" spans="1:9" x14ac:dyDescent="0.2">
      <c r="A1017" s="257">
        <v>879</v>
      </c>
      <c r="B1017" s="258">
        <v>14127</v>
      </c>
      <c r="C1017" s="259" t="s">
        <v>397</v>
      </c>
      <c r="D1017" s="260">
        <v>1</v>
      </c>
      <c r="E1017" s="249"/>
      <c r="F1017" s="249"/>
      <c r="G1017" s="249"/>
      <c r="H1017" s="249"/>
      <c r="I1017" s="249"/>
    </row>
    <row r="1018" spans="1:9" x14ac:dyDescent="0.2">
      <c r="A1018" s="257">
        <v>880</v>
      </c>
      <c r="B1018" s="258">
        <v>14128</v>
      </c>
      <c r="C1018" s="259" t="s">
        <v>398</v>
      </c>
      <c r="D1018" s="260" t="s">
        <v>210</v>
      </c>
      <c r="E1018" s="249"/>
      <c r="F1018" s="249"/>
      <c r="G1018" s="249"/>
      <c r="H1018" s="249"/>
      <c r="I1018" s="249"/>
    </row>
    <row r="1019" spans="1:9" x14ac:dyDescent="0.2">
      <c r="A1019" s="257">
        <v>881</v>
      </c>
      <c r="B1019" s="258">
        <v>14129</v>
      </c>
      <c r="C1019" s="259" t="s">
        <v>397</v>
      </c>
      <c r="D1019" s="260">
        <v>2</v>
      </c>
      <c r="E1019" s="249"/>
      <c r="F1019" s="249"/>
      <c r="G1019" s="249"/>
      <c r="H1019" s="249"/>
      <c r="I1019" s="249"/>
    </row>
    <row r="1020" spans="1:9" x14ac:dyDescent="0.2">
      <c r="A1020" s="257">
        <v>881</v>
      </c>
      <c r="B1020" s="258">
        <v>14130</v>
      </c>
      <c r="C1020" s="259" t="s">
        <v>397</v>
      </c>
      <c r="D1020" s="260">
        <v>1</v>
      </c>
      <c r="E1020" s="249"/>
      <c r="F1020" s="249"/>
      <c r="G1020" s="249"/>
      <c r="H1020" s="249"/>
      <c r="I1020" s="249"/>
    </row>
    <row r="1021" spans="1:9" x14ac:dyDescent="0.2">
      <c r="A1021" s="257">
        <v>882</v>
      </c>
      <c r="B1021" s="258">
        <v>14131</v>
      </c>
      <c r="C1021" s="259" t="s">
        <v>398</v>
      </c>
      <c r="D1021" s="260" t="s">
        <v>210</v>
      </c>
      <c r="E1021" s="249"/>
      <c r="F1021" s="249"/>
      <c r="G1021" s="249"/>
      <c r="H1021" s="249"/>
      <c r="I1021" s="249"/>
    </row>
    <row r="1022" spans="1:9" x14ac:dyDescent="0.2">
      <c r="A1022" s="257">
        <v>883</v>
      </c>
      <c r="B1022" s="258">
        <v>14132</v>
      </c>
      <c r="C1022" s="259" t="s">
        <v>397</v>
      </c>
      <c r="D1022" s="260">
        <v>2</v>
      </c>
      <c r="E1022" s="249"/>
      <c r="F1022" s="249"/>
      <c r="G1022" s="249"/>
      <c r="H1022" s="249"/>
      <c r="I1022" s="249"/>
    </row>
    <row r="1023" spans="1:9" x14ac:dyDescent="0.2">
      <c r="A1023" s="257">
        <v>883</v>
      </c>
      <c r="B1023" s="258">
        <v>14133</v>
      </c>
      <c r="C1023" s="259" t="s">
        <v>397</v>
      </c>
      <c r="D1023" s="260">
        <v>1</v>
      </c>
      <c r="E1023" s="249"/>
      <c r="F1023" s="249"/>
      <c r="G1023" s="249"/>
      <c r="H1023" s="249"/>
      <c r="I1023" s="249"/>
    </row>
    <row r="1024" spans="1:9" x14ac:dyDescent="0.2">
      <c r="A1024" s="257">
        <v>884</v>
      </c>
      <c r="B1024" s="258">
        <v>14134</v>
      </c>
      <c r="C1024" s="259" t="s">
        <v>398</v>
      </c>
      <c r="D1024" s="260" t="s">
        <v>210</v>
      </c>
      <c r="E1024" s="249"/>
      <c r="F1024" s="249"/>
      <c r="G1024" s="249"/>
      <c r="H1024" s="249"/>
      <c r="I1024" s="249"/>
    </row>
    <row r="1025" spans="1:9" x14ac:dyDescent="0.2">
      <c r="A1025" s="257">
        <v>885</v>
      </c>
      <c r="B1025" s="258">
        <v>14135</v>
      </c>
      <c r="C1025" s="259" t="s">
        <v>397</v>
      </c>
      <c r="D1025" s="260">
        <v>2</v>
      </c>
      <c r="E1025" s="249"/>
      <c r="F1025" s="249"/>
      <c r="G1025" s="249"/>
      <c r="H1025" s="249"/>
      <c r="I1025" s="249"/>
    </row>
    <row r="1026" spans="1:9" x14ac:dyDescent="0.2">
      <c r="A1026" s="257">
        <v>885</v>
      </c>
      <c r="B1026" s="258">
        <v>14136</v>
      </c>
      <c r="C1026" s="259" t="s">
        <v>397</v>
      </c>
      <c r="D1026" s="260">
        <v>1</v>
      </c>
      <c r="E1026" s="249"/>
      <c r="F1026" s="249"/>
      <c r="G1026" s="249"/>
      <c r="H1026" s="249"/>
      <c r="I1026" s="249"/>
    </row>
    <row r="1027" spans="1:9" x14ac:dyDescent="0.2">
      <c r="A1027" s="257">
        <v>886</v>
      </c>
      <c r="B1027" s="258">
        <v>14137</v>
      </c>
      <c r="C1027" s="259" t="s">
        <v>398</v>
      </c>
      <c r="D1027" s="260" t="s">
        <v>210</v>
      </c>
      <c r="E1027" s="249"/>
      <c r="F1027" s="249"/>
      <c r="G1027" s="249"/>
      <c r="H1027" s="249"/>
      <c r="I1027" s="249"/>
    </row>
    <row r="1028" spans="1:9" x14ac:dyDescent="0.2">
      <c r="A1028" s="257">
        <v>887</v>
      </c>
      <c r="B1028" s="258">
        <v>14144</v>
      </c>
      <c r="C1028" s="259" t="s">
        <v>397</v>
      </c>
      <c r="D1028" s="260">
        <v>2</v>
      </c>
      <c r="E1028" s="249"/>
      <c r="F1028" s="249"/>
      <c r="G1028" s="249"/>
      <c r="H1028" s="249"/>
      <c r="I1028" s="249"/>
    </row>
    <row r="1029" spans="1:9" x14ac:dyDescent="0.2">
      <c r="A1029" s="257">
        <v>887</v>
      </c>
      <c r="B1029" s="258">
        <v>14145</v>
      </c>
      <c r="C1029" s="259" t="s">
        <v>397</v>
      </c>
      <c r="D1029" s="260">
        <v>1</v>
      </c>
      <c r="E1029" s="249"/>
      <c r="F1029" s="249"/>
      <c r="G1029" s="249"/>
      <c r="H1029" s="249"/>
      <c r="I1029" s="249"/>
    </row>
    <row r="1030" spans="1:9" x14ac:dyDescent="0.2">
      <c r="A1030" s="257">
        <v>888</v>
      </c>
      <c r="B1030" s="258">
        <v>14146</v>
      </c>
      <c r="C1030" s="259" t="s">
        <v>398</v>
      </c>
      <c r="D1030" s="260" t="s">
        <v>210</v>
      </c>
      <c r="E1030" s="249"/>
      <c r="F1030" s="249"/>
      <c r="G1030" s="249"/>
      <c r="H1030" s="249"/>
      <c r="I1030" s="249"/>
    </row>
    <row r="1031" spans="1:9" x14ac:dyDescent="0.2">
      <c r="A1031" s="257">
        <v>889</v>
      </c>
      <c r="B1031" s="258">
        <v>278</v>
      </c>
      <c r="C1031" s="259" t="s">
        <v>397</v>
      </c>
      <c r="D1031" s="260">
        <v>2</v>
      </c>
      <c r="E1031" s="249"/>
      <c r="F1031" s="249"/>
      <c r="G1031" s="249"/>
      <c r="H1031" s="249"/>
      <c r="I1031" s="249"/>
    </row>
    <row r="1032" spans="1:9" x14ac:dyDescent="0.2">
      <c r="A1032" s="257">
        <v>889</v>
      </c>
      <c r="B1032" s="258">
        <v>289</v>
      </c>
      <c r="C1032" s="259" t="s">
        <v>397</v>
      </c>
      <c r="D1032" s="260">
        <v>1</v>
      </c>
      <c r="E1032" s="249"/>
      <c r="F1032" s="249"/>
      <c r="G1032" s="249"/>
      <c r="H1032" s="249"/>
      <c r="I1032" s="249"/>
    </row>
    <row r="1033" spans="1:9" x14ac:dyDescent="0.2">
      <c r="A1033" s="257">
        <v>890</v>
      </c>
      <c r="B1033" s="258">
        <v>14028</v>
      </c>
      <c r="C1033" s="259" t="s">
        <v>398</v>
      </c>
      <c r="D1033" s="260" t="s">
        <v>210</v>
      </c>
      <c r="E1033" s="249"/>
      <c r="F1033" s="249"/>
      <c r="G1033" s="249"/>
      <c r="H1033" s="249"/>
      <c r="I1033" s="249"/>
    </row>
    <row r="1034" spans="1:9" x14ac:dyDescent="0.2">
      <c r="A1034" s="257">
        <v>891</v>
      </c>
      <c r="B1034" s="258">
        <v>14099</v>
      </c>
      <c r="C1034" s="259" t="s">
        <v>398</v>
      </c>
      <c r="D1034" s="260" t="s">
        <v>210</v>
      </c>
      <c r="E1034" s="249"/>
      <c r="F1034" s="249"/>
      <c r="G1034" s="249"/>
      <c r="H1034" s="249"/>
      <c r="I1034" s="249"/>
    </row>
    <row r="1035" spans="1:9" x14ac:dyDescent="0.2">
      <c r="A1035" s="257">
        <v>892</v>
      </c>
      <c r="B1035" s="258">
        <v>14119</v>
      </c>
      <c r="C1035" s="259" t="s">
        <v>398</v>
      </c>
      <c r="D1035" s="260" t="s">
        <v>210</v>
      </c>
      <c r="E1035" s="249"/>
      <c r="F1035" s="249"/>
      <c r="G1035" s="249"/>
      <c r="H1035" s="249"/>
      <c r="I1035" s="249"/>
    </row>
    <row r="1036" spans="1:9" x14ac:dyDescent="0.2">
      <c r="A1036" s="257">
        <v>893</v>
      </c>
      <c r="B1036" s="258">
        <v>14120</v>
      </c>
      <c r="C1036" s="259" t="s">
        <v>398</v>
      </c>
      <c r="D1036" s="260" t="s">
        <v>210</v>
      </c>
      <c r="E1036" s="249"/>
      <c r="F1036" s="249"/>
      <c r="G1036" s="249"/>
      <c r="H1036" s="249"/>
      <c r="I1036" s="249"/>
    </row>
    <row r="1037" spans="1:9" x14ac:dyDescent="0.2">
      <c r="A1037" s="257">
        <v>894</v>
      </c>
      <c r="B1037" s="258">
        <v>300</v>
      </c>
      <c r="C1037" s="259" t="s">
        <v>355</v>
      </c>
      <c r="D1037" s="260" t="s">
        <v>210</v>
      </c>
      <c r="E1037" s="249"/>
      <c r="F1037" s="249"/>
      <c r="G1037" s="249"/>
      <c r="H1037" s="249"/>
      <c r="I1037" s="249"/>
    </row>
    <row r="1038" spans="1:9" x14ac:dyDescent="0.2">
      <c r="A1038" s="257">
        <v>895</v>
      </c>
      <c r="B1038" s="258">
        <v>311</v>
      </c>
      <c r="C1038" s="259" t="s">
        <v>355</v>
      </c>
      <c r="D1038" s="260" t="s">
        <v>210</v>
      </c>
      <c r="E1038" s="249"/>
      <c r="F1038" s="249"/>
      <c r="G1038" s="249"/>
      <c r="H1038" s="249"/>
      <c r="I1038" s="249"/>
    </row>
    <row r="1039" spans="1:9" x14ac:dyDescent="0.2">
      <c r="A1039" s="257">
        <v>896</v>
      </c>
      <c r="B1039" s="258">
        <v>312</v>
      </c>
      <c r="C1039" s="259" t="s">
        <v>355</v>
      </c>
      <c r="D1039" s="260" t="s">
        <v>210</v>
      </c>
      <c r="E1039" s="249"/>
      <c r="F1039" s="249"/>
      <c r="G1039" s="249"/>
      <c r="H1039" s="249"/>
      <c r="I1039" s="249"/>
    </row>
    <row r="1040" spans="1:9" x14ac:dyDescent="0.2">
      <c r="A1040" s="257">
        <v>897</v>
      </c>
      <c r="B1040" s="258">
        <v>14097</v>
      </c>
      <c r="C1040" s="259" t="s">
        <v>398</v>
      </c>
      <c r="D1040" s="260" t="s">
        <v>210</v>
      </c>
      <c r="E1040" s="249"/>
      <c r="F1040" s="249"/>
      <c r="G1040" s="249"/>
      <c r="H1040" s="249"/>
      <c r="I1040" s="249"/>
    </row>
    <row r="1041" spans="1:9" x14ac:dyDescent="0.2">
      <c r="A1041" s="257">
        <v>898</v>
      </c>
      <c r="B1041" s="258">
        <v>14098</v>
      </c>
      <c r="C1041" s="259" t="s">
        <v>398</v>
      </c>
      <c r="D1041" s="260" t="s">
        <v>210</v>
      </c>
      <c r="E1041" s="249"/>
      <c r="F1041" s="249"/>
      <c r="G1041" s="249"/>
      <c r="H1041" s="249"/>
      <c r="I1041" s="249"/>
    </row>
    <row r="1042" spans="1:9" x14ac:dyDescent="0.2">
      <c r="A1042" s="257">
        <v>899</v>
      </c>
      <c r="B1042" s="258">
        <v>281</v>
      </c>
      <c r="C1042" s="259" t="s">
        <v>399</v>
      </c>
      <c r="D1042" s="260" t="s">
        <v>210</v>
      </c>
      <c r="E1042" s="249"/>
      <c r="F1042" s="249"/>
      <c r="G1042" s="249"/>
      <c r="H1042" s="249"/>
      <c r="I1042" s="249"/>
    </row>
    <row r="1043" spans="1:9" x14ac:dyDescent="0.2">
      <c r="A1043" s="257">
        <v>900</v>
      </c>
      <c r="B1043" s="258">
        <v>282</v>
      </c>
      <c r="C1043" s="259" t="s">
        <v>399</v>
      </c>
      <c r="D1043" s="260" t="s">
        <v>210</v>
      </c>
      <c r="E1043" s="249"/>
      <c r="F1043" s="249"/>
      <c r="G1043" s="249"/>
      <c r="H1043" s="249"/>
      <c r="I1043" s="249"/>
    </row>
    <row r="1044" spans="1:9" x14ac:dyDescent="0.2">
      <c r="A1044" s="257">
        <v>901</v>
      </c>
      <c r="B1044" s="258">
        <v>283</v>
      </c>
      <c r="C1044" s="259" t="s">
        <v>399</v>
      </c>
      <c r="D1044" s="260" t="s">
        <v>210</v>
      </c>
      <c r="E1044" s="249"/>
      <c r="F1044" s="249"/>
      <c r="G1044" s="249"/>
      <c r="H1044" s="249"/>
      <c r="I1044" s="249"/>
    </row>
    <row r="1045" spans="1:9" x14ac:dyDescent="0.2">
      <c r="A1045" s="257">
        <v>902</v>
      </c>
      <c r="B1045" s="258">
        <v>284</v>
      </c>
      <c r="C1045" s="259" t="s">
        <v>399</v>
      </c>
      <c r="D1045" s="260" t="s">
        <v>210</v>
      </c>
      <c r="E1045" s="249"/>
      <c r="F1045" s="249"/>
      <c r="G1045" s="249"/>
      <c r="H1045" s="249"/>
      <c r="I1045" s="249"/>
    </row>
    <row r="1046" spans="1:9" x14ac:dyDescent="0.2">
      <c r="A1046" s="257">
        <v>903</v>
      </c>
      <c r="B1046" s="258">
        <v>285</v>
      </c>
      <c r="C1046" s="259" t="s">
        <v>399</v>
      </c>
      <c r="D1046" s="260" t="s">
        <v>210</v>
      </c>
      <c r="E1046" s="249"/>
      <c r="F1046" s="249"/>
      <c r="G1046" s="249"/>
      <c r="H1046" s="249"/>
      <c r="I1046" s="249"/>
    </row>
    <row r="1047" spans="1:9" x14ac:dyDescent="0.2">
      <c r="A1047" s="257">
        <v>904</v>
      </c>
      <c r="B1047" s="258">
        <v>286</v>
      </c>
      <c r="C1047" s="259" t="s">
        <v>400</v>
      </c>
      <c r="D1047" s="260" t="s">
        <v>210</v>
      </c>
      <c r="E1047" s="249"/>
      <c r="F1047" s="249"/>
      <c r="G1047" s="249"/>
      <c r="H1047" s="249"/>
      <c r="I1047" s="249"/>
    </row>
    <row r="1048" spans="1:9" x14ac:dyDescent="0.2">
      <c r="A1048" s="257">
        <v>905</v>
      </c>
      <c r="B1048" s="258">
        <v>287</v>
      </c>
      <c r="C1048" s="259" t="s">
        <v>400</v>
      </c>
      <c r="D1048" s="260" t="s">
        <v>210</v>
      </c>
      <c r="E1048" s="249"/>
      <c r="F1048" s="249"/>
      <c r="G1048" s="249"/>
      <c r="H1048" s="249"/>
      <c r="I1048" s="249"/>
    </row>
    <row r="1049" spans="1:9" x14ac:dyDescent="0.2">
      <c r="A1049" s="257">
        <v>906</v>
      </c>
      <c r="B1049" s="258">
        <v>288</v>
      </c>
      <c r="C1049" s="259" t="s">
        <v>400</v>
      </c>
      <c r="D1049" s="260" t="s">
        <v>210</v>
      </c>
      <c r="E1049" s="249"/>
      <c r="F1049" s="249"/>
      <c r="G1049" s="249"/>
      <c r="H1049" s="249"/>
      <c r="I1049" s="249"/>
    </row>
    <row r="1050" spans="1:9" x14ac:dyDescent="0.2">
      <c r="A1050" s="257">
        <v>907</v>
      </c>
      <c r="B1050" s="258">
        <v>292</v>
      </c>
      <c r="C1050" s="259" t="s">
        <v>401</v>
      </c>
      <c r="D1050" s="260" t="s">
        <v>210</v>
      </c>
      <c r="E1050" s="249"/>
      <c r="F1050" s="249"/>
      <c r="G1050" s="249"/>
      <c r="H1050" s="249"/>
      <c r="I1050" s="249"/>
    </row>
    <row r="1051" spans="1:9" x14ac:dyDescent="0.2">
      <c r="A1051" s="257">
        <v>908</v>
      </c>
      <c r="B1051" s="258">
        <v>293</v>
      </c>
      <c r="C1051" s="259" t="s">
        <v>401</v>
      </c>
      <c r="D1051" s="260" t="s">
        <v>210</v>
      </c>
      <c r="E1051" s="249"/>
      <c r="F1051" s="249"/>
      <c r="G1051" s="249"/>
      <c r="H1051" s="249"/>
      <c r="I1051" s="249"/>
    </row>
    <row r="1052" spans="1:9" x14ac:dyDescent="0.2">
      <c r="A1052" s="257">
        <v>909</v>
      </c>
      <c r="B1052" s="258">
        <v>294</v>
      </c>
      <c r="C1052" s="259" t="s">
        <v>401</v>
      </c>
      <c r="D1052" s="260" t="s">
        <v>210</v>
      </c>
      <c r="E1052" s="249"/>
      <c r="F1052" s="249"/>
      <c r="G1052" s="249"/>
      <c r="H1052" s="249"/>
      <c r="I1052" s="249"/>
    </row>
    <row r="1053" spans="1:9" x14ac:dyDescent="0.2">
      <c r="A1053" s="257">
        <v>910</v>
      </c>
      <c r="B1053" s="258">
        <v>295</v>
      </c>
      <c r="C1053" s="259" t="s">
        <v>401</v>
      </c>
      <c r="D1053" s="260" t="s">
        <v>210</v>
      </c>
      <c r="E1053" s="249"/>
      <c r="F1053" s="249"/>
      <c r="G1053" s="249"/>
      <c r="H1053" s="249"/>
      <c r="I1053" s="249"/>
    </row>
    <row r="1054" spans="1:9" x14ac:dyDescent="0.2">
      <c r="A1054" s="257">
        <v>911</v>
      </c>
      <c r="B1054" s="258">
        <v>296</v>
      </c>
      <c r="C1054" s="259" t="s">
        <v>401</v>
      </c>
      <c r="D1054" s="260" t="s">
        <v>210</v>
      </c>
      <c r="E1054" s="249"/>
      <c r="F1054" s="249"/>
      <c r="G1054" s="249"/>
      <c r="H1054" s="249"/>
      <c r="I1054" s="249"/>
    </row>
    <row r="1055" spans="1:9" x14ac:dyDescent="0.2">
      <c r="A1055" s="257">
        <v>912</v>
      </c>
      <c r="B1055" s="258">
        <v>297</v>
      </c>
      <c r="C1055" s="259" t="s">
        <v>401</v>
      </c>
      <c r="D1055" s="260" t="s">
        <v>210</v>
      </c>
      <c r="E1055" s="249"/>
      <c r="F1055" s="249"/>
      <c r="G1055" s="249"/>
      <c r="H1055" s="249"/>
      <c r="I1055" s="249"/>
    </row>
    <row r="1056" spans="1:9" x14ac:dyDescent="0.2">
      <c r="A1056" s="257">
        <v>913</v>
      </c>
      <c r="B1056" s="258">
        <v>298</v>
      </c>
      <c r="C1056" s="259" t="s">
        <v>401</v>
      </c>
      <c r="D1056" s="260" t="s">
        <v>210</v>
      </c>
      <c r="E1056" s="249"/>
      <c r="F1056" s="249"/>
      <c r="G1056" s="249"/>
      <c r="H1056" s="249"/>
      <c r="I1056" s="249"/>
    </row>
    <row r="1057" spans="1:9" x14ac:dyDescent="0.2">
      <c r="A1057" s="257">
        <v>914</v>
      </c>
      <c r="B1057" s="258">
        <v>299</v>
      </c>
      <c r="C1057" s="259" t="s">
        <v>402</v>
      </c>
      <c r="D1057" s="260">
        <v>1</v>
      </c>
      <c r="E1057" s="249"/>
      <c r="F1057" s="249"/>
      <c r="G1057" s="249"/>
      <c r="H1057" s="249"/>
      <c r="I1057" s="249"/>
    </row>
    <row r="1058" spans="1:9" x14ac:dyDescent="0.2">
      <c r="A1058" s="257">
        <v>915</v>
      </c>
      <c r="B1058" s="258">
        <v>313</v>
      </c>
      <c r="C1058" s="259" t="s">
        <v>355</v>
      </c>
      <c r="D1058" s="260">
        <v>2</v>
      </c>
      <c r="E1058" s="249"/>
      <c r="F1058" s="249"/>
      <c r="G1058" s="249"/>
      <c r="H1058" s="249"/>
      <c r="I1058" s="249"/>
    </row>
    <row r="1059" spans="1:9" x14ac:dyDescent="0.2">
      <c r="A1059" s="257">
        <v>915</v>
      </c>
      <c r="B1059" s="258">
        <v>314</v>
      </c>
      <c r="C1059" s="259" t="s">
        <v>355</v>
      </c>
      <c r="D1059" s="260">
        <v>1</v>
      </c>
      <c r="E1059" s="249"/>
      <c r="F1059" s="249"/>
      <c r="G1059" s="249"/>
      <c r="H1059" s="249"/>
      <c r="I1059" s="249"/>
    </row>
    <row r="1060" spans="1:9" x14ac:dyDescent="0.2">
      <c r="A1060" s="257">
        <v>916</v>
      </c>
      <c r="B1060" s="258">
        <v>315</v>
      </c>
      <c r="C1060" s="259" t="s">
        <v>355</v>
      </c>
      <c r="D1060" s="260">
        <v>2</v>
      </c>
      <c r="E1060" s="249"/>
      <c r="F1060" s="249"/>
      <c r="G1060" s="249"/>
      <c r="H1060" s="249"/>
      <c r="I1060" s="249"/>
    </row>
    <row r="1061" spans="1:9" x14ac:dyDescent="0.2">
      <c r="A1061" s="257">
        <v>916</v>
      </c>
      <c r="B1061" s="258">
        <v>316</v>
      </c>
      <c r="C1061" s="259" t="s">
        <v>355</v>
      </c>
      <c r="D1061" s="260">
        <v>1</v>
      </c>
      <c r="E1061" s="249"/>
      <c r="F1061" s="249"/>
      <c r="G1061" s="249"/>
      <c r="H1061" s="249"/>
      <c r="I1061" s="249"/>
    </row>
    <row r="1062" spans="1:9" x14ac:dyDescent="0.2">
      <c r="A1062" s="257">
        <v>917</v>
      </c>
      <c r="B1062" s="258">
        <v>279</v>
      </c>
      <c r="C1062" s="259" t="s">
        <v>355</v>
      </c>
      <c r="D1062" s="260">
        <v>2</v>
      </c>
      <c r="E1062" s="249"/>
      <c r="F1062" s="249"/>
      <c r="G1062" s="249"/>
      <c r="H1062" s="249"/>
      <c r="I1062" s="249"/>
    </row>
    <row r="1063" spans="1:9" x14ac:dyDescent="0.2">
      <c r="A1063" s="257">
        <v>917</v>
      </c>
      <c r="B1063" s="258">
        <v>280</v>
      </c>
      <c r="C1063" s="259" t="s">
        <v>355</v>
      </c>
      <c r="D1063" s="260">
        <v>1</v>
      </c>
      <c r="E1063" s="249"/>
      <c r="F1063" s="249"/>
      <c r="G1063" s="249"/>
      <c r="H1063" s="249"/>
      <c r="I1063" s="249"/>
    </row>
    <row r="1064" spans="1:9" x14ac:dyDescent="0.2">
      <c r="A1064" s="257">
        <v>918</v>
      </c>
      <c r="B1064" s="258">
        <v>290</v>
      </c>
      <c r="C1064" s="259" t="s">
        <v>290</v>
      </c>
      <c r="D1064" s="260">
        <v>1</v>
      </c>
      <c r="E1064" s="249"/>
      <c r="F1064" s="249"/>
      <c r="G1064" s="249"/>
      <c r="H1064" s="249"/>
      <c r="I1064" s="249"/>
    </row>
    <row r="1065" spans="1:9" x14ac:dyDescent="0.2">
      <c r="A1065" s="257">
        <v>918</v>
      </c>
      <c r="B1065" s="258">
        <v>291</v>
      </c>
      <c r="C1065" s="259" t="s">
        <v>290</v>
      </c>
      <c r="D1065" s="260">
        <v>1</v>
      </c>
      <c r="E1065" s="249"/>
      <c r="F1065" s="249"/>
      <c r="G1065" s="249"/>
      <c r="H1065" s="249"/>
      <c r="I1065" s="249"/>
    </row>
    <row r="1066" spans="1:9" x14ac:dyDescent="0.2">
      <c r="A1066" s="257">
        <v>919</v>
      </c>
      <c r="B1066" s="258">
        <v>57</v>
      </c>
      <c r="C1066" s="259" t="s">
        <v>403</v>
      </c>
      <c r="D1066" s="260">
        <v>1</v>
      </c>
      <c r="E1066" s="249"/>
      <c r="F1066" s="249"/>
      <c r="G1066" s="249"/>
      <c r="H1066" s="249"/>
      <c r="I1066" s="249"/>
    </row>
    <row r="1067" spans="1:9" x14ac:dyDescent="0.2">
      <c r="A1067" s="257">
        <v>919</v>
      </c>
      <c r="B1067" s="258">
        <v>278</v>
      </c>
      <c r="C1067" s="259" t="s">
        <v>403</v>
      </c>
      <c r="D1067" s="260">
        <v>2</v>
      </c>
      <c r="E1067" s="249"/>
      <c r="F1067" s="249"/>
      <c r="G1067" s="249"/>
      <c r="H1067" s="249"/>
      <c r="I1067" s="249"/>
    </row>
    <row r="1068" spans="1:9" x14ac:dyDescent="0.2">
      <c r="A1068" s="257">
        <v>920</v>
      </c>
      <c r="B1068" s="258">
        <v>57</v>
      </c>
      <c r="C1068" s="259" t="s">
        <v>403</v>
      </c>
      <c r="D1068" s="260">
        <v>1</v>
      </c>
      <c r="E1068" s="249"/>
      <c r="F1068" s="249"/>
      <c r="G1068" s="249"/>
      <c r="H1068" s="249"/>
      <c r="I1068" s="249"/>
    </row>
    <row r="1069" spans="1:9" x14ac:dyDescent="0.2">
      <c r="A1069" s="257">
        <v>920</v>
      </c>
      <c r="B1069" s="258">
        <v>278</v>
      </c>
      <c r="C1069" s="259" t="s">
        <v>403</v>
      </c>
      <c r="D1069" s="260">
        <v>2</v>
      </c>
      <c r="E1069" s="249"/>
      <c r="F1069" s="249"/>
      <c r="G1069" s="249"/>
      <c r="H1069" s="249"/>
      <c r="I1069" s="249"/>
    </row>
    <row r="1070" spans="1:9" x14ac:dyDescent="0.2">
      <c r="A1070" s="257">
        <v>922</v>
      </c>
      <c r="B1070" s="258">
        <v>301</v>
      </c>
      <c r="C1070" s="259" t="s">
        <v>313</v>
      </c>
      <c r="D1070" s="260">
        <v>1</v>
      </c>
      <c r="E1070" s="249"/>
      <c r="F1070" s="249"/>
      <c r="G1070" s="249"/>
      <c r="H1070" s="249"/>
      <c r="I1070" s="249"/>
    </row>
    <row r="1071" spans="1:9" x14ac:dyDescent="0.2">
      <c r="A1071" s="257">
        <v>923</v>
      </c>
      <c r="B1071" s="258">
        <v>302</v>
      </c>
      <c r="C1071" s="259" t="s">
        <v>313</v>
      </c>
      <c r="D1071" s="260">
        <v>1</v>
      </c>
      <c r="E1071" s="249"/>
      <c r="F1071" s="249"/>
      <c r="G1071" s="249"/>
      <c r="H1071" s="249"/>
      <c r="I1071" s="249"/>
    </row>
    <row r="1072" spans="1:9" x14ac:dyDescent="0.2">
      <c r="A1072" s="257">
        <v>924</v>
      </c>
      <c r="B1072" s="258">
        <v>303</v>
      </c>
      <c r="C1072" s="259" t="s">
        <v>313</v>
      </c>
      <c r="D1072" s="260">
        <v>1</v>
      </c>
      <c r="E1072" s="249"/>
      <c r="F1072" s="249"/>
      <c r="G1072" s="249"/>
      <c r="H1072" s="249"/>
      <c r="I1072" s="249"/>
    </row>
    <row r="1073" spans="1:9" x14ac:dyDescent="0.2">
      <c r="A1073" s="257">
        <v>925</v>
      </c>
      <c r="B1073" s="258">
        <v>259</v>
      </c>
      <c r="C1073" s="259" t="s">
        <v>404</v>
      </c>
      <c r="D1073" s="260" t="s">
        <v>343</v>
      </c>
      <c r="E1073" s="249"/>
      <c r="F1073" s="249"/>
      <c r="G1073" s="249"/>
      <c r="H1073" s="249"/>
      <c r="I1073" s="249"/>
    </row>
    <row r="1074" spans="1:9" x14ac:dyDescent="0.2">
      <c r="A1074" s="257">
        <v>925</v>
      </c>
      <c r="B1074" s="258">
        <v>307</v>
      </c>
      <c r="C1074" s="259" t="s">
        <v>404</v>
      </c>
      <c r="D1074" s="260" t="s">
        <v>343</v>
      </c>
      <c r="E1074" s="249"/>
      <c r="F1074" s="249"/>
      <c r="G1074" s="249"/>
      <c r="H1074" s="249"/>
      <c r="I1074" s="249"/>
    </row>
    <row r="1075" spans="1:9" x14ac:dyDescent="0.2">
      <c r="A1075" s="257">
        <v>926</v>
      </c>
      <c r="B1075" s="258">
        <v>261</v>
      </c>
      <c r="C1075" s="259" t="s">
        <v>344</v>
      </c>
      <c r="D1075" s="260" t="s">
        <v>343</v>
      </c>
      <c r="E1075" s="249"/>
      <c r="F1075" s="249"/>
      <c r="G1075" s="249"/>
      <c r="H1075" s="249"/>
      <c r="I1075" s="249"/>
    </row>
    <row r="1076" spans="1:9" x14ac:dyDescent="0.2">
      <c r="A1076" s="257">
        <v>926</v>
      </c>
      <c r="B1076" s="258">
        <v>308</v>
      </c>
      <c r="C1076" s="259" t="s">
        <v>344</v>
      </c>
      <c r="D1076" s="260" t="s">
        <v>343</v>
      </c>
      <c r="E1076" s="249"/>
      <c r="F1076" s="249"/>
      <c r="G1076" s="249"/>
      <c r="H1076" s="249"/>
      <c r="I1076" s="249"/>
    </row>
    <row r="1077" spans="1:9" x14ac:dyDescent="0.2">
      <c r="A1077" s="257">
        <v>927</v>
      </c>
      <c r="B1077" s="258">
        <v>263</v>
      </c>
      <c r="C1077" s="259" t="s">
        <v>346</v>
      </c>
      <c r="D1077" s="260" t="s">
        <v>343</v>
      </c>
      <c r="E1077" s="249"/>
      <c r="F1077" s="249"/>
      <c r="G1077" s="249"/>
      <c r="H1077" s="249"/>
      <c r="I1077" s="249"/>
    </row>
    <row r="1078" spans="1:9" x14ac:dyDescent="0.2">
      <c r="A1078" s="257">
        <v>927</v>
      </c>
      <c r="B1078" s="258">
        <v>309</v>
      </c>
      <c r="C1078" s="259" t="s">
        <v>346</v>
      </c>
      <c r="D1078" s="260" t="s">
        <v>343</v>
      </c>
      <c r="E1078" s="249"/>
      <c r="F1078" s="249"/>
      <c r="G1078" s="249"/>
      <c r="H1078" s="249"/>
      <c r="I1078" s="249"/>
    </row>
    <row r="1079" spans="1:9" x14ac:dyDescent="0.2">
      <c r="A1079" s="257">
        <v>928</v>
      </c>
      <c r="B1079" s="258">
        <v>265</v>
      </c>
      <c r="C1079" s="259" t="s">
        <v>345</v>
      </c>
      <c r="D1079" s="260" t="s">
        <v>343</v>
      </c>
      <c r="E1079" s="249"/>
      <c r="F1079" s="249"/>
      <c r="G1079" s="249"/>
      <c r="H1079" s="249"/>
      <c r="I1079" s="249"/>
    </row>
    <row r="1080" spans="1:9" x14ac:dyDescent="0.2">
      <c r="A1080" s="257">
        <v>928</v>
      </c>
      <c r="B1080" s="258">
        <v>310</v>
      </c>
      <c r="C1080" s="259" t="s">
        <v>345</v>
      </c>
      <c r="D1080" s="260" t="s">
        <v>343</v>
      </c>
      <c r="E1080" s="249"/>
      <c r="F1080" s="249"/>
      <c r="G1080" s="249"/>
      <c r="H1080" s="249"/>
      <c r="I1080" s="249"/>
    </row>
    <row r="1081" spans="1:9" x14ac:dyDescent="0.2">
      <c r="A1081" s="257">
        <v>929</v>
      </c>
      <c r="B1081" s="258">
        <v>14041</v>
      </c>
      <c r="C1081" s="259" t="s">
        <v>399</v>
      </c>
      <c r="D1081" s="260" t="s">
        <v>210</v>
      </c>
      <c r="E1081" s="249"/>
      <c r="F1081" s="249"/>
      <c r="G1081" s="249"/>
      <c r="H1081" s="249"/>
      <c r="I1081" s="249"/>
    </row>
    <row r="1082" spans="1:9" x14ac:dyDescent="0.2">
      <c r="A1082" s="257">
        <v>930</v>
      </c>
      <c r="B1082" s="258">
        <v>14053</v>
      </c>
      <c r="C1082" s="259" t="s">
        <v>399</v>
      </c>
      <c r="D1082" s="260" t="s">
        <v>210</v>
      </c>
      <c r="E1082" s="249"/>
      <c r="F1082" s="249"/>
      <c r="G1082" s="249"/>
      <c r="H1082" s="249"/>
      <c r="I1082" s="249"/>
    </row>
    <row r="1083" spans="1:9" x14ac:dyDescent="0.2">
      <c r="A1083" s="257">
        <v>931</v>
      </c>
      <c r="B1083" s="258">
        <v>14056</v>
      </c>
      <c r="C1083" s="259" t="s">
        <v>399</v>
      </c>
      <c r="D1083" s="260" t="s">
        <v>210</v>
      </c>
      <c r="E1083" s="249"/>
      <c r="F1083" s="249"/>
      <c r="G1083" s="249"/>
      <c r="H1083" s="249"/>
      <c r="I1083" s="249"/>
    </row>
    <row r="1084" spans="1:9" x14ac:dyDescent="0.2">
      <c r="A1084" s="257">
        <v>932</v>
      </c>
      <c r="B1084" s="258">
        <v>191</v>
      </c>
      <c r="C1084" s="259" t="s">
        <v>405</v>
      </c>
      <c r="D1084" s="260">
        <v>2</v>
      </c>
      <c r="E1084" s="249"/>
      <c r="F1084" s="249"/>
      <c r="G1084" s="249"/>
      <c r="H1084" s="249"/>
      <c r="I1084" s="249"/>
    </row>
    <row r="1085" spans="1:9" x14ac:dyDescent="0.2">
      <c r="A1085" s="257">
        <v>932</v>
      </c>
      <c r="B1085" s="258">
        <v>353</v>
      </c>
      <c r="C1085" s="259" t="s">
        <v>405</v>
      </c>
      <c r="D1085" s="260">
        <v>1</v>
      </c>
      <c r="E1085" s="249"/>
      <c r="F1085" s="249"/>
      <c r="G1085" s="249"/>
      <c r="H1085" s="249"/>
      <c r="I1085" s="249"/>
    </row>
    <row r="1086" spans="1:9" x14ac:dyDescent="0.2">
      <c r="A1086" s="257">
        <v>932</v>
      </c>
      <c r="B1086" s="258">
        <v>354</v>
      </c>
      <c r="C1086" s="259" t="s">
        <v>405</v>
      </c>
      <c r="D1086" s="260">
        <v>1</v>
      </c>
      <c r="E1086" s="249"/>
      <c r="F1086" s="249"/>
      <c r="G1086" s="249"/>
      <c r="H1086" s="249"/>
      <c r="I1086" s="249"/>
    </row>
    <row r="1087" spans="1:9" x14ac:dyDescent="0.2">
      <c r="A1087" s="257">
        <v>932</v>
      </c>
      <c r="B1087" s="258">
        <v>355</v>
      </c>
      <c r="C1087" s="259" t="s">
        <v>405</v>
      </c>
      <c r="D1087" s="260">
        <v>1</v>
      </c>
      <c r="E1087" s="249"/>
      <c r="F1087" s="249"/>
      <c r="G1087" s="249"/>
      <c r="H1087" s="249"/>
      <c r="I1087" s="249"/>
    </row>
    <row r="1088" spans="1:9" x14ac:dyDescent="0.2">
      <c r="A1088" s="257">
        <v>933</v>
      </c>
      <c r="B1088" s="258">
        <v>14147</v>
      </c>
      <c r="C1088" s="259" t="s">
        <v>397</v>
      </c>
      <c r="D1088" s="260">
        <v>2</v>
      </c>
      <c r="E1088" s="249"/>
      <c r="F1088" s="249"/>
      <c r="G1088" s="249"/>
      <c r="H1088" s="249"/>
      <c r="I1088" s="249"/>
    </row>
    <row r="1089" spans="1:9" x14ac:dyDescent="0.2">
      <c r="A1089" s="257">
        <v>933</v>
      </c>
      <c r="B1089" s="258">
        <v>14148</v>
      </c>
      <c r="C1089" s="259" t="s">
        <v>397</v>
      </c>
      <c r="D1089" s="260">
        <v>1</v>
      </c>
      <c r="E1089" s="249"/>
      <c r="F1089" s="249"/>
      <c r="G1089" s="249"/>
      <c r="H1089" s="249"/>
      <c r="I1089" s="249"/>
    </row>
    <row r="1090" spans="1:9" x14ac:dyDescent="0.2">
      <c r="A1090" s="257">
        <v>934</v>
      </c>
      <c r="B1090" s="258">
        <v>14149</v>
      </c>
      <c r="C1090" s="259" t="s">
        <v>398</v>
      </c>
      <c r="D1090" s="260" t="s">
        <v>210</v>
      </c>
      <c r="E1090" s="249"/>
      <c r="F1090" s="249"/>
      <c r="G1090" s="249"/>
      <c r="H1090" s="249"/>
      <c r="I1090" s="249"/>
    </row>
    <row r="1091" spans="1:9" x14ac:dyDescent="0.2">
      <c r="A1091" s="257">
        <v>935</v>
      </c>
      <c r="B1091" s="258">
        <v>374</v>
      </c>
      <c r="C1091" s="259" t="s">
        <v>406</v>
      </c>
      <c r="D1091" s="260" t="s">
        <v>457</v>
      </c>
      <c r="E1091" s="249"/>
      <c r="F1091" s="249"/>
      <c r="G1091" s="249"/>
      <c r="H1091" s="249"/>
      <c r="I1091" s="249"/>
    </row>
    <row r="1092" spans="1:9" x14ac:dyDescent="0.2">
      <c r="A1092" s="257">
        <v>935</v>
      </c>
      <c r="B1092" s="258">
        <v>375</v>
      </c>
      <c r="C1092" s="259" t="s">
        <v>406</v>
      </c>
      <c r="D1092" s="260" t="s">
        <v>455</v>
      </c>
      <c r="E1092" s="249"/>
      <c r="F1092" s="249"/>
      <c r="G1092" s="249"/>
      <c r="H1092" s="249"/>
      <c r="I1092" s="249"/>
    </row>
    <row r="1093" spans="1:9" x14ac:dyDescent="0.2">
      <c r="A1093" s="257">
        <v>936</v>
      </c>
      <c r="B1093" s="258">
        <v>1422</v>
      </c>
      <c r="C1093" s="259" t="s">
        <v>406</v>
      </c>
      <c r="D1093" s="260">
        <v>1</v>
      </c>
      <c r="E1093" s="249"/>
      <c r="F1093" s="249"/>
      <c r="G1093" s="249"/>
      <c r="H1093" s="249"/>
      <c r="I1093" s="249"/>
    </row>
    <row r="1094" spans="1:9" x14ac:dyDescent="0.2">
      <c r="A1094" s="257">
        <v>936</v>
      </c>
      <c r="B1094" s="258">
        <v>1423</v>
      </c>
      <c r="C1094" s="259" t="s">
        <v>406</v>
      </c>
      <c r="D1094" s="260">
        <v>2</v>
      </c>
      <c r="E1094" s="249"/>
      <c r="F1094" s="249"/>
      <c r="G1094" s="249"/>
      <c r="H1094" s="249"/>
      <c r="I1094" s="249"/>
    </row>
    <row r="1095" spans="1:9" x14ac:dyDescent="0.2">
      <c r="A1095" s="257">
        <v>937</v>
      </c>
      <c r="B1095" s="258">
        <v>14150</v>
      </c>
      <c r="C1095" s="259" t="s">
        <v>406</v>
      </c>
      <c r="D1095" s="260">
        <v>2</v>
      </c>
      <c r="E1095" s="249"/>
      <c r="F1095" s="249"/>
      <c r="G1095" s="249"/>
      <c r="H1095" s="249"/>
      <c r="I1095" s="249"/>
    </row>
    <row r="1096" spans="1:9" x14ac:dyDescent="0.2">
      <c r="A1096" s="257">
        <v>937</v>
      </c>
      <c r="B1096" s="258">
        <v>14151</v>
      </c>
      <c r="C1096" s="259" t="s">
        <v>406</v>
      </c>
      <c r="D1096" s="260">
        <v>1</v>
      </c>
      <c r="E1096" s="249"/>
      <c r="F1096" s="249"/>
      <c r="G1096" s="249"/>
      <c r="H1096" s="249"/>
      <c r="I1096" s="249"/>
    </row>
    <row r="1097" spans="1:9" x14ac:dyDescent="0.2">
      <c r="A1097" s="257">
        <v>938</v>
      </c>
      <c r="B1097" s="258">
        <v>376</v>
      </c>
      <c r="C1097" s="259" t="s">
        <v>406</v>
      </c>
      <c r="D1097" s="260">
        <v>2</v>
      </c>
      <c r="E1097" s="249"/>
      <c r="F1097" s="249"/>
      <c r="G1097" s="249"/>
      <c r="H1097" s="249"/>
      <c r="I1097" s="249"/>
    </row>
    <row r="1098" spans="1:9" x14ac:dyDescent="0.2">
      <c r="A1098" s="257">
        <v>938</v>
      </c>
      <c r="B1098" s="258">
        <v>377</v>
      </c>
      <c r="C1098" s="259" t="s">
        <v>406</v>
      </c>
      <c r="D1098" s="260">
        <v>1</v>
      </c>
      <c r="E1098" s="249"/>
      <c r="F1098" s="249"/>
      <c r="G1098" s="249"/>
      <c r="H1098" s="249"/>
      <c r="I1098" s="249"/>
    </row>
    <row r="1099" spans="1:9" x14ac:dyDescent="0.2">
      <c r="A1099" s="257">
        <v>939</v>
      </c>
      <c r="B1099" s="258">
        <v>395</v>
      </c>
      <c r="C1099" s="259" t="s">
        <v>406</v>
      </c>
      <c r="D1099" s="260">
        <v>2</v>
      </c>
      <c r="E1099" s="249"/>
      <c r="F1099" s="249"/>
      <c r="G1099" s="249"/>
      <c r="H1099" s="249"/>
      <c r="I1099" s="249"/>
    </row>
    <row r="1100" spans="1:9" x14ac:dyDescent="0.2">
      <c r="A1100" s="257">
        <v>939</v>
      </c>
      <c r="B1100" s="258">
        <v>396</v>
      </c>
      <c r="C1100" s="259" t="s">
        <v>406</v>
      </c>
      <c r="D1100" s="260">
        <v>1</v>
      </c>
      <c r="E1100" s="249"/>
      <c r="F1100" s="249"/>
      <c r="G1100" s="249"/>
      <c r="H1100" s="249"/>
      <c r="I1100" s="249"/>
    </row>
    <row r="1101" spans="1:9" x14ac:dyDescent="0.2">
      <c r="A1101" s="257">
        <v>940</v>
      </c>
      <c r="B1101" s="258">
        <v>397</v>
      </c>
      <c r="C1101" s="259" t="s">
        <v>407</v>
      </c>
      <c r="D1101" s="260" t="s">
        <v>365</v>
      </c>
      <c r="E1101" s="249"/>
      <c r="F1101" s="249"/>
      <c r="G1101" s="249"/>
      <c r="H1101" s="249"/>
      <c r="I1101" s="249"/>
    </row>
    <row r="1102" spans="1:9" x14ac:dyDescent="0.2">
      <c r="A1102" s="257">
        <v>941</v>
      </c>
      <c r="B1102" s="258">
        <v>398</v>
      </c>
      <c r="C1102" s="259" t="s">
        <v>408</v>
      </c>
      <c r="D1102" s="260" t="s">
        <v>365</v>
      </c>
      <c r="E1102" s="249"/>
      <c r="F1102" s="249"/>
      <c r="G1102" s="249"/>
      <c r="H1102" s="249"/>
      <c r="I1102" s="249"/>
    </row>
    <row r="1103" spans="1:9" x14ac:dyDescent="0.2">
      <c r="A1103" s="257">
        <v>942</v>
      </c>
      <c r="B1103" s="258">
        <v>400</v>
      </c>
      <c r="C1103" s="259" t="s">
        <v>258</v>
      </c>
      <c r="D1103" s="260">
        <v>1</v>
      </c>
      <c r="E1103" s="249"/>
      <c r="F1103" s="249"/>
      <c r="G1103" s="249"/>
      <c r="H1103" s="249"/>
      <c r="I1103" s="249"/>
    </row>
    <row r="1104" spans="1:9" x14ac:dyDescent="0.2">
      <c r="A1104" s="257">
        <v>942</v>
      </c>
      <c r="B1104" s="258">
        <v>401</v>
      </c>
      <c r="C1104" s="259" t="s">
        <v>258</v>
      </c>
      <c r="D1104" s="260">
        <v>2</v>
      </c>
      <c r="E1104" s="249"/>
      <c r="F1104" s="249"/>
      <c r="G1104" s="249"/>
      <c r="H1104" s="249"/>
      <c r="I1104" s="249"/>
    </row>
    <row r="1105" spans="1:9" x14ac:dyDescent="0.2">
      <c r="A1105" s="257">
        <v>943</v>
      </c>
      <c r="B1105" s="258">
        <v>404</v>
      </c>
      <c r="C1105" s="259" t="s">
        <v>248</v>
      </c>
      <c r="D1105" s="260">
        <v>1</v>
      </c>
      <c r="E1105" s="249"/>
      <c r="F1105" s="249"/>
      <c r="G1105" s="249"/>
      <c r="H1105" s="249"/>
      <c r="I1105" s="249"/>
    </row>
    <row r="1106" spans="1:9" x14ac:dyDescent="0.2">
      <c r="A1106" s="257">
        <v>943</v>
      </c>
      <c r="B1106" s="258">
        <v>405</v>
      </c>
      <c r="C1106" s="259" t="s">
        <v>248</v>
      </c>
      <c r="D1106" s="260">
        <v>2</v>
      </c>
      <c r="E1106" s="249"/>
      <c r="F1106" s="249"/>
      <c r="G1106" s="249"/>
      <c r="H1106" s="249"/>
      <c r="I1106" s="249"/>
    </row>
    <row r="1107" spans="1:9" x14ac:dyDescent="0.2">
      <c r="A1107" s="257">
        <v>944</v>
      </c>
      <c r="B1107" s="258">
        <v>406</v>
      </c>
      <c r="C1107" s="259" t="s">
        <v>248</v>
      </c>
      <c r="D1107" s="260">
        <v>1</v>
      </c>
      <c r="E1107" s="249"/>
      <c r="F1107" s="249"/>
      <c r="G1107" s="249"/>
      <c r="H1107" s="249"/>
      <c r="I1107" s="249"/>
    </row>
    <row r="1108" spans="1:9" x14ac:dyDescent="0.2">
      <c r="A1108" s="257">
        <v>944</v>
      </c>
      <c r="B1108" s="258">
        <v>407</v>
      </c>
      <c r="C1108" s="259" t="s">
        <v>248</v>
      </c>
      <c r="D1108" s="260">
        <v>2</v>
      </c>
      <c r="E1108" s="249"/>
      <c r="F1108" s="249"/>
      <c r="G1108" s="249"/>
      <c r="H1108" s="249"/>
      <c r="I1108" s="249"/>
    </row>
    <row r="1109" spans="1:9" x14ac:dyDescent="0.2">
      <c r="A1109" s="257">
        <v>945</v>
      </c>
      <c r="B1109" s="258">
        <v>408</v>
      </c>
      <c r="C1109" s="259" t="s">
        <v>248</v>
      </c>
      <c r="D1109" s="260">
        <v>1</v>
      </c>
      <c r="E1109" s="249"/>
      <c r="F1109" s="249"/>
      <c r="G1109" s="249"/>
      <c r="H1109" s="249"/>
      <c r="I1109" s="249"/>
    </row>
    <row r="1110" spans="1:9" x14ac:dyDescent="0.2">
      <c r="A1110" s="257">
        <v>945</v>
      </c>
      <c r="B1110" s="258">
        <v>409</v>
      </c>
      <c r="C1110" s="259" t="s">
        <v>248</v>
      </c>
      <c r="D1110" s="260">
        <v>2</v>
      </c>
      <c r="E1110" s="249"/>
      <c r="F1110" s="249"/>
      <c r="G1110" s="249"/>
      <c r="H1110" s="249"/>
      <c r="I1110" s="249"/>
    </row>
    <row r="1111" spans="1:9" x14ac:dyDescent="0.2">
      <c r="A1111" s="257">
        <v>946</v>
      </c>
      <c r="B1111" s="258">
        <v>410</v>
      </c>
      <c r="C1111" s="259" t="s">
        <v>248</v>
      </c>
      <c r="D1111" s="260">
        <v>1</v>
      </c>
      <c r="E1111" s="249"/>
      <c r="F1111" s="249"/>
      <c r="G1111" s="249"/>
      <c r="H1111" s="249"/>
      <c r="I1111" s="249"/>
    </row>
    <row r="1112" spans="1:9" x14ac:dyDescent="0.2">
      <c r="A1112" s="257">
        <v>946</v>
      </c>
      <c r="B1112" s="258">
        <v>411</v>
      </c>
      <c r="C1112" s="259" t="s">
        <v>248</v>
      </c>
      <c r="D1112" s="260">
        <v>2</v>
      </c>
      <c r="E1112" s="249"/>
      <c r="F1112" s="249"/>
      <c r="G1112" s="249"/>
      <c r="H1112" s="249"/>
      <c r="I1112" s="249"/>
    </row>
    <row r="1113" spans="1:9" x14ac:dyDescent="0.2">
      <c r="A1113" s="257">
        <v>947</v>
      </c>
      <c r="B1113" s="258">
        <v>412</v>
      </c>
      <c r="C1113" s="259" t="s">
        <v>409</v>
      </c>
      <c r="D1113" s="260">
        <v>2</v>
      </c>
      <c r="E1113" s="249"/>
      <c r="F1113" s="249"/>
      <c r="G1113" s="249"/>
      <c r="H1113" s="249"/>
      <c r="I1113" s="249"/>
    </row>
    <row r="1114" spans="1:9" x14ac:dyDescent="0.2">
      <c r="A1114" s="257">
        <v>947</v>
      </c>
      <c r="B1114" s="258">
        <v>413</v>
      </c>
      <c r="C1114" s="259" t="s">
        <v>409</v>
      </c>
      <c r="D1114" s="260">
        <v>1</v>
      </c>
      <c r="E1114" s="249"/>
      <c r="F1114" s="249"/>
      <c r="G1114" s="249"/>
      <c r="H1114" s="249"/>
      <c r="I1114" s="249"/>
    </row>
    <row r="1115" spans="1:9" x14ac:dyDescent="0.2">
      <c r="A1115" s="257">
        <v>947</v>
      </c>
      <c r="B1115" s="258">
        <v>414</v>
      </c>
      <c r="C1115" s="259" t="s">
        <v>409</v>
      </c>
      <c r="D1115" s="260">
        <v>1</v>
      </c>
      <c r="E1115" s="249"/>
      <c r="F1115" s="249"/>
      <c r="G1115" s="249"/>
      <c r="H1115" s="249"/>
      <c r="I1115" s="249"/>
    </row>
    <row r="1116" spans="1:9" x14ac:dyDescent="0.2">
      <c r="A1116" s="257">
        <v>948</v>
      </c>
      <c r="B1116" s="258">
        <v>415</v>
      </c>
      <c r="C1116" s="259" t="s">
        <v>410</v>
      </c>
      <c r="D1116" s="260" t="s">
        <v>457</v>
      </c>
      <c r="E1116" s="249"/>
      <c r="F1116" s="249"/>
      <c r="G1116" s="249"/>
      <c r="H1116" s="249"/>
      <c r="I1116" s="249"/>
    </row>
    <row r="1117" spans="1:9" x14ac:dyDescent="0.2">
      <c r="A1117" s="257">
        <v>948</v>
      </c>
      <c r="B1117" s="258">
        <v>416</v>
      </c>
      <c r="C1117" s="259" t="s">
        <v>410</v>
      </c>
      <c r="D1117" s="260">
        <v>1</v>
      </c>
      <c r="E1117" s="249"/>
      <c r="F1117" s="249"/>
      <c r="G1117" s="249"/>
      <c r="H1117" s="249"/>
      <c r="I1117" s="249"/>
    </row>
    <row r="1118" spans="1:9" x14ac:dyDescent="0.2">
      <c r="A1118" s="257">
        <v>949</v>
      </c>
      <c r="B1118" s="258">
        <v>417</v>
      </c>
      <c r="C1118" s="259" t="s">
        <v>489</v>
      </c>
      <c r="D1118" s="260">
        <v>1</v>
      </c>
      <c r="E1118" s="249"/>
      <c r="F1118" s="249"/>
      <c r="G1118" s="249"/>
      <c r="H1118" s="249"/>
      <c r="I1118" s="249"/>
    </row>
    <row r="1119" spans="1:9" x14ac:dyDescent="0.2">
      <c r="A1119" s="257">
        <v>949</v>
      </c>
      <c r="B1119" s="258">
        <v>418</v>
      </c>
      <c r="C1119" s="259" t="s">
        <v>489</v>
      </c>
      <c r="D1119" s="260">
        <v>2</v>
      </c>
      <c r="E1119" s="249"/>
      <c r="F1119" s="249"/>
      <c r="G1119" s="249"/>
      <c r="H1119" s="249"/>
      <c r="I1119" s="249"/>
    </row>
    <row r="1120" spans="1:9" x14ac:dyDescent="0.2">
      <c r="A1120" s="257">
        <v>950</v>
      </c>
      <c r="B1120" s="258">
        <v>419</v>
      </c>
      <c r="C1120" s="259" t="s">
        <v>490</v>
      </c>
      <c r="D1120" s="260" t="s">
        <v>210</v>
      </c>
      <c r="E1120" s="249"/>
      <c r="F1120" s="249"/>
      <c r="G1120" s="249"/>
      <c r="H1120" s="249"/>
      <c r="I1120" s="249"/>
    </row>
    <row r="1121" spans="1:9" x14ac:dyDescent="0.2">
      <c r="A1121" s="257">
        <v>951</v>
      </c>
      <c r="B1121" s="258">
        <v>420</v>
      </c>
      <c r="C1121" s="259" t="s">
        <v>491</v>
      </c>
      <c r="D1121" s="260" t="s">
        <v>210</v>
      </c>
      <c r="E1121" s="249"/>
      <c r="F1121" s="249"/>
      <c r="G1121" s="249"/>
      <c r="H1121" s="249"/>
      <c r="I1121" s="249"/>
    </row>
    <row r="1122" spans="1:9" x14ac:dyDescent="0.2">
      <c r="A1122" s="257">
        <v>952</v>
      </c>
      <c r="B1122" s="258">
        <v>421</v>
      </c>
      <c r="C1122" s="259" t="s">
        <v>492</v>
      </c>
      <c r="D1122" s="260">
        <v>1</v>
      </c>
      <c r="E1122" s="249"/>
      <c r="F1122" s="249"/>
      <c r="G1122" s="249"/>
      <c r="H1122" s="249"/>
      <c r="I1122" s="249"/>
    </row>
    <row r="1123" spans="1:9" x14ac:dyDescent="0.2">
      <c r="A1123" s="257">
        <v>952</v>
      </c>
      <c r="B1123" s="258">
        <v>422</v>
      </c>
      <c r="C1123" s="259" t="s">
        <v>492</v>
      </c>
      <c r="D1123" s="260">
        <v>2</v>
      </c>
      <c r="E1123" s="249"/>
      <c r="F1123" s="249"/>
      <c r="G1123" s="249"/>
      <c r="H1123" s="249"/>
      <c r="I1123" s="249"/>
    </row>
    <row r="1124" spans="1:9" x14ac:dyDescent="0.2">
      <c r="A1124" s="257">
        <v>953</v>
      </c>
      <c r="B1124" s="258">
        <v>423</v>
      </c>
      <c r="C1124" s="259" t="s">
        <v>411</v>
      </c>
      <c r="D1124" s="260">
        <v>1</v>
      </c>
      <c r="E1124" s="249"/>
      <c r="F1124" s="249"/>
      <c r="G1124" s="249"/>
      <c r="H1124" s="249"/>
      <c r="I1124" s="249"/>
    </row>
    <row r="1125" spans="1:9" x14ac:dyDescent="0.2">
      <c r="A1125" s="257">
        <v>953</v>
      </c>
      <c r="B1125" s="258">
        <v>424</v>
      </c>
      <c r="C1125" s="259" t="s">
        <v>411</v>
      </c>
      <c r="D1125" s="260" t="s">
        <v>455</v>
      </c>
      <c r="E1125" s="249"/>
      <c r="F1125" s="249"/>
      <c r="G1125" s="249"/>
      <c r="H1125" s="249"/>
      <c r="I1125" s="249"/>
    </row>
    <row r="1126" spans="1:9" x14ac:dyDescent="0.2">
      <c r="A1126" s="257">
        <v>954</v>
      </c>
      <c r="B1126" s="258">
        <v>425</v>
      </c>
      <c r="C1126" s="259" t="s">
        <v>412</v>
      </c>
      <c r="D1126" s="260" t="s">
        <v>457</v>
      </c>
      <c r="E1126" s="249"/>
      <c r="F1126" s="249"/>
      <c r="G1126" s="249"/>
      <c r="H1126" s="249"/>
      <c r="I1126" s="249"/>
    </row>
    <row r="1127" spans="1:9" x14ac:dyDescent="0.2">
      <c r="A1127" s="257">
        <v>954</v>
      </c>
      <c r="B1127" s="258">
        <v>426</v>
      </c>
      <c r="C1127" s="259" t="s">
        <v>412</v>
      </c>
      <c r="D1127" s="260" t="s">
        <v>455</v>
      </c>
      <c r="E1127" s="249"/>
      <c r="F1127" s="249"/>
      <c r="G1127" s="249"/>
      <c r="H1127" s="249"/>
      <c r="I1127" s="249"/>
    </row>
    <row r="1128" spans="1:9" x14ac:dyDescent="0.2">
      <c r="A1128" s="257">
        <v>954</v>
      </c>
      <c r="B1128" s="258">
        <v>427</v>
      </c>
      <c r="C1128" s="259" t="s">
        <v>412</v>
      </c>
      <c r="D1128" s="260" t="s">
        <v>455</v>
      </c>
      <c r="E1128" s="249"/>
      <c r="F1128" s="249"/>
      <c r="G1128" s="249"/>
      <c r="H1128" s="249"/>
      <c r="I1128" s="249"/>
    </row>
    <row r="1129" spans="1:9" x14ac:dyDescent="0.2">
      <c r="A1129" s="257">
        <v>955</v>
      </c>
      <c r="B1129" s="258">
        <v>206</v>
      </c>
      <c r="C1129" s="259" t="s">
        <v>413</v>
      </c>
      <c r="D1129" s="260">
        <v>2</v>
      </c>
      <c r="E1129" s="249"/>
      <c r="F1129" s="249"/>
      <c r="G1129" s="249"/>
      <c r="H1129" s="249"/>
      <c r="I1129" s="249"/>
    </row>
    <row r="1130" spans="1:9" x14ac:dyDescent="0.2">
      <c r="A1130" s="257">
        <v>955</v>
      </c>
      <c r="B1130" s="258">
        <v>428</v>
      </c>
      <c r="C1130" s="259" t="s">
        <v>413</v>
      </c>
      <c r="D1130" s="260">
        <v>1</v>
      </c>
      <c r="E1130" s="249"/>
      <c r="F1130" s="249"/>
      <c r="G1130" s="249"/>
      <c r="H1130" s="249"/>
      <c r="I1130" s="249"/>
    </row>
    <row r="1131" spans="1:9" x14ac:dyDescent="0.2">
      <c r="A1131" s="257">
        <v>955</v>
      </c>
      <c r="B1131" s="258">
        <v>429</v>
      </c>
      <c r="C1131" s="259" t="s">
        <v>413</v>
      </c>
      <c r="D1131" s="260">
        <v>2</v>
      </c>
      <c r="E1131" s="249"/>
      <c r="F1131" s="249"/>
      <c r="G1131" s="249"/>
      <c r="H1131" s="249"/>
      <c r="I1131" s="249"/>
    </row>
    <row r="1132" spans="1:9" x14ac:dyDescent="0.2">
      <c r="A1132" s="257">
        <v>955</v>
      </c>
      <c r="B1132" s="258">
        <v>430</v>
      </c>
      <c r="C1132" s="259" t="s">
        <v>413</v>
      </c>
      <c r="D1132" s="260">
        <v>1</v>
      </c>
      <c r="E1132" s="249"/>
      <c r="F1132" s="249"/>
      <c r="G1132" s="249"/>
      <c r="H1132" s="249"/>
      <c r="I1132" s="249"/>
    </row>
    <row r="1133" spans="1:9" x14ac:dyDescent="0.2">
      <c r="A1133" s="257">
        <v>956</v>
      </c>
      <c r="B1133" s="258">
        <v>160</v>
      </c>
      <c r="C1133" s="259" t="s">
        <v>414</v>
      </c>
      <c r="D1133" s="260">
        <v>2</v>
      </c>
      <c r="E1133" s="249"/>
      <c r="F1133" s="249"/>
      <c r="G1133" s="249"/>
      <c r="H1133" s="249"/>
      <c r="I1133" s="249"/>
    </row>
    <row r="1134" spans="1:9" x14ac:dyDescent="0.2">
      <c r="A1134" s="257">
        <v>956</v>
      </c>
      <c r="B1134" s="258">
        <v>427</v>
      </c>
      <c r="C1134" s="259" t="s">
        <v>414</v>
      </c>
      <c r="D1134" s="260">
        <v>1</v>
      </c>
      <c r="E1134" s="249"/>
      <c r="F1134" s="249"/>
      <c r="G1134" s="249"/>
      <c r="H1134" s="249"/>
      <c r="I1134" s="249"/>
    </row>
    <row r="1135" spans="1:9" x14ac:dyDescent="0.2">
      <c r="A1135" s="257">
        <v>956</v>
      </c>
      <c r="B1135" s="258">
        <v>431</v>
      </c>
      <c r="C1135" s="259" t="s">
        <v>414</v>
      </c>
      <c r="D1135" s="260">
        <v>2</v>
      </c>
      <c r="E1135" s="249"/>
      <c r="F1135" s="249"/>
      <c r="G1135" s="249"/>
      <c r="H1135" s="249"/>
      <c r="I1135" s="249"/>
    </row>
    <row r="1136" spans="1:9" x14ac:dyDescent="0.2">
      <c r="A1136" s="257">
        <v>956</v>
      </c>
      <c r="B1136" s="258">
        <v>432</v>
      </c>
      <c r="C1136" s="259" t="s">
        <v>414</v>
      </c>
      <c r="D1136" s="260">
        <v>1</v>
      </c>
      <c r="E1136" s="249"/>
      <c r="F1136" s="249"/>
      <c r="G1136" s="249"/>
      <c r="H1136" s="249"/>
      <c r="I1136" s="249"/>
    </row>
    <row r="1137" spans="1:9" x14ac:dyDescent="0.2">
      <c r="A1137" s="257">
        <v>957</v>
      </c>
      <c r="B1137" s="258">
        <v>432</v>
      </c>
      <c r="C1137" s="259" t="s">
        <v>415</v>
      </c>
      <c r="D1137" s="260">
        <v>1</v>
      </c>
      <c r="E1137" s="249"/>
      <c r="F1137" s="249"/>
      <c r="G1137" s="249"/>
      <c r="H1137" s="249"/>
      <c r="I1137" s="249"/>
    </row>
    <row r="1138" spans="1:9" x14ac:dyDescent="0.2">
      <c r="A1138" s="257">
        <v>957</v>
      </c>
      <c r="B1138" s="258">
        <v>433</v>
      </c>
      <c r="C1138" s="259" t="s">
        <v>415</v>
      </c>
      <c r="D1138" s="260">
        <v>2</v>
      </c>
      <c r="E1138" s="249"/>
      <c r="F1138" s="249"/>
      <c r="G1138" s="249"/>
      <c r="H1138" s="249"/>
      <c r="I1138" s="249"/>
    </row>
    <row r="1139" spans="1:9" x14ac:dyDescent="0.2">
      <c r="A1139" s="257">
        <v>958</v>
      </c>
      <c r="B1139" s="258">
        <v>434</v>
      </c>
      <c r="C1139" s="259" t="s">
        <v>416</v>
      </c>
      <c r="D1139" s="260">
        <v>2</v>
      </c>
      <c r="E1139" s="249"/>
      <c r="F1139" s="249"/>
      <c r="G1139" s="249"/>
      <c r="H1139" s="249"/>
      <c r="I1139" s="249"/>
    </row>
    <row r="1140" spans="1:9" x14ac:dyDescent="0.2">
      <c r="A1140" s="257">
        <v>958</v>
      </c>
      <c r="B1140" s="258">
        <v>435</v>
      </c>
      <c r="C1140" s="259" t="s">
        <v>416</v>
      </c>
      <c r="D1140" s="260">
        <v>1</v>
      </c>
      <c r="E1140" s="249"/>
      <c r="F1140" s="249"/>
      <c r="G1140" s="249"/>
      <c r="H1140" s="249"/>
      <c r="I1140" s="249"/>
    </row>
    <row r="1141" spans="1:9" x14ac:dyDescent="0.2">
      <c r="A1141" s="257">
        <v>959</v>
      </c>
      <c r="B1141" s="258">
        <v>160</v>
      </c>
      <c r="C1141" s="259" t="s">
        <v>417</v>
      </c>
      <c r="D1141" s="260">
        <v>2</v>
      </c>
      <c r="E1141" s="249"/>
      <c r="F1141" s="249"/>
      <c r="G1141" s="249"/>
      <c r="H1141" s="249"/>
      <c r="I1141" s="249"/>
    </row>
    <row r="1142" spans="1:9" x14ac:dyDescent="0.2">
      <c r="A1142" s="257">
        <v>959</v>
      </c>
      <c r="B1142" s="258">
        <v>432</v>
      </c>
      <c r="C1142" s="259" t="s">
        <v>417</v>
      </c>
      <c r="D1142" s="260">
        <v>1</v>
      </c>
      <c r="E1142" s="249"/>
      <c r="F1142" s="249"/>
      <c r="G1142" s="249"/>
      <c r="H1142" s="249"/>
      <c r="I1142" s="249"/>
    </row>
    <row r="1143" spans="1:9" x14ac:dyDescent="0.2">
      <c r="A1143" s="257">
        <v>959</v>
      </c>
      <c r="B1143" s="258">
        <v>436</v>
      </c>
      <c r="C1143" s="259" t="s">
        <v>417</v>
      </c>
      <c r="D1143" s="260">
        <v>2</v>
      </c>
      <c r="E1143" s="249"/>
      <c r="F1143" s="249"/>
      <c r="G1143" s="249"/>
      <c r="H1143" s="249"/>
      <c r="I1143" s="249"/>
    </row>
    <row r="1144" spans="1:9" x14ac:dyDescent="0.2">
      <c r="A1144" s="257">
        <v>960</v>
      </c>
      <c r="B1144" s="258">
        <v>160</v>
      </c>
      <c r="C1144" s="259" t="s">
        <v>418</v>
      </c>
      <c r="D1144" s="260">
        <v>2</v>
      </c>
      <c r="E1144" s="249"/>
      <c r="F1144" s="249"/>
      <c r="G1144" s="249"/>
      <c r="H1144" s="249"/>
      <c r="I1144" s="249"/>
    </row>
    <row r="1145" spans="1:9" x14ac:dyDescent="0.2">
      <c r="A1145" s="257">
        <v>960</v>
      </c>
      <c r="B1145" s="258">
        <v>435</v>
      </c>
      <c r="C1145" s="259" t="s">
        <v>418</v>
      </c>
      <c r="D1145" s="260">
        <v>1</v>
      </c>
      <c r="E1145" s="249"/>
      <c r="F1145" s="249"/>
      <c r="G1145" s="249"/>
      <c r="H1145" s="249"/>
      <c r="I1145" s="249"/>
    </row>
    <row r="1146" spans="1:9" x14ac:dyDescent="0.2">
      <c r="A1146" s="257">
        <v>960</v>
      </c>
      <c r="B1146" s="258">
        <v>441</v>
      </c>
      <c r="C1146" s="259" t="s">
        <v>418</v>
      </c>
      <c r="D1146" s="260">
        <v>1</v>
      </c>
      <c r="E1146" s="249"/>
      <c r="F1146" s="249"/>
      <c r="G1146" s="249"/>
      <c r="H1146" s="249"/>
      <c r="I1146" s="249"/>
    </row>
    <row r="1147" spans="1:9" x14ac:dyDescent="0.2">
      <c r="A1147" s="257">
        <v>961</v>
      </c>
      <c r="B1147" s="258">
        <v>427</v>
      </c>
      <c r="C1147" s="259" t="s">
        <v>419</v>
      </c>
      <c r="D1147" s="260">
        <v>1</v>
      </c>
      <c r="E1147" s="249"/>
      <c r="F1147" s="249"/>
      <c r="G1147" s="249"/>
      <c r="H1147" s="249"/>
      <c r="I1147" s="249"/>
    </row>
    <row r="1148" spans="1:9" x14ac:dyDescent="0.2">
      <c r="A1148" s="257">
        <v>961</v>
      </c>
      <c r="B1148" s="258">
        <v>432</v>
      </c>
      <c r="C1148" s="259" t="s">
        <v>419</v>
      </c>
      <c r="D1148" s="260">
        <v>1</v>
      </c>
      <c r="E1148" s="249"/>
      <c r="F1148" s="249"/>
      <c r="G1148" s="249"/>
      <c r="H1148" s="249"/>
      <c r="I1148" s="249"/>
    </row>
    <row r="1149" spans="1:9" x14ac:dyDescent="0.2">
      <c r="A1149" s="257">
        <v>961</v>
      </c>
      <c r="B1149" s="258">
        <v>437</v>
      </c>
      <c r="C1149" s="259" t="s">
        <v>419</v>
      </c>
      <c r="D1149" s="260">
        <v>2</v>
      </c>
      <c r="E1149" s="249"/>
      <c r="F1149" s="249"/>
      <c r="G1149" s="249"/>
      <c r="H1149" s="249"/>
      <c r="I1149" s="249"/>
    </row>
    <row r="1150" spans="1:9" x14ac:dyDescent="0.2">
      <c r="A1150" s="257">
        <v>962</v>
      </c>
      <c r="B1150" s="258">
        <v>427</v>
      </c>
      <c r="C1150" s="259" t="s">
        <v>420</v>
      </c>
      <c r="D1150" s="260">
        <v>1</v>
      </c>
      <c r="E1150" s="249"/>
      <c r="F1150" s="249"/>
      <c r="G1150" s="249"/>
      <c r="H1150" s="249"/>
      <c r="I1150" s="249"/>
    </row>
    <row r="1151" spans="1:9" x14ac:dyDescent="0.2">
      <c r="A1151" s="257">
        <v>962</v>
      </c>
      <c r="B1151" s="258">
        <v>435</v>
      </c>
      <c r="C1151" s="259" t="s">
        <v>420</v>
      </c>
      <c r="D1151" s="260">
        <v>1</v>
      </c>
      <c r="E1151" s="249"/>
      <c r="F1151" s="249"/>
      <c r="G1151" s="249"/>
      <c r="H1151" s="249"/>
      <c r="I1151" s="249"/>
    </row>
    <row r="1152" spans="1:9" x14ac:dyDescent="0.2">
      <c r="A1152" s="257">
        <v>962</v>
      </c>
      <c r="B1152" s="258">
        <v>438</v>
      </c>
      <c r="C1152" s="259" t="s">
        <v>420</v>
      </c>
      <c r="D1152" s="260">
        <v>2</v>
      </c>
      <c r="E1152" s="249"/>
      <c r="F1152" s="249"/>
      <c r="G1152" s="249"/>
      <c r="H1152" s="249"/>
      <c r="I1152" s="249"/>
    </row>
    <row r="1153" spans="1:9" x14ac:dyDescent="0.2">
      <c r="A1153" s="257">
        <v>963</v>
      </c>
      <c r="B1153" s="258">
        <v>160</v>
      </c>
      <c r="C1153" s="259" t="s">
        <v>421</v>
      </c>
      <c r="D1153" s="260">
        <v>2</v>
      </c>
      <c r="E1153" s="249"/>
      <c r="F1153" s="249"/>
      <c r="G1153" s="249"/>
      <c r="H1153" s="249"/>
      <c r="I1153" s="249"/>
    </row>
    <row r="1154" spans="1:9" x14ac:dyDescent="0.2">
      <c r="A1154" s="257">
        <v>963</v>
      </c>
      <c r="B1154" s="258">
        <v>427</v>
      </c>
      <c r="C1154" s="259" t="s">
        <v>421</v>
      </c>
      <c r="D1154" s="260">
        <v>1</v>
      </c>
      <c r="E1154" s="249"/>
      <c r="F1154" s="249"/>
      <c r="G1154" s="249"/>
      <c r="H1154" s="249"/>
      <c r="I1154" s="249"/>
    </row>
    <row r="1155" spans="1:9" x14ac:dyDescent="0.2">
      <c r="A1155" s="257">
        <v>963</v>
      </c>
      <c r="B1155" s="258">
        <v>435</v>
      </c>
      <c r="C1155" s="259" t="s">
        <v>421</v>
      </c>
      <c r="D1155" s="260">
        <v>1</v>
      </c>
      <c r="E1155" s="249"/>
      <c r="F1155" s="249"/>
      <c r="G1155" s="249"/>
      <c r="H1155" s="249"/>
      <c r="I1155" s="249"/>
    </row>
    <row r="1156" spans="1:9" x14ac:dyDescent="0.2">
      <c r="A1156" s="257">
        <v>963</v>
      </c>
      <c r="B1156" s="258">
        <v>439</v>
      </c>
      <c r="C1156" s="259" t="s">
        <v>421</v>
      </c>
      <c r="D1156" s="260">
        <v>2</v>
      </c>
      <c r="E1156" s="249"/>
      <c r="F1156" s="249"/>
      <c r="G1156" s="249"/>
      <c r="H1156" s="249"/>
      <c r="I1156" s="249"/>
    </row>
    <row r="1157" spans="1:9" x14ac:dyDescent="0.2">
      <c r="A1157" s="257">
        <v>964</v>
      </c>
      <c r="B1157" s="258">
        <v>160</v>
      </c>
      <c r="C1157" s="259" t="s">
        <v>422</v>
      </c>
      <c r="D1157" s="260">
        <v>2</v>
      </c>
      <c r="E1157" s="249"/>
      <c r="F1157" s="249"/>
      <c r="G1157" s="249"/>
      <c r="H1157" s="249"/>
      <c r="I1157" s="249"/>
    </row>
    <row r="1158" spans="1:9" x14ac:dyDescent="0.2">
      <c r="A1158" s="257">
        <v>964</v>
      </c>
      <c r="B1158" s="258">
        <v>431</v>
      </c>
      <c r="C1158" s="259" t="s">
        <v>422</v>
      </c>
      <c r="D1158" s="260">
        <v>2</v>
      </c>
      <c r="E1158" s="249"/>
      <c r="F1158" s="249"/>
      <c r="G1158" s="249"/>
      <c r="H1158" s="249"/>
      <c r="I1158" s="249"/>
    </row>
    <row r="1159" spans="1:9" x14ac:dyDescent="0.2">
      <c r="A1159" s="257">
        <v>964</v>
      </c>
      <c r="B1159" s="258">
        <v>440</v>
      </c>
      <c r="C1159" s="259" t="s">
        <v>422</v>
      </c>
      <c r="D1159" s="260">
        <v>1</v>
      </c>
      <c r="E1159" s="249"/>
      <c r="F1159" s="249"/>
      <c r="G1159" s="249"/>
      <c r="H1159" s="249"/>
      <c r="I1159" s="249"/>
    </row>
    <row r="1160" spans="1:9" x14ac:dyDescent="0.2">
      <c r="A1160" s="257">
        <v>965</v>
      </c>
      <c r="B1160" s="258">
        <v>194</v>
      </c>
      <c r="C1160" s="259" t="s">
        <v>423</v>
      </c>
      <c r="D1160" s="260">
        <v>2</v>
      </c>
      <c r="E1160" s="249"/>
      <c r="F1160" s="249"/>
      <c r="G1160" s="249"/>
      <c r="H1160" s="249"/>
      <c r="I1160" s="249"/>
    </row>
    <row r="1161" spans="1:9" x14ac:dyDescent="0.2">
      <c r="A1161" s="257">
        <v>965</v>
      </c>
      <c r="B1161" s="258">
        <v>489</v>
      </c>
      <c r="C1161" s="259" t="s">
        <v>423</v>
      </c>
      <c r="D1161" s="260">
        <v>1</v>
      </c>
      <c r="E1161" s="249"/>
      <c r="F1161" s="249"/>
      <c r="G1161" s="249"/>
      <c r="H1161" s="249"/>
      <c r="I1161" s="249"/>
    </row>
    <row r="1162" spans="1:9" x14ac:dyDescent="0.2">
      <c r="A1162" s="257">
        <v>965</v>
      </c>
      <c r="B1162" s="258">
        <v>500</v>
      </c>
      <c r="C1162" s="259" t="s">
        <v>423</v>
      </c>
      <c r="D1162" s="260">
        <v>2</v>
      </c>
      <c r="E1162" s="249"/>
      <c r="F1162" s="249"/>
      <c r="G1162" s="249"/>
      <c r="H1162" s="249"/>
      <c r="I1162" s="249"/>
    </row>
    <row r="1163" spans="1:9" x14ac:dyDescent="0.2">
      <c r="A1163" s="257">
        <v>966</v>
      </c>
      <c r="B1163" s="258">
        <v>488</v>
      </c>
      <c r="C1163" s="259" t="s">
        <v>270</v>
      </c>
      <c r="D1163" s="260" t="s">
        <v>210</v>
      </c>
      <c r="E1163" s="249"/>
      <c r="F1163" s="249"/>
      <c r="G1163" s="249"/>
      <c r="H1163" s="249"/>
      <c r="I1163" s="249"/>
    </row>
    <row r="1164" spans="1:9" x14ac:dyDescent="0.2">
      <c r="A1164" s="257">
        <v>967</v>
      </c>
      <c r="B1164" s="258">
        <v>442</v>
      </c>
      <c r="C1164" s="259" t="s">
        <v>282</v>
      </c>
      <c r="D1164" s="260">
        <v>1</v>
      </c>
      <c r="E1164" s="249"/>
      <c r="F1164" s="249"/>
      <c r="G1164" s="249"/>
      <c r="H1164" s="249"/>
      <c r="I1164" s="249"/>
    </row>
    <row r="1165" spans="1:9" x14ac:dyDescent="0.2">
      <c r="A1165" s="257">
        <v>967</v>
      </c>
      <c r="B1165" s="258">
        <v>443</v>
      </c>
      <c r="C1165" s="259" t="s">
        <v>282</v>
      </c>
      <c r="D1165" s="260">
        <v>2</v>
      </c>
      <c r="E1165" s="249"/>
      <c r="F1165" s="249"/>
      <c r="G1165" s="249"/>
      <c r="H1165" s="249"/>
      <c r="I1165" s="249"/>
    </row>
    <row r="1166" spans="1:9" x14ac:dyDescent="0.2">
      <c r="A1166" s="257">
        <v>968</v>
      </c>
      <c r="B1166" s="258">
        <v>444</v>
      </c>
      <c r="C1166" s="259" t="s">
        <v>282</v>
      </c>
      <c r="D1166" s="260">
        <v>1</v>
      </c>
      <c r="E1166" s="249"/>
      <c r="F1166" s="249"/>
      <c r="G1166" s="249"/>
      <c r="H1166" s="249"/>
      <c r="I1166" s="249"/>
    </row>
    <row r="1167" spans="1:9" x14ac:dyDescent="0.2">
      <c r="A1167" s="257">
        <v>969</v>
      </c>
      <c r="B1167" s="258">
        <v>443</v>
      </c>
      <c r="C1167" s="259" t="s">
        <v>423</v>
      </c>
      <c r="D1167" s="260">
        <v>2</v>
      </c>
      <c r="E1167" s="249"/>
      <c r="F1167" s="249"/>
      <c r="G1167" s="249"/>
      <c r="H1167" s="249"/>
      <c r="I1167" s="249"/>
    </row>
    <row r="1168" spans="1:9" x14ac:dyDescent="0.2">
      <c r="A1168" s="257">
        <v>969</v>
      </c>
      <c r="B1168" s="258">
        <v>489</v>
      </c>
      <c r="C1168" s="259" t="s">
        <v>423</v>
      </c>
      <c r="D1168" s="260">
        <v>1</v>
      </c>
      <c r="E1168" s="249"/>
      <c r="F1168" s="249"/>
      <c r="G1168" s="249"/>
      <c r="H1168" s="249"/>
      <c r="I1168" s="249"/>
    </row>
    <row r="1169" spans="1:9" x14ac:dyDescent="0.2">
      <c r="A1169" s="257">
        <v>969</v>
      </c>
      <c r="B1169" s="258">
        <v>501</v>
      </c>
      <c r="C1169" s="259" t="s">
        <v>423</v>
      </c>
      <c r="D1169" s="260">
        <v>1</v>
      </c>
      <c r="E1169" s="249"/>
      <c r="F1169" s="249"/>
      <c r="G1169" s="249"/>
      <c r="H1169" s="249"/>
      <c r="I1169" s="249"/>
    </row>
    <row r="1170" spans="1:9" x14ac:dyDescent="0.2">
      <c r="A1170" s="257">
        <v>970</v>
      </c>
      <c r="B1170" s="258">
        <v>447</v>
      </c>
      <c r="C1170" s="259" t="s">
        <v>236</v>
      </c>
      <c r="D1170" s="260">
        <v>2</v>
      </c>
      <c r="E1170" s="249"/>
      <c r="F1170" s="249"/>
      <c r="G1170" s="249"/>
      <c r="H1170" s="249"/>
      <c r="I1170" s="249"/>
    </row>
    <row r="1171" spans="1:9" x14ac:dyDescent="0.2">
      <c r="A1171" s="257">
        <v>970</v>
      </c>
      <c r="B1171" s="258">
        <v>448</v>
      </c>
      <c r="C1171" s="259" t="s">
        <v>236</v>
      </c>
      <c r="D1171" s="260">
        <v>1</v>
      </c>
      <c r="E1171" s="249"/>
      <c r="F1171" s="249"/>
      <c r="G1171" s="249"/>
      <c r="H1171" s="249"/>
      <c r="I1171" s="249"/>
    </row>
    <row r="1172" spans="1:9" x14ac:dyDescent="0.2">
      <c r="A1172" s="257">
        <v>971</v>
      </c>
      <c r="B1172" s="258">
        <v>492</v>
      </c>
      <c r="C1172" s="259" t="s">
        <v>424</v>
      </c>
      <c r="D1172" s="260">
        <v>2</v>
      </c>
      <c r="E1172" s="249"/>
      <c r="F1172" s="249"/>
      <c r="G1172" s="249"/>
      <c r="H1172" s="249"/>
      <c r="I1172" s="249"/>
    </row>
    <row r="1173" spans="1:9" x14ac:dyDescent="0.2">
      <c r="A1173" s="257">
        <v>971</v>
      </c>
      <c r="B1173" s="258">
        <v>493</v>
      </c>
      <c r="C1173" s="259" t="s">
        <v>424</v>
      </c>
      <c r="D1173" s="260">
        <v>1</v>
      </c>
      <c r="E1173" s="249"/>
      <c r="F1173" s="249"/>
      <c r="G1173" s="249"/>
      <c r="H1173" s="249"/>
      <c r="I1173" s="249"/>
    </row>
    <row r="1174" spans="1:9" x14ac:dyDescent="0.2">
      <c r="A1174" s="257">
        <v>971</v>
      </c>
      <c r="B1174" s="258">
        <v>494</v>
      </c>
      <c r="C1174" s="259" t="s">
        <v>424</v>
      </c>
      <c r="D1174" s="260">
        <v>1</v>
      </c>
      <c r="E1174" s="249"/>
      <c r="F1174" s="249"/>
      <c r="G1174" s="249"/>
      <c r="H1174" s="249"/>
      <c r="I1174" s="249"/>
    </row>
    <row r="1175" spans="1:9" x14ac:dyDescent="0.2">
      <c r="A1175" s="257">
        <v>972</v>
      </c>
      <c r="B1175" s="258">
        <v>502</v>
      </c>
      <c r="C1175" s="259" t="s">
        <v>458</v>
      </c>
      <c r="D1175" s="260">
        <v>1</v>
      </c>
      <c r="E1175" s="249"/>
      <c r="F1175" s="249"/>
      <c r="G1175" s="249"/>
      <c r="H1175" s="249"/>
      <c r="I1175" s="249"/>
    </row>
    <row r="1176" spans="1:9" x14ac:dyDescent="0.2">
      <c r="A1176" s="257">
        <v>972</v>
      </c>
      <c r="B1176" s="258">
        <v>503</v>
      </c>
      <c r="C1176" s="259" t="s">
        <v>458</v>
      </c>
      <c r="D1176" s="260" t="s">
        <v>457</v>
      </c>
      <c r="E1176" s="249"/>
      <c r="F1176" s="249"/>
      <c r="G1176" s="249"/>
      <c r="H1176" s="249"/>
      <c r="I1176" s="249"/>
    </row>
    <row r="1177" spans="1:9" x14ac:dyDescent="0.2">
      <c r="A1177" s="257">
        <v>973</v>
      </c>
      <c r="B1177" s="258">
        <v>453</v>
      </c>
      <c r="C1177" s="259" t="s">
        <v>280</v>
      </c>
      <c r="D1177" s="260">
        <v>1</v>
      </c>
      <c r="E1177" s="249"/>
      <c r="F1177" s="249"/>
      <c r="G1177" s="249"/>
      <c r="H1177" s="249"/>
      <c r="I1177" s="249"/>
    </row>
    <row r="1178" spans="1:9" x14ac:dyDescent="0.2">
      <c r="A1178" s="257">
        <v>973</v>
      </c>
      <c r="B1178" s="258">
        <v>454</v>
      </c>
      <c r="C1178" s="259" t="s">
        <v>280</v>
      </c>
      <c r="D1178" s="260">
        <v>2</v>
      </c>
      <c r="E1178" s="249"/>
      <c r="F1178" s="249"/>
      <c r="G1178" s="249"/>
      <c r="H1178" s="249"/>
      <c r="I1178" s="249"/>
    </row>
    <row r="1179" spans="1:9" x14ac:dyDescent="0.2">
      <c r="A1179" s="257">
        <v>974</v>
      </c>
      <c r="B1179" s="258">
        <v>455</v>
      </c>
      <c r="C1179" s="259" t="s">
        <v>306</v>
      </c>
      <c r="D1179" s="260">
        <v>2</v>
      </c>
      <c r="E1179" s="249"/>
      <c r="F1179" s="249"/>
      <c r="G1179" s="249"/>
      <c r="H1179" s="249"/>
      <c r="I1179" s="249"/>
    </row>
    <row r="1180" spans="1:9" x14ac:dyDescent="0.2">
      <c r="A1180" s="257">
        <v>975</v>
      </c>
      <c r="B1180" s="258">
        <v>504</v>
      </c>
      <c r="C1180" s="259" t="s">
        <v>493</v>
      </c>
      <c r="D1180" s="260">
        <v>1</v>
      </c>
      <c r="E1180" s="249"/>
      <c r="F1180" s="249"/>
      <c r="G1180" s="249"/>
      <c r="H1180" s="249"/>
      <c r="I1180" s="249"/>
    </row>
    <row r="1181" spans="1:9" x14ac:dyDescent="0.2">
      <c r="A1181" s="257">
        <v>975</v>
      </c>
      <c r="B1181" s="258">
        <v>505</v>
      </c>
      <c r="C1181" s="259" t="s">
        <v>493</v>
      </c>
      <c r="D1181" s="260">
        <v>2</v>
      </c>
      <c r="E1181" s="249"/>
      <c r="F1181" s="249"/>
      <c r="G1181" s="249"/>
      <c r="H1181" s="249"/>
      <c r="I1181" s="249"/>
    </row>
    <row r="1182" spans="1:9" x14ac:dyDescent="0.2">
      <c r="A1182" s="257">
        <v>976</v>
      </c>
      <c r="B1182" s="258">
        <v>506</v>
      </c>
      <c r="C1182" s="259" t="s">
        <v>494</v>
      </c>
      <c r="D1182" s="260">
        <v>1</v>
      </c>
      <c r="E1182" s="249"/>
      <c r="F1182" s="249"/>
      <c r="G1182" s="249"/>
      <c r="H1182" s="249"/>
      <c r="I1182" s="249"/>
    </row>
    <row r="1183" spans="1:9" x14ac:dyDescent="0.2">
      <c r="A1183" s="257">
        <v>976</v>
      </c>
      <c r="B1183" s="258">
        <v>507</v>
      </c>
      <c r="C1183" s="259" t="s">
        <v>494</v>
      </c>
      <c r="D1183" s="260">
        <v>2</v>
      </c>
      <c r="E1183" s="249"/>
      <c r="F1183" s="249"/>
      <c r="G1183" s="249"/>
      <c r="H1183" s="249"/>
      <c r="I1183" s="249"/>
    </row>
    <row r="1184" spans="1:9" x14ac:dyDescent="0.2">
      <c r="A1184" s="257">
        <v>978</v>
      </c>
      <c r="B1184" s="258">
        <v>462</v>
      </c>
      <c r="C1184" s="259" t="s">
        <v>264</v>
      </c>
      <c r="D1184" s="260" t="s">
        <v>210</v>
      </c>
      <c r="E1184" s="249"/>
      <c r="F1184" s="249"/>
      <c r="G1184" s="249"/>
      <c r="H1184" s="249"/>
      <c r="I1184" s="249"/>
    </row>
    <row r="1185" spans="1:9" x14ac:dyDescent="0.2">
      <c r="A1185" s="257">
        <v>979</v>
      </c>
      <c r="B1185" s="258">
        <v>463</v>
      </c>
      <c r="C1185" s="259" t="s">
        <v>303</v>
      </c>
      <c r="D1185" s="260" t="s">
        <v>450</v>
      </c>
      <c r="E1185" s="249"/>
      <c r="F1185" s="249"/>
      <c r="G1185" s="249"/>
      <c r="H1185" s="249"/>
      <c r="I1185" s="249"/>
    </row>
    <row r="1186" spans="1:9" x14ac:dyDescent="0.2">
      <c r="A1186" s="257">
        <v>980</v>
      </c>
      <c r="B1186" s="258">
        <v>466</v>
      </c>
      <c r="C1186" s="259" t="s">
        <v>425</v>
      </c>
      <c r="D1186" s="260">
        <v>2</v>
      </c>
      <c r="E1186" s="249"/>
      <c r="F1186" s="249"/>
      <c r="G1186" s="249"/>
      <c r="H1186" s="249"/>
      <c r="I1186" s="249"/>
    </row>
    <row r="1187" spans="1:9" x14ac:dyDescent="0.2">
      <c r="A1187" s="257">
        <v>980</v>
      </c>
      <c r="B1187" s="258">
        <v>467</v>
      </c>
      <c r="C1187" s="259" t="s">
        <v>425</v>
      </c>
      <c r="D1187" s="260">
        <v>1</v>
      </c>
      <c r="E1187" s="249"/>
      <c r="F1187" s="249"/>
      <c r="G1187" s="249"/>
      <c r="H1187" s="249"/>
      <c r="I1187" s="249"/>
    </row>
    <row r="1188" spans="1:9" x14ac:dyDescent="0.2">
      <c r="A1188" s="257">
        <v>981</v>
      </c>
      <c r="B1188" s="258">
        <v>468</v>
      </c>
      <c r="C1188" s="259" t="s">
        <v>426</v>
      </c>
      <c r="D1188" s="260" t="s">
        <v>210</v>
      </c>
      <c r="E1188" s="249"/>
      <c r="F1188" s="249"/>
      <c r="G1188" s="249"/>
      <c r="H1188" s="249"/>
      <c r="I1188" s="249"/>
    </row>
    <row r="1189" spans="1:9" x14ac:dyDescent="0.2">
      <c r="A1189" s="257">
        <v>982</v>
      </c>
      <c r="B1189" s="258">
        <v>508</v>
      </c>
      <c r="C1189" s="259" t="s">
        <v>495</v>
      </c>
      <c r="D1189" s="260">
        <v>2</v>
      </c>
      <c r="E1189" s="249"/>
      <c r="F1189" s="249"/>
      <c r="G1189" s="249"/>
      <c r="H1189" s="249"/>
      <c r="I1189" s="249"/>
    </row>
    <row r="1190" spans="1:9" x14ac:dyDescent="0.2">
      <c r="A1190" s="257">
        <v>982</v>
      </c>
      <c r="B1190" s="258">
        <v>509</v>
      </c>
      <c r="C1190" s="259" t="s">
        <v>495</v>
      </c>
      <c r="D1190" s="260">
        <v>1</v>
      </c>
      <c r="E1190" s="249"/>
      <c r="F1190" s="249"/>
      <c r="G1190" s="249"/>
      <c r="H1190" s="249"/>
      <c r="I1190" s="249"/>
    </row>
    <row r="1191" spans="1:9" x14ac:dyDescent="0.2">
      <c r="A1191" s="257">
        <v>983</v>
      </c>
      <c r="B1191" s="258">
        <v>510</v>
      </c>
      <c r="C1191" s="259" t="s">
        <v>496</v>
      </c>
      <c r="D1191" s="260">
        <v>2</v>
      </c>
      <c r="E1191" s="249"/>
      <c r="F1191" s="249"/>
      <c r="G1191" s="249"/>
      <c r="H1191" s="249"/>
      <c r="I1191" s="249"/>
    </row>
    <row r="1192" spans="1:9" x14ac:dyDescent="0.2">
      <c r="A1192" s="257">
        <v>983</v>
      </c>
      <c r="B1192" s="258">
        <v>511</v>
      </c>
      <c r="C1192" s="259" t="s">
        <v>496</v>
      </c>
      <c r="D1192" s="260">
        <v>1</v>
      </c>
      <c r="E1192" s="249"/>
      <c r="F1192" s="249"/>
      <c r="G1192" s="249"/>
      <c r="H1192" s="249"/>
      <c r="I1192" s="249"/>
    </row>
    <row r="1193" spans="1:9" s="117" customFormat="1" x14ac:dyDescent="0.2">
      <c r="A1193" s="257">
        <v>984</v>
      </c>
      <c r="B1193" s="258">
        <v>512</v>
      </c>
      <c r="C1193" s="259" t="s">
        <v>514</v>
      </c>
      <c r="D1193" s="260">
        <v>1</v>
      </c>
      <c r="E1193" s="250"/>
      <c r="F1193" s="250"/>
      <c r="G1193" s="250"/>
      <c r="H1193" s="250"/>
      <c r="I1193" s="250"/>
    </row>
    <row r="1194" spans="1:9" s="117" customFormat="1" x14ac:dyDescent="0.2">
      <c r="A1194" s="257">
        <v>984</v>
      </c>
      <c r="B1194" s="258">
        <v>513</v>
      </c>
      <c r="C1194" s="259" t="s">
        <v>514</v>
      </c>
      <c r="D1194" s="260">
        <v>2</v>
      </c>
      <c r="E1194" s="250"/>
      <c r="F1194" s="250"/>
      <c r="G1194" s="250"/>
      <c r="H1194" s="250"/>
      <c r="I1194" s="250"/>
    </row>
    <row r="1195" spans="1:9" s="117" customFormat="1" x14ac:dyDescent="0.2">
      <c r="A1195" s="257">
        <v>985</v>
      </c>
      <c r="B1195" s="258">
        <v>514</v>
      </c>
      <c r="C1195" s="259" t="s">
        <v>515</v>
      </c>
      <c r="D1195" s="260">
        <v>1</v>
      </c>
      <c r="E1195" s="250"/>
      <c r="F1195" s="250"/>
      <c r="G1195" s="250"/>
      <c r="H1195" s="250"/>
      <c r="I1195" s="250"/>
    </row>
    <row r="1196" spans="1:9" s="117" customFormat="1" x14ac:dyDescent="0.2">
      <c r="A1196" s="257">
        <v>985</v>
      </c>
      <c r="B1196" s="258">
        <v>515</v>
      </c>
      <c r="C1196" s="259" t="s">
        <v>515</v>
      </c>
      <c r="D1196" s="260">
        <v>2</v>
      </c>
      <c r="E1196" s="250"/>
      <c r="F1196" s="250"/>
      <c r="G1196" s="250"/>
      <c r="H1196" s="250"/>
      <c r="I1196" s="250"/>
    </row>
    <row r="1197" spans="1:9" x14ac:dyDescent="0.2">
      <c r="A1197" s="257">
        <v>989</v>
      </c>
      <c r="B1197" s="258">
        <v>475</v>
      </c>
      <c r="C1197" s="259" t="s">
        <v>319</v>
      </c>
      <c r="D1197" s="260">
        <v>2</v>
      </c>
      <c r="E1197" s="249"/>
      <c r="F1197" s="249"/>
      <c r="G1197" s="249"/>
      <c r="H1197" s="249"/>
      <c r="I1197" s="249"/>
    </row>
    <row r="1198" spans="1:9" x14ac:dyDescent="0.2">
      <c r="A1198" s="257">
        <v>989</v>
      </c>
      <c r="B1198" s="258">
        <v>476</v>
      </c>
      <c r="C1198" s="259" t="s">
        <v>319</v>
      </c>
      <c r="D1198" s="260">
        <v>1</v>
      </c>
      <c r="E1198" s="249"/>
      <c r="F1198" s="249"/>
      <c r="G1198" s="249"/>
      <c r="H1198" s="249"/>
      <c r="I1198" s="249"/>
    </row>
    <row r="1199" spans="1:9" x14ac:dyDescent="0.2">
      <c r="A1199" s="257">
        <v>990</v>
      </c>
      <c r="B1199" s="258">
        <v>477</v>
      </c>
      <c r="C1199" s="259" t="s">
        <v>320</v>
      </c>
      <c r="D1199" s="260" t="s">
        <v>210</v>
      </c>
      <c r="E1199" s="249"/>
      <c r="F1199" s="249"/>
      <c r="G1199" s="249"/>
      <c r="H1199" s="249"/>
      <c r="I1199" s="249"/>
    </row>
    <row r="1200" spans="1:9" x14ac:dyDescent="0.2">
      <c r="A1200" s="257">
        <v>991</v>
      </c>
      <c r="B1200" s="258">
        <v>478</v>
      </c>
      <c r="C1200" s="259" t="s">
        <v>270</v>
      </c>
      <c r="D1200" s="260" t="s">
        <v>210</v>
      </c>
      <c r="E1200" s="249"/>
      <c r="F1200" s="249"/>
      <c r="G1200" s="249"/>
      <c r="H1200" s="249"/>
      <c r="I1200" s="249"/>
    </row>
    <row r="1201" spans="1:9" x14ac:dyDescent="0.2">
      <c r="A1201" s="257">
        <v>996</v>
      </c>
      <c r="B1201" s="258">
        <v>485</v>
      </c>
      <c r="C1201" s="259" t="s">
        <v>350</v>
      </c>
      <c r="D1201" s="260">
        <v>2</v>
      </c>
      <c r="E1201" s="249"/>
      <c r="F1201" s="249"/>
      <c r="G1201" s="249"/>
      <c r="H1201" s="249"/>
      <c r="I1201" s="249"/>
    </row>
    <row r="1202" spans="1:9" x14ac:dyDescent="0.2">
      <c r="A1202" s="257">
        <v>996</v>
      </c>
      <c r="B1202" s="258">
        <v>486</v>
      </c>
      <c r="C1202" s="259" t="s">
        <v>350</v>
      </c>
      <c r="D1202" s="260">
        <v>1</v>
      </c>
      <c r="E1202" s="249"/>
      <c r="F1202" s="249"/>
      <c r="G1202" s="249"/>
      <c r="H1202" s="249"/>
      <c r="I1202" s="249"/>
    </row>
    <row r="1203" spans="1:9" x14ac:dyDescent="0.2">
      <c r="A1203" s="257">
        <v>996</v>
      </c>
      <c r="B1203" s="258">
        <v>487</v>
      </c>
      <c r="C1203" s="259" t="s">
        <v>350</v>
      </c>
      <c r="D1203" s="260">
        <v>2</v>
      </c>
      <c r="E1203" s="249"/>
      <c r="F1203" s="249"/>
      <c r="G1203" s="249"/>
      <c r="H1203" s="249"/>
      <c r="I1203" s="249"/>
    </row>
    <row r="1204" spans="1:9" x14ac:dyDescent="0.2">
      <c r="A1204" s="257">
        <v>997</v>
      </c>
      <c r="B1204" s="258">
        <v>490</v>
      </c>
      <c r="C1204" s="259" t="s">
        <v>427</v>
      </c>
      <c r="D1204" s="260" t="s">
        <v>457</v>
      </c>
      <c r="E1204" s="249"/>
      <c r="F1204" s="249"/>
      <c r="G1204" s="249"/>
      <c r="H1204" s="249"/>
      <c r="I1204" s="249"/>
    </row>
    <row r="1205" spans="1:9" x14ac:dyDescent="0.2">
      <c r="A1205" s="257">
        <v>997</v>
      </c>
      <c r="B1205" s="258">
        <v>491</v>
      </c>
      <c r="C1205" s="259" t="s">
        <v>427</v>
      </c>
      <c r="D1205" s="260">
        <v>1</v>
      </c>
      <c r="E1205" s="249"/>
      <c r="F1205" s="249"/>
      <c r="G1205" s="249"/>
      <c r="H1205" s="249"/>
      <c r="I1205" s="249"/>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5"/>
  <sheetViews>
    <sheetView zoomScaleNormal="100" workbookViewId="0">
      <selection activeCell="B10" sqref="B10"/>
    </sheetView>
  </sheetViews>
  <sheetFormatPr defaultRowHeight="12.75" x14ac:dyDescent="0.2"/>
  <cols>
    <col min="1" max="1" width="2.42578125" style="67" customWidth="1"/>
    <col min="2" max="2" width="33.7109375" style="67" customWidth="1"/>
    <col min="3" max="4" width="14.140625" style="67" customWidth="1"/>
    <col min="5" max="9" width="12.140625" style="67" customWidth="1"/>
    <col min="10" max="10" width="5.5703125" style="67" customWidth="1"/>
    <col min="11" max="11" width="5.28515625" style="67" customWidth="1"/>
    <col min="12" max="12" width="35.28515625" style="67" customWidth="1"/>
    <col min="13" max="20" width="11.7109375" style="67" customWidth="1"/>
    <col min="21" max="16384" width="9.140625" style="67"/>
  </cols>
  <sheetData>
    <row r="1" spans="1:156" x14ac:dyDescent="0.2">
      <c r="B1" s="68" t="s">
        <v>80</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row>
    <row r="2" spans="1:156" s="70" customFormat="1" ht="21.75" customHeight="1" x14ac:dyDescent="0.2">
      <c r="B2" s="397" t="e">
        <f>Overview!B4&amp; " - Effective from "&amp;Overview!D4&amp;" - "&amp;Overview!#REF!</f>
        <v>#REF!</v>
      </c>
      <c r="C2" s="398"/>
      <c r="D2" s="398"/>
      <c r="E2" s="398"/>
      <c r="F2" s="398"/>
      <c r="G2" s="398"/>
      <c r="H2" s="398"/>
      <c r="I2" s="398"/>
      <c r="J2" s="398"/>
      <c r="K2" s="398"/>
      <c r="L2" s="398"/>
      <c r="M2" s="398"/>
      <c r="N2" s="398"/>
      <c r="O2" s="398"/>
      <c r="P2" s="398"/>
      <c r="Q2" s="398"/>
      <c r="R2" s="398"/>
      <c r="S2" s="398"/>
      <c r="T2" s="39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row>
    <row r="3" spans="1:156" s="72" customFormat="1" ht="9" customHeight="1" x14ac:dyDescent="0.2">
      <c r="A3" s="71"/>
      <c r="B3" s="71"/>
      <c r="C3" s="71"/>
      <c r="D3" s="71"/>
      <c r="E3" s="71"/>
      <c r="F3" s="71"/>
      <c r="G3" s="71"/>
      <c r="H3" s="71"/>
      <c r="I3" s="71"/>
      <c r="J3" s="71"/>
      <c r="K3" s="71"/>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row>
    <row r="4" spans="1:156" ht="26.25" customHeight="1" x14ac:dyDescent="0.2">
      <c r="B4" s="400" t="s">
        <v>516</v>
      </c>
      <c r="C4" s="401"/>
      <c r="D4" s="401"/>
      <c r="E4" s="401"/>
      <c r="F4" s="401"/>
      <c r="G4" s="401"/>
      <c r="H4" s="401"/>
      <c r="I4" s="402"/>
      <c r="L4" s="400" t="s">
        <v>517</v>
      </c>
      <c r="M4" s="401"/>
      <c r="N4" s="401"/>
      <c r="O4" s="401"/>
      <c r="P4" s="401"/>
      <c r="Q4" s="401"/>
      <c r="R4" s="401"/>
      <c r="S4" s="401"/>
      <c r="T4" s="402"/>
    </row>
    <row r="5" spans="1:156" ht="18" customHeight="1" x14ac:dyDescent="0.2">
      <c r="B5" s="393" t="s">
        <v>518</v>
      </c>
      <c r="C5" s="393"/>
      <c r="D5" s="393"/>
      <c r="E5" s="393"/>
      <c r="F5" s="393"/>
      <c r="G5" s="393"/>
      <c r="H5" s="393"/>
      <c r="I5" s="393"/>
      <c r="L5" s="393" t="s">
        <v>519</v>
      </c>
      <c r="M5" s="393"/>
      <c r="N5" s="393"/>
      <c r="O5" s="393"/>
      <c r="P5" s="393"/>
      <c r="Q5" s="393"/>
      <c r="R5" s="393"/>
      <c r="S5" s="393"/>
      <c r="T5" s="393"/>
    </row>
    <row r="6" spans="1:156" s="73" customFormat="1" ht="27.75" customHeight="1" x14ac:dyDescent="0.2">
      <c r="B6" s="403" t="s">
        <v>520</v>
      </c>
      <c r="C6" s="403"/>
      <c r="D6" s="403"/>
      <c r="E6" s="403"/>
      <c r="F6" s="403"/>
      <c r="G6" s="403"/>
      <c r="H6" s="403"/>
      <c r="I6" s="403"/>
      <c r="L6" s="403" t="s">
        <v>521</v>
      </c>
      <c r="M6" s="403"/>
      <c r="N6" s="403"/>
      <c r="O6" s="403"/>
      <c r="P6" s="403"/>
      <c r="Q6" s="403"/>
      <c r="R6" s="403"/>
      <c r="S6" s="403"/>
      <c r="T6" s="403"/>
    </row>
    <row r="7" spans="1:156" ht="18" customHeight="1" x14ac:dyDescent="0.2">
      <c r="B7" s="393" t="s">
        <v>522</v>
      </c>
      <c r="C7" s="393"/>
      <c r="D7" s="393"/>
      <c r="E7" s="393"/>
      <c r="F7" s="393"/>
      <c r="G7" s="393"/>
      <c r="H7" s="393"/>
      <c r="I7" s="393"/>
      <c r="L7" s="393" t="s">
        <v>523</v>
      </c>
      <c r="M7" s="393"/>
      <c r="N7" s="393"/>
      <c r="O7" s="393"/>
      <c r="P7" s="393"/>
      <c r="Q7" s="393"/>
      <c r="R7" s="393"/>
      <c r="S7" s="393"/>
      <c r="T7" s="393"/>
    </row>
    <row r="8" spans="1:156" s="269" customFormat="1" ht="8.25" customHeight="1" x14ac:dyDescent="0.2"/>
    <row r="9" spans="1:156" s="269" customFormat="1" ht="72" customHeight="1" x14ac:dyDescent="0.2">
      <c r="B9" s="270" t="s">
        <v>783</v>
      </c>
      <c r="C9" s="271" t="str">
        <f>'[2]Annex 1 LV and HV charges'!D13</f>
        <v>Unit charge 1 (NHH)
or red/black charge (HH)
p/kWh</v>
      </c>
      <c r="D9" s="271" t="str">
        <f>'[2]Annex 1 LV and HV charges'!E13</f>
        <v>Unit charge 2 (NHH)
or amber/yellow charge (HH)
p/kWh</v>
      </c>
      <c r="E9" s="271" t="str">
        <f>'[2]Annex 1 LV and HV charges'!F13</f>
        <v>Green charge(HH)
p/kWh</v>
      </c>
      <c r="F9" s="271" t="str">
        <f>'[2]Annex 1 LV and HV charges'!G13</f>
        <v>Fixed charge p/MPAN/day</v>
      </c>
      <c r="G9" s="271" t="str">
        <f>'[2]Annex 1 LV and HV charges'!H13</f>
        <v>Capacity charge p/kVA/day</v>
      </c>
      <c r="H9" s="271" t="str">
        <f>'[2]Annex 1 LV and HV charges'!I13</f>
        <v>Exceeded capacity charge
p/kVA/day</v>
      </c>
      <c r="I9" s="271" t="str">
        <f>'[2]Annex 1 LV and HV charges'!J13</f>
        <v>Reactive power charge
p/kVArh</v>
      </c>
      <c r="L9" s="270" t="s">
        <v>784</v>
      </c>
      <c r="M9" s="287" t="str">
        <f>'[2]Annex 2 EHV charges'!H10</f>
        <v>Import
Super Red
unit charge
(p/kWh)</v>
      </c>
      <c r="N9" s="287" t="str">
        <f>'[2]Annex 2 EHV charges'!I10</f>
        <v>Import
fixed charge
(p/day)</v>
      </c>
      <c r="O9" s="287" t="str">
        <f>'[2]Annex 2 EHV charges'!J10</f>
        <v>Import
capacity charge
(p/kVA/day)</v>
      </c>
      <c r="P9" s="287" t="str">
        <f>'[2]Annex 2 EHV charges'!K10</f>
        <v>Import
exceeded capacity charge
(p/kVA/day)</v>
      </c>
      <c r="Q9" s="288" t="str">
        <f>'[2]Annex 2 EHV charges'!L10</f>
        <v>Export
Super Red
unit charge
(p/kWh)</v>
      </c>
      <c r="R9" s="288" t="str">
        <f>'[2]Annex 2 EHV charges'!M10</f>
        <v>Export
fixed charge
(p/day)</v>
      </c>
      <c r="S9" s="288" t="str">
        <f>'[2]Annex 2 EHV charges'!N10</f>
        <v>Export
capacity charge
(p/kVA/day)</v>
      </c>
      <c r="T9" s="288" t="str">
        <f>'[2]Annex 2 EHV charges'!O10</f>
        <v>Export
exceeded capacity charge
(p/kVA/day)</v>
      </c>
    </row>
    <row r="10" spans="1:156" s="269" customFormat="1" ht="30" customHeight="1" x14ac:dyDescent="0.2">
      <c r="B10" s="263"/>
      <c r="C10" s="285" t="str">
        <f>IFERROR(VLOOKUP($B$10,'[2]Annex 1 LV and HV charges'!$A$1:$K$65536,4,FALSE),"")</f>
        <v/>
      </c>
      <c r="D10" s="286" t="str">
        <f>IFERROR(VLOOKUP($B$10,'[2]Annex 1 LV and HV charges'!$A$1:$K$65536,5,FALSE),"")</f>
        <v/>
      </c>
      <c r="E10" s="286" t="str">
        <f>IFERROR(VLOOKUP($B$10,'[2]Annex 1 LV and HV charges'!$A$1:$K$65536,6,FALSE),"")</f>
        <v/>
      </c>
      <c r="F10" s="265" t="str">
        <f>IFERROR(VLOOKUP($B$10,'[2]Annex 1 LV and HV charges'!$A$1:$K$65536,7,FALSE),"")</f>
        <v/>
      </c>
      <c r="G10" s="265" t="str">
        <f>IFERROR(VLOOKUP($B$10,'[2]Annex 1 LV and HV charges'!$A$1:$K$65536,8,FALSE),"")</f>
        <v/>
      </c>
      <c r="H10" s="265" t="str">
        <f>IFERROR(VLOOKUP($B$10,'[2]Annex 1 LV and HV charges'!$A$1:$K$65536,9,FALSE),"")</f>
        <v/>
      </c>
      <c r="I10" s="265" t="str">
        <f>IFERROR(VLOOKUP($B$10,'[2]Annex 1 LV and HV charges'!$A$1:$K$65536,10,FALSE),"")</f>
        <v/>
      </c>
      <c r="L10" s="263"/>
      <c r="M10" s="265" t="str">
        <f>IFERROR(VLOOKUP($L$10,'[2]Annex 2 EHV charges'!$G$1:$O$65536,2,FALSE),"")</f>
        <v/>
      </c>
      <c r="N10" s="265" t="str">
        <f>IFERROR(VLOOKUP($L$10,'[2]Annex 2 EHV charges'!$G$1:$O$65536,3,FALSE),"")</f>
        <v/>
      </c>
      <c r="O10" s="265" t="str">
        <f>IFERROR(VLOOKUP($L$10,'[2]Annex 2 EHV charges'!$G$1:$O$65536,4,FALSE),"")</f>
        <v/>
      </c>
      <c r="P10" s="265" t="str">
        <f>IFERROR(VLOOKUP($L$10,'[2]Annex 2 EHV charges'!$G$1:$O$65536,5,FALSE),"")</f>
        <v/>
      </c>
      <c r="Q10" s="273" t="str">
        <f>IFERROR(VLOOKUP($L$10,'[2]Annex 2 EHV charges'!$G$1:$O$65536,6,FALSE),"")</f>
        <v/>
      </c>
      <c r="R10" s="273" t="str">
        <f>IFERROR(VLOOKUP($L$10,'[2]Annex 2 EHV charges'!$G$1:$O$65536,7,FALSE),"")</f>
        <v/>
      </c>
      <c r="S10" s="273" t="str">
        <f>IFERROR(VLOOKUP($L$10,'[2]Annex 2 EHV charges'!$G$1:$O$65536,8,FALSE),"")</f>
        <v/>
      </c>
      <c r="T10" s="273" t="str">
        <f>IFERROR(VLOOKUP($L$10,'[2]Annex 2 EHV charges'!$G$1:$O$65536,9,FALSE),"")</f>
        <v/>
      </c>
    </row>
    <row r="11" spans="1:156" s="269" customFormat="1" ht="7.5" customHeight="1" x14ac:dyDescent="0.2"/>
    <row r="12" spans="1:156" s="269" customFormat="1" ht="88.5" customHeight="1" x14ac:dyDescent="0.2">
      <c r="B12" s="274" t="s">
        <v>524</v>
      </c>
      <c r="C12" s="271" t="s">
        <v>525</v>
      </c>
      <c r="D12" s="271" t="s">
        <v>526</v>
      </c>
      <c r="E12" s="271" t="s">
        <v>527</v>
      </c>
      <c r="F12" s="271" t="s">
        <v>528</v>
      </c>
      <c r="G12" s="271" t="s">
        <v>529</v>
      </c>
      <c r="H12" s="271" t="s">
        <v>785</v>
      </c>
      <c r="I12" s="271" t="s">
        <v>530</v>
      </c>
      <c r="L12" s="274" t="s">
        <v>524</v>
      </c>
      <c r="M12" s="271" t="s">
        <v>531</v>
      </c>
      <c r="N12" s="271" t="s">
        <v>528</v>
      </c>
      <c r="O12" s="271" t="s">
        <v>532</v>
      </c>
      <c r="P12" s="271" t="s">
        <v>785</v>
      </c>
      <c r="Q12" s="272" t="s">
        <v>533</v>
      </c>
      <c r="R12" s="272" t="s">
        <v>528</v>
      </c>
      <c r="S12" s="272" t="s">
        <v>534</v>
      </c>
      <c r="T12" s="272" t="s">
        <v>785</v>
      </c>
    </row>
    <row r="13" spans="1:156" s="269" customFormat="1" ht="30" customHeight="1" x14ac:dyDescent="0.2">
      <c r="B13" s="275" t="s">
        <v>535</v>
      </c>
      <c r="C13" s="280"/>
      <c r="D13" s="280"/>
      <c r="E13" s="280"/>
      <c r="F13" s="280"/>
      <c r="G13" s="280"/>
      <c r="H13" s="280"/>
      <c r="I13" s="280"/>
      <c r="L13" s="275" t="s">
        <v>535</v>
      </c>
      <c r="M13" s="266"/>
      <c r="N13" s="266"/>
      <c r="O13" s="266"/>
      <c r="P13" s="266"/>
      <c r="Q13" s="267"/>
      <c r="R13" s="267">
        <f>N13</f>
        <v>0</v>
      </c>
      <c r="S13" s="267"/>
      <c r="T13" s="267"/>
    </row>
    <row r="14" spans="1:156" s="269" customFormat="1" ht="30" customHeight="1" x14ac:dyDescent="0.2">
      <c r="B14" s="276" t="s">
        <v>536</v>
      </c>
      <c r="C14" s="264">
        <f t="shared" ref="C14:I14" si="0">C13</f>
        <v>0</v>
      </c>
      <c r="D14" s="264">
        <f t="shared" si="0"/>
        <v>0</v>
      </c>
      <c r="E14" s="264">
        <f t="shared" si="0"/>
        <v>0</v>
      </c>
      <c r="F14" s="264">
        <f t="shared" si="0"/>
        <v>0</v>
      </c>
      <c r="G14" s="264">
        <f t="shared" si="0"/>
        <v>0</v>
      </c>
      <c r="H14" s="264">
        <f t="shared" si="0"/>
        <v>0</v>
      </c>
      <c r="I14" s="264">
        <f t="shared" si="0"/>
        <v>0</v>
      </c>
      <c r="L14" s="276" t="s">
        <v>536</v>
      </c>
      <c r="M14" s="264">
        <f>M13</f>
        <v>0</v>
      </c>
      <c r="N14" s="264">
        <f t="shared" ref="N14:T14" si="1">N13</f>
        <v>0</v>
      </c>
      <c r="O14" s="264">
        <f t="shared" si="1"/>
        <v>0</v>
      </c>
      <c r="P14" s="264">
        <f t="shared" si="1"/>
        <v>0</v>
      </c>
      <c r="Q14" s="268">
        <f t="shared" si="1"/>
        <v>0</v>
      </c>
      <c r="R14" s="268">
        <f t="shared" si="1"/>
        <v>0</v>
      </c>
      <c r="S14" s="268">
        <f t="shared" si="1"/>
        <v>0</v>
      </c>
      <c r="T14" s="268">
        <f t="shared" si="1"/>
        <v>0</v>
      </c>
    </row>
    <row r="15" spans="1:156" s="269" customFormat="1" ht="7.5" customHeight="1" x14ac:dyDescent="0.2"/>
    <row r="16" spans="1:156" s="269" customFormat="1" ht="63.75" customHeight="1" x14ac:dyDescent="0.2">
      <c r="B16" s="274" t="s">
        <v>537</v>
      </c>
      <c r="C16" s="271" t="s">
        <v>538</v>
      </c>
      <c r="D16" s="271" t="s">
        <v>539</v>
      </c>
      <c r="E16" s="271" t="s">
        <v>540</v>
      </c>
      <c r="F16" s="271" t="s">
        <v>541</v>
      </c>
      <c r="G16" s="271" t="s">
        <v>542</v>
      </c>
      <c r="H16" s="271" t="s">
        <v>786</v>
      </c>
      <c r="I16" s="271" t="s">
        <v>543</v>
      </c>
      <c r="L16" s="274" t="s">
        <v>537</v>
      </c>
      <c r="M16" s="271" t="s">
        <v>544</v>
      </c>
      <c r="N16" s="271" t="s">
        <v>545</v>
      </c>
      <c r="O16" s="271" t="s">
        <v>546</v>
      </c>
      <c r="P16" s="271" t="s">
        <v>787</v>
      </c>
      <c r="Q16" s="272" t="s">
        <v>547</v>
      </c>
      <c r="R16" s="272" t="s">
        <v>548</v>
      </c>
      <c r="S16" s="272" t="s">
        <v>549</v>
      </c>
      <c r="T16" s="272" t="s">
        <v>788</v>
      </c>
    </row>
    <row r="17" spans="2:20" s="269" customFormat="1" ht="30" customHeight="1" x14ac:dyDescent="0.2">
      <c r="B17" s="275" t="s">
        <v>550</v>
      </c>
      <c r="C17" s="281" t="str">
        <f>IFERROR(C10*C13/100,"")</f>
        <v/>
      </c>
      <c r="D17" s="281" t="str">
        <f t="shared" ref="D17:I17" si="2">IFERROR(D10*D13/100,"")</f>
        <v/>
      </c>
      <c r="E17" s="281" t="str">
        <f t="shared" si="2"/>
        <v/>
      </c>
      <c r="F17" s="281" t="str">
        <f t="shared" si="2"/>
        <v/>
      </c>
      <c r="G17" s="281" t="str">
        <f>IFERROR(G10*G13*F13/100,"")</f>
        <v/>
      </c>
      <c r="H17" s="281" t="str">
        <f>IFERROR(H10*H13*F13/100,"")</f>
        <v/>
      </c>
      <c r="I17" s="281" t="str">
        <f t="shared" si="2"/>
        <v/>
      </c>
      <c r="L17" s="277" t="s">
        <v>550</v>
      </c>
      <c r="M17" s="281" t="str">
        <f>IFERROR(M10*M13/100,"")</f>
        <v/>
      </c>
      <c r="N17" s="281" t="str">
        <f>IFERROR(N10*N13/100,"")</f>
        <v/>
      </c>
      <c r="O17" s="281" t="str">
        <f>IFERROR(O10*O13*N13/100,"")</f>
        <v/>
      </c>
      <c r="P17" s="281" t="str">
        <f>IFERROR(P10*P13*N13/100,"")</f>
        <v/>
      </c>
      <c r="Q17" s="282" t="str">
        <f>IFERROR(Q10*Q13/100,"")</f>
        <v/>
      </c>
      <c r="R17" s="282" t="str">
        <f>IFERROR(R10*R13/100,"")</f>
        <v/>
      </c>
      <c r="S17" s="282" t="str">
        <f>IFERROR(S10*S13*R13/100,"")</f>
        <v/>
      </c>
      <c r="T17" s="282" t="str">
        <f>IFERROR(T10*T13*R13/100,"")</f>
        <v/>
      </c>
    </row>
    <row r="18" spans="2:20" s="269" customFormat="1" ht="30" customHeight="1" x14ac:dyDescent="0.2">
      <c r="B18" s="276" t="s">
        <v>551</v>
      </c>
      <c r="C18" s="283" t="str">
        <f>IFERROR(C10*C14/100,"")</f>
        <v/>
      </c>
      <c r="D18" s="283" t="str">
        <f t="shared" ref="D18:I18" si="3">IFERROR(D10*D14/100,"")</f>
        <v/>
      </c>
      <c r="E18" s="283" t="str">
        <f t="shared" si="3"/>
        <v/>
      </c>
      <c r="F18" s="283" t="str">
        <f t="shared" si="3"/>
        <v/>
      </c>
      <c r="G18" s="283" t="str">
        <f>IFERROR(G10*G14*F14/100,"")</f>
        <v/>
      </c>
      <c r="H18" s="283" t="str">
        <f>IFERROR(H10*H14*F14/100,"")</f>
        <v/>
      </c>
      <c r="I18" s="283" t="str">
        <f t="shared" si="3"/>
        <v/>
      </c>
      <c r="L18" s="278" t="s">
        <v>551</v>
      </c>
      <c r="M18" s="283" t="str">
        <f>IFERROR(M10*M14/100,"")</f>
        <v/>
      </c>
      <c r="N18" s="283" t="str">
        <f>IFERROR(N10*N14/100,"")</f>
        <v/>
      </c>
      <c r="O18" s="283" t="str">
        <f>IFERROR(O10*O14*N14/100,"")</f>
        <v/>
      </c>
      <c r="P18" s="283" t="str">
        <f>IFERROR(P10*P14*N14/100,"")</f>
        <v/>
      </c>
      <c r="Q18" s="284" t="str">
        <f>IFERROR(Q10*Q14/100,"")</f>
        <v/>
      </c>
      <c r="R18" s="284" t="str">
        <f>IFERROR(R10*R14/100,"")</f>
        <v/>
      </c>
      <c r="S18" s="284" t="str">
        <f>IFERROR(S10*S14*R14/100,"")</f>
        <v/>
      </c>
      <c r="T18" s="284" t="str">
        <f>IFERROR(T10*T14*R14/100,"")</f>
        <v/>
      </c>
    </row>
    <row r="19" spans="2:20" s="269" customFormat="1" ht="7.5" customHeight="1" x14ac:dyDescent="0.2"/>
    <row r="20" spans="2:20" s="269" customFormat="1" ht="39.75" customHeight="1" x14ac:dyDescent="0.2">
      <c r="C20" s="279" t="s">
        <v>552</v>
      </c>
      <c r="M20" s="271" t="s">
        <v>553</v>
      </c>
      <c r="N20" s="272" t="s">
        <v>554</v>
      </c>
    </row>
    <row r="21" spans="2:20" s="269" customFormat="1" ht="30" customHeight="1" x14ac:dyDescent="0.2">
      <c r="B21" s="275" t="s">
        <v>550</v>
      </c>
      <c r="C21" s="281">
        <f>SUM(C17:I17)</f>
        <v>0</v>
      </c>
      <c r="L21" s="275" t="s">
        <v>550</v>
      </c>
      <c r="M21" s="281">
        <f>SUM(M17:P17)</f>
        <v>0</v>
      </c>
      <c r="N21" s="282">
        <f>SUM(Q17:T17)</f>
        <v>0</v>
      </c>
    </row>
    <row r="22" spans="2:20" s="269" customFormat="1" ht="30" customHeight="1" x14ac:dyDescent="0.2">
      <c r="B22" s="276" t="s">
        <v>551</v>
      </c>
      <c r="C22" s="283">
        <f>SUM(C18:I18)</f>
        <v>0</v>
      </c>
      <c r="L22" s="276" t="s">
        <v>551</v>
      </c>
      <c r="M22" s="283">
        <f>SUM(M18:P18)</f>
        <v>0</v>
      </c>
      <c r="N22" s="284">
        <f>SUM(Q18:T18)</f>
        <v>0</v>
      </c>
    </row>
    <row r="23" spans="2:20" s="269" customFormat="1" x14ac:dyDescent="0.2"/>
    <row r="24" spans="2:20" s="269" customFormat="1" ht="30.75" customHeight="1" x14ac:dyDescent="0.2">
      <c r="B24" s="394" t="s">
        <v>555</v>
      </c>
      <c r="C24" s="395"/>
      <c r="D24" s="396"/>
      <c r="L24" s="394" t="s">
        <v>556</v>
      </c>
      <c r="M24" s="395"/>
      <c r="N24" s="396"/>
    </row>
    <row r="25" spans="2:20" s="269" customFormat="1" x14ac:dyDescent="0.2"/>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charges'!$G$11:$G$325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 Hardy</cp:lastModifiedBy>
  <cp:lastPrinted>2015-10-30T13:38:16Z</cp:lastPrinted>
  <dcterms:created xsi:type="dcterms:W3CDTF">2009-11-12T11:38:00Z</dcterms:created>
  <dcterms:modified xsi:type="dcterms:W3CDTF">2018-01-19T09:48:10Z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