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fileSharing readOnlyRecommended="1"/>
  <workbookPr codeName="ThisWorkbook" defaultThemeVersion="124226"/>
  <mc:AlternateContent xmlns:mc="http://schemas.openxmlformats.org/markup-compatibility/2006">
    <mc:Choice Requires="x15">
      <x15ac:absPath xmlns:x15ac="http://schemas.microsoft.com/office/spreadsheetml/2010/11/ac" url="Z:\HEN Ltd\CDCM - Statement of Charges\2023\HARL\"/>
    </mc:Choice>
  </mc:AlternateContent>
  <xr:revisionPtr revIDLastSave="0" documentId="13_ncr:1_{7759010E-43CB-42F7-A369-F51E908EFACF}" xr6:coauthVersionLast="47" xr6:coauthVersionMax="47" xr10:uidLastSave="{00000000-0000-0000-0000-000000000000}"/>
  <bookViews>
    <workbookView xWindow="-120" yWindow="-120" windowWidth="20730" windowHeight="11160" tabRatio="862" firstSheet="1" activeTab="6"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 Residual Charging Bandings" sheetId="25" r:id="rId13"/>
    <sheet name="Charge Calculator" sheetId="15" r:id="rId14"/>
  </sheets>
  <externalReferences>
    <externalReference r:id="rId15"/>
  </externalReferences>
  <definedNames>
    <definedName name="_xlnm._FilterDatabase" localSheetId="2" hidden="1">'Annex 2 EHV charges'!$A$10:$O$11</definedName>
    <definedName name="_xlnm._FilterDatabase" localSheetId="3" hidden="1">'Annex 2a Import'!$A$4:$H$283</definedName>
    <definedName name="_xlnm._FilterDatabase" localSheetId="4" hidden="1">'Annex 2b Export'!$A$4:$H$245</definedName>
    <definedName name="_xlnm._FilterDatabase" localSheetId="11" hidden="1">'SSC unit rate lookup'!$A$28:$D$764</definedName>
    <definedName name="OLE_LINK1" localSheetId="5">'Annex 3 Preserved charges'!#REF!</definedName>
    <definedName name="_xlnm.Print_Area" localSheetId="1">'Annex 1 LV, HV and UMS charges'!$A$2:$K$45</definedName>
    <definedName name="_xlnm.Print_Area" localSheetId="2">'Annex 2 EHV charges'!$A$2:$O$10</definedName>
    <definedName name="_xlnm.Print_Area" localSheetId="3">'Annex 2a Import'!$A$2:$H$282</definedName>
    <definedName name="_xlnm.Print_Area" localSheetId="4">'Annex 2b Export'!$A$2:$H$245</definedName>
    <definedName name="_xlnm.Print_Area" localSheetId="5">'Annex 3 Preserved charges'!$A$2:$J$13</definedName>
    <definedName name="_xlnm.Print_Area" localSheetId="6">'Annex 4 LDNO charges'!$A$2:$J$203</definedName>
    <definedName name="_xlnm.Print_Area" localSheetId="7">'Annex 5 LLFs'!$A$2:$F$40</definedName>
    <definedName name="_xlnm.Print_Area" localSheetId="8">'Annex 6 New or Amended EHV'!$A$4:$P$28</definedName>
    <definedName name="_xlnm.Print_Area" localSheetId="9">'Annex 7 Pass-Through Costs'!$A$2:$F$229</definedName>
    <definedName name="_xlnm.Print_Area" localSheetId="10">'Nodal prices'!$A$2:$D$3</definedName>
    <definedName name="_xlnm.Print_Titles" localSheetId="1">'Annex 1 LV, HV and UMS charges'!$2:$13</definedName>
    <definedName name="_xlnm.Print_Titles" localSheetId="2">'Annex 2 EHV charges'!$10:$10</definedName>
    <definedName name="_xlnm.Print_Titles" localSheetId="3">'Annex 2a Import'!$4:$4</definedName>
    <definedName name="_xlnm.Print_Titles" localSheetId="4">'Annex 2b Export'!$4:$4</definedName>
    <definedName name="_xlnm.Print_Titles" localSheetId="6">'Annex 4 LDNO charges'!$13:$13</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charges'!$A$2:$K$45</definedName>
    <definedName name="Z_5032A364_B81A_48DA_88DA_AB3B86B47EE9_.wvu.PrintArea" localSheetId="2" hidden="1">'Annex 2 EHV charges'!$A$2:$I$10</definedName>
    <definedName name="Z_5032A364_B81A_48DA_88DA_AB3B86B47EE9_.wvu.PrintArea" localSheetId="5" hidden="1">'Annex 3 Preserved charges'!$A$2:$J$13</definedName>
    <definedName name="Z_5032A364_B81A_48DA_88DA_AB3B86B47EE9_.wvu.PrintArea" localSheetId="6" hidden="1">'Annex 4 LDNO charges'!$A$2:$I$9</definedName>
    <definedName name="Z_5032A364_B81A_48DA_88DA_AB3B86B47EE9_.wvu.PrintArea" localSheetId="7" hidden="1">'Annex 5 LLFs'!$A$3:$F$40</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prices'!$A$2:$D$3</definedName>
    <definedName name="Z_5032A364_B81A_48DA_88DA_AB3B86B47EE9_.wvu.PrintTitles" localSheetId="1" hidden="1">'Annex 1 LV, HV and UMS charges'!$2:$13</definedName>
    <definedName name="Z_5032A364_B81A_48DA_88DA_AB3B86B47EE9_.wvu.PrintTitles" localSheetId="2" hidden="1">'Annex 2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81029" calcOnSave="0"/>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F226" i="24" l="1"/>
  <c r="F225" i="24"/>
  <c r="F224" i="24"/>
  <c r="F223" i="24"/>
  <c r="F222" i="24"/>
  <c r="F221" i="24"/>
  <c r="F220" i="24"/>
  <c r="F219" i="24"/>
  <c r="F218" i="24"/>
  <c r="F217" i="24"/>
  <c r="F216" i="24"/>
  <c r="F215" i="24"/>
  <c r="F214" i="24"/>
  <c r="F213" i="24"/>
  <c r="F212" i="24"/>
  <c r="F211" i="24"/>
  <c r="F210" i="24"/>
  <c r="F209" i="24"/>
  <c r="F208" i="24"/>
  <c r="F207" i="24"/>
  <c r="F206" i="24"/>
  <c r="F205" i="24"/>
  <c r="F204" i="24"/>
  <c r="F203" i="24"/>
  <c r="F202" i="24"/>
  <c r="F201" i="24"/>
  <c r="F200" i="24"/>
  <c r="F199" i="24"/>
  <c r="E199" i="24"/>
  <c r="D199" i="24"/>
  <c r="F198" i="24"/>
  <c r="E198" i="24"/>
  <c r="D198" i="24"/>
  <c r="F197" i="24"/>
  <c r="F196" i="24"/>
  <c r="F195" i="24"/>
  <c r="F194" i="24"/>
  <c r="F193" i="24"/>
  <c r="F192" i="24"/>
  <c r="F191" i="24"/>
  <c r="F190" i="24"/>
  <c r="F189" i="24"/>
  <c r="F188" i="24"/>
  <c r="F187" i="24"/>
  <c r="F186" i="24"/>
  <c r="F185" i="24"/>
  <c r="F184" i="24"/>
  <c r="F183" i="24"/>
  <c r="F182" i="24"/>
  <c r="F181" i="24"/>
  <c r="F180" i="24"/>
  <c r="F179" i="24"/>
  <c r="F178" i="24"/>
  <c r="F177" i="24"/>
  <c r="F176" i="24"/>
  <c r="F175" i="24"/>
  <c r="F174" i="24"/>
  <c r="F173" i="24"/>
  <c r="F172" i="24"/>
  <c r="F171" i="24"/>
  <c r="F170" i="24"/>
  <c r="E170" i="24"/>
  <c r="D170" i="24"/>
  <c r="F169" i="24"/>
  <c r="E169" i="24"/>
  <c r="D169" i="24"/>
  <c r="F168" i="24"/>
  <c r="F167" i="24"/>
  <c r="F166" i="24"/>
  <c r="F165" i="24"/>
  <c r="F164" i="24"/>
  <c r="F163" i="24"/>
  <c r="F162" i="24"/>
  <c r="F161" i="24"/>
  <c r="F160" i="24"/>
  <c r="F159" i="24"/>
  <c r="F158" i="24"/>
  <c r="F157" i="24"/>
  <c r="F156" i="24"/>
  <c r="F155" i="24"/>
  <c r="F154" i="24"/>
  <c r="F153" i="24"/>
  <c r="F152" i="24"/>
  <c r="F151" i="24"/>
  <c r="F150" i="24"/>
  <c r="F149" i="24"/>
  <c r="F148" i="24"/>
  <c r="F147" i="24"/>
  <c r="F146" i="24"/>
  <c r="F145" i="24"/>
  <c r="F144" i="24"/>
  <c r="F143" i="24"/>
  <c r="F142" i="24"/>
  <c r="F141" i="24"/>
  <c r="E141" i="24"/>
  <c r="D141" i="24"/>
  <c r="F140" i="24"/>
  <c r="E140" i="24"/>
  <c r="D140" i="24"/>
  <c r="F139" i="24"/>
  <c r="F138" i="24"/>
  <c r="F137" i="24"/>
  <c r="F136" i="24"/>
  <c r="F135" i="24"/>
  <c r="F134" i="24"/>
  <c r="F133" i="24"/>
  <c r="F132" i="24"/>
  <c r="F131" i="24"/>
  <c r="F130" i="24"/>
  <c r="F129" i="24"/>
  <c r="F128" i="24"/>
  <c r="F127" i="24"/>
  <c r="F126" i="24"/>
  <c r="F125" i="24"/>
  <c r="F124" i="24"/>
  <c r="F123" i="24"/>
  <c r="F122" i="24"/>
  <c r="F121" i="24"/>
  <c r="F120" i="24"/>
  <c r="F119" i="24"/>
  <c r="F118" i="24"/>
  <c r="F117" i="24"/>
  <c r="F116" i="24"/>
  <c r="F115" i="24"/>
  <c r="F114" i="24"/>
  <c r="F113" i="24"/>
  <c r="F112" i="24"/>
  <c r="E112" i="24"/>
  <c r="D112" i="24"/>
  <c r="F111" i="24"/>
  <c r="E111" i="24"/>
  <c r="D111" i="24"/>
  <c r="F110" i="24"/>
  <c r="F109" i="24"/>
  <c r="F108" i="24"/>
  <c r="F107" i="24"/>
  <c r="F106" i="24"/>
  <c r="F105" i="24"/>
  <c r="F104" i="24"/>
  <c r="F103" i="24"/>
  <c r="F102" i="24"/>
  <c r="F101" i="24"/>
  <c r="F100" i="24"/>
  <c r="F99" i="24"/>
  <c r="F98" i="24"/>
  <c r="F97" i="24"/>
  <c r="F96" i="24"/>
  <c r="F95" i="24"/>
  <c r="F94" i="24"/>
  <c r="F93" i="24"/>
  <c r="F92" i="24"/>
  <c r="F91" i="24"/>
  <c r="F90" i="24"/>
  <c r="F89" i="24"/>
  <c r="F88" i="24"/>
  <c r="F87" i="24"/>
  <c r="F86" i="24"/>
  <c r="F85" i="24"/>
  <c r="F84" i="24"/>
  <c r="F83" i="24"/>
  <c r="E83" i="24"/>
  <c r="D83" i="24"/>
  <c r="F82" i="24"/>
  <c r="E82" i="24"/>
  <c r="D82" i="24"/>
  <c r="F81" i="24"/>
  <c r="F80" i="24"/>
  <c r="F79" i="24"/>
  <c r="F78" i="24"/>
  <c r="F77" i="24"/>
  <c r="F76" i="24"/>
  <c r="F75" i="24"/>
  <c r="F74" i="24"/>
  <c r="F73" i="24"/>
  <c r="F72" i="24"/>
  <c r="F71" i="24"/>
  <c r="F70" i="24"/>
  <c r="F69" i="24"/>
  <c r="F68" i="24"/>
  <c r="F67" i="24"/>
  <c r="F66" i="24"/>
  <c r="F65" i="24"/>
  <c r="F64" i="24"/>
  <c r="F63" i="24"/>
  <c r="F62" i="24"/>
  <c r="F61" i="24"/>
  <c r="F60" i="24"/>
  <c r="F59" i="24"/>
  <c r="F58" i="24"/>
  <c r="F57" i="24"/>
  <c r="F56" i="24"/>
  <c r="F55" i="24"/>
  <c r="F54" i="24"/>
  <c r="E54" i="24"/>
  <c r="D54" i="24"/>
  <c r="F53" i="24"/>
  <c r="E53" i="24"/>
  <c r="D53" i="24"/>
  <c r="F52" i="24"/>
  <c r="F51" i="24"/>
  <c r="F50" i="24"/>
  <c r="F49" i="24"/>
  <c r="F48" i="24"/>
  <c r="F47" i="24"/>
  <c r="F46" i="24"/>
  <c r="F45" i="24"/>
  <c r="F44" i="24"/>
  <c r="F43" i="24"/>
  <c r="F42" i="24"/>
  <c r="F41" i="24"/>
  <c r="F40" i="24"/>
  <c r="F39" i="24"/>
  <c r="F38" i="24"/>
  <c r="E38" i="24"/>
  <c r="D38" i="24"/>
  <c r="F37" i="24"/>
  <c r="E37" i="24"/>
  <c r="D37" i="24"/>
  <c r="F36" i="24"/>
  <c r="F35" i="24"/>
  <c r="F34" i="24"/>
  <c r="F33" i="24"/>
  <c r="F32" i="24"/>
  <c r="F31" i="24"/>
  <c r="F30" i="24"/>
  <c r="F29" i="24"/>
  <c r="F28" i="24"/>
  <c r="F27" i="24"/>
  <c r="F26" i="24"/>
  <c r="F25" i="24"/>
  <c r="F24" i="24"/>
  <c r="F23" i="24"/>
  <c r="F22" i="24"/>
  <c r="F21" i="24"/>
  <c r="F20" i="24"/>
  <c r="F19" i="24"/>
  <c r="F18" i="24"/>
  <c r="F17" i="24"/>
  <c r="F16" i="24"/>
  <c r="F15" i="24"/>
  <c r="F14" i="24"/>
  <c r="F13" i="24"/>
  <c r="F12" i="24"/>
  <c r="F11" i="24"/>
  <c r="F10" i="24"/>
  <c r="F9" i="24"/>
  <c r="F8" i="24"/>
  <c r="F7" i="24"/>
  <c r="F6" i="24"/>
  <c r="E6" i="24"/>
  <c r="D6" i="24"/>
  <c r="B5" i="24"/>
  <c r="B6" i="24"/>
  <c r="B7" i="24"/>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104" i="24"/>
  <c r="B105" i="24"/>
  <c r="B106" i="24"/>
  <c r="B107" i="24"/>
  <c r="B108" i="24"/>
  <c r="B109" i="24"/>
  <c r="B110" i="24"/>
  <c r="B111" i="24"/>
  <c r="B112" i="24"/>
  <c r="B113" i="24"/>
  <c r="B114" i="24"/>
  <c r="B115" i="24"/>
  <c r="B116" i="24"/>
  <c r="B117" i="24"/>
  <c r="B118" i="24"/>
  <c r="B119" i="24"/>
  <c r="B120" i="24"/>
  <c r="B121" i="24"/>
  <c r="B122" i="24"/>
  <c r="B123" i="24"/>
  <c r="B124" i="24"/>
  <c r="B125" i="24"/>
  <c r="B126" i="24"/>
  <c r="B127" i="24"/>
  <c r="B128" i="24"/>
  <c r="B129" i="24"/>
  <c r="B130" i="24"/>
  <c r="B131" i="24"/>
  <c r="B132" i="24"/>
  <c r="B133" i="24"/>
  <c r="B134" i="24"/>
  <c r="B135" i="24"/>
  <c r="B136" i="24"/>
  <c r="B137" i="24"/>
  <c r="B138" i="24"/>
  <c r="B139" i="24"/>
  <c r="B140" i="24"/>
  <c r="B141" i="24"/>
  <c r="B142" i="24"/>
  <c r="B143" i="24"/>
  <c r="B144" i="24"/>
  <c r="B145" i="24"/>
  <c r="B146" i="24"/>
  <c r="B147" i="24"/>
  <c r="B148" i="24"/>
  <c r="B149" i="24"/>
  <c r="B150" i="24"/>
  <c r="B151" i="24"/>
  <c r="B152" i="24"/>
  <c r="B153" i="24"/>
  <c r="B154" i="24"/>
  <c r="B155" i="24"/>
  <c r="B156" i="24"/>
  <c r="B157" i="24"/>
  <c r="B158" i="24"/>
  <c r="B159" i="24"/>
  <c r="B160" i="24"/>
  <c r="B161" i="24"/>
  <c r="B162" i="24"/>
  <c r="B163" i="24"/>
  <c r="B164" i="24"/>
  <c r="B165" i="24"/>
  <c r="B166" i="24"/>
  <c r="B167" i="24"/>
  <c r="B168" i="24"/>
  <c r="B169" i="24"/>
  <c r="B170" i="24"/>
  <c r="B171" i="24"/>
  <c r="B172" i="24"/>
  <c r="B173" i="24"/>
  <c r="B174" i="24"/>
  <c r="B175" i="24"/>
  <c r="B176" i="24"/>
  <c r="B177" i="24"/>
  <c r="B178" i="24"/>
  <c r="B179" i="24"/>
  <c r="B180" i="24"/>
  <c r="B181" i="24"/>
  <c r="B182" i="24"/>
  <c r="B183" i="24"/>
  <c r="B184" i="24"/>
  <c r="B185" i="24"/>
  <c r="B186" i="24"/>
  <c r="B187" i="24"/>
  <c r="B188" i="24"/>
  <c r="B189" i="24"/>
  <c r="B190" i="24"/>
  <c r="B191" i="24"/>
  <c r="B192" i="24"/>
  <c r="B193" i="24"/>
  <c r="B194" i="24"/>
  <c r="B195" i="24"/>
  <c r="B196" i="24"/>
  <c r="B197" i="24"/>
  <c r="B198" i="24"/>
  <c r="B199" i="24"/>
  <c r="B200" i="24"/>
  <c r="B201" i="24"/>
  <c r="B202" i="24"/>
  <c r="B203" i="24"/>
  <c r="B204" i="24"/>
  <c r="B205" i="24"/>
  <c r="B206" i="24"/>
  <c r="B207" i="24"/>
  <c r="B208" i="24"/>
  <c r="B209" i="24"/>
  <c r="B210" i="24"/>
  <c r="B211" i="24"/>
  <c r="B212" i="24"/>
  <c r="B213" i="24"/>
  <c r="B214" i="24"/>
  <c r="B215" i="24"/>
  <c r="B216" i="24"/>
  <c r="B217" i="24"/>
  <c r="B218" i="24"/>
  <c r="B219" i="24"/>
  <c r="B220" i="24"/>
  <c r="B221" i="24"/>
  <c r="B222" i="24"/>
  <c r="B223" i="24"/>
  <c r="B224" i="24"/>
  <c r="B225" i="24"/>
  <c r="B226" i="24"/>
  <c r="C203" i="5"/>
  <c r="C202" i="5"/>
  <c r="C201" i="5"/>
  <c r="C200" i="5"/>
  <c r="C199" i="5"/>
  <c r="C198" i="5"/>
  <c r="C197" i="5"/>
  <c r="C196" i="5"/>
  <c r="C195" i="5"/>
  <c r="C194" i="5"/>
  <c r="C193" i="5"/>
  <c r="C192" i="5"/>
  <c r="C191" i="5"/>
  <c r="C190" i="5"/>
  <c r="C189" i="5"/>
  <c r="C188" i="5"/>
  <c r="C187" i="5"/>
  <c r="C186" i="5"/>
  <c r="C185" i="5"/>
  <c r="C184" i="5"/>
  <c r="C183" i="5"/>
  <c r="C182" i="5"/>
  <c r="C181" i="5"/>
  <c r="C180" i="5"/>
  <c r="C179" i="5"/>
  <c r="C178" i="5"/>
  <c r="C177" i="5"/>
  <c r="C176" i="5"/>
  <c r="C175" i="5"/>
  <c r="C174" i="5"/>
  <c r="C173" i="5"/>
  <c r="C172" i="5"/>
  <c r="C171" i="5"/>
  <c r="C170" i="5"/>
  <c r="C169" i="5"/>
  <c r="C168" i="5"/>
  <c r="C167" i="5"/>
  <c r="C166" i="5"/>
  <c r="C165" i="5"/>
  <c r="C164" i="5"/>
  <c r="C163" i="5"/>
  <c r="C162" i="5"/>
  <c r="C161" i="5"/>
  <c r="C160" i="5"/>
  <c r="C159" i="5"/>
  <c r="C158" i="5"/>
  <c r="C157" i="5"/>
  <c r="C156" i="5"/>
  <c r="C155" i="5"/>
  <c r="C154" i="5"/>
  <c r="C153" i="5"/>
  <c r="C152" i="5"/>
  <c r="C151" i="5"/>
  <c r="C150" i="5"/>
  <c r="C149" i="5"/>
  <c r="C148" i="5"/>
  <c r="C147" i="5"/>
  <c r="C146" i="5"/>
  <c r="C145" i="5"/>
  <c r="C144" i="5"/>
  <c r="C143" i="5"/>
  <c r="C142" i="5"/>
  <c r="C141" i="5"/>
  <c r="C140" i="5"/>
  <c r="C139" i="5"/>
  <c r="C138" i="5"/>
  <c r="C137" i="5"/>
  <c r="C136" i="5"/>
  <c r="C135" i="5"/>
  <c r="C134" i="5"/>
  <c r="C133" i="5"/>
  <c r="C132" i="5"/>
  <c r="C131" i="5"/>
  <c r="C130" i="5"/>
  <c r="C129" i="5"/>
  <c r="C128" i="5"/>
  <c r="C127" i="5"/>
  <c r="C126" i="5"/>
  <c r="C125" i="5"/>
  <c r="C124" i="5"/>
  <c r="C123" i="5"/>
  <c r="C122" i="5"/>
  <c r="C121" i="5"/>
  <c r="C120" i="5"/>
  <c r="C119" i="5"/>
  <c r="C118" i="5"/>
  <c r="C117" i="5"/>
  <c r="C116" i="5"/>
  <c r="C115" i="5"/>
  <c r="C114" i="5"/>
  <c r="C113" i="5"/>
  <c r="C112" i="5"/>
  <c r="C111" i="5"/>
  <c r="C110" i="5"/>
  <c r="C109" i="5"/>
  <c r="C108" i="5"/>
  <c r="C107" i="5"/>
  <c r="C106" i="5"/>
  <c r="C105" i="5"/>
  <c r="C104" i="5"/>
  <c r="C103" i="5"/>
  <c r="C102" i="5"/>
  <c r="C101" i="5"/>
  <c r="C100" i="5"/>
  <c r="C99" i="5"/>
  <c r="C98" i="5"/>
  <c r="C97" i="5"/>
  <c r="C96" i="5"/>
  <c r="C95" i="5"/>
  <c r="C94" i="5"/>
  <c r="C93" i="5"/>
  <c r="C92" i="5"/>
  <c r="C91" i="5"/>
  <c r="C90" i="5"/>
  <c r="C89" i="5"/>
  <c r="C88" i="5"/>
  <c r="C87" i="5"/>
  <c r="C86" i="5"/>
  <c r="C85" i="5"/>
  <c r="C84" i="5"/>
  <c r="C83" i="5"/>
  <c r="C82" i="5"/>
  <c r="C81" i="5"/>
  <c r="C80" i="5"/>
  <c r="C79" i="5"/>
  <c r="C78" i="5"/>
  <c r="C77" i="5"/>
  <c r="C76" i="5"/>
  <c r="C75" i="5"/>
  <c r="C74" i="5"/>
  <c r="C73" i="5"/>
  <c r="C72" i="5"/>
  <c r="C71" i="5"/>
  <c r="C70" i="5"/>
  <c r="C69" i="5"/>
  <c r="C68" i="5"/>
  <c r="C67" i="5"/>
  <c r="C66" i="5"/>
  <c r="C65" i="5"/>
  <c r="C64" i="5"/>
  <c r="C63" i="5"/>
  <c r="C62" i="5"/>
  <c r="C61" i="5"/>
  <c r="C60" i="5"/>
  <c r="C59" i="5"/>
  <c r="C58" i="5"/>
  <c r="C57" i="5"/>
  <c r="C56" i="5"/>
  <c r="C55" i="5"/>
  <c r="C54" i="5"/>
  <c r="C53" i="5"/>
  <c r="C52" i="5"/>
  <c r="C51" i="5"/>
  <c r="C50" i="5"/>
  <c r="C49" i="5"/>
  <c r="C48" i="5"/>
  <c r="C47" i="5"/>
  <c r="C46" i="5"/>
  <c r="C45" i="5"/>
  <c r="C44" i="5"/>
  <c r="C43" i="5"/>
  <c r="C42" i="5"/>
  <c r="C41" i="5"/>
  <c r="C40" i="5"/>
  <c r="C39" i="5"/>
  <c r="C38" i="5"/>
  <c r="C37" i="5"/>
  <c r="C36" i="5"/>
  <c r="C35" i="5"/>
  <c r="C34" i="5"/>
  <c r="C33" i="5"/>
  <c r="C32" i="5"/>
  <c r="C31" i="5"/>
  <c r="C30" i="5"/>
  <c r="C29" i="5"/>
  <c r="C28" i="5"/>
  <c r="C27" i="5"/>
  <c r="C26" i="5"/>
  <c r="C25" i="5"/>
  <c r="C24" i="5"/>
  <c r="C23" i="5"/>
  <c r="C22" i="5"/>
  <c r="C21" i="5"/>
  <c r="C20" i="5"/>
  <c r="C19" i="5"/>
  <c r="C18" i="5"/>
  <c r="C17" i="5"/>
  <c r="C16" i="5"/>
  <c r="C15" i="5"/>
  <c r="C14" i="5"/>
  <c r="A5" i="14" l="1" a="1"/>
  <c r="A5" i="14" s="1"/>
  <c r="A6" i="14" s="1" a="1"/>
  <c r="A6" i="14" s="1"/>
  <c r="A7" i="14" l="1" a="1"/>
  <c r="A7" i="14" s="1"/>
  <c r="A8" i="14" l="1" a="1"/>
  <c r="A8" i="14" s="1"/>
  <c r="A9" i="14" s="1" a="1"/>
  <c r="A9" i="14" s="1"/>
  <c r="A10" i="14" l="1" a="1"/>
  <c r="A10" i="14" s="1"/>
  <c r="A11" i="14" s="1" a="1"/>
  <c r="A11" i="14" s="1"/>
  <c r="A12" i="14" l="1" a="1"/>
  <c r="A12" i="14" s="1"/>
  <c r="A13" i="14" l="1" a="1"/>
  <c r="A13" i="14" s="1"/>
  <c r="A14" i="14" s="1" a="1"/>
  <c r="A14" i="14" s="1"/>
  <c r="A15" i="14" l="1" a="1"/>
  <c r="A15" i="14" s="1"/>
  <c r="A16" i="14" l="1" a="1"/>
  <c r="A16" i="14" s="1"/>
  <c r="A17" i="14" l="1" a="1"/>
  <c r="A17" i="14" s="1"/>
  <c r="A18" i="14" l="1" a="1"/>
  <c r="A18" i="14" s="1"/>
  <c r="A19" i="14" s="1" a="1"/>
  <c r="A19" i="14" s="1"/>
  <c r="A20" i="14" s="1" a="1"/>
  <c r="A20" i="14" s="1"/>
  <c r="A21" i="14" s="1" a="1"/>
  <c r="A21" i="14" s="1"/>
  <c r="A22" i="14" s="1" a="1"/>
  <c r="A22" i="14" s="1"/>
  <c r="A23" i="14" s="1" a="1"/>
  <c r="A23" i="14" s="1"/>
  <c r="A24" i="14" s="1" a="1"/>
  <c r="A24" i="14" s="1"/>
  <c r="A25" i="14" s="1" a="1"/>
  <c r="A25" i="14" s="1"/>
  <c r="A26" i="14" s="1" a="1"/>
  <c r="A26" i="14" s="1"/>
  <c r="A27" i="14" s="1" a="1"/>
  <c r="A27" i="14" s="1"/>
  <c r="A28" i="14" s="1" a="1"/>
  <c r="A28" i="14" s="1"/>
  <c r="A29" i="14" s="1" a="1"/>
  <c r="A29" i="14" s="1"/>
  <c r="A30" i="14" s="1" a="1"/>
  <c r="A30" i="14" s="1"/>
  <c r="A31" i="14" s="1" a="1"/>
  <c r="A31" i="14" s="1"/>
  <c r="A32" i="14" s="1" a="1"/>
  <c r="A32" i="14" s="1"/>
  <c r="A33" i="14" s="1" a="1"/>
  <c r="A33" i="14" s="1"/>
  <c r="A34" i="14" s="1" a="1"/>
  <c r="A34" i="14" s="1"/>
  <c r="A35" i="14" s="1" a="1"/>
  <c r="A35" i="14" s="1"/>
  <c r="A36" i="14" s="1" a="1"/>
  <c r="A36" i="14" s="1"/>
  <c r="A37" i="14" s="1" a="1"/>
  <c r="A37" i="14" s="1"/>
  <c r="A38" i="14" s="1" a="1"/>
  <c r="A38" i="14" s="1"/>
  <c r="A39" i="14" s="1" a="1"/>
  <c r="A39" i="14" s="1"/>
  <c r="A40" i="14" s="1" a="1"/>
  <c r="A40" i="14" s="1"/>
  <c r="A41" i="14" s="1" a="1"/>
  <c r="A41" i="14" s="1"/>
  <c r="A42" i="14" s="1" a="1"/>
  <c r="A42" i="14" s="1"/>
  <c r="A43" i="14" s="1" a="1"/>
  <c r="A43" i="14" s="1"/>
  <c r="A44" i="14" s="1" a="1"/>
  <c r="A44" i="14" s="1"/>
  <c r="A45" i="14" s="1" a="1"/>
  <c r="A45" i="14" s="1"/>
  <c r="A46" i="14" s="1" a="1"/>
  <c r="A46" i="14" s="1"/>
  <c r="A47" i="14" s="1" a="1"/>
  <c r="A47" i="14" s="1"/>
  <c r="A48" i="14" s="1" a="1"/>
  <c r="A48" i="14" s="1"/>
  <c r="A49" i="14" s="1" a="1"/>
  <c r="A49" i="14" s="1"/>
  <c r="A50" i="14" s="1" a="1"/>
  <c r="A50" i="14" s="1"/>
  <c r="A51" i="14" s="1" a="1"/>
  <c r="A51" i="14" s="1"/>
  <c r="A52" i="14" s="1" a="1"/>
  <c r="A52" i="14" s="1"/>
  <c r="A53" i="14" s="1" a="1"/>
  <c r="A53" i="14" s="1"/>
  <c r="A54" i="14" s="1" a="1"/>
  <c r="A54" i="14" s="1"/>
  <c r="A55" i="14" s="1" a="1"/>
  <c r="A55" i="14" s="1"/>
  <c r="A56" i="14" s="1" a="1"/>
  <c r="A56" i="14" s="1"/>
  <c r="A57" i="14" s="1" a="1"/>
  <c r="A57" i="14" s="1"/>
  <c r="A58" i="14" s="1" a="1"/>
  <c r="A58" i="14" s="1"/>
  <c r="A59" i="14" s="1" a="1"/>
  <c r="A59" i="14" s="1"/>
  <c r="A60" i="14" s="1" a="1"/>
  <c r="A60" i="14" s="1"/>
  <c r="A61" i="14" s="1" a="1"/>
  <c r="A61" i="14" s="1"/>
  <c r="A62" i="14" s="1" a="1"/>
  <c r="A62" i="14" s="1"/>
  <c r="A63" i="14" s="1" a="1"/>
  <c r="A63" i="14" s="1"/>
  <c r="A64" i="14" s="1" a="1"/>
  <c r="A64" i="14" s="1"/>
  <c r="A65" i="14" s="1" a="1"/>
  <c r="A65" i="14" s="1"/>
  <c r="A66" i="14" s="1" a="1"/>
  <c r="A66" i="14" s="1"/>
  <c r="A67" i="14" s="1" a="1"/>
  <c r="A67" i="14" s="1"/>
  <c r="A68" i="14" s="1" a="1"/>
  <c r="A68" i="14" s="1"/>
  <c r="A69" i="14" s="1" a="1"/>
  <c r="A69" i="14" s="1"/>
  <c r="A70" i="14" s="1" a="1"/>
  <c r="A70" i="14" s="1"/>
  <c r="A71" i="14" s="1" a="1"/>
  <c r="A71" i="14" s="1"/>
  <c r="A72" i="14" s="1" a="1"/>
  <c r="A72" i="14" s="1"/>
  <c r="A73" i="14" s="1" a="1"/>
  <c r="A73" i="14" s="1"/>
  <c r="A74" i="14" s="1" a="1"/>
  <c r="A74" i="14" s="1"/>
  <c r="A75" i="14" s="1" a="1"/>
  <c r="A75" i="14" s="1"/>
  <c r="A76" i="14" s="1" a="1"/>
  <c r="A76" i="14" s="1"/>
  <c r="A77" i="14" s="1" a="1"/>
  <c r="A77" i="14" s="1"/>
  <c r="A78" i="14" s="1" a="1"/>
  <c r="A78" i="14" s="1"/>
  <c r="A79" i="14" s="1" a="1"/>
  <c r="A79" i="14" s="1"/>
  <c r="A80" i="14" s="1" a="1"/>
  <c r="A80" i="14" s="1"/>
  <c r="A81" i="14" s="1" a="1"/>
  <c r="A81" i="14" s="1"/>
  <c r="A82" i="14" s="1" a="1"/>
  <c r="A82" i="14" s="1"/>
  <c r="A83" i="14" s="1" a="1"/>
  <c r="A83" i="14" s="1"/>
  <c r="A84" i="14" s="1" a="1"/>
  <c r="A84" i="14" s="1"/>
  <c r="A85" i="14" s="1" a="1"/>
  <c r="A85" i="14" s="1"/>
  <c r="A86" i="14" s="1" a="1"/>
  <c r="A86" i="14" s="1"/>
  <c r="A87" i="14" s="1" a="1"/>
  <c r="A87" i="14" s="1"/>
  <c r="A88" i="14" s="1" a="1"/>
  <c r="A88" i="14" s="1"/>
  <c r="A89" i="14" s="1" a="1"/>
  <c r="A89" i="14" s="1"/>
  <c r="A90" i="14" s="1" a="1"/>
  <c r="A90" i="14" s="1"/>
  <c r="A91" i="14" s="1" a="1"/>
  <c r="A91" i="14" s="1"/>
  <c r="A92" i="14" s="1" a="1"/>
  <c r="A92" i="14" s="1"/>
  <c r="A93" i="14" s="1" a="1"/>
  <c r="A93" i="14" s="1"/>
  <c r="A94" i="14" s="1" a="1"/>
  <c r="A94" i="14" s="1"/>
  <c r="A95" i="14" s="1" a="1"/>
  <c r="A95" i="14" s="1"/>
  <c r="A96" i="14" s="1" a="1"/>
  <c r="A96" i="14" s="1"/>
  <c r="A97" i="14" s="1" a="1"/>
  <c r="A97" i="14" s="1"/>
  <c r="A98" i="14" s="1" a="1"/>
  <c r="A98" i="14" s="1"/>
  <c r="A99" i="14" s="1" a="1"/>
  <c r="A99" i="14" s="1"/>
  <c r="A100" i="14" s="1" a="1"/>
  <c r="A100" i="14" s="1"/>
  <c r="A101" i="14" s="1" a="1"/>
  <c r="A101" i="14" s="1"/>
  <c r="A102" i="14" s="1" a="1"/>
  <c r="A102" i="14" s="1"/>
  <c r="A103" i="14" s="1" a="1"/>
  <c r="A103" i="14" s="1"/>
  <c r="A104" i="14" s="1" a="1"/>
  <c r="A104" i="14" s="1"/>
  <c r="A105" i="14" s="1" a="1"/>
  <c r="A105" i="14" s="1"/>
  <c r="A106" i="14" s="1" a="1"/>
  <c r="A106" i="14" s="1"/>
  <c r="A107" i="14" s="1" a="1"/>
  <c r="A107" i="14" s="1"/>
  <c r="A108" i="14" s="1" a="1"/>
  <c r="A108" i="14" s="1"/>
  <c r="A109" i="14" s="1" a="1"/>
  <c r="A109" i="14" s="1"/>
  <c r="A110" i="14" s="1" a="1"/>
  <c r="A110" i="14" s="1"/>
  <c r="A111" i="14" s="1" a="1"/>
  <c r="A111" i="14" s="1"/>
  <c r="A112" i="14" s="1" a="1"/>
  <c r="A112" i="14" s="1"/>
  <c r="A113" i="14" s="1" a="1"/>
  <c r="A113" i="14" s="1"/>
  <c r="A114" i="14" s="1" a="1"/>
  <c r="A114" i="14" s="1"/>
  <c r="A115" i="14" s="1" a="1"/>
  <c r="A115" i="14" s="1"/>
  <c r="A116" i="14" s="1" a="1"/>
  <c r="A116" i="14" s="1"/>
  <c r="A117" i="14" s="1" a="1"/>
  <c r="A117" i="14" s="1"/>
  <c r="A118" i="14" s="1" a="1"/>
  <c r="A118" i="14" s="1"/>
  <c r="A119" i="14" s="1" a="1"/>
  <c r="A119" i="14" s="1"/>
  <c r="A120" i="14" s="1" a="1"/>
  <c r="A120" i="14" s="1"/>
  <c r="A121" i="14" s="1" a="1"/>
  <c r="A121" i="14" s="1"/>
  <c r="A122" i="14" s="1" a="1"/>
  <c r="A122" i="14" s="1"/>
  <c r="A123" i="14" s="1" a="1"/>
  <c r="A123" i="14" s="1"/>
  <c r="A124" i="14" s="1" a="1"/>
  <c r="A124" i="14" s="1"/>
  <c r="A125" i="14" s="1" a="1"/>
  <c r="A125" i="14" s="1"/>
  <c r="A126" i="14" s="1" a="1"/>
  <c r="A126" i="14" s="1"/>
  <c r="A127" i="14" s="1" a="1"/>
  <c r="A127" i="14" s="1"/>
  <c r="A128" i="14" s="1" a="1"/>
  <c r="A128" i="14" s="1"/>
  <c r="A129" i="14" s="1" a="1"/>
  <c r="A129" i="14" s="1"/>
  <c r="A130" i="14" s="1" a="1"/>
  <c r="A130" i="14" s="1"/>
  <c r="A131" i="14" s="1" a="1"/>
  <c r="A131" i="14" s="1"/>
  <c r="A132" i="14" s="1" a="1"/>
  <c r="A132" i="14" s="1"/>
  <c r="A133" i="14" s="1" a="1"/>
  <c r="A133" i="14" s="1"/>
  <c r="A134" i="14" s="1" a="1"/>
  <c r="A134" i="14" s="1"/>
  <c r="A135" i="14" s="1" a="1"/>
  <c r="A135" i="14" s="1"/>
  <c r="A136" i="14" s="1" a="1"/>
  <c r="A136" i="14" s="1"/>
  <c r="A137" i="14" s="1" a="1"/>
  <c r="A137" i="14" s="1"/>
  <c r="A138" i="14" s="1" a="1"/>
  <c r="A138" i="14" s="1"/>
  <c r="A139" i="14" s="1" a="1"/>
  <c r="A139" i="14" s="1"/>
  <c r="A140" i="14" s="1" a="1"/>
  <c r="A140" i="14" s="1"/>
  <c r="A141" i="14" s="1" a="1"/>
  <c r="A141" i="14" s="1"/>
  <c r="A142" i="14" s="1" a="1"/>
  <c r="A142" i="14" s="1"/>
  <c r="A143" i="14" s="1" a="1"/>
  <c r="A143" i="14" s="1"/>
  <c r="A144" i="14" s="1" a="1"/>
  <c r="A144" i="14" s="1"/>
  <c r="A145" i="14" s="1" a="1"/>
  <c r="A145" i="14" s="1"/>
  <c r="A146" i="14" s="1" a="1"/>
  <c r="A146" i="14" s="1"/>
  <c r="A147" i="14" s="1" a="1"/>
  <c r="A147" i="14" s="1"/>
  <c r="A148" i="14" s="1" a="1"/>
  <c r="A148" i="14" s="1"/>
  <c r="A149" i="14" s="1" a="1"/>
  <c r="A149" i="14" s="1"/>
  <c r="A150" i="14" s="1" a="1"/>
  <c r="A150" i="14" s="1"/>
  <c r="A151" i="14" s="1" a="1"/>
  <c r="A151" i="14" s="1"/>
  <c r="A152" i="14" s="1" a="1"/>
  <c r="A152" i="14" s="1"/>
  <c r="A153" i="14" s="1" a="1"/>
  <c r="A153" i="14" s="1"/>
  <c r="A154" i="14" s="1" a="1"/>
  <c r="A154" i="14" s="1"/>
  <c r="A155" i="14" s="1" a="1"/>
  <c r="A155" i="14" s="1"/>
  <c r="A156" i="14" s="1" a="1"/>
  <c r="A156" i="14" s="1"/>
  <c r="A157" i="14" s="1" a="1"/>
  <c r="A157" i="14" s="1"/>
  <c r="A158" i="14" s="1" a="1"/>
  <c r="A158" i="14" s="1"/>
  <c r="A159" i="14" s="1" a="1"/>
  <c r="A159" i="14" s="1"/>
  <c r="A160" i="14" s="1" a="1"/>
  <c r="A160" i="14" s="1"/>
  <c r="A161" i="14" s="1" a="1"/>
  <c r="A161" i="14" s="1"/>
  <c r="A162" i="14" s="1" a="1"/>
  <c r="A162" i="14" s="1"/>
  <c r="A163" i="14" s="1" a="1"/>
  <c r="A163" i="14" s="1"/>
  <c r="A164" i="14" s="1" a="1"/>
  <c r="A164" i="14" s="1"/>
  <c r="A165" i="14" s="1" a="1"/>
  <c r="A165" i="14" s="1"/>
  <c r="A166" i="14" s="1" a="1"/>
  <c r="A166" i="14" s="1"/>
  <c r="A167" i="14" s="1" a="1"/>
  <c r="A167" i="14" s="1"/>
  <c r="A168" i="14" s="1" a="1"/>
  <c r="A168" i="14" s="1"/>
  <c r="A169" i="14" s="1" a="1"/>
  <c r="A169" i="14" s="1"/>
  <c r="A170" i="14" s="1" a="1"/>
  <c r="A170" i="14" s="1"/>
  <c r="A171" i="14" s="1" a="1"/>
  <c r="A171" i="14" s="1"/>
  <c r="A172" i="14" s="1" a="1"/>
  <c r="A172" i="14" s="1"/>
  <c r="A173" i="14" s="1" a="1"/>
  <c r="A173" i="14" s="1"/>
  <c r="A174" i="14" s="1" a="1"/>
  <c r="A174" i="14" s="1"/>
  <c r="A175" i="14" s="1" a="1"/>
  <c r="A175" i="14" s="1"/>
  <c r="A176" i="14" s="1" a="1"/>
  <c r="A176" i="14" s="1"/>
  <c r="A177" i="14" s="1" a="1"/>
  <c r="A177" i="14" s="1"/>
  <c r="A178" i="14" s="1" a="1"/>
  <c r="A178" i="14" s="1"/>
  <c r="A179" i="14" s="1" a="1"/>
  <c r="A179" i="14" s="1"/>
  <c r="A180" i="14" s="1" a="1"/>
  <c r="A180" i="14" s="1"/>
  <c r="A181" i="14" s="1" a="1"/>
  <c r="A181" i="14" s="1"/>
  <c r="A182" i="14" s="1" a="1"/>
  <c r="A182" i="14" s="1"/>
  <c r="A183" i="14" s="1" a="1"/>
  <c r="A183" i="14" s="1"/>
  <c r="A184" i="14" s="1" a="1"/>
  <c r="A184" i="14" s="1"/>
  <c r="A185" i="14" s="1" a="1"/>
  <c r="A185" i="14" s="1"/>
  <c r="A186" i="14" s="1" a="1"/>
  <c r="A186" i="14" s="1"/>
  <c r="A187" i="14" s="1" a="1"/>
  <c r="A187" i="14" s="1"/>
  <c r="A188" i="14" s="1" a="1"/>
  <c r="A188" i="14" s="1"/>
  <c r="A189" i="14" s="1" a="1"/>
  <c r="A189" i="14" s="1"/>
  <c r="A190" i="14" s="1" a="1"/>
  <c r="A190" i="14" s="1"/>
  <c r="A191" i="14" s="1" a="1"/>
  <c r="A191" i="14" s="1"/>
  <c r="A192" i="14" s="1" a="1"/>
  <c r="A192" i="14" s="1"/>
  <c r="A193" i="14" s="1" a="1"/>
  <c r="A193" i="14" s="1"/>
  <c r="A194" i="14" s="1" a="1"/>
  <c r="A194" i="14" s="1"/>
  <c r="A195" i="14" s="1" a="1"/>
  <c r="A195" i="14" s="1"/>
  <c r="A196" i="14" s="1" a="1"/>
  <c r="A196" i="14" s="1"/>
  <c r="A197" i="14" s="1" a="1"/>
  <c r="A197" i="14" s="1"/>
  <c r="A198" i="14" s="1" a="1"/>
  <c r="A198" i="14" s="1"/>
  <c r="A199" i="14" s="1" a="1"/>
  <c r="A199" i="14" s="1"/>
  <c r="A200" i="14" s="1" a="1"/>
  <c r="A200" i="14" s="1"/>
  <c r="A201" i="14" s="1" a="1"/>
  <c r="A201" i="14" s="1"/>
  <c r="A202" i="14" s="1" a="1"/>
  <c r="A202" i="14" s="1"/>
  <c r="A203" i="14" s="1" a="1"/>
  <c r="A203" i="14" s="1"/>
  <c r="A204" i="14" s="1" a="1"/>
  <c r="A204" i="14" s="1"/>
  <c r="A205" i="14" s="1" a="1"/>
  <c r="A205" i="14" s="1"/>
  <c r="A206" i="14" s="1" a="1"/>
  <c r="A206" i="14" s="1"/>
  <c r="A207" i="14" s="1" a="1"/>
  <c r="A207" i="14" s="1"/>
  <c r="A208" i="14" s="1" a="1"/>
  <c r="A208" i="14" s="1"/>
  <c r="A209" i="14" s="1" a="1"/>
  <c r="A209" i="14" s="1"/>
  <c r="A210" i="14" s="1" a="1"/>
  <c r="A210" i="14" s="1"/>
  <c r="A211" i="14" s="1" a="1"/>
  <c r="A211" i="14" s="1"/>
  <c r="A212" i="14" s="1" a="1"/>
  <c r="A212" i="14" s="1"/>
  <c r="A213" i="14" s="1" a="1"/>
  <c r="A213" i="14" s="1"/>
  <c r="A214" i="14" s="1" a="1"/>
  <c r="A214" i="14" s="1"/>
  <c r="A215" i="14" s="1" a="1"/>
  <c r="A215" i="14" s="1"/>
  <c r="A216" i="14" s="1" a="1"/>
  <c r="A216" i="14" s="1"/>
  <c r="A217" i="14" s="1" a="1"/>
  <c r="A217" i="14" s="1"/>
  <c r="A218" i="14" s="1" a="1"/>
  <c r="A218" i="14" s="1"/>
  <c r="A219" i="14" s="1" a="1"/>
  <c r="A219" i="14" s="1"/>
  <c r="A220" i="14" s="1" a="1"/>
  <c r="A220" i="14" s="1"/>
  <c r="A221" i="14" s="1" a="1"/>
  <c r="A221" i="14" s="1"/>
  <c r="A222" i="14" s="1" a="1"/>
  <c r="A222" i="14" s="1"/>
  <c r="A223" i="14" s="1" a="1"/>
  <c r="A223" i="14" s="1"/>
  <c r="A224" i="14" s="1" a="1"/>
  <c r="A224" i="14" s="1"/>
  <c r="A225" i="14" s="1" a="1"/>
  <c r="A225" i="14" s="1"/>
  <c r="A226" i="14" s="1" a="1"/>
  <c r="A226" i="14" s="1"/>
  <c r="A227" i="14" s="1" a="1"/>
  <c r="A227" i="14" s="1"/>
  <c r="A228" i="14" s="1" a="1"/>
  <c r="A228" i="14" s="1"/>
  <c r="A229" i="14" s="1" a="1"/>
  <c r="A229" i="14" s="1"/>
  <c r="A230" i="14" s="1" a="1"/>
  <c r="A230" i="14" s="1"/>
  <c r="A231" i="14" s="1" a="1"/>
  <c r="A231" i="14" s="1"/>
  <c r="A232" i="14" s="1" a="1"/>
  <c r="A232" i="14" s="1"/>
  <c r="A233" i="14" s="1" a="1"/>
  <c r="A233" i="14" s="1"/>
  <c r="A234" i="14" s="1" a="1"/>
  <c r="A234" i="14" s="1"/>
  <c r="A235" i="14" s="1" a="1"/>
  <c r="A235" i="14" s="1"/>
  <c r="A236" i="14" s="1" a="1"/>
  <c r="A236" i="14" s="1"/>
  <c r="A237" i="14" s="1" a="1"/>
  <c r="A237" i="14" s="1"/>
  <c r="A238" i="14" s="1" a="1"/>
  <c r="A238" i="14" s="1"/>
  <c r="A239" i="14" s="1" a="1"/>
  <c r="A239" i="14" s="1"/>
  <c r="A240" i="14" s="1" a="1"/>
  <c r="A240" i="14" s="1"/>
  <c r="A241" i="14" s="1" a="1"/>
  <c r="A241" i="14" s="1"/>
  <c r="A242" i="14" s="1" a="1"/>
  <c r="A242" i="14" s="1"/>
  <c r="A243" i="14" s="1" a="1"/>
  <c r="A243" i="14" s="1"/>
  <c r="A244" i="14" s="1" a="1"/>
  <c r="A244" i="14" s="1"/>
  <c r="A245" i="14" s="1" a="1"/>
  <c r="A245" i="14" s="1"/>
  <c r="A5" i="13" l="1" a="1"/>
  <c r="A5" i="13" s="1"/>
  <c r="A6" i="13" l="1" a="1"/>
  <c r="A6" i="13" s="1"/>
  <c r="A7" i="13" s="1" a="1"/>
  <c r="A7" i="13" s="1"/>
  <c r="A8" i="13" l="1" a="1"/>
  <c r="A8" i="13" s="1"/>
  <c r="A9" i="13" s="1" a="1"/>
  <c r="A9" i="13" s="1"/>
  <c r="F4" i="5"/>
  <c r="A4" i="5"/>
  <c r="J8" i="5"/>
  <c r="I8" i="5"/>
  <c r="H8" i="5"/>
  <c r="J7" i="5"/>
  <c r="I7" i="5"/>
  <c r="H7" i="5"/>
  <c r="J6" i="5"/>
  <c r="I6" i="5"/>
  <c r="H6" i="5"/>
  <c r="F7" i="5"/>
  <c r="F8" i="5"/>
  <c r="F9" i="5"/>
  <c r="F6" i="5"/>
  <c r="D7" i="5"/>
  <c r="D6" i="5"/>
  <c r="C7" i="5"/>
  <c r="B7" i="5"/>
  <c r="A7" i="5"/>
  <c r="C6" i="5"/>
  <c r="B6" i="5"/>
  <c r="A6" i="5"/>
  <c r="A10" i="13" l="1" a="1"/>
  <c r="A10" i="13" s="1"/>
  <c r="A3" i="6"/>
  <c r="A2" i="24"/>
  <c r="A11" i="13" l="1" a="1"/>
  <c r="A11" i="13" s="1"/>
  <c r="B2" i="15"/>
  <c r="A2" i="7"/>
  <c r="A17" i="8"/>
  <c r="A4" i="8"/>
  <c r="A2" i="5"/>
  <c r="A2" i="4"/>
  <c r="A2" i="14"/>
  <c r="A2" i="13"/>
  <c r="A2" i="12"/>
  <c r="C10" i="13" s="1"/>
  <c r="A2" i="2"/>
  <c r="D10" i="13" l="1"/>
  <c r="C5" i="13"/>
  <c r="B7" i="13"/>
  <c r="D7" i="13"/>
  <c r="C6" i="13"/>
  <c r="C7" i="13"/>
  <c r="D6" i="13"/>
  <c r="B6" i="13"/>
  <c r="B9" i="13"/>
  <c r="B8" i="13"/>
  <c r="D9" i="13"/>
  <c r="D8" i="13"/>
  <c r="C9" i="13"/>
  <c r="C8" i="13"/>
  <c r="B10" i="13"/>
  <c r="C11" i="13"/>
  <c r="D11" i="13"/>
  <c r="B11" i="13"/>
  <c r="A12" i="13" a="1"/>
  <c r="A12" i="13" s="1"/>
  <c r="A2" i="25"/>
  <c r="B12" i="13" l="1"/>
  <c r="C12" i="13"/>
  <c r="D12" i="13"/>
  <c r="A13" i="13" a="1"/>
  <c r="A13" i="13" s="1"/>
  <c r="B13" i="13" l="1"/>
  <c r="C13" i="13"/>
  <c r="D13" i="13"/>
  <c r="A14" i="13" a="1"/>
  <c r="A14" i="13" s="1"/>
  <c r="I9" i="15"/>
  <c r="H9" i="15"/>
  <c r="G9" i="15"/>
  <c r="F9" i="15"/>
  <c r="E9" i="15"/>
  <c r="D9" i="15"/>
  <c r="C9" i="15"/>
  <c r="A15" i="13" l="1" a="1"/>
  <c r="A15" i="13" s="1"/>
  <c r="B14" i="13"/>
  <c r="C14" i="13"/>
  <c r="D14" i="13"/>
  <c r="E12" i="15"/>
  <c r="D12" i="15"/>
  <c r="C12" i="15"/>
  <c r="C15" i="13" l="1"/>
  <c r="D15" i="13"/>
  <c r="B15" i="13"/>
  <c r="A16" i="13" a="1"/>
  <c r="A16" i="13" s="1"/>
  <c r="B13" i="1"/>
  <c r="C16" i="13" l="1"/>
  <c r="B16" i="13"/>
  <c r="D16" i="13"/>
  <c r="A17" i="13" a="1"/>
  <c r="A17" i="13" s="1"/>
  <c r="I14" i="15"/>
  <c r="H14" i="15"/>
  <c r="B17" i="13" l="1"/>
  <c r="C17" i="13"/>
  <c r="D17" i="13"/>
  <c r="A18" i="13" a="1"/>
  <c r="A18" i="13" s="1"/>
  <c r="G10" i="15"/>
  <c r="B18" i="13" l="1"/>
  <c r="D18" i="13"/>
  <c r="C18" i="13"/>
  <c r="A19" i="13" a="1"/>
  <c r="A19" i="13" s="1"/>
  <c r="I10" i="15"/>
  <c r="H10" i="15"/>
  <c r="B11" i="1"/>
  <c r="B9" i="1"/>
  <c r="B19" i="13" l="1"/>
  <c r="D19" i="13"/>
  <c r="C19" i="13"/>
  <c r="A20" i="13" a="1"/>
  <c r="A20" i="13" s="1"/>
  <c r="H17" i="15"/>
  <c r="R9" i="15"/>
  <c r="S9" i="15"/>
  <c r="T9" i="15"/>
  <c r="Q9" i="15"/>
  <c r="N9" i="15"/>
  <c r="O9" i="15"/>
  <c r="P9" i="15"/>
  <c r="M9" i="15"/>
  <c r="B20" i="13" l="1"/>
  <c r="C20" i="13"/>
  <c r="D20" i="13"/>
  <c r="A21" i="13" a="1"/>
  <c r="A21" i="13" s="1"/>
  <c r="P5" i="8"/>
  <c r="J5" i="8"/>
  <c r="K5" i="8"/>
  <c r="L5" i="8"/>
  <c r="M5" i="8"/>
  <c r="N5" i="8"/>
  <c r="O5" i="8"/>
  <c r="I5" i="8"/>
  <c r="F4" i="14"/>
  <c r="G4" i="14"/>
  <c r="H4" i="14"/>
  <c r="E4" i="14"/>
  <c r="F4" i="13"/>
  <c r="G4" i="13"/>
  <c r="H4" i="13"/>
  <c r="E4" i="13"/>
  <c r="B21" i="13" l="1"/>
  <c r="C21" i="13"/>
  <c r="D21" i="13"/>
  <c r="A22" i="13" a="1"/>
  <c r="A22" i="13" s="1"/>
  <c r="N10" i="15"/>
  <c r="B22" i="13" l="1"/>
  <c r="C22" i="13"/>
  <c r="D22" i="13"/>
  <c r="A23" i="13" a="1"/>
  <c r="A23" i="13" s="1"/>
  <c r="C14" i="15"/>
  <c r="C23" i="13" l="1"/>
  <c r="D23" i="13"/>
  <c r="B23" i="13"/>
  <c r="A24" i="13" a="1"/>
  <c r="A24" i="13" s="1"/>
  <c r="H5" i="14"/>
  <c r="D5" i="14"/>
  <c r="B5" i="14"/>
  <c r="C5" i="14"/>
  <c r="D5" i="13"/>
  <c r="B5" i="13"/>
  <c r="B24" i="13" l="1"/>
  <c r="C24" i="13"/>
  <c r="D24" i="13"/>
  <c r="A25" i="13" a="1"/>
  <c r="A25" i="13" s="1"/>
  <c r="H6" i="14"/>
  <c r="D6" i="14"/>
  <c r="B6" i="14"/>
  <c r="C6" i="14"/>
  <c r="R13" i="15"/>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C25" i="13" l="1"/>
  <c r="B25" i="13"/>
  <c r="D25" i="13"/>
  <c r="A26" i="13" a="1"/>
  <c r="A26" i="13" s="1"/>
  <c r="H7" i="14"/>
  <c r="C7" i="14"/>
  <c r="D7" i="14"/>
  <c r="B7" i="14"/>
  <c r="S17" i="15"/>
  <c r="T18" i="15"/>
  <c r="R17" i="15"/>
  <c r="P18" i="15"/>
  <c r="M21" i="15"/>
  <c r="T17" i="15"/>
  <c r="M18" i="15"/>
  <c r="Q18" i="15"/>
  <c r="N18" i="15"/>
  <c r="S18" i="15"/>
  <c r="O18" i="15"/>
  <c r="R18" i="15"/>
  <c r="D26" i="13" l="1"/>
  <c r="C26" i="13"/>
  <c r="B26" i="13"/>
  <c r="A27" i="13" a="1"/>
  <c r="A27" i="13" s="1"/>
  <c r="H8" i="14"/>
  <c r="D8" i="14"/>
  <c r="B8" i="14"/>
  <c r="C8" i="14"/>
  <c r="N21" i="15"/>
  <c r="M22" i="15"/>
  <c r="N22" i="15"/>
  <c r="E10" i="15"/>
  <c r="C10" i="15"/>
  <c r="C17" i="15" s="1"/>
  <c r="F10" i="15"/>
  <c r="D10" i="15"/>
  <c r="B27" i="13" l="1"/>
  <c r="C27" i="13"/>
  <c r="D27" i="13"/>
  <c r="A28" i="13" a="1"/>
  <c r="A28" i="13" s="1"/>
  <c r="H9" i="14"/>
  <c r="B9" i="14"/>
  <c r="C9" i="14"/>
  <c r="D9" i="14"/>
  <c r="C18" i="15"/>
  <c r="G17" i="15"/>
  <c r="G18" i="15"/>
  <c r="D17" i="15"/>
  <c r="D18" i="15"/>
  <c r="E18" i="15"/>
  <c r="E17" i="15"/>
  <c r="F17" i="15"/>
  <c r="F18" i="15"/>
  <c r="I17" i="15"/>
  <c r="I18" i="15"/>
  <c r="C28" i="13" l="1"/>
  <c r="B28" i="13"/>
  <c r="D28" i="13"/>
  <c r="A29" i="13" a="1"/>
  <c r="A29" i="13" s="1"/>
  <c r="H10" i="14"/>
  <c r="C21" i="15"/>
  <c r="C22" i="15"/>
  <c r="B10" i="14"/>
  <c r="C10" i="14"/>
  <c r="D10" i="14"/>
  <c r="C29" i="13" l="1"/>
  <c r="B29" i="13"/>
  <c r="D29" i="13"/>
  <c r="A30" i="13" a="1"/>
  <c r="A30" i="13" s="1"/>
  <c r="H11" i="14"/>
  <c r="C11" i="14"/>
  <c r="D11" i="14"/>
  <c r="B11" i="14"/>
  <c r="D30" i="13" l="1"/>
  <c r="C30" i="13"/>
  <c r="B30" i="13"/>
  <c r="A31" i="13" a="1"/>
  <c r="A31" i="13" s="1"/>
  <c r="H12" i="14"/>
  <c r="C12" i="14"/>
  <c r="B12" i="14"/>
  <c r="D12" i="14"/>
  <c r="D31" i="13" l="1"/>
  <c r="B31" i="13"/>
  <c r="C31" i="13"/>
  <c r="A32" i="13" a="1"/>
  <c r="A32" i="13" s="1"/>
  <c r="B13" i="14"/>
  <c r="D14" i="14"/>
  <c r="D13" i="14"/>
  <c r="C13" i="14"/>
  <c r="H13" i="14"/>
  <c r="B32" i="13" l="1"/>
  <c r="C32" i="13"/>
  <c r="D32" i="13"/>
  <c r="A33" i="13" a="1"/>
  <c r="A33" i="13" s="1"/>
  <c r="C14" i="14"/>
  <c r="B14" i="14"/>
  <c r="D15" i="14"/>
  <c r="H14" i="14"/>
  <c r="B33" i="13" l="1"/>
  <c r="C33" i="13"/>
  <c r="D33" i="13"/>
  <c r="A34" i="13" a="1"/>
  <c r="A34" i="13" s="1"/>
  <c r="B15" i="14"/>
  <c r="H15" i="14"/>
  <c r="C15" i="14"/>
  <c r="C16" i="14"/>
  <c r="B34" i="13" l="1"/>
  <c r="C34" i="13"/>
  <c r="D34" i="13"/>
  <c r="A35" i="13" a="1"/>
  <c r="A35" i="13" s="1"/>
  <c r="B16" i="14"/>
  <c r="H16" i="14"/>
  <c r="D16" i="14"/>
  <c r="D35" i="13" l="1"/>
  <c r="B35" i="13"/>
  <c r="C35" i="13"/>
  <c r="A36" i="13" a="1"/>
  <c r="A36" i="13" s="1"/>
  <c r="H18" i="14"/>
  <c r="D17" i="14"/>
  <c r="C17" i="14"/>
  <c r="H17" i="14"/>
  <c r="B17" i="14"/>
  <c r="B18" i="14"/>
  <c r="C18" i="14"/>
  <c r="D18" i="14"/>
  <c r="B36" i="13" l="1"/>
  <c r="C36" i="13"/>
  <c r="D36" i="13"/>
  <c r="A37" i="13" a="1"/>
  <c r="A37" i="13" s="1"/>
  <c r="H19" i="14"/>
  <c r="C19" i="14"/>
  <c r="D19" i="14"/>
  <c r="B19" i="14"/>
  <c r="B37" i="13" l="1"/>
  <c r="C37" i="13"/>
  <c r="D37" i="13"/>
  <c r="A38" i="13" a="1"/>
  <c r="A38" i="13" s="1"/>
  <c r="H20" i="14"/>
  <c r="D20" i="14"/>
  <c r="B20" i="14"/>
  <c r="C20" i="14"/>
  <c r="B38" i="13" l="1"/>
  <c r="C38" i="13"/>
  <c r="D38" i="13"/>
  <c r="A39" i="13" a="1"/>
  <c r="A39" i="13" s="1"/>
  <c r="H21" i="14"/>
  <c r="B21" i="14"/>
  <c r="C21" i="14"/>
  <c r="D21" i="14"/>
  <c r="C39" i="13" l="1"/>
  <c r="D39" i="13"/>
  <c r="B39" i="13"/>
  <c r="A40" i="13" a="1"/>
  <c r="A40" i="13" s="1"/>
  <c r="H22" i="14"/>
  <c r="B22" i="14"/>
  <c r="C22" i="14"/>
  <c r="D22" i="14"/>
  <c r="D40" i="13" l="1"/>
  <c r="B40" i="13"/>
  <c r="C40" i="13"/>
  <c r="A41" i="13" a="1"/>
  <c r="A41" i="13" s="1"/>
  <c r="H23" i="14"/>
  <c r="C23" i="14"/>
  <c r="D23" i="14"/>
  <c r="B23" i="14"/>
  <c r="D41" i="13" l="1"/>
  <c r="B41" i="13"/>
  <c r="C41" i="13"/>
  <c r="A42" i="13" a="1"/>
  <c r="A42" i="13" s="1"/>
  <c r="H24" i="14"/>
  <c r="D24" i="14"/>
  <c r="B24" i="14"/>
  <c r="C24" i="14"/>
  <c r="B42" i="13" l="1"/>
  <c r="C42" i="13"/>
  <c r="D42" i="13"/>
  <c r="A43" i="13" a="1"/>
  <c r="A43" i="13" s="1"/>
  <c r="H25" i="14"/>
  <c r="B25" i="14"/>
  <c r="C25" i="14"/>
  <c r="D25" i="14"/>
  <c r="C43" i="13" l="1"/>
  <c r="D43" i="13"/>
  <c r="B43" i="13"/>
  <c r="A44" i="13" a="1"/>
  <c r="A44" i="13" s="1"/>
  <c r="H26" i="14"/>
  <c r="B26" i="14"/>
  <c r="C26" i="14"/>
  <c r="D26" i="14"/>
  <c r="D44" i="13" l="1"/>
  <c r="B44" i="13"/>
  <c r="C44" i="13"/>
  <c r="A45" i="13" a="1"/>
  <c r="A45" i="13" s="1"/>
  <c r="H27" i="14"/>
  <c r="C27" i="14"/>
  <c r="D27" i="14"/>
  <c r="B27" i="14"/>
  <c r="C45" i="13" l="1"/>
  <c r="D45" i="13"/>
  <c r="B45" i="13"/>
  <c r="A46" i="13" a="1"/>
  <c r="A46" i="13" s="1"/>
  <c r="H28" i="14"/>
  <c r="D28" i="14"/>
  <c r="B28" i="14"/>
  <c r="C28" i="14"/>
  <c r="B46" i="13" l="1"/>
  <c r="C46" i="13"/>
  <c r="D46" i="13"/>
  <c r="A47" i="13" a="1"/>
  <c r="A47" i="13" s="1"/>
  <c r="H29" i="14"/>
  <c r="B29" i="14"/>
  <c r="C29" i="14"/>
  <c r="D29" i="14"/>
  <c r="C47" i="13" l="1"/>
  <c r="B47" i="13"/>
  <c r="D47" i="13"/>
  <c r="A48" i="13" a="1"/>
  <c r="A48" i="13" s="1"/>
  <c r="H30" i="14"/>
  <c r="B30" i="14"/>
  <c r="C30" i="14"/>
  <c r="D30" i="14"/>
  <c r="C48" i="13" l="1"/>
  <c r="B48" i="13"/>
  <c r="D48" i="13"/>
  <c r="A49" i="13" a="1"/>
  <c r="A49" i="13" s="1"/>
  <c r="H31" i="14"/>
  <c r="C31" i="14"/>
  <c r="D31" i="14"/>
  <c r="B31" i="14"/>
  <c r="B49" i="13" l="1"/>
  <c r="D49" i="13"/>
  <c r="C49" i="13"/>
  <c r="A50" i="13" a="1"/>
  <c r="A50" i="13" s="1"/>
  <c r="H32" i="14"/>
  <c r="D32" i="14"/>
  <c r="B32" i="14"/>
  <c r="C32" i="14"/>
  <c r="C50" i="13" l="1"/>
  <c r="B50" i="13"/>
  <c r="D50" i="13"/>
  <c r="A51" i="13" a="1"/>
  <c r="A51" i="13" s="1"/>
  <c r="H33" i="14"/>
  <c r="B33" i="14"/>
  <c r="C33" i="14"/>
  <c r="D33" i="14"/>
  <c r="D51" i="13" l="1"/>
  <c r="C51" i="13"/>
  <c r="B51" i="13"/>
  <c r="A52" i="13" a="1"/>
  <c r="A52" i="13" s="1"/>
  <c r="H34" i="14"/>
  <c r="B34" i="14"/>
  <c r="C34" i="14"/>
  <c r="D34" i="14"/>
  <c r="D52" i="13" l="1"/>
  <c r="C52" i="13"/>
  <c r="B52" i="13"/>
  <c r="A53" i="13" a="1"/>
  <c r="A53" i="13" s="1"/>
  <c r="H35" i="14"/>
  <c r="C35" i="14"/>
  <c r="D35" i="14"/>
  <c r="B35" i="14"/>
  <c r="D53" i="13" l="1"/>
  <c r="B53" i="13"/>
  <c r="C53" i="13"/>
  <c r="A54" i="13" a="1"/>
  <c r="A54" i="13" s="1"/>
  <c r="H36" i="14"/>
  <c r="D36" i="14"/>
  <c r="B36" i="14"/>
  <c r="C36" i="14"/>
  <c r="B54" i="13" l="1"/>
  <c r="D54" i="13"/>
  <c r="C54" i="13"/>
  <c r="A55" i="13" a="1"/>
  <c r="A55" i="13" s="1"/>
  <c r="H37" i="14"/>
  <c r="B37" i="14"/>
  <c r="C37" i="14"/>
  <c r="D37" i="14"/>
  <c r="D55" i="13" l="1"/>
  <c r="C55" i="13"/>
  <c r="B55" i="13"/>
  <c r="A56" i="13" a="1"/>
  <c r="A56" i="13" s="1"/>
  <c r="H38" i="14"/>
  <c r="B38" i="14"/>
  <c r="C38" i="14"/>
  <c r="D38" i="14"/>
  <c r="C56" i="13" l="1"/>
  <c r="B56" i="13"/>
  <c r="D56" i="13"/>
  <c r="A57" i="13" a="1"/>
  <c r="A57" i="13" s="1"/>
  <c r="H39" i="14"/>
  <c r="C39" i="14"/>
  <c r="D39" i="14"/>
  <c r="B39" i="14"/>
  <c r="C57" i="13" l="1"/>
  <c r="D57" i="13"/>
  <c r="B57" i="13"/>
  <c r="A58" i="13" a="1"/>
  <c r="A58" i="13" s="1"/>
  <c r="H40" i="14"/>
  <c r="D40" i="14"/>
  <c r="B40" i="14"/>
  <c r="C40" i="14"/>
  <c r="D58" i="13" l="1"/>
  <c r="C58" i="13"/>
  <c r="B58" i="13"/>
  <c r="A59" i="13" a="1"/>
  <c r="A59" i="13" s="1"/>
  <c r="H41" i="14"/>
  <c r="B41" i="14"/>
  <c r="C41" i="14"/>
  <c r="D41" i="14"/>
  <c r="D59" i="13" l="1"/>
  <c r="B59" i="13"/>
  <c r="C59" i="13"/>
  <c r="A60" i="13" a="1"/>
  <c r="A60" i="13" s="1"/>
  <c r="H42" i="14"/>
  <c r="C42" i="14"/>
  <c r="B42" i="14"/>
  <c r="D42" i="14"/>
  <c r="D60" i="13" l="1"/>
  <c r="B60" i="13"/>
  <c r="C60" i="13"/>
  <c r="A61" i="13" a="1"/>
  <c r="A61" i="13" s="1"/>
  <c r="H43" i="14"/>
  <c r="D43" i="14"/>
  <c r="C43" i="14"/>
  <c r="B43" i="14"/>
  <c r="C61" i="13" l="1"/>
  <c r="D61" i="13"/>
  <c r="B61" i="13"/>
  <c r="A62" i="13" a="1"/>
  <c r="A62" i="13" s="1"/>
  <c r="H44" i="14"/>
  <c r="B44" i="14"/>
  <c r="C44" i="14"/>
  <c r="D44" i="14"/>
  <c r="B62" i="13" l="1"/>
  <c r="D62" i="13"/>
  <c r="C62" i="13"/>
  <c r="A63" i="13" a="1"/>
  <c r="A63" i="13" s="1"/>
  <c r="H45" i="14"/>
  <c r="B45" i="14"/>
  <c r="C45" i="14"/>
  <c r="D45" i="14"/>
  <c r="C63" i="13" l="1"/>
  <c r="B63" i="13"/>
  <c r="D63" i="13"/>
  <c r="A64" i="13" a="1"/>
  <c r="A64" i="13" s="1"/>
  <c r="H46" i="14"/>
  <c r="C46" i="14"/>
  <c r="D46" i="14"/>
  <c r="B46" i="14"/>
  <c r="C64" i="13" l="1"/>
  <c r="D64" i="13"/>
  <c r="B64" i="13"/>
  <c r="A65" i="13" a="1"/>
  <c r="A65" i="13" s="1"/>
  <c r="H47" i="14"/>
  <c r="D47" i="14"/>
  <c r="B47" i="14"/>
  <c r="C47" i="14"/>
  <c r="C65" i="13" l="1"/>
  <c r="D65" i="13"/>
  <c r="B65" i="13"/>
  <c r="A66" i="13" a="1"/>
  <c r="A66" i="13" s="1"/>
  <c r="H48" i="14"/>
  <c r="B48" i="14"/>
  <c r="C48" i="14"/>
  <c r="D48" i="14"/>
  <c r="C66" i="13" l="1"/>
  <c r="D66" i="13"/>
  <c r="B66" i="13"/>
  <c r="A67" i="13" a="1"/>
  <c r="A67" i="13" s="1"/>
  <c r="H49" i="14"/>
  <c r="B49" i="14"/>
  <c r="D49" i="14"/>
  <c r="C49" i="14"/>
  <c r="C67" i="13" l="1"/>
  <c r="B67" i="13"/>
  <c r="D67" i="13"/>
  <c r="A68" i="13" a="1"/>
  <c r="A68" i="13" s="1"/>
  <c r="H50" i="14"/>
  <c r="C50" i="14"/>
  <c r="B50" i="14"/>
  <c r="D50" i="14"/>
  <c r="C68" i="13" l="1"/>
  <c r="B68" i="13"/>
  <c r="D68" i="13"/>
  <c r="A69" i="13" a="1"/>
  <c r="A69" i="13" s="1"/>
  <c r="H51" i="14"/>
  <c r="D51" i="14"/>
  <c r="B51" i="14"/>
  <c r="C51" i="14"/>
  <c r="B69" i="13" l="1"/>
  <c r="D69" i="13"/>
  <c r="C69" i="13"/>
  <c r="A70" i="13" a="1"/>
  <c r="A70" i="13" s="1"/>
  <c r="H52" i="14"/>
  <c r="D52" i="14"/>
  <c r="B52" i="14"/>
  <c r="C52" i="14"/>
  <c r="C70" i="13" l="1"/>
  <c r="D70" i="13"/>
  <c r="B70" i="13"/>
  <c r="A71" i="13" a="1"/>
  <c r="A71" i="13" s="1"/>
  <c r="H53" i="14"/>
  <c r="B53" i="14"/>
  <c r="C53" i="14"/>
  <c r="D53" i="14"/>
  <c r="B71" i="13" l="1"/>
  <c r="D71" i="13"/>
  <c r="C71" i="13"/>
  <c r="A72" i="13" a="1"/>
  <c r="A72" i="13" s="1"/>
  <c r="H54" i="14"/>
  <c r="C54" i="14"/>
  <c r="B54" i="14"/>
  <c r="D54" i="14"/>
  <c r="C72" i="13" l="1"/>
  <c r="B72" i="13"/>
  <c r="D72" i="13"/>
  <c r="A73" i="13" a="1"/>
  <c r="A73" i="13" s="1"/>
  <c r="H55" i="14"/>
  <c r="C55" i="14"/>
  <c r="D55" i="14"/>
  <c r="B55" i="14"/>
  <c r="C73" i="13" l="1"/>
  <c r="B73" i="13"/>
  <c r="D73" i="13"/>
  <c r="A74" i="13" a="1"/>
  <c r="A74" i="13" s="1"/>
  <c r="H56" i="14"/>
  <c r="D56" i="14"/>
  <c r="B56" i="14"/>
  <c r="C56" i="14"/>
  <c r="C74" i="13" l="1"/>
  <c r="D74" i="13"/>
  <c r="B74" i="13"/>
  <c r="A75" i="13" a="1"/>
  <c r="A75" i="13" s="1"/>
  <c r="H57" i="14"/>
  <c r="B57" i="14"/>
  <c r="C57" i="14"/>
  <c r="D57" i="14"/>
  <c r="B75" i="13" l="1"/>
  <c r="D75" i="13"/>
  <c r="C75" i="13"/>
  <c r="A76" i="13" a="1"/>
  <c r="A76" i="13" s="1"/>
  <c r="H58" i="14"/>
  <c r="B58" i="14"/>
  <c r="C58" i="14"/>
  <c r="D58" i="14"/>
  <c r="B76" i="13" l="1"/>
  <c r="C76" i="13"/>
  <c r="D76" i="13"/>
  <c r="A77" i="13" a="1"/>
  <c r="A77" i="13" s="1"/>
  <c r="H59" i="14"/>
  <c r="C59" i="14"/>
  <c r="D59" i="14"/>
  <c r="B59" i="14"/>
  <c r="B77" i="13" l="1"/>
  <c r="C77" i="13"/>
  <c r="D77" i="13"/>
  <c r="A78" i="13" a="1"/>
  <c r="A78" i="13" s="1"/>
  <c r="H60" i="14"/>
  <c r="D60" i="14"/>
  <c r="B60" i="14"/>
  <c r="C60" i="14"/>
  <c r="B78" i="13" l="1"/>
  <c r="C78" i="13"/>
  <c r="D78" i="13"/>
  <c r="A79" i="13" a="1"/>
  <c r="A79" i="13" s="1"/>
  <c r="H61" i="14"/>
  <c r="B61" i="14"/>
  <c r="C61" i="14"/>
  <c r="D61" i="14"/>
  <c r="B79" i="13" l="1"/>
  <c r="C79" i="13"/>
  <c r="D79" i="13"/>
  <c r="A80" i="13" a="1"/>
  <c r="A80" i="13" s="1"/>
  <c r="H62" i="14"/>
  <c r="B62" i="14"/>
  <c r="C62" i="14"/>
  <c r="D62" i="14"/>
  <c r="B80" i="13" l="1"/>
  <c r="C80" i="13"/>
  <c r="D80" i="13"/>
  <c r="A81" i="13" a="1"/>
  <c r="A81" i="13" s="1"/>
  <c r="H63" i="14"/>
  <c r="C63" i="14"/>
  <c r="D63" i="14"/>
  <c r="B63" i="14"/>
  <c r="D81" i="13" l="1"/>
  <c r="B81" i="13"/>
  <c r="C81" i="13"/>
  <c r="A82" i="13" a="1"/>
  <c r="A82" i="13" s="1"/>
  <c r="H64" i="14"/>
  <c r="D64" i="14"/>
  <c r="B64" i="14"/>
  <c r="C64" i="14"/>
  <c r="B82" i="13" l="1"/>
  <c r="C82" i="13"/>
  <c r="D82" i="13"/>
  <c r="A83" i="13" a="1"/>
  <c r="A83" i="13" s="1"/>
  <c r="H65" i="14"/>
  <c r="B65" i="14"/>
  <c r="C65" i="14"/>
  <c r="D65" i="14"/>
  <c r="C83" i="13" l="1"/>
  <c r="D83" i="13"/>
  <c r="B83" i="13"/>
  <c r="A84" i="13" a="1"/>
  <c r="A84" i="13" s="1"/>
  <c r="H66" i="14"/>
  <c r="B66" i="14"/>
  <c r="C66" i="14"/>
  <c r="D66" i="14"/>
  <c r="B84" i="13" l="1"/>
  <c r="C84" i="13"/>
  <c r="D84" i="13"/>
  <c r="A85" i="13" a="1"/>
  <c r="A85" i="13" s="1"/>
  <c r="H67" i="14"/>
  <c r="C67" i="14"/>
  <c r="D67" i="14"/>
  <c r="B67" i="14"/>
  <c r="C85" i="13" l="1"/>
  <c r="D85" i="13"/>
  <c r="B85" i="13"/>
  <c r="A86" i="13" a="1"/>
  <c r="A86" i="13" s="1"/>
  <c r="H68" i="14"/>
  <c r="D68" i="14"/>
  <c r="B68" i="14"/>
  <c r="C68" i="14"/>
  <c r="D86" i="13" l="1"/>
  <c r="B86" i="13"/>
  <c r="C86" i="13"/>
  <c r="A87" i="13" a="1"/>
  <c r="A87" i="13" s="1"/>
  <c r="H69" i="14"/>
  <c r="B69" i="14"/>
  <c r="C69" i="14"/>
  <c r="D69" i="14"/>
  <c r="B87" i="13" l="1"/>
  <c r="C87" i="13"/>
  <c r="D87" i="13"/>
  <c r="A88" i="13" a="1"/>
  <c r="A88" i="13" s="1"/>
  <c r="H70" i="14"/>
  <c r="B70" i="14"/>
  <c r="C70" i="14"/>
  <c r="D70" i="14"/>
  <c r="C88" i="13" l="1"/>
  <c r="D88" i="13"/>
  <c r="B88" i="13"/>
  <c r="A89" i="13" a="1"/>
  <c r="A89" i="13" s="1"/>
  <c r="H71" i="14"/>
  <c r="C71" i="14"/>
  <c r="D71" i="14"/>
  <c r="B71" i="14"/>
  <c r="D89" i="13" l="1"/>
  <c r="B89" i="13"/>
  <c r="C89" i="13"/>
  <c r="A90" i="13" a="1"/>
  <c r="A90" i="13" s="1"/>
  <c r="H72" i="14"/>
  <c r="D72" i="14"/>
  <c r="B72" i="14"/>
  <c r="C72" i="14"/>
  <c r="B90" i="13" l="1"/>
  <c r="C90" i="13"/>
  <c r="D90" i="13"/>
  <c r="A91" i="13" a="1"/>
  <c r="A91" i="13" s="1"/>
  <c r="H73" i="14"/>
  <c r="B73" i="14"/>
  <c r="C73" i="14"/>
  <c r="D73" i="14"/>
  <c r="B91" i="13" l="1"/>
  <c r="C91" i="13"/>
  <c r="D91" i="13"/>
  <c r="A92" i="13" a="1"/>
  <c r="A92" i="13" s="1"/>
  <c r="H74" i="14"/>
  <c r="B74" i="14"/>
  <c r="C74" i="14"/>
  <c r="D74" i="14"/>
  <c r="D92" i="13" l="1"/>
  <c r="B92" i="13"/>
  <c r="C92" i="13"/>
  <c r="A93" i="13" a="1"/>
  <c r="A93" i="13" s="1"/>
  <c r="H75" i="14"/>
  <c r="C75" i="14"/>
  <c r="D75" i="14"/>
  <c r="B75" i="14"/>
  <c r="B93" i="13" l="1"/>
  <c r="C93" i="13"/>
  <c r="D93" i="13"/>
  <c r="A94" i="13" a="1"/>
  <c r="A94" i="13" s="1"/>
  <c r="H76" i="14"/>
  <c r="C76" i="14"/>
  <c r="D76" i="14"/>
  <c r="B76" i="14"/>
  <c r="C94" i="13" l="1"/>
  <c r="B94" i="13"/>
  <c r="D94" i="13"/>
  <c r="A95" i="13" a="1"/>
  <c r="A95" i="13" s="1"/>
  <c r="H77" i="14"/>
  <c r="B77" i="14"/>
  <c r="C77" i="14"/>
  <c r="D77" i="14"/>
  <c r="D95" i="13" l="1"/>
  <c r="B95" i="13"/>
  <c r="C95" i="13"/>
  <c r="A96" i="13" a="1"/>
  <c r="A96" i="13" s="1"/>
  <c r="H78" i="14"/>
  <c r="C78" i="14"/>
  <c r="B78" i="14"/>
  <c r="D78" i="14"/>
  <c r="D96" i="13" l="1"/>
  <c r="B96" i="13"/>
  <c r="C96" i="13"/>
  <c r="A97" i="13" a="1"/>
  <c r="A97" i="13" s="1"/>
  <c r="H79" i="14"/>
  <c r="D79" i="14"/>
  <c r="C79" i="14"/>
  <c r="B79" i="14"/>
  <c r="D97" i="13" l="1"/>
  <c r="C97" i="13"/>
  <c r="B97" i="13"/>
  <c r="A98" i="13" a="1"/>
  <c r="A98" i="13" s="1"/>
  <c r="H80" i="14"/>
  <c r="B80" i="14"/>
  <c r="C80" i="14"/>
  <c r="D80" i="14"/>
  <c r="C98" i="13" l="1"/>
  <c r="D98" i="13"/>
  <c r="B98" i="13"/>
  <c r="A99" i="13" a="1"/>
  <c r="A99" i="13" s="1"/>
  <c r="H81" i="14"/>
  <c r="B81" i="14"/>
  <c r="C81" i="14"/>
  <c r="D81" i="14"/>
  <c r="D99" i="13" l="1"/>
  <c r="B99" i="13"/>
  <c r="C99" i="13"/>
  <c r="A100" i="13" a="1"/>
  <c r="A100" i="13" s="1"/>
  <c r="H82" i="14"/>
  <c r="C82" i="14"/>
  <c r="D82" i="14"/>
  <c r="B82" i="14"/>
  <c r="C100" i="13" l="1"/>
  <c r="D100" i="13"/>
  <c r="B100" i="13"/>
  <c r="A101" i="13" a="1"/>
  <c r="A101" i="13" s="1"/>
  <c r="H83" i="14"/>
  <c r="D83" i="14"/>
  <c r="B83" i="14"/>
  <c r="C83" i="14"/>
  <c r="B101" i="13" l="1"/>
  <c r="C101" i="13"/>
  <c r="D101" i="13"/>
  <c r="A102" i="13" a="1"/>
  <c r="A102" i="13" s="1"/>
  <c r="H84" i="14"/>
  <c r="B84" i="14"/>
  <c r="C84" i="14"/>
  <c r="D84" i="14"/>
  <c r="C102" i="13" l="1"/>
  <c r="D102" i="13"/>
  <c r="B102" i="13"/>
  <c r="A103" i="13" a="1"/>
  <c r="A103" i="13" s="1"/>
  <c r="H85" i="14"/>
  <c r="B85" i="14"/>
  <c r="D85" i="14"/>
  <c r="C85" i="14"/>
  <c r="C103" i="13" l="1"/>
  <c r="D103" i="13"/>
  <c r="B103" i="13"/>
  <c r="A104" i="13" a="1"/>
  <c r="A104" i="13" s="1"/>
  <c r="H86" i="14"/>
  <c r="C86" i="14"/>
  <c r="B86" i="14"/>
  <c r="D86" i="14"/>
  <c r="C104" i="13" l="1"/>
  <c r="D104" i="13"/>
  <c r="B104" i="13"/>
  <c r="A105" i="13" a="1"/>
  <c r="A105" i="13" s="1"/>
  <c r="H87" i="14"/>
  <c r="D87" i="14"/>
  <c r="B87" i="14"/>
  <c r="C87" i="14"/>
  <c r="B105" i="13" l="1"/>
  <c r="C105" i="13"/>
  <c r="D105" i="13"/>
  <c r="A106" i="13" a="1"/>
  <c r="A106" i="13" s="1"/>
  <c r="H88" i="14"/>
  <c r="D88" i="14"/>
  <c r="B88" i="14"/>
  <c r="C88" i="14"/>
  <c r="C106" i="13" l="1"/>
  <c r="D106" i="13"/>
  <c r="B106" i="13"/>
  <c r="A107" i="13" a="1"/>
  <c r="A107" i="13" s="1"/>
  <c r="H89" i="14"/>
  <c r="B89" i="14"/>
  <c r="C89" i="14"/>
  <c r="D89" i="14"/>
  <c r="B107" i="13" l="1"/>
  <c r="C107" i="13"/>
  <c r="D107" i="13"/>
  <c r="A108" i="13" a="1"/>
  <c r="A108" i="13" s="1"/>
  <c r="H90" i="14"/>
  <c r="C90" i="14"/>
  <c r="B90" i="14"/>
  <c r="D90" i="14"/>
  <c r="C108" i="13" l="1"/>
  <c r="D108" i="13"/>
  <c r="B108" i="13"/>
  <c r="A109" i="13" a="1"/>
  <c r="A109" i="13" s="1"/>
  <c r="H91" i="14"/>
  <c r="D91" i="14"/>
  <c r="B91" i="14"/>
  <c r="C91" i="14"/>
  <c r="B109" i="13" l="1"/>
  <c r="C109" i="13"/>
  <c r="D109" i="13"/>
  <c r="A110" i="13" a="1"/>
  <c r="A110" i="13" s="1"/>
  <c r="H92" i="14"/>
  <c r="C92" i="14"/>
  <c r="D92" i="14"/>
  <c r="B92" i="14"/>
  <c r="C110" i="13" l="1"/>
  <c r="D110" i="13"/>
  <c r="B110" i="13"/>
  <c r="A111" i="13" a="1"/>
  <c r="A111" i="13" s="1"/>
  <c r="H93" i="14"/>
  <c r="B93" i="14"/>
  <c r="C93" i="14"/>
  <c r="D93" i="14"/>
  <c r="B111" i="13" l="1"/>
  <c r="C111" i="13"/>
  <c r="D111" i="13"/>
  <c r="A112" i="13" a="1"/>
  <c r="A112" i="13" s="1"/>
  <c r="H94" i="14"/>
  <c r="C94" i="14"/>
  <c r="B94" i="14"/>
  <c r="D94" i="14"/>
  <c r="C112" i="13" l="1"/>
  <c r="D112" i="13"/>
  <c r="B112" i="13"/>
  <c r="A113" i="13" a="1"/>
  <c r="A113" i="13" s="1"/>
  <c r="H95" i="14"/>
  <c r="D95" i="14"/>
  <c r="C95" i="14"/>
  <c r="B95" i="14"/>
  <c r="B113" i="13" l="1"/>
  <c r="C113" i="13"/>
  <c r="D113" i="13"/>
  <c r="A114" i="13" a="1"/>
  <c r="A114" i="13" s="1"/>
  <c r="H96" i="14"/>
  <c r="C96" i="14"/>
  <c r="D96" i="14"/>
  <c r="B96" i="14"/>
  <c r="C114" i="13" l="1"/>
  <c r="D114" i="13"/>
  <c r="B114" i="13"/>
  <c r="A115" i="13" a="1"/>
  <c r="A115" i="13" s="1"/>
  <c r="H97" i="14"/>
  <c r="B97" i="14"/>
  <c r="D97" i="14"/>
  <c r="C97" i="14"/>
  <c r="B115" i="13" l="1"/>
  <c r="C115" i="13"/>
  <c r="D115" i="13"/>
  <c r="A116" i="13" a="1"/>
  <c r="A116" i="13" s="1"/>
  <c r="H98" i="14"/>
  <c r="C98" i="14"/>
  <c r="D98" i="14"/>
  <c r="B98" i="14"/>
  <c r="D116" i="13" l="1"/>
  <c r="B116" i="13"/>
  <c r="C116" i="13"/>
  <c r="A117" i="13" a="1"/>
  <c r="A117" i="13" s="1"/>
  <c r="H99" i="14"/>
  <c r="D99" i="14"/>
  <c r="C99" i="14"/>
  <c r="B99" i="14"/>
  <c r="B117" i="13" l="1"/>
  <c r="D117" i="13"/>
  <c r="C117" i="13"/>
  <c r="A118" i="13" a="1"/>
  <c r="A118" i="13" s="1"/>
  <c r="H100" i="14"/>
  <c r="B100" i="14"/>
  <c r="D100" i="14"/>
  <c r="C100" i="14"/>
  <c r="C118" i="13" l="1"/>
  <c r="D118" i="13"/>
  <c r="B118" i="13"/>
  <c r="A119" i="13" a="1"/>
  <c r="A119" i="13" s="1"/>
  <c r="H101" i="14"/>
  <c r="B101" i="14"/>
  <c r="D101" i="14"/>
  <c r="C101" i="14"/>
  <c r="C119" i="13" l="1"/>
  <c r="D119" i="13"/>
  <c r="B119" i="13"/>
  <c r="A120" i="13" a="1"/>
  <c r="A120" i="13" s="1"/>
  <c r="H102" i="14"/>
  <c r="C102" i="14"/>
  <c r="D102" i="14"/>
  <c r="B102" i="14"/>
  <c r="C120" i="13" l="1"/>
  <c r="B120" i="13"/>
  <c r="D120" i="13"/>
  <c r="A121" i="13" a="1"/>
  <c r="A121" i="13" s="1"/>
  <c r="H103" i="14"/>
  <c r="D103" i="14"/>
  <c r="B103" i="14"/>
  <c r="C103" i="14"/>
  <c r="C121" i="13" l="1"/>
  <c r="D121" i="13"/>
  <c r="B121" i="13"/>
  <c r="A122" i="13" a="1"/>
  <c r="A122" i="13" s="1"/>
  <c r="H104" i="14"/>
  <c r="D104" i="14"/>
  <c r="B104" i="14"/>
  <c r="C104" i="14"/>
  <c r="C122" i="13" l="1"/>
  <c r="D122" i="13"/>
  <c r="B122" i="13"/>
  <c r="A123" i="13" a="1"/>
  <c r="A123" i="13" s="1"/>
  <c r="H105" i="14"/>
  <c r="B105" i="14"/>
  <c r="D105" i="14"/>
  <c r="C105" i="14"/>
  <c r="C123" i="13" l="1"/>
  <c r="D123" i="13"/>
  <c r="B123" i="13"/>
  <c r="A124" i="13" a="1"/>
  <c r="A124" i="13" s="1"/>
  <c r="H106" i="14"/>
  <c r="C106" i="14"/>
  <c r="B106" i="14"/>
  <c r="D106" i="14"/>
  <c r="B124" i="13" l="1"/>
  <c r="C124" i="13"/>
  <c r="D124" i="13"/>
  <c r="A125" i="13" a="1"/>
  <c r="A125" i="13" s="1"/>
  <c r="H107" i="14"/>
  <c r="D107" i="14"/>
  <c r="B107" i="14"/>
  <c r="C107" i="14"/>
  <c r="C125" i="13" l="1"/>
  <c r="B125" i="13"/>
  <c r="D125" i="13"/>
  <c r="A126" i="13" a="1"/>
  <c r="A126" i="13" s="1"/>
  <c r="H108" i="14"/>
  <c r="D108" i="14"/>
  <c r="B108" i="14"/>
  <c r="C108" i="14"/>
  <c r="C126" i="13" l="1"/>
  <c r="D126" i="13"/>
  <c r="B126" i="13"/>
  <c r="A127" i="13" a="1"/>
  <c r="A127" i="13" s="1"/>
  <c r="H109" i="14"/>
  <c r="B109" i="14"/>
  <c r="C109" i="14"/>
  <c r="D109" i="14"/>
  <c r="C127" i="13" l="1"/>
  <c r="D127" i="13"/>
  <c r="B127" i="13"/>
  <c r="A128" i="13" a="1"/>
  <c r="A128" i="13" s="1"/>
  <c r="H110" i="14"/>
  <c r="C110" i="14"/>
  <c r="B110" i="14"/>
  <c r="D110" i="14"/>
  <c r="C128" i="13" l="1"/>
  <c r="B128" i="13"/>
  <c r="D128" i="13"/>
  <c r="A129" i="13" a="1"/>
  <c r="A129" i="13" s="1"/>
  <c r="H111" i="14"/>
  <c r="D111" i="14"/>
  <c r="B111" i="14"/>
  <c r="C111" i="14"/>
  <c r="C129" i="13" l="1"/>
  <c r="B129" i="13"/>
  <c r="D129" i="13"/>
  <c r="A130" i="13" a="1"/>
  <c r="A130" i="13" s="1"/>
  <c r="H112" i="14"/>
  <c r="C112" i="14"/>
  <c r="B112" i="14"/>
  <c r="D112" i="14"/>
  <c r="C130" i="13" l="1"/>
  <c r="B130" i="13"/>
  <c r="D130" i="13"/>
  <c r="A131" i="13" a="1"/>
  <c r="A131" i="13" s="1"/>
  <c r="H113" i="14"/>
  <c r="B113" i="14"/>
  <c r="C113" i="14"/>
  <c r="D113" i="14"/>
  <c r="C131" i="13" l="1"/>
  <c r="B131" i="13"/>
  <c r="D131" i="13"/>
  <c r="A132" i="13" a="1"/>
  <c r="A132" i="13" s="1"/>
  <c r="H114" i="14"/>
  <c r="C114" i="14"/>
  <c r="B114" i="14"/>
  <c r="D114" i="14"/>
  <c r="C132" i="13" l="1"/>
  <c r="B132" i="13"/>
  <c r="D132" i="13"/>
  <c r="A133" i="13" a="1"/>
  <c r="A133" i="13" s="1"/>
  <c r="H115" i="14"/>
  <c r="D115" i="14"/>
  <c r="C115" i="14"/>
  <c r="B115" i="14"/>
  <c r="C133" i="13" l="1"/>
  <c r="B133" i="13"/>
  <c r="D133" i="13"/>
  <c r="A134" i="13" a="1"/>
  <c r="A134" i="13" s="1"/>
  <c r="H116" i="14"/>
  <c r="B116" i="14"/>
  <c r="C116" i="14"/>
  <c r="D116" i="14"/>
  <c r="C134" i="13" l="1"/>
  <c r="B134" i="13"/>
  <c r="D134" i="13"/>
  <c r="A135" i="13" a="1"/>
  <c r="A135" i="13" s="1"/>
  <c r="H117" i="14"/>
  <c r="B117" i="14"/>
  <c r="C117" i="14"/>
  <c r="D117" i="14"/>
  <c r="C135" i="13" l="1"/>
  <c r="B135" i="13"/>
  <c r="D135" i="13"/>
  <c r="A136" i="13" a="1"/>
  <c r="A136" i="13" s="1"/>
  <c r="H118" i="14"/>
  <c r="C118" i="14"/>
  <c r="B118" i="14"/>
  <c r="D118" i="14"/>
  <c r="C136" i="13" l="1"/>
  <c r="B136" i="13"/>
  <c r="D136" i="13"/>
  <c r="A137" i="13" a="1"/>
  <c r="A137" i="13" s="1"/>
  <c r="H119" i="14"/>
  <c r="D119" i="14"/>
  <c r="C119" i="14"/>
  <c r="B119" i="14"/>
  <c r="C137" i="13" l="1"/>
  <c r="B137" i="13"/>
  <c r="D137" i="13"/>
  <c r="A138" i="13" a="1"/>
  <c r="A138" i="13" s="1"/>
  <c r="H120" i="14"/>
  <c r="B120" i="14"/>
  <c r="C120" i="14"/>
  <c r="D120" i="14"/>
  <c r="C138" i="13" l="1"/>
  <c r="B138" i="13"/>
  <c r="D138" i="13"/>
  <c r="A139" i="13" a="1"/>
  <c r="A139" i="13" s="1"/>
  <c r="H121" i="14"/>
  <c r="B121" i="14"/>
  <c r="C121" i="14"/>
  <c r="D121" i="14"/>
  <c r="C139" i="13" l="1"/>
  <c r="B139" i="13"/>
  <c r="D139" i="13"/>
  <c r="A140" i="13" a="1"/>
  <c r="A140" i="13" s="1"/>
  <c r="H122" i="14"/>
  <c r="C122" i="14"/>
  <c r="D122" i="14"/>
  <c r="B122" i="14"/>
  <c r="C140" i="13" l="1"/>
  <c r="B140" i="13"/>
  <c r="D140" i="13"/>
  <c r="A141" i="13" a="1"/>
  <c r="A141" i="13" s="1"/>
  <c r="H123" i="14"/>
  <c r="D123" i="14"/>
  <c r="B123" i="14"/>
  <c r="C123" i="14"/>
  <c r="C141" i="13" l="1"/>
  <c r="B141" i="13"/>
  <c r="D141" i="13"/>
  <c r="A142" i="13" a="1"/>
  <c r="A142" i="13" s="1"/>
  <c r="H124" i="14"/>
  <c r="B124" i="14"/>
  <c r="C124" i="14"/>
  <c r="D124" i="14"/>
  <c r="C142" i="13" l="1"/>
  <c r="B142" i="13"/>
  <c r="D142" i="13"/>
  <c r="A143" i="13" a="1"/>
  <c r="A143" i="13" s="1"/>
  <c r="H125" i="14"/>
  <c r="B125" i="14"/>
  <c r="D125" i="14"/>
  <c r="C125" i="14"/>
  <c r="C143" i="13" l="1"/>
  <c r="B143" i="13"/>
  <c r="D143" i="13"/>
  <c r="A144" i="13" a="1"/>
  <c r="A144" i="13" s="1"/>
  <c r="H126" i="14"/>
  <c r="C126" i="14"/>
  <c r="B126" i="14"/>
  <c r="D126" i="14"/>
  <c r="C144" i="13" l="1"/>
  <c r="B144" i="13"/>
  <c r="D144" i="13"/>
  <c r="A145" i="13" a="1"/>
  <c r="A145" i="13" s="1"/>
  <c r="H127" i="14"/>
  <c r="D127" i="14"/>
  <c r="B127" i="14"/>
  <c r="C127" i="14"/>
  <c r="C145" i="13" l="1"/>
  <c r="B145" i="13"/>
  <c r="D145" i="13"/>
  <c r="A146" i="13" a="1"/>
  <c r="A146" i="13" s="1"/>
  <c r="H128" i="14"/>
  <c r="D128" i="14"/>
  <c r="B128" i="14"/>
  <c r="C128" i="14"/>
  <c r="C146" i="13" l="1"/>
  <c r="B146" i="13"/>
  <c r="D146" i="13"/>
  <c r="A147" i="13" a="1"/>
  <c r="A147" i="13" s="1"/>
  <c r="H129" i="14"/>
  <c r="B129" i="14"/>
  <c r="C129" i="14"/>
  <c r="D129" i="14"/>
  <c r="C147" i="13" l="1"/>
  <c r="B147" i="13"/>
  <c r="D147" i="13"/>
  <c r="A148" i="13" a="1"/>
  <c r="A148" i="13" s="1"/>
  <c r="H130" i="14"/>
  <c r="C130" i="14"/>
  <c r="B130" i="14"/>
  <c r="D130" i="14"/>
  <c r="C148" i="13" l="1"/>
  <c r="B148" i="13"/>
  <c r="D148" i="13"/>
  <c r="A149" i="13" a="1"/>
  <c r="A149" i="13" s="1"/>
  <c r="H131" i="14"/>
  <c r="D131" i="14"/>
  <c r="B131" i="14"/>
  <c r="C131" i="14"/>
  <c r="C149" i="13" l="1"/>
  <c r="B149" i="13"/>
  <c r="D149" i="13"/>
  <c r="A150" i="13" a="1"/>
  <c r="A150" i="13" s="1"/>
  <c r="H132" i="14"/>
  <c r="C132" i="14"/>
  <c r="D132" i="14"/>
  <c r="B132" i="14"/>
  <c r="C150" i="13" l="1"/>
  <c r="B150" i="13"/>
  <c r="D150" i="13"/>
  <c r="A151" i="13" a="1"/>
  <c r="A151" i="13" s="1"/>
  <c r="H133" i="14"/>
  <c r="B133" i="14"/>
  <c r="C133" i="14"/>
  <c r="D133" i="14"/>
  <c r="C151" i="13" l="1"/>
  <c r="B151" i="13"/>
  <c r="D151" i="13"/>
  <c r="A152" i="13" a="1"/>
  <c r="A152" i="13" s="1"/>
  <c r="H134" i="14"/>
  <c r="C134" i="14"/>
  <c r="B134" i="14"/>
  <c r="D134" i="14"/>
  <c r="C152" i="13" l="1"/>
  <c r="B152" i="13"/>
  <c r="D152" i="13"/>
  <c r="A153" i="13" a="1"/>
  <c r="A153" i="13" s="1"/>
  <c r="H135" i="14"/>
  <c r="D135" i="14"/>
  <c r="C135" i="14"/>
  <c r="B135" i="14"/>
  <c r="D153" i="13" l="1"/>
  <c r="B153" i="13"/>
  <c r="C153" i="13"/>
  <c r="A154" i="13" a="1"/>
  <c r="A154" i="13" s="1"/>
  <c r="H136" i="14"/>
  <c r="B136" i="14"/>
  <c r="C136" i="14"/>
  <c r="D136" i="14"/>
  <c r="C154" i="13" l="1"/>
  <c r="B154" i="13"/>
  <c r="D154" i="13"/>
  <c r="A155" i="13" a="1"/>
  <c r="A155" i="13" s="1"/>
  <c r="H137" i="14"/>
  <c r="B137" i="14"/>
  <c r="C137" i="14"/>
  <c r="D137" i="14"/>
  <c r="C155" i="13" l="1"/>
  <c r="B155" i="13"/>
  <c r="D155" i="13"/>
  <c r="A156" i="13" a="1"/>
  <c r="A156" i="13" s="1"/>
  <c r="H138" i="14"/>
  <c r="C138" i="14"/>
  <c r="D138" i="14"/>
  <c r="B138" i="14"/>
  <c r="C156" i="13" l="1"/>
  <c r="B156" i="13"/>
  <c r="D156" i="13"/>
  <c r="A157" i="13" a="1"/>
  <c r="A157" i="13" s="1"/>
  <c r="H139" i="14"/>
  <c r="D139" i="14"/>
  <c r="B139" i="14"/>
  <c r="C139" i="14"/>
  <c r="C157" i="13" l="1"/>
  <c r="B157" i="13"/>
  <c r="D157" i="13"/>
  <c r="A158" i="13" a="1"/>
  <c r="A158" i="13" s="1"/>
  <c r="H140" i="14"/>
  <c r="B140" i="14"/>
  <c r="C140" i="14"/>
  <c r="D140" i="14"/>
  <c r="C158" i="13" l="1"/>
  <c r="B158" i="13"/>
  <c r="D158" i="13"/>
  <c r="A159" i="13" a="1"/>
  <c r="A159" i="13" s="1"/>
  <c r="H141" i="14"/>
  <c r="B141" i="14"/>
  <c r="D141" i="14"/>
  <c r="C141" i="14"/>
  <c r="C159" i="13" l="1"/>
  <c r="B159" i="13"/>
  <c r="D159" i="13"/>
  <c r="A160" i="13" a="1"/>
  <c r="A160" i="13" s="1"/>
  <c r="H142" i="14"/>
  <c r="C142" i="14"/>
  <c r="B142" i="14"/>
  <c r="D142" i="14"/>
  <c r="C160" i="13" l="1"/>
  <c r="B160" i="13"/>
  <c r="D160" i="13"/>
  <c r="A161" i="13" a="1"/>
  <c r="A161" i="13" s="1"/>
  <c r="H143" i="14"/>
  <c r="D143" i="14"/>
  <c r="B143" i="14"/>
  <c r="C143" i="14"/>
  <c r="C161" i="13" l="1"/>
  <c r="B161" i="13"/>
  <c r="D161" i="13"/>
  <c r="A162" i="13" a="1"/>
  <c r="A162" i="13" s="1"/>
  <c r="H144" i="14"/>
  <c r="D144" i="14"/>
  <c r="B144" i="14"/>
  <c r="C144" i="14"/>
  <c r="C162" i="13" l="1"/>
  <c r="B162" i="13"/>
  <c r="D162" i="13"/>
  <c r="A163" i="13" a="1"/>
  <c r="A163" i="13" s="1"/>
  <c r="H145" i="14"/>
  <c r="B145" i="14"/>
  <c r="C145" i="14"/>
  <c r="D145" i="14"/>
  <c r="C163" i="13" l="1"/>
  <c r="B163" i="13"/>
  <c r="D163" i="13"/>
  <c r="A164" i="13" a="1"/>
  <c r="A164" i="13" s="1"/>
  <c r="H146" i="14"/>
  <c r="C146" i="14"/>
  <c r="B146" i="14"/>
  <c r="D146" i="14"/>
  <c r="C164" i="13" l="1"/>
  <c r="B164" i="13"/>
  <c r="D164" i="13"/>
  <c r="A165" i="13" a="1"/>
  <c r="A165" i="13" s="1"/>
  <c r="H147" i="14"/>
  <c r="D147" i="14"/>
  <c r="B147" i="14"/>
  <c r="C147" i="14"/>
  <c r="C165" i="13" l="1"/>
  <c r="B165" i="13"/>
  <c r="D165" i="13"/>
  <c r="A166" i="13" a="1"/>
  <c r="A166" i="13" s="1"/>
  <c r="H148" i="14"/>
  <c r="C148" i="14"/>
  <c r="D148" i="14"/>
  <c r="B148" i="14"/>
  <c r="C166" i="13" l="1"/>
  <c r="B166" i="13"/>
  <c r="D166" i="13"/>
  <c r="A167" i="13" a="1"/>
  <c r="A167" i="13" s="1"/>
  <c r="H149" i="14"/>
  <c r="B149" i="14"/>
  <c r="C149" i="14"/>
  <c r="D149" i="14"/>
  <c r="C167" i="13" l="1"/>
  <c r="B167" i="13"/>
  <c r="D167" i="13"/>
  <c r="A168" i="13" a="1"/>
  <c r="A168" i="13" s="1"/>
  <c r="H150" i="14"/>
  <c r="C150" i="14"/>
  <c r="B150" i="14"/>
  <c r="D150" i="14"/>
  <c r="C168" i="13" l="1"/>
  <c r="B168" i="13"/>
  <c r="D168" i="13"/>
  <c r="A169" i="13" a="1"/>
  <c r="A169" i="13" s="1"/>
  <c r="H151" i="14"/>
  <c r="D151" i="14"/>
  <c r="C151" i="14"/>
  <c r="B151" i="14"/>
  <c r="C169" i="13" l="1"/>
  <c r="B169" i="13"/>
  <c r="D169" i="13"/>
  <c r="A170" i="13" a="1"/>
  <c r="A170" i="13" s="1"/>
  <c r="H152" i="14"/>
  <c r="B152" i="14"/>
  <c r="C152" i="14"/>
  <c r="D152" i="14"/>
  <c r="C170" i="13" l="1"/>
  <c r="B170" i="13"/>
  <c r="D170" i="13"/>
  <c r="A171" i="13" a="1"/>
  <c r="A171" i="13" s="1"/>
  <c r="H153" i="14"/>
  <c r="B153" i="14"/>
  <c r="C153" i="14"/>
  <c r="D153" i="14"/>
  <c r="C171" i="13" l="1"/>
  <c r="B171" i="13"/>
  <c r="D171" i="13"/>
  <c r="A172" i="13" a="1"/>
  <c r="A172" i="13" s="1"/>
  <c r="H154" i="14"/>
  <c r="C154" i="14"/>
  <c r="D154" i="14"/>
  <c r="B154" i="14"/>
  <c r="C172" i="13" l="1"/>
  <c r="B172" i="13"/>
  <c r="D172" i="13"/>
  <c r="A173" i="13" a="1"/>
  <c r="A173" i="13" s="1"/>
  <c r="H155" i="14"/>
  <c r="D155" i="14"/>
  <c r="B155" i="14"/>
  <c r="C155" i="14"/>
  <c r="C173" i="13" l="1"/>
  <c r="B173" i="13"/>
  <c r="D173" i="13"/>
  <c r="A174" i="13" a="1"/>
  <c r="A174" i="13" s="1"/>
  <c r="H156" i="14"/>
  <c r="B156" i="14"/>
  <c r="C156" i="14"/>
  <c r="D156" i="14"/>
  <c r="C174" i="13" l="1"/>
  <c r="B174" i="13"/>
  <c r="D174" i="13"/>
  <c r="A175" i="13" a="1"/>
  <c r="A175" i="13" s="1"/>
  <c r="H157" i="14"/>
  <c r="B157" i="14"/>
  <c r="D157" i="14"/>
  <c r="C157" i="14"/>
  <c r="C175" i="13" l="1"/>
  <c r="B175" i="13"/>
  <c r="D175" i="13"/>
  <c r="A176" i="13" a="1"/>
  <c r="A176" i="13" s="1"/>
  <c r="H158" i="14"/>
  <c r="C158" i="14"/>
  <c r="B158" i="14"/>
  <c r="D158" i="14"/>
  <c r="C176" i="13" l="1"/>
  <c r="B176" i="13"/>
  <c r="D176" i="13"/>
  <c r="A177" i="13" a="1"/>
  <c r="A177" i="13" s="1"/>
  <c r="H159" i="14"/>
  <c r="B159" i="14"/>
  <c r="C159" i="14"/>
  <c r="D159" i="14"/>
  <c r="C177" i="13" l="1"/>
  <c r="B177" i="13"/>
  <c r="D177" i="13"/>
  <c r="A178" i="13" a="1"/>
  <c r="A178" i="13" s="1"/>
  <c r="H160" i="14"/>
  <c r="B160" i="14"/>
  <c r="C160" i="14"/>
  <c r="D160" i="14"/>
  <c r="C178" i="13" l="1"/>
  <c r="B178" i="13"/>
  <c r="D178" i="13"/>
  <c r="A179" i="13" a="1"/>
  <c r="A179" i="13" s="1"/>
  <c r="H161" i="14"/>
  <c r="C161" i="14"/>
  <c r="D161" i="14"/>
  <c r="B161" i="14"/>
  <c r="C179" i="13" l="1"/>
  <c r="B179" i="13"/>
  <c r="D179" i="13"/>
  <c r="A180" i="13" a="1"/>
  <c r="A180" i="13" s="1"/>
  <c r="H162" i="14"/>
  <c r="D162" i="14"/>
  <c r="B162" i="14"/>
  <c r="C162" i="14"/>
  <c r="C180" i="13" l="1"/>
  <c r="B180" i="13"/>
  <c r="D180" i="13"/>
  <c r="A181" i="13" a="1"/>
  <c r="A181" i="13" s="1"/>
  <c r="H163" i="14"/>
  <c r="B163" i="14"/>
  <c r="C163" i="14"/>
  <c r="D163" i="14"/>
  <c r="C181" i="13" l="1"/>
  <c r="B181" i="13"/>
  <c r="D181" i="13"/>
  <c r="A182" i="13" a="1"/>
  <c r="A182" i="13" s="1"/>
  <c r="H164" i="14"/>
  <c r="B164" i="14"/>
  <c r="C164" i="14"/>
  <c r="D164" i="14"/>
  <c r="C182" i="13" l="1"/>
  <c r="B182" i="13"/>
  <c r="D182" i="13"/>
  <c r="A183" i="13" a="1"/>
  <c r="A183" i="13" s="1"/>
  <c r="H165" i="14"/>
  <c r="C165" i="14"/>
  <c r="D165" i="14"/>
  <c r="B165" i="14"/>
  <c r="C183" i="13" l="1"/>
  <c r="B183" i="13"/>
  <c r="D183" i="13"/>
  <c r="A184" i="13" a="1"/>
  <c r="A184" i="13" s="1"/>
  <c r="H166" i="14"/>
  <c r="D166" i="14"/>
  <c r="B166" i="14"/>
  <c r="C166" i="14"/>
  <c r="C184" i="13" l="1"/>
  <c r="B184" i="13"/>
  <c r="D184" i="13"/>
  <c r="A185" i="13" a="1"/>
  <c r="A185" i="13" s="1"/>
  <c r="H167" i="14"/>
  <c r="B167" i="14"/>
  <c r="C167" i="14"/>
  <c r="D167" i="14"/>
  <c r="C185" i="13" l="1"/>
  <c r="B185" i="13"/>
  <c r="D185" i="13"/>
  <c r="A186" i="13" a="1"/>
  <c r="A186" i="13" s="1"/>
  <c r="H168" i="14"/>
  <c r="B168" i="14"/>
  <c r="C168" i="14"/>
  <c r="D168" i="14"/>
  <c r="C186" i="13" l="1"/>
  <c r="B186" i="13"/>
  <c r="D186" i="13"/>
  <c r="A187" i="13" a="1"/>
  <c r="A187" i="13" s="1"/>
  <c r="H169" i="14"/>
  <c r="C169" i="14"/>
  <c r="D169" i="14"/>
  <c r="B169" i="14"/>
  <c r="C187" i="13" l="1"/>
  <c r="B187" i="13"/>
  <c r="D187" i="13"/>
  <c r="A188" i="13" a="1"/>
  <c r="A188" i="13" s="1"/>
  <c r="H170" i="14"/>
  <c r="D170" i="14"/>
  <c r="B170" i="14"/>
  <c r="C170" i="14"/>
  <c r="C188" i="13" l="1"/>
  <c r="B188" i="13"/>
  <c r="D188" i="13"/>
  <c r="A189" i="13" a="1"/>
  <c r="A189" i="13" s="1"/>
  <c r="H171" i="14"/>
  <c r="B171" i="14"/>
  <c r="C171" i="14"/>
  <c r="D171" i="14"/>
  <c r="C189" i="13" l="1"/>
  <c r="B189" i="13"/>
  <c r="D189" i="13"/>
  <c r="A190" i="13" a="1"/>
  <c r="A190" i="13" s="1"/>
  <c r="H172" i="14"/>
  <c r="B172" i="14"/>
  <c r="C172" i="14"/>
  <c r="D172" i="14"/>
  <c r="C190" i="13" l="1"/>
  <c r="B190" i="13"/>
  <c r="D190" i="13"/>
  <c r="A191" i="13" a="1"/>
  <c r="A191" i="13" s="1"/>
  <c r="H173" i="14"/>
  <c r="C173" i="14"/>
  <c r="D173" i="14"/>
  <c r="B173" i="14"/>
  <c r="C191" i="13" l="1"/>
  <c r="B191" i="13"/>
  <c r="D191" i="13"/>
  <c r="A192" i="13" a="1"/>
  <c r="A192" i="13" s="1"/>
  <c r="H174" i="14"/>
  <c r="D174" i="14"/>
  <c r="B174" i="14"/>
  <c r="C174" i="14"/>
  <c r="C192" i="13" l="1"/>
  <c r="B192" i="13"/>
  <c r="D192" i="13"/>
  <c r="A193" i="13" a="1"/>
  <c r="A193" i="13" s="1"/>
  <c r="H175" i="14"/>
  <c r="B175" i="14"/>
  <c r="C175" i="14"/>
  <c r="D175" i="14"/>
  <c r="C193" i="13" l="1"/>
  <c r="B193" i="13"/>
  <c r="D193" i="13"/>
  <c r="A194" i="13" a="1"/>
  <c r="A194" i="13" s="1"/>
  <c r="H176" i="14"/>
  <c r="B176" i="14"/>
  <c r="C176" i="14"/>
  <c r="D176" i="14"/>
  <c r="C194" i="13" l="1"/>
  <c r="B194" i="13"/>
  <c r="D194" i="13"/>
  <c r="A195" i="13" a="1"/>
  <c r="A195" i="13" s="1"/>
  <c r="H177" i="14"/>
  <c r="C177" i="14"/>
  <c r="D177" i="14"/>
  <c r="B177" i="14"/>
  <c r="C195" i="13" l="1"/>
  <c r="B195" i="13"/>
  <c r="D195" i="13"/>
  <c r="A196" i="13" a="1"/>
  <c r="A196" i="13" s="1"/>
  <c r="H178" i="14"/>
  <c r="D178" i="14"/>
  <c r="B178" i="14"/>
  <c r="C178" i="14"/>
  <c r="C196" i="13" l="1"/>
  <c r="B196" i="13"/>
  <c r="D196" i="13"/>
  <c r="A197" i="13" a="1"/>
  <c r="A197" i="13" s="1"/>
  <c r="H179" i="14"/>
  <c r="B179" i="14"/>
  <c r="C179" i="14"/>
  <c r="D179" i="14"/>
  <c r="C197" i="13" l="1"/>
  <c r="B197" i="13"/>
  <c r="D197" i="13"/>
  <c r="A198" i="13" a="1"/>
  <c r="A198" i="13" s="1"/>
  <c r="H180" i="14"/>
  <c r="B180" i="14"/>
  <c r="C180" i="14"/>
  <c r="D180" i="14"/>
  <c r="C198" i="13" l="1"/>
  <c r="B198" i="13"/>
  <c r="D198" i="13"/>
  <c r="A199" i="13" a="1"/>
  <c r="A199" i="13" s="1"/>
  <c r="H181" i="14"/>
  <c r="C181" i="14"/>
  <c r="D181" i="14"/>
  <c r="B181" i="14"/>
  <c r="C199" i="13" l="1"/>
  <c r="B199" i="13"/>
  <c r="D199" i="13"/>
  <c r="A200" i="13" a="1"/>
  <c r="A200" i="13" s="1"/>
  <c r="H182" i="14"/>
  <c r="D182" i="14"/>
  <c r="B182" i="14"/>
  <c r="C182" i="14"/>
  <c r="B200" i="13" l="1"/>
  <c r="D200" i="13"/>
  <c r="C200" i="13"/>
  <c r="A201" i="13" a="1"/>
  <c r="A201" i="13" s="1"/>
  <c r="H183" i="14"/>
  <c r="B183" i="14"/>
  <c r="C183" i="14"/>
  <c r="D183" i="14"/>
  <c r="D201" i="13" l="1"/>
  <c r="C201" i="13"/>
  <c r="B201" i="13"/>
  <c r="A202" i="13" a="1"/>
  <c r="A202" i="13" s="1"/>
  <c r="H184" i="14"/>
  <c r="B184" i="14"/>
  <c r="C184" i="14"/>
  <c r="D184" i="14"/>
  <c r="B202" i="13" l="1"/>
  <c r="C202" i="13"/>
  <c r="D202" i="13"/>
  <c r="A203" i="13" a="1"/>
  <c r="A203" i="13" s="1"/>
  <c r="H185" i="14"/>
  <c r="C185" i="14"/>
  <c r="D185" i="14"/>
  <c r="B185" i="14"/>
  <c r="B203" i="13" l="1"/>
  <c r="D203" i="13"/>
  <c r="C203" i="13"/>
  <c r="A204" i="13" a="1"/>
  <c r="A204" i="13" s="1"/>
  <c r="H186" i="14"/>
  <c r="D186" i="14"/>
  <c r="B186" i="14"/>
  <c r="C186" i="14"/>
  <c r="B204" i="13" l="1"/>
  <c r="D204" i="13"/>
  <c r="C204" i="13"/>
  <c r="A205" i="13" a="1"/>
  <c r="A205" i="13" s="1"/>
  <c r="H187" i="14"/>
  <c r="B187" i="14"/>
  <c r="C187" i="14"/>
  <c r="D187" i="14"/>
  <c r="D205" i="13" l="1"/>
  <c r="C205" i="13"/>
  <c r="B205" i="13"/>
  <c r="A206" i="13" a="1"/>
  <c r="A206" i="13" s="1"/>
  <c r="H188" i="14"/>
  <c r="B188" i="14"/>
  <c r="C188" i="14"/>
  <c r="D188" i="14"/>
  <c r="B206" i="13" l="1"/>
  <c r="C206" i="13"/>
  <c r="D206" i="13"/>
  <c r="A207" i="13" a="1"/>
  <c r="A207" i="13" s="1"/>
  <c r="H189" i="14"/>
  <c r="C189" i="14"/>
  <c r="D189" i="14"/>
  <c r="B189" i="14"/>
  <c r="B207" i="13" l="1"/>
  <c r="D207" i="13"/>
  <c r="C207" i="13"/>
  <c r="A208" i="13" a="1"/>
  <c r="A208" i="13" s="1"/>
  <c r="H190" i="14"/>
  <c r="D190" i="14"/>
  <c r="B190" i="14"/>
  <c r="C190" i="14"/>
  <c r="B208" i="13" l="1"/>
  <c r="D208" i="13"/>
  <c r="C208" i="13"/>
  <c r="A209" i="13" a="1"/>
  <c r="A209" i="13" s="1"/>
  <c r="H191" i="14"/>
  <c r="B191" i="14"/>
  <c r="C191" i="14"/>
  <c r="D191" i="14"/>
  <c r="B209" i="13" l="1"/>
  <c r="D209" i="13"/>
  <c r="C209" i="13"/>
  <c r="A210" i="13" a="1"/>
  <c r="A210" i="13" s="1"/>
  <c r="H192" i="14"/>
  <c r="B192" i="14"/>
  <c r="C192" i="14"/>
  <c r="D192" i="14"/>
  <c r="B210" i="13" l="1"/>
  <c r="C210" i="13"/>
  <c r="D210" i="13"/>
  <c r="A211" i="13" a="1"/>
  <c r="A211" i="13" s="1"/>
  <c r="H193" i="14"/>
  <c r="D193" i="14"/>
  <c r="C193" i="14"/>
  <c r="B193" i="14"/>
  <c r="B211" i="13" l="1"/>
  <c r="C211" i="13"/>
  <c r="D211" i="13"/>
  <c r="A212" i="13" a="1"/>
  <c r="A212" i="13" s="1"/>
  <c r="H194" i="14"/>
  <c r="B194" i="14"/>
  <c r="D194" i="14"/>
  <c r="C194" i="14"/>
  <c r="C212" i="13" l="1"/>
  <c r="D212" i="13"/>
  <c r="B212" i="13"/>
  <c r="A213" i="13" a="1"/>
  <c r="A213" i="13" s="1"/>
  <c r="H195" i="14"/>
  <c r="B195" i="14"/>
  <c r="C195" i="14"/>
  <c r="D195" i="14"/>
  <c r="B213" i="13" l="1"/>
  <c r="D213" i="13"/>
  <c r="C213" i="13"/>
  <c r="A214" i="13" a="1"/>
  <c r="A214" i="13" s="1"/>
  <c r="H196" i="14"/>
  <c r="C196" i="14"/>
  <c r="D196" i="14"/>
  <c r="B196" i="14"/>
  <c r="B214" i="13" l="1"/>
  <c r="C214" i="13"/>
  <c r="D214" i="13"/>
  <c r="A215" i="13" a="1"/>
  <c r="A215" i="13" s="1"/>
  <c r="H197" i="14"/>
  <c r="D197" i="14"/>
  <c r="B197" i="14"/>
  <c r="C197" i="14"/>
  <c r="B215" i="13" l="1"/>
  <c r="C215" i="13"/>
  <c r="D215" i="13"/>
  <c r="A216" i="13" a="1"/>
  <c r="A216" i="13" s="1"/>
  <c r="H198" i="14"/>
  <c r="C198" i="14"/>
  <c r="B198" i="14"/>
  <c r="D198" i="14"/>
  <c r="C216" i="13" l="1"/>
  <c r="D216" i="13"/>
  <c r="B216" i="13"/>
  <c r="A217" i="13" a="1"/>
  <c r="A217" i="13" s="1"/>
  <c r="H199" i="14"/>
  <c r="B199" i="14"/>
  <c r="D199" i="14"/>
  <c r="C199" i="14"/>
  <c r="B217" i="13" l="1"/>
  <c r="D217" i="13"/>
  <c r="C217" i="13"/>
  <c r="A218" i="13" a="1"/>
  <c r="A218" i="13" s="1"/>
  <c r="H200" i="14"/>
  <c r="C200" i="14"/>
  <c r="B200" i="14"/>
  <c r="D200" i="14"/>
  <c r="B218" i="13" l="1"/>
  <c r="C218" i="13"/>
  <c r="D218" i="13"/>
  <c r="A219" i="13" a="1"/>
  <c r="A219" i="13" s="1"/>
  <c r="H201" i="14"/>
  <c r="D201" i="14"/>
  <c r="C201" i="14"/>
  <c r="B201" i="14"/>
  <c r="B219" i="13" l="1"/>
  <c r="C219" i="13"/>
  <c r="D219" i="13"/>
  <c r="A220" i="13" a="1"/>
  <c r="A220" i="13" s="1"/>
  <c r="H202" i="14"/>
  <c r="D202" i="14"/>
  <c r="B202" i="14"/>
  <c r="C202" i="14"/>
  <c r="C220" i="13" l="1"/>
  <c r="D220" i="13"/>
  <c r="B220" i="13"/>
  <c r="A221" i="13" a="1"/>
  <c r="A221" i="13" s="1"/>
  <c r="H203" i="14"/>
  <c r="B203" i="14"/>
  <c r="C203" i="14"/>
  <c r="D203" i="14"/>
  <c r="B221" i="13" l="1"/>
  <c r="D221" i="13"/>
  <c r="C221" i="13"/>
  <c r="A222" i="13" a="1"/>
  <c r="A222" i="13" s="1"/>
  <c r="H204" i="14"/>
  <c r="C204" i="14"/>
  <c r="D204" i="14"/>
  <c r="B204" i="14"/>
  <c r="B222" i="13" l="1"/>
  <c r="C222" i="13"/>
  <c r="D222" i="13"/>
  <c r="A223" i="13" a="1"/>
  <c r="A223" i="13" s="1"/>
  <c r="H205" i="14"/>
  <c r="D205" i="14"/>
  <c r="B205" i="14"/>
  <c r="C205" i="14"/>
  <c r="B223" i="13" l="1"/>
  <c r="C223" i="13"/>
  <c r="D223" i="13"/>
  <c r="A224" i="13" a="1"/>
  <c r="A224" i="13" s="1"/>
  <c r="H206" i="14"/>
  <c r="C206" i="14"/>
  <c r="D206" i="14"/>
  <c r="B206" i="14"/>
  <c r="C224" i="13" l="1"/>
  <c r="D224" i="13"/>
  <c r="B224" i="13"/>
  <c r="A225" i="13" a="1"/>
  <c r="A225" i="13" s="1"/>
  <c r="H207" i="14"/>
  <c r="B207" i="14"/>
  <c r="D207" i="14"/>
  <c r="C207" i="14"/>
  <c r="B225" i="13" l="1"/>
  <c r="C225" i="13"/>
  <c r="D225" i="13"/>
  <c r="A226" i="13" a="1"/>
  <c r="A226" i="13" s="1"/>
  <c r="H208" i="14"/>
  <c r="C208" i="14"/>
  <c r="B208" i="14"/>
  <c r="D208" i="14"/>
  <c r="B226" i="13" l="1"/>
  <c r="C226" i="13"/>
  <c r="D226" i="13"/>
  <c r="A227" i="13" a="1"/>
  <c r="A227" i="13" s="1"/>
  <c r="H209" i="14"/>
  <c r="D209" i="14"/>
  <c r="C209" i="14"/>
  <c r="B209" i="14"/>
  <c r="B227" i="13" l="1"/>
  <c r="C227" i="13"/>
  <c r="D227" i="13"/>
  <c r="A228" i="13" a="1"/>
  <c r="A228" i="13" s="1"/>
  <c r="H210" i="14"/>
  <c r="B210" i="14"/>
  <c r="D210" i="14"/>
  <c r="C210" i="14"/>
  <c r="D228" i="13" l="1"/>
  <c r="B228" i="13"/>
  <c r="C228" i="13"/>
  <c r="A229" i="13" a="1"/>
  <c r="A229" i="13" s="1"/>
  <c r="H211" i="14"/>
  <c r="B211" i="14"/>
  <c r="C211" i="14"/>
  <c r="D211" i="14"/>
  <c r="B229" i="13" l="1"/>
  <c r="D229" i="13"/>
  <c r="C229" i="13"/>
  <c r="A230" i="13" a="1"/>
  <c r="A230" i="13" s="1"/>
  <c r="H212" i="14"/>
  <c r="C212" i="14"/>
  <c r="D212" i="14"/>
  <c r="B212" i="14"/>
  <c r="C230" i="13" l="1"/>
  <c r="B230" i="13"/>
  <c r="D230" i="13"/>
  <c r="A231" i="13" a="1"/>
  <c r="A231" i="13" s="1"/>
  <c r="H213" i="14"/>
  <c r="D213" i="14"/>
  <c r="B213" i="14"/>
  <c r="C213" i="14"/>
  <c r="D231" i="13" l="1"/>
  <c r="B231" i="13"/>
  <c r="C231" i="13"/>
  <c r="A232" i="13" a="1"/>
  <c r="A232" i="13" s="1"/>
  <c r="D215" i="14"/>
  <c r="H215" i="14"/>
  <c r="C215" i="14"/>
  <c r="B215" i="14"/>
  <c r="H214" i="14"/>
  <c r="C214" i="14"/>
  <c r="B214" i="14"/>
  <c r="D214" i="14"/>
  <c r="C232" i="13" l="1"/>
  <c r="D232" i="13"/>
  <c r="B232" i="13"/>
  <c r="A233" i="13" a="1"/>
  <c r="A233" i="13" s="1"/>
  <c r="B216" i="14"/>
  <c r="C216" i="14"/>
  <c r="H216" i="14"/>
  <c r="D216" i="14"/>
  <c r="B233" i="13" l="1"/>
  <c r="C233" i="13"/>
  <c r="D233" i="13"/>
  <c r="A234" i="13" a="1"/>
  <c r="A234" i="13" s="1"/>
  <c r="B217" i="14"/>
  <c r="H217" i="14"/>
  <c r="C217" i="14"/>
  <c r="D217" i="14"/>
  <c r="C234" i="13" l="1"/>
  <c r="B234" i="13"/>
  <c r="D234" i="13"/>
  <c r="A235" i="13" a="1"/>
  <c r="A235" i="13" s="1"/>
  <c r="B218" i="14"/>
  <c r="D218" i="14"/>
  <c r="H218" i="14"/>
  <c r="C218" i="14"/>
  <c r="D235" i="13" l="1"/>
  <c r="B235" i="13"/>
  <c r="C235" i="13"/>
  <c r="A236" i="13" a="1"/>
  <c r="A236" i="13" s="1"/>
  <c r="B219" i="14"/>
  <c r="H219" i="14"/>
  <c r="C219" i="14"/>
  <c r="D219" i="14"/>
  <c r="D236" i="13" l="1"/>
  <c r="B236" i="13"/>
  <c r="C236" i="13"/>
  <c r="A237" i="13" a="1"/>
  <c r="A237" i="13" s="1"/>
  <c r="D220" i="14"/>
  <c r="C220" i="14"/>
  <c r="H220" i="14"/>
  <c r="B220" i="14"/>
  <c r="B237" i="13" l="1"/>
  <c r="D237" i="13"/>
  <c r="C237" i="13"/>
  <c r="A238" i="13" a="1"/>
  <c r="A238" i="13" s="1"/>
  <c r="H221" i="14"/>
  <c r="C221" i="14"/>
  <c r="D221" i="14"/>
  <c r="B221" i="14"/>
  <c r="C238" i="13" l="1"/>
  <c r="B238" i="13"/>
  <c r="D238" i="13"/>
  <c r="A239" i="13" a="1"/>
  <c r="A239" i="13" s="1"/>
  <c r="B222" i="14"/>
  <c r="H222" i="14"/>
  <c r="D222" i="14"/>
  <c r="C222" i="14"/>
  <c r="B239" i="13" l="1"/>
  <c r="C239" i="13"/>
  <c r="D239" i="13"/>
  <c r="A240" i="13" a="1"/>
  <c r="A240" i="13" s="1"/>
  <c r="D223" i="14"/>
  <c r="B223" i="14"/>
  <c r="H223" i="14"/>
  <c r="C223" i="14"/>
  <c r="B240" i="13" l="1"/>
  <c r="D240" i="13"/>
  <c r="C240" i="13"/>
  <c r="A241" i="13" a="1"/>
  <c r="A241" i="13" s="1"/>
  <c r="D224" i="14"/>
  <c r="H224" i="14"/>
  <c r="C224" i="14"/>
  <c r="B224" i="14"/>
  <c r="B241" i="13" l="1"/>
  <c r="C241" i="13"/>
  <c r="D241" i="13"/>
  <c r="A242" i="13" a="1"/>
  <c r="A242" i="13" s="1"/>
  <c r="C225" i="14"/>
  <c r="B225" i="14"/>
  <c r="H225" i="14"/>
  <c r="D225" i="14"/>
  <c r="D242" i="13" l="1"/>
  <c r="B242" i="13"/>
  <c r="C242" i="13"/>
  <c r="A243" i="13" a="1"/>
  <c r="A243" i="13" s="1"/>
  <c r="B226" i="14"/>
  <c r="C226" i="14"/>
  <c r="H226" i="14"/>
  <c r="D226" i="14"/>
  <c r="B243" i="13" l="1"/>
  <c r="C243" i="13"/>
  <c r="D243" i="13"/>
  <c r="A244" i="13" a="1"/>
  <c r="A244" i="13" s="1"/>
  <c r="H227" i="14"/>
  <c r="C227" i="14"/>
  <c r="D227" i="14"/>
  <c r="B227" i="14"/>
  <c r="D244" i="13" l="1"/>
  <c r="B244" i="13"/>
  <c r="C244" i="13"/>
  <c r="A245" i="13" a="1"/>
  <c r="A245" i="13" s="1"/>
  <c r="B228" i="14"/>
  <c r="H228" i="14"/>
  <c r="D228" i="14"/>
  <c r="C228" i="14"/>
  <c r="B245" i="13" l="1"/>
  <c r="C245" i="13"/>
  <c r="D245" i="13"/>
  <c r="A246" i="13" a="1"/>
  <c r="A246" i="13" s="1"/>
  <c r="H229" i="14"/>
  <c r="C229" i="14"/>
  <c r="D229" i="14"/>
  <c r="B229" i="14"/>
  <c r="D246" i="13" l="1"/>
  <c r="B246" i="13"/>
  <c r="C246" i="13"/>
  <c r="A247" i="13" a="1"/>
  <c r="A247" i="13" s="1"/>
  <c r="D230" i="14"/>
  <c r="H230" i="14"/>
  <c r="C230" i="14"/>
  <c r="B230" i="14"/>
  <c r="B247" i="13" l="1"/>
  <c r="C247" i="13"/>
  <c r="D247" i="13"/>
  <c r="A248" i="13" a="1"/>
  <c r="A248" i="13" s="1"/>
  <c r="H231" i="14"/>
  <c r="C231" i="14"/>
  <c r="B231" i="14"/>
  <c r="D231" i="14"/>
  <c r="C248" i="13" l="1"/>
  <c r="D248" i="13"/>
  <c r="B248" i="13"/>
  <c r="A249" i="13" a="1"/>
  <c r="A249" i="13" s="1"/>
  <c r="C232" i="14"/>
  <c r="H232" i="14"/>
  <c r="D232" i="14"/>
  <c r="B232" i="14"/>
  <c r="C249" i="13" l="1"/>
  <c r="D249" i="13"/>
  <c r="B249" i="13"/>
  <c r="A250" i="13" a="1"/>
  <c r="A250" i="13" s="1"/>
  <c r="B233" i="14"/>
  <c r="H233" i="14"/>
  <c r="C233" i="14"/>
  <c r="D233" i="14"/>
  <c r="B250" i="13" l="1"/>
  <c r="C250" i="13"/>
  <c r="D250" i="13"/>
  <c r="A251" i="13" a="1"/>
  <c r="A251" i="13" s="1"/>
  <c r="D234" i="14"/>
  <c r="C234" i="14"/>
  <c r="H234" i="14"/>
  <c r="B234" i="14"/>
  <c r="B251" i="13" l="1"/>
  <c r="C251" i="13"/>
  <c r="D251" i="13"/>
  <c r="A252" i="13" a="1"/>
  <c r="A252" i="13" s="1"/>
  <c r="C235" i="14"/>
  <c r="B235" i="14"/>
  <c r="H235" i="14"/>
  <c r="D235" i="14"/>
  <c r="C252" i="13" l="1"/>
  <c r="D252" i="13"/>
  <c r="B252" i="13"/>
  <c r="A253" i="13" a="1"/>
  <c r="A253" i="13" s="1"/>
  <c r="D236" i="14"/>
  <c r="H236" i="14"/>
  <c r="C236" i="14"/>
  <c r="B236" i="14"/>
  <c r="B253" i="13" l="1"/>
  <c r="C253" i="13"/>
  <c r="D253" i="13"/>
  <c r="A254" i="13" a="1"/>
  <c r="A254" i="13" s="1"/>
  <c r="D237" i="14"/>
  <c r="B237" i="14"/>
  <c r="H237" i="14"/>
  <c r="C237" i="14"/>
  <c r="C254" i="13" l="1"/>
  <c r="B254" i="13"/>
  <c r="D254" i="13"/>
  <c r="A255" i="13" a="1"/>
  <c r="A255" i="13" s="1"/>
  <c r="C238" i="14"/>
  <c r="H238" i="14"/>
  <c r="D238" i="14"/>
  <c r="B238" i="14"/>
  <c r="B255" i="13" l="1"/>
  <c r="C255" i="13"/>
  <c r="D255" i="13"/>
  <c r="A256" i="13" a="1"/>
  <c r="A256" i="13" s="1"/>
  <c r="B239" i="14"/>
  <c r="C239" i="14"/>
  <c r="D239" i="14"/>
  <c r="H239" i="14"/>
  <c r="C256" i="13" l="1"/>
  <c r="D256" i="13"/>
  <c r="B256" i="13"/>
  <c r="A257" i="13" a="1"/>
  <c r="A257" i="13" s="1"/>
  <c r="D240" i="14"/>
  <c r="C240" i="14"/>
  <c r="B240" i="14"/>
  <c r="H240" i="14"/>
  <c r="C257" i="13" l="1"/>
  <c r="D257" i="13"/>
  <c r="B257" i="13"/>
  <c r="A258" i="13" a="1"/>
  <c r="A258" i="13" s="1"/>
  <c r="H241" i="14"/>
  <c r="B241" i="14"/>
  <c r="D241" i="14"/>
  <c r="C241" i="14"/>
  <c r="B258" i="13" l="1"/>
  <c r="C258" i="13"/>
  <c r="D258" i="13"/>
  <c r="A259" i="13" a="1"/>
  <c r="A259" i="13" s="1"/>
  <c r="D242" i="14"/>
  <c r="H242" i="14"/>
  <c r="C242" i="14"/>
  <c r="B242" i="14"/>
  <c r="B259" i="13" l="1"/>
  <c r="C259" i="13"/>
  <c r="D259" i="13"/>
  <c r="A260" i="13" a="1"/>
  <c r="A260" i="13" s="1"/>
  <c r="B243" i="14"/>
  <c r="H243" i="14"/>
  <c r="C243" i="14"/>
  <c r="D243" i="14"/>
  <c r="D260" i="13" l="1"/>
  <c r="B260" i="13"/>
  <c r="C260" i="13"/>
  <c r="A261" i="13" a="1"/>
  <c r="A261" i="13" s="1"/>
  <c r="C244" i="14"/>
  <c r="H244" i="14"/>
  <c r="D244" i="14"/>
  <c r="B244" i="14"/>
  <c r="B261" i="13" l="1"/>
  <c r="C261" i="13"/>
  <c r="D261" i="13"/>
  <c r="A262" i="13" a="1"/>
  <c r="A262" i="13" s="1"/>
  <c r="B245" i="14"/>
  <c r="H245" i="14"/>
  <c r="C245" i="14"/>
  <c r="D245" i="14"/>
  <c r="B262" i="13" l="1"/>
  <c r="C262" i="13"/>
  <c r="D262" i="13"/>
  <c r="A263" i="13" a="1"/>
  <c r="A263" i="13" s="1"/>
  <c r="B263" i="13" l="1"/>
  <c r="C263" i="13"/>
  <c r="D263" i="13"/>
  <c r="A264" i="13" a="1"/>
  <c r="A264" i="13" s="1"/>
  <c r="C264" i="13" l="1"/>
  <c r="D264" i="13"/>
  <c r="B264" i="13"/>
  <c r="A265" i="13" a="1"/>
  <c r="A265" i="13" s="1"/>
  <c r="B265" i="13" l="1"/>
  <c r="D265" i="13"/>
  <c r="C265" i="13"/>
  <c r="A266" i="13" a="1"/>
  <c r="A266" i="13" s="1"/>
  <c r="B266" i="13" l="1"/>
  <c r="C266" i="13"/>
  <c r="D266" i="13"/>
  <c r="A267" i="13" a="1"/>
  <c r="A267" i="13" s="1"/>
  <c r="B267" i="13" l="1"/>
  <c r="C267" i="13"/>
  <c r="D267" i="13"/>
  <c r="A268" i="13" a="1"/>
  <c r="A268" i="13" s="1"/>
  <c r="C268" i="13" l="1"/>
  <c r="D268" i="13"/>
  <c r="B268" i="13"/>
  <c r="A269" i="13" a="1"/>
  <c r="A269" i="13" s="1"/>
  <c r="B269" i="13" l="1"/>
  <c r="D269" i="13"/>
  <c r="C269" i="13"/>
  <c r="A270" i="13" a="1"/>
  <c r="A270" i="13" s="1"/>
  <c r="B270" i="13" l="1"/>
  <c r="C270" i="13"/>
  <c r="D270" i="13"/>
  <c r="A271" i="13" a="1"/>
  <c r="A271" i="13" s="1"/>
  <c r="B271" i="13" l="1"/>
  <c r="C271" i="13"/>
  <c r="D271" i="13"/>
  <c r="A272" i="13" a="1"/>
  <c r="A272" i="13" s="1"/>
  <c r="C272" i="13" l="1"/>
  <c r="D272" i="13"/>
  <c r="B272" i="13"/>
  <c r="A273" i="13" a="1"/>
  <c r="A273" i="13" s="1"/>
  <c r="B273" i="13" l="1"/>
  <c r="D273" i="13"/>
  <c r="C273" i="13"/>
  <c r="A274" i="13" a="1"/>
  <c r="A274" i="13" s="1"/>
  <c r="B274" i="13" l="1"/>
  <c r="C274" i="13"/>
  <c r="D274" i="13"/>
  <c r="A275" i="13" a="1"/>
  <c r="A275" i="13" s="1"/>
  <c r="B275" i="13" l="1"/>
  <c r="C275" i="13"/>
  <c r="D275" i="13"/>
  <c r="A276" i="13" a="1"/>
  <c r="A276" i="13" s="1"/>
  <c r="B276" i="13" l="1"/>
  <c r="D276" i="13"/>
  <c r="C276" i="13"/>
  <c r="A277" i="13" a="1"/>
  <c r="A277" i="13" s="1"/>
  <c r="B277" i="13" l="1"/>
  <c r="D277" i="13"/>
  <c r="C277" i="13"/>
  <c r="A278" i="13" a="1"/>
  <c r="A278" i="13" s="1"/>
  <c r="B278" i="13" l="1"/>
  <c r="C278" i="13"/>
  <c r="D278" i="13"/>
  <c r="A279" i="13" a="1"/>
  <c r="A279" i="13" s="1"/>
  <c r="B279" i="13" l="1"/>
  <c r="C279" i="13"/>
  <c r="D279" i="13"/>
  <c r="A280" i="13" a="1"/>
  <c r="A280" i="13" s="1"/>
  <c r="C280" i="13" l="1"/>
  <c r="D280" i="13"/>
  <c r="B280" i="13"/>
  <c r="A281" i="13" a="1"/>
  <c r="A281" i="13" s="1"/>
  <c r="D281" i="13" l="1"/>
  <c r="C281" i="13"/>
  <c r="B281" i="13"/>
  <c r="A282" i="13" a="1"/>
  <c r="A282" i="13" s="1"/>
  <c r="C282" i="13" l="1"/>
  <c r="B282" i="13"/>
  <c r="D282" i="13"/>
  <c r="A283" i="13" a="1"/>
  <c r="A283" i="13" s="1"/>
  <c r="B283" i="13" l="1"/>
  <c r="C283" i="13"/>
  <c r="D283" i="13"/>
  <c r="E67" i="14" l="1"/>
  <c r="E57" i="14"/>
  <c r="E44" i="14"/>
  <c r="E61" i="14"/>
  <c r="E26" i="14"/>
  <c r="E95" i="14"/>
  <c r="E18" i="14"/>
  <c r="E30" i="14"/>
  <c r="E19" i="14"/>
  <c r="E22" i="14"/>
  <c r="E42" i="14"/>
  <c r="E84" i="14"/>
  <c r="E17" i="14"/>
  <c r="E37" i="14"/>
  <c r="E92" i="14"/>
  <c r="E89" i="14"/>
  <c r="E46" i="14"/>
  <c r="E94" i="14"/>
  <c r="E96" i="14"/>
  <c r="E81" i="14"/>
  <c r="E40" i="14"/>
  <c r="E91" i="14"/>
  <c r="E72" i="14"/>
  <c r="E73" i="14"/>
  <c r="E36" i="14"/>
  <c r="E87" i="14"/>
  <c r="E27" i="14"/>
  <c r="E76" i="14"/>
  <c r="E55" i="14"/>
  <c r="E56" i="14"/>
  <c r="E65" i="14"/>
  <c r="E15" i="14"/>
  <c r="E62" i="14"/>
  <c r="E34" i="14"/>
  <c r="E90" i="14"/>
  <c r="E74" i="14"/>
  <c r="E47" i="14"/>
  <c r="E28" i="14"/>
  <c r="E20" i="14"/>
  <c r="E53" i="14"/>
  <c r="E60" i="14"/>
  <c r="E25" i="14"/>
  <c r="E85" i="14"/>
  <c r="E39" i="14"/>
  <c r="E80" i="14"/>
  <c r="E78" i="14"/>
  <c r="E33" i="14"/>
  <c r="E23" i="14"/>
  <c r="E54" i="14"/>
  <c r="E35" i="14"/>
  <c r="E71" i="14"/>
  <c r="E21" i="14"/>
  <c r="E29" i="14"/>
  <c r="E66" i="14"/>
  <c r="E70" i="14"/>
  <c r="E68" i="14"/>
  <c r="E79" i="14"/>
  <c r="E45" i="14"/>
  <c r="E12" i="14"/>
  <c r="E48" i="14"/>
  <c r="E63" i="14"/>
  <c r="E32" i="14"/>
  <c r="E75" i="14"/>
  <c r="E64" i="14"/>
  <c r="E50" i="14"/>
  <c r="E13" i="14"/>
  <c r="E31" i="14"/>
  <c r="E82" i="14"/>
  <c r="E88" i="14"/>
  <c r="E41" i="14"/>
  <c r="E58" i="14"/>
  <c r="E38" i="14"/>
  <c r="E52" i="14"/>
  <c r="E77" i="14"/>
  <c r="E16" i="14"/>
  <c r="E24" i="14"/>
  <c r="E86" i="14"/>
  <c r="E59" i="14"/>
  <c r="E49" i="14"/>
  <c r="E69" i="14"/>
  <c r="E51" i="14"/>
  <c r="E43" i="14"/>
  <c r="E93" i="14"/>
  <c r="E83" i="14"/>
  <c r="E6" i="14"/>
  <c r="E219" i="14" l="1"/>
  <c r="E192" i="14"/>
  <c r="E242" i="14"/>
  <c r="E209" i="14"/>
  <c r="E196" i="14"/>
  <c r="E134" i="14"/>
  <c r="E216" i="14"/>
  <c r="E173" i="14"/>
  <c r="E222" i="14"/>
  <c r="E198" i="14"/>
  <c r="E189" i="14"/>
  <c r="E115" i="14"/>
  <c r="E201" i="14"/>
  <c r="E106" i="14"/>
  <c r="E233" i="14"/>
  <c r="E128" i="14"/>
  <c r="E170" i="14"/>
  <c r="E174" i="14"/>
  <c r="E143" i="14"/>
  <c r="E184" i="14"/>
  <c r="E214" i="14"/>
  <c r="E181" i="14"/>
  <c r="E140" i="14"/>
  <c r="E168" i="14"/>
  <c r="E98" i="14"/>
  <c r="E151" i="14"/>
  <c r="E113" i="14"/>
  <c r="E130" i="14"/>
  <c r="E175" i="14"/>
  <c r="E171" i="14"/>
  <c r="E245" i="14"/>
  <c r="E132" i="14"/>
  <c r="E102" i="14"/>
  <c r="E136" i="14"/>
  <c r="E162" i="14"/>
  <c r="E178" i="14"/>
  <c r="E239" i="14"/>
  <c r="E122" i="14"/>
  <c r="E211" i="14"/>
  <c r="E156" i="14"/>
  <c r="E159" i="14"/>
  <c r="E100" i="14"/>
  <c r="E165" i="14"/>
  <c r="E97" i="14"/>
  <c r="E149" i="14"/>
  <c r="E121" i="14"/>
  <c r="E109" i="14"/>
  <c r="E227" i="14"/>
  <c r="E218" i="14"/>
  <c r="E186" i="14"/>
  <c r="E118" i="14"/>
  <c r="E238" i="14"/>
  <c r="E139" i="14"/>
  <c r="E232" i="14"/>
  <c r="E145" i="14"/>
  <c r="E191" i="14"/>
  <c r="E207" i="14"/>
  <c r="E213" i="14"/>
  <c r="E125" i="14"/>
  <c r="E224" i="14"/>
  <c r="E200" i="14"/>
  <c r="E116" i="14"/>
  <c r="E210" i="14"/>
  <c r="E241" i="14"/>
  <c r="E229" i="14"/>
  <c r="E104" i="14"/>
  <c r="E208" i="14"/>
  <c r="E135" i="14"/>
  <c r="E180" i="14"/>
  <c r="E203" i="14"/>
  <c r="E157" i="14"/>
  <c r="E197" i="14"/>
  <c r="E240" i="14"/>
  <c r="E119" i="14"/>
  <c r="E133" i="14"/>
  <c r="E212" i="14"/>
  <c r="E141" i="14"/>
  <c r="E215" i="14"/>
  <c r="E172" i="14"/>
  <c r="E221" i="14"/>
  <c r="E114" i="14"/>
  <c r="E243" i="14"/>
  <c r="E110" i="14"/>
  <c r="E204" i="14"/>
  <c r="E144" i="14"/>
  <c r="E127" i="14"/>
  <c r="E150" i="14"/>
  <c r="E129" i="14"/>
  <c r="E120" i="14"/>
  <c r="E126" i="14"/>
  <c r="E169" i="14"/>
  <c r="E142" i="14"/>
  <c r="E123" i="14"/>
  <c r="E183" i="14"/>
  <c r="E166" i="14"/>
  <c r="E235" i="14"/>
  <c r="E99" i="14"/>
  <c r="E112" i="14"/>
  <c r="E244" i="14"/>
  <c r="E205" i="14"/>
  <c r="E101" i="14"/>
  <c r="E161" i="14"/>
  <c r="E155" i="14"/>
  <c r="E226" i="14"/>
  <c r="E220" i="14"/>
  <c r="E177" i="14"/>
  <c r="E105" i="14"/>
  <c r="E179" i="14"/>
  <c r="E223" i="14"/>
  <c r="E182" i="14"/>
  <c r="E160" i="14"/>
  <c r="E107" i="14"/>
  <c r="E103" i="14"/>
  <c r="E111" i="14"/>
  <c r="E199" i="14"/>
  <c r="E108" i="14"/>
  <c r="E234" i="14"/>
  <c r="E225" i="14"/>
  <c r="E152" i="14"/>
  <c r="E163" i="14"/>
  <c r="E187" i="14"/>
  <c r="E194" i="14"/>
  <c r="E217" i="14"/>
  <c r="E185" i="14"/>
  <c r="G47" i="14"/>
  <c r="G53" i="14"/>
  <c r="E11" i="14"/>
  <c r="E10" i="14"/>
  <c r="E14" i="14"/>
  <c r="G7" i="14"/>
  <c r="G22" i="14"/>
  <c r="G12" i="14"/>
  <c r="G29" i="14"/>
  <c r="G48" i="14"/>
  <c r="G64" i="14"/>
  <c r="G96" i="14"/>
  <c r="G27" i="14"/>
  <c r="G16" i="14"/>
  <c r="E7" i="14"/>
  <c r="G23" i="14"/>
  <c r="G81" i="14"/>
  <c r="G49" i="14"/>
  <c r="G57" i="14"/>
  <c r="G88" i="14"/>
  <c r="G58" i="14"/>
  <c r="G20" i="14"/>
  <c r="G95" i="14"/>
  <c r="G63" i="14"/>
  <c r="G38" i="14"/>
  <c r="G30" i="14"/>
  <c r="G74" i="14"/>
  <c r="G51" i="14"/>
  <c r="G19" i="14"/>
  <c r="G9" i="14"/>
  <c r="G15" i="14"/>
  <c r="G39" i="14"/>
  <c r="G26" i="14"/>
  <c r="G67" i="14"/>
  <c r="G41" i="14"/>
  <c r="G61" i="14"/>
  <c r="G6" i="14"/>
  <c r="E8" i="14"/>
  <c r="G36" i="14"/>
  <c r="E9" i="14"/>
  <c r="G11" i="14"/>
  <c r="G10" i="14"/>
  <c r="E147" i="14" l="1"/>
  <c r="E237" i="14"/>
  <c r="E230" i="14"/>
  <c r="E236" i="14"/>
  <c r="E190" i="14"/>
  <c r="E137" i="14"/>
  <c r="E193" i="14"/>
  <c r="E228" i="14"/>
  <c r="G206" i="14"/>
  <c r="E167" i="14"/>
  <c r="E153" i="14"/>
  <c r="E154" i="14"/>
  <c r="E146" i="14"/>
  <c r="E176" i="14"/>
  <c r="E124" i="14"/>
  <c r="E231" i="14"/>
  <c r="E202" i="14"/>
  <c r="E188" i="14"/>
  <c r="E117" i="14"/>
  <c r="G125" i="14"/>
  <c r="E148" i="14"/>
  <c r="E164" i="14"/>
  <c r="E131" i="14"/>
  <c r="E195" i="14"/>
  <c r="E158" i="14"/>
  <c r="E206" i="14"/>
  <c r="E138" i="14"/>
  <c r="G221" i="14"/>
  <c r="G134" i="14"/>
  <c r="G160" i="14"/>
  <c r="G148" i="14"/>
  <c r="G132" i="14"/>
  <c r="G129" i="14"/>
  <c r="G198" i="14"/>
  <c r="G152" i="14"/>
  <c r="G133" i="14"/>
  <c r="G126" i="14"/>
  <c r="G205" i="14"/>
  <c r="E5" i="14"/>
  <c r="G44" i="14"/>
  <c r="G18" i="14"/>
  <c r="G103" i="14"/>
  <c r="G52" i="14"/>
  <c r="G69" i="14"/>
  <c r="G83" i="14"/>
  <c r="G202" i="14"/>
  <c r="G8" i="14"/>
  <c r="G66" i="14"/>
  <c r="G82" i="14"/>
  <c r="G70" i="14"/>
  <c r="G56" i="14"/>
  <c r="G76" i="14"/>
  <c r="G34" i="14"/>
  <c r="G68" i="14"/>
  <c r="G209" i="14"/>
  <c r="G92" i="14"/>
  <c r="G59" i="14"/>
  <c r="G54" i="14"/>
  <c r="G84" i="14"/>
  <c r="G62" i="14"/>
  <c r="G32" i="14"/>
  <c r="G31" i="14"/>
  <c r="G33" i="14"/>
  <c r="G90" i="14"/>
  <c r="G86" i="14"/>
  <c r="G55" i="14"/>
  <c r="G21" i="14"/>
  <c r="G65" i="14"/>
  <c r="G43" i="14"/>
  <c r="G45" i="14"/>
  <c r="G25" i="14"/>
  <c r="G93" i="14"/>
  <c r="G13" i="14"/>
  <c r="G72" i="14"/>
  <c r="G60" i="14"/>
  <c r="G24" i="14"/>
  <c r="G50" i="14"/>
  <c r="G140" i="14"/>
  <c r="G42" i="14"/>
  <c r="G46" i="14"/>
  <c r="G89" i="14"/>
  <c r="G91" i="14"/>
  <c r="G35" i="14"/>
  <c r="G79" i="14"/>
  <c r="G175" i="14"/>
  <c r="G94" i="14"/>
  <c r="G235" i="14"/>
  <c r="G5" i="14"/>
  <c r="G14" i="14"/>
  <c r="G197" i="14"/>
  <c r="G87" i="14"/>
  <c r="G80" i="14"/>
  <c r="G28" i="14"/>
  <c r="G37" i="14"/>
  <c r="G75" i="14"/>
  <c r="G85" i="14"/>
  <c r="G73" i="14"/>
  <c r="G71" i="14"/>
  <c r="G17" i="14"/>
  <c r="G78" i="14"/>
  <c r="G77" i="14"/>
  <c r="G40" i="14"/>
  <c r="G168" i="14" l="1"/>
  <c r="G241" i="14"/>
  <c r="G111" i="14"/>
  <c r="G227" i="14"/>
  <c r="G108" i="14"/>
  <c r="G195" i="14"/>
  <c r="G153" i="14"/>
  <c r="G141" i="14"/>
  <c r="G135" i="14"/>
  <c r="G210" i="14"/>
  <c r="G144" i="14"/>
  <c r="G156" i="14"/>
  <c r="G97" i="14"/>
  <c r="G167" i="14"/>
  <c r="G119" i="14"/>
  <c r="G146" i="14"/>
  <c r="G243" i="14"/>
  <c r="G149" i="14"/>
  <c r="G127" i="14"/>
  <c r="G121" i="14"/>
  <c r="G223" i="14"/>
  <c r="G142" i="14"/>
  <c r="G136" i="14"/>
  <c r="G112" i="14"/>
  <c r="G165" i="14"/>
  <c r="G236" i="14"/>
  <c r="G100" i="14"/>
  <c r="G218" i="14"/>
  <c r="G187" i="14"/>
  <c r="G181" i="14"/>
  <c r="G116" i="14"/>
  <c r="G222" i="14"/>
  <c r="G203" i="14"/>
  <c r="G138" i="14"/>
  <c r="G130" i="14"/>
  <c r="G157" i="14"/>
  <c r="G98" i="14"/>
  <c r="G239" i="14"/>
  <c r="G207" i="14"/>
  <c r="G183" i="14"/>
  <c r="G118" i="14"/>
  <c r="G245" i="14"/>
  <c r="G199" i="14"/>
  <c r="G231" i="14"/>
  <c r="G150" i="14"/>
  <c r="G185" i="14"/>
  <c r="G106" i="14"/>
  <c r="G189" i="14"/>
  <c r="G104" i="14"/>
  <c r="G161" i="14"/>
  <c r="G216" i="14"/>
  <c r="G176" i="14"/>
  <c r="G219" i="14"/>
  <c r="G193" i="14"/>
  <c r="G212" i="14"/>
  <c r="G178" i="14"/>
  <c r="G114" i="14"/>
  <c r="G164" i="14"/>
  <c r="G214" i="14"/>
  <c r="G229" i="14"/>
  <c r="G191" i="14"/>
  <c r="G225" i="14"/>
  <c r="G170" i="14"/>
  <c r="G240" i="14"/>
  <c r="G131" i="14"/>
  <c r="G230" i="14"/>
  <c r="G163" i="14"/>
  <c r="G226" i="14"/>
  <c r="G99" i="14"/>
  <c r="G238" i="14"/>
  <c r="G105" i="14"/>
  <c r="G194" i="14"/>
  <c r="G101" i="14"/>
  <c r="G201" i="14"/>
  <c r="G120" i="14"/>
  <c r="G215" i="14"/>
  <c r="G137" i="14"/>
  <c r="G128" i="14"/>
  <c r="G213" i="14"/>
  <c r="G228" i="14"/>
  <c r="G139" i="14"/>
  <c r="G166" i="14"/>
  <c r="G179" i="14"/>
  <c r="G242" i="14"/>
  <c r="G192" i="14"/>
  <c r="G115" i="14"/>
  <c r="G107" i="14"/>
  <c r="G182" i="14"/>
  <c r="G190" i="14"/>
  <c r="G124" i="14"/>
  <c r="G186" i="14"/>
  <c r="G158" i="14"/>
  <c r="G102" i="14"/>
  <c r="G204" i="14"/>
  <c r="G143" i="14"/>
  <c r="G233" i="14"/>
  <c r="G234" i="14"/>
  <c r="G244" i="14"/>
  <c r="G109" i="14"/>
  <c r="G184" i="14"/>
  <c r="G155" i="14"/>
  <c r="G180" i="14"/>
  <c r="G188" i="14"/>
  <c r="G220" i="14"/>
  <c r="G169" i="14"/>
  <c r="G211" i="14"/>
  <c r="G196" i="14"/>
  <c r="G174" i="14"/>
  <c r="G177" i="14"/>
  <c r="G145" i="14"/>
  <c r="G208" i="14"/>
  <c r="G113" i="14"/>
  <c r="G224" i="14"/>
  <c r="G151" i="14"/>
  <c r="G159" i="14"/>
  <c r="G117" i="14"/>
  <c r="G110" i="14"/>
  <c r="G147" i="14"/>
  <c r="G122" i="14" l="1"/>
  <c r="G172" i="14"/>
  <c r="G237" i="14"/>
  <c r="G123" i="14"/>
  <c r="G200" i="14"/>
  <c r="G154" i="14"/>
  <c r="G217" i="14"/>
  <c r="G162" i="14"/>
  <c r="G171" i="14"/>
  <c r="G173" i="14"/>
  <c r="G232" i="14"/>
  <c r="F96" i="14" l="1"/>
  <c r="F22" i="14" l="1"/>
  <c r="F86" i="14"/>
  <c r="F94" i="14"/>
  <c r="F64" i="14"/>
  <c r="F42" i="14"/>
  <c r="F71" i="14"/>
  <c r="F91" i="14"/>
  <c r="F50" i="14"/>
  <c r="F59" i="14"/>
  <c r="F92" i="14"/>
  <c r="F89" i="14"/>
  <c r="F49" i="14"/>
  <c r="F84" i="14"/>
  <c r="F47" i="14"/>
  <c r="F120" i="14" l="1"/>
  <c r="F234" i="14"/>
  <c r="F115" i="14"/>
  <c r="F110" i="14"/>
  <c r="F108" i="14"/>
  <c r="F127" i="14"/>
  <c r="F109" i="14"/>
  <c r="F235" i="14"/>
  <c r="F111" i="14"/>
  <c r="F116" i="14"/>
  <c r="F72" i="14"/>
  <c r="F87" i="14"/>
  <c r="F82" i="14"/>
  <c r="F38" i="14"/>
  <c r="F21" i="14"/>
  <c r="F61" i="14"/>
  <c r="F54" i="14"/>
  <c r="F57" i="14"/>
  <c r="F69" i="14"/>
  <c r="F44" i="14"/>
  <c r="F39" i="14"/>
  <c r="F40" i="14"/>
  <c r="F75" i="14"/>
  <c r="F30" i="14"/>
  <c r="F78" i="14"/>
  <c r="F28" i="14"/>
  <c r="F79" i="14"/>
  <c r="F41" i="14"/>
  <c r="F48" i="14"/>
  <c r="F80" i="14"/>
  <c r="F81" i="14"/>
  <c r="F74" i="14"/>
  <c r="F23" i="14"/>
  <c r="F31" i="14"/>
  <c r="F53" i="14"/>
  <c r="F62" i="14"/>
  <c r="F60" i="14"/>
  <c r="F70" i="14"/>
  <c r="F37" i="14"/>
  <c r="F25" i="14"/>
  <c r="F67" i="14"/>
  <c r="F45" i="14"/>
  <c r="F88" i="14"/>
  <c r="F93" i="14"/>
  <c r="F65" i="14"/>
  <c r="F58" i="14"/>
  <c r="F63" i="14"/>
  <c r="F24" i="14"/>
  <c r="F46" i="14"/>
  <c r="F77" i="14"/>
  <c r="F66" i="14"/>
  <c r="F76" i="14"/>
  <c r="F35" i="14"/>
  <c r="F36" i="14"/>
  <c r="F27" i="14"/>
  <c r="F26" i="14"/>
  <c r="F52" i="14"/>
  <c r="F20" i="14"/>
  <c r="F18" i="14"/>
  <c r="F43" i="14"/>
  <c r="F34" i="14"/>
  <c r="F83" i="14"/>
  <c r="F85" i="14"/>
  <c r="F29" i="14"/>
  <c r="F33" i="14"/>
  <c r="F68" i="14"/>
  <c r="F56" i="14"/>
  <c r="F15" i="14"/>
  <c r="F16" i="14"/>
  <c r="F14" i="14"/>
  <c r="F13" i="14"/>
  <c r="F11" i="14"/>
  <c r="F7" i="14"/>
  <c r="F10" i="14"/>
  <c r="F8" i="14"/>
  <c r="F9" i="14"/>
  <c r="F5" i="14"/>
  <c r="F6" i="14"/>
  <c r="F17" i="14"/>
  <c r="F12" i="14"/>
  <c r="F73" i="14"/>
  <c r="F119" i="14"/>
  <c r="F90" i="14"/>
  <c r="F32" i="14"/>
  <c r="F192" i="14"/>
  <c r="F95" i="14"/>
  <c r="F55" i="14"/>
  <c r="F19" i="14"/>
  <c r="F51" i="14"/>
  <c r="F99" i="14" l="1"/>
  <c r="F112" i="14"/>
  <c r="F176" i="14"/>
  <c r="F203" i="14"/>
  <c r="F124" i="14"/>
  <c r="F225" i="14"/>
  <c r="F104" i="14"/>
  <c r="F241" i="14"/>
  <c r="F188" i="14"/>
  <c r="F160" i="14"/>
  <c r="F100" i="14"/>
  <c r="F177" i="14"/>
  <c r="F161" i="14"/>
  <c r="F139" i="14"/>
  <c r="F118" i="14"/>
  <c r="F196" i="14"/>
  <c r="F183" i="14"/>
  <c r="F219" i="14"/>
  <c r="F244" i="14"/>
  <c r="F153" i="14"/>
  <c r="F212" i="14"/>
  <c r="F210" i="14"/>
  <c r="F180" i="14"/>
  <c r="F136" i="14"/>
  <c r="F164" i="14"/>
  <c r="F186" i="14"/>
  <c r="F236" i="14"/>
  <c r="F154" i="14"/>
  <c r="F207" i="14"/>
  <c r="F169" i="14"/>
  <c r="F220" i="14"/>
  <c r="F97" i="14"/>
  <c r="F106" i="14"/>
  <c r="F205" i="14"/>
  <c r="F166" i="14"/>
  <c r="F128" i="14"/>
  <c r="F198" i="14"/>
  <c r="F102" i="14"/>
  <c r="F216" i="14"/>
  <c r="F143" i="14"/>
  <c r="F223" i="14"/>
  <c r="F237" i="14"/>
  <c r="F240" i="14"/>
  <c r="F149" i="14"/>
  <c r="F129" i="14"/>
  <c r="F181" i="14"/>
  <c r="F231" i="14"/>
  <c r="F145" i="14"/>
  <c r="F191" i="14"/>
  <c r="F131" i="14"/>
  <c r="F151" i="14"/>
  <c r="F194" i="14"/>
  <c r="F245" i="14"/>
  <c r="F228" i="14"/>
  <c r="F132" i="14"/>
  <c r="F134" i="14"/>
  <c r="F121" i="14"/>
  <c r="F199" i="14"/>
  <c r="F137" i="14"/>
  <c r="F144" i="14"/>
  <c r="F187" i="14"/>
  <c r="F200" i="14"/>
  <c r="F197" i="14"/>
  <c r="F204" i="14"/>
  <c r="F221" i="14"/>
  <c r="F206" i="14"/>
  <c r="F162" i="14"/>
  <c r="F142" i="14"/>
  <c r="F150" i="14"/>
  <c r="F152" i="14"/>
  <c r="F211" i="14"/>
  <c r="F209" i="14"/>
  <c r="F155" i="14"/>
  <c r="F179" i="14"/>
  <c r="F135" i="14"/>
  <c r="F158" i="14"/>
  <c r="F114" i="14"/>
  <c r="F138" i="14"/>
  <c r="F130" i="14"/>
  <c r="F195" i="14"/>
  <c r="F173" i="14"/>
  <c r="F182" i="14"/>
  <c r="F243" i="14"/>
  <c r="F170" i="14"/>
  <c r="F217" i="14"/>
  <c r="F165" i="14"/>
  <c r="F208" i="14"/>
  <c r="F190" i="14"/>
  <c r="F193" i="14"/>
  <c r="F178" i="14"/>
  <c r="F184" i="14"/>
  <c r="F238" i="14"/>
  <c r="F214" i="14"/>
  <c r="F133" i="14"/>
  <c r="F98" i="14"/>
  <c r="F163" i="14"/>
  <c r="F105" i="14"/>
  <c r="F103" i="14"/>
  <c r="F226" i="14"/>
  <c r="F175" i="14"/>
  <c r="F148" i="14"/>
  <c r="F185" i="14"/>
  <c r="F230" i="14"/>
  <c r="F141" i="14"/>
  <c r="F172" i="14"/>
  <c r="F213" i="14"/>
  <c r="F222" i="14"/>
  <c r="F174" i="14"/>
  <c r="F201" i="14"/>
  <c r="F227" i="14"/>
  <c r="F224" i="14"/>
  <c r="F146" i="14"/>
  <c r="F107" i="14"/>
  <c r="F233" i="14"/>
  <c r="F168" i="14"/>
  <c r="F122" i="14" l="1"/>
  <c r="F156" i="14"/>
  <c r="F125" i="14"/>
  <c r="F147" i="14"/>
  <c r="F239" i="14"/>
  <c r="F167" i="14"/>
  <c r="F117" i="14"/>
  <c r="F126" i="14"/>
  <c r="F202" i="14"/>
  <c r="F113" i="14"/>
  <c r="F189" i="14"/>
  <c r="F218" i="14"/>
  <c r="F101" i="14"/>
  <c r="F171" i="14"/>
  <c r="F215" i="14"/>
  <c r="F123" i="14"/>
  <c r="F157" i="14"/>
  <c r="F159" i="14"/>
  <c r="F242" i="14"/>
  <c r="F232" i="14"/>
  <c r="F140" i="14"/>
  <c r="F229" i="14"/>
  <c r="G15" i="13" l="1"/>
  <c r="F28" i="13" l="1"/>
  <c r="F24" i="13"/>
  <c r="F79" i="13"/>
  <c r="F17" i="13"/>
  <c r="F40" i="13"/>
  <c r="F54" i="13"/>
  <c r="F208" i="13"/>
  <c r="F58" i="13"/>
  <c r="F164" i="13"/>
  <c r="F41" i="13"/>
  <c r="F77" i="13"/>
  <c r="F230" i="13"/>
  <c r="F68" i="13"/>
  <c r="F64" i="13"/>
  <c r="F236" i="13"/>
  <c r="F73" i="13"/>
  <c r="F82" i="13"/>
  <c r="F9" i="13"/>
  <c r="F63" i="13"/>
  <c r="F22" i="13"/>
  <c r="F70" i="13"/>
  <c r="F207" i="13"/>
  <c r="F238" i="13"/>
  <c r="F60" i="13"/>
  <c r="F42" i="13"/>
  <c r="F281" i="13"/>
  <c r="F76" i="13"/>
  <c r="F231" i="13"/>
  <c r="F25" i="13"/>
  <c r="F30" i="13"/>
  <c r="F48" i="13"/>
  <c r="F12" i="13"/>
  <c r="F11" i="13"/>
  <c r="F62" i="13"/>
  <c r="F26" i="13"/>
  <c r="F33" i="13"/>
  <c r="F36" i="13"/>
  <c r="F128" i="13"/>
  <c r="F84" i="13"/>
  <c r="F35" i="13"/>
  <c r="F81" i="13"/>
  <c r="G6" i="13"/>
  <c r="G63" i="13"/>
  <c r="G30" i="13"/>
  <c r="G144" i="13"/>
  <c r="G199" i="13"/>
  <c r="G168" i="13"/>
  <c r="G83" i="13"/>
  <c r="G20" i="13"/>
  <c r="G161" i="13"/>
  <c r="G93" i="13"/>
  <c r="G7" i="13"/>
  <c r="H63" i="13"/>
  <c r="G57" i="13"/>
  <c r="G5" i="13"/>
  <c r="G91" i="13"/>
  <c r="G94" i="13"/>
  <c r="G87" i="13"/>
  <c r="G160" i="13"/>
  <c r="G75" i="13"/>
  <c r="G191" i="13"/>
  <c r="G80" i="13"/>
  <c r="G77" i="13"/>
  <c r="G89" i="13"/>
  <c r="G84" i="13"/>
  <c r="G188" i="13"/>
  <c r="G98" i="13"/>
  <c r="G12" i="13"/>
  <c r="G42" i="13"/>
  <c r="G216" i="13"/>
  <c r="G13" i="13"/>
  <c r="G157" i="13"/>
  <c r="G14" i="13"/>
  <c r="G71" i="13"/>
  <c r="G22" i="13"/>
  <c r="G67" i="13"/>
  <c r="G74" i="13"/>
  <c r="G55" i="13"/>
  <c r="F260" i="13" l="1"/>
  <c r="G158" i="13"/>
  <c r="F224" i="13"/>
  <c r="F196" i="13"/>
  <c r="F237" i="13"/>
  <c r="F195" i="13"/>
  <c r="F223" i="13"/>
  <c r="G240" i="13"/>
  <c r="G121" i="13"/>
  <c r="G215" i="13"/>
  <c r="F172" i="13"/>
  <c r="G119" i="13"/>
  <c r="F209" i="13"/>
  <c r="F192" i="13"/>
  <c r="F191" i="13"/>
  <c r="F204" i="13"/>
  <c r="F263" i="13"/>
  <c r="G202" i="13"/>
  <c r="G167" i="13"/>
  <c r="F123" i="13"/>
  <c r="G192" i="13"/>
  <c r="E85" i="13"/>
  <c r="E44" i="13"/>
  <c r="E36" i="13"/>
  <c r="E52" i="13"/>
  <c r="E70" i="13"/>
  <c r="E88" i="13"/>
  <c r="E33" i="13"/>
  <c r="E73" i="13"/>
  <c r="H74" i="13"/>
  <c r="H30" i="13"/>
  <c r="H55" i="13"/>
  <c r="H57" i="13"/>
  <c r="H202" i="13"/>
  <c r="H199" i="13"/>
  <c r="H167" i="13"/>
  <c r="F178" i="13"/>
  <c r="F163" i="13"/>
  <c r="F251" i="13"/>
  <c r="F203" i="13"/>
  <c r="F114" i="13"/>
  <c r="F91" i="13"/>
  <c r="F52" i="13"/>
  <c r="F78" i="13"/>
  <c r="F184" i="13"/>
  <c r="F222" i="13"/>
  <c r="F175" i="13"/>
  <c r="F249" i="13"/>
  <c r="F185" i="13"/>
  <c r="F86" i="13"/>
  <c r="F233" i="13"/>
  <c r="F273" i="13"/>
  <c r="F269" i="13"/>
  <c r="F43" i="13"/>
  <c r="F210" i="13"/>
  <c r="F229" i="13"/>
  <c r="F280" i="13"/>
  <c r="F125" i="13"/>
  <c r="F59" i="13"/>
  <c r="F45" i="13"/>
  <c r="F80" i="13"/>
  <c r="F10" i="13"/>
  <c r="F283" i="13"/>
  <c r="F252" i="13"/>
  <c r="F50" i="13"/>
  <c r="F262" i="13"/>
  <c r="F23" i="13"/>
  <c r="F102" i="13"/>
  <c r="F235" i="13"/>
  <c r="F47" i="13"/>
  <c r="F256" i="13"/>
  <c r="F277" i="13"/>
  <c r="F113" i="13"/>
  <c r="F67" i="13"/>
  <c r="F46" i="13"/>
  <c r="F27" i="13"/>
  <c r="F21" i="13"/>
  <c r="F56" i="13"/>
  <c r="F51" i="13"/>
  <c r="F88" i="13"/>
  <c r="F31" i="13"/>
  <c r="F39" i="13"/>
  <c r="F228" i="13"/>
  <c r="F20" i="13"/>
  <c r="F87" i="13"/>
  <c r="F190" i="13"/>
  <c r="F38" i="13"/>
  <c r="F214" i="13"/>
  <c r="F226" i="13"/>
  <c r="F171" i="13"/>
  <c r="F158" i="13"/>
  <c r="F268" i="13"/>
  <c r="F188" i="13"/>
  <c r="F265" i="13"/>
  <c r="F61" i="13"/>
  <c r="F19" i="13"/>
  <c r="F272" i="13"/>
  <c r="F89" i="13"/>
  <c r="F75" i="13"/>
  <c r="F112" i="13"/>
  <c r="F154" i="13"/>
  <c r="F247" i="13"/>
  <c r="F127" i="13"/>
  <c r="F72" i="13"/>
  <c r="F65" i="13"/>
  <c r="F221" i="13"/>
  <c r="F168" i="13"/>
  <c r="F44" i="13"/>
  <c r="F244" i="13"/>
  <c r="F85" i="13"/>
  <c r="F259" i="13"/>
  <c r="F194" i="13"/>
  <c r="F8" i="13"/>
  <c r="F170" i="13"/>
  <c r="F201" i="13"/>
  <c r="F29" i="13"/>
  <c r="F71" i="13"/>
  <c r="F206" i="13"/>
  <c r="F32" i="13"/>
  <c r="F216" i="13"/>
  <c r="F69" i="13"/>
  <c r="F53" i="13"/>
  <c r="F173" i="13"/>
  <c r="F55" i="13"/>
  <c r="F254" i="13"/>
  <c r="F37" i="13"/>
  <c r="F106" i="13"/>
  <c r="F275" i="13"/>
  <c r="F122" i="13"/>
  <c r="F49" i="13"/>
  <c r="F219" i="13"/>
  <c r="F74" i="13"/>
  <c r="F174" i="13"/>
  <c r="F83" i="13"/>
  <c r="F34" i="13"/>
  <c r="F187" i="13"/>
  <c r="F241" i="13"/>
  <c r="F267" i="13"/>
  <c r="F130" i="13"/>
  <c r="F177" i="13"/>
  <c r="F197" i="13"/>
  <c r="E6" i="13"/>
  <c r="G118" i="13"/>
  <c r="G78" i="13"/>
  <c r="G162" i="13"/>
  <c r="G277" i="13"/>
  <c r="G262" i="13"/>
  <c r="G265" i="13"/>
  <c r="G104" i="13"/>
  <c r="G51" i="13"/>
  <c r="G128" i="13"/>
  <c r="G92" i="13"/>
  <c r="G10" i="13"/>
  <c r="G62" i="13"/>
  <c r="G120" i="13"/>
  <c r="G219" i="13"/>
  <c r="G183" i="13"/>
  <c r="G253" i="13"/>
  <c r="G159" i="13"/>
  <c r="G258" i="13"/>
  <c r="G198" i="13"/>
  <c r="G244" i="13"/>
  <c r="G53" i="13"/>
  <c r="G173" i="13"/>
  <c r="G60" i="13"/>
  <c r="G26" i="13"/>
  <c r="G29" i="13"/>
  <c r="G32" i="13"/>
  <c r="G264" i="13"/>
  <c r="E67" i="13"/>
  <c r="G66" i="13"/>
  <c r="G48" i="13"/>
  <c r="G125" i="13"/>
  <c r="G141" i="13"/>
  <c r="G143" i="13"/>
  <c r="G90" i="13"/>
  <c r="G151" i="13"/>
  <c r="G103" i="13"/>
  <c r="G96" i="13"/>
  <c r="G65" i="13"/>
  <c r="G236" i="13"/>
  <c r="G187" i="13"/>
  <c r="G35" i="13"/>
  <c r="G18" i="13"/>
  <c r="G38" i="13"/>
  <c r="G172" i="13"/>
  <c r="G259" i="13"/>
  <c r="G101" i="13"/>
  <c r="G41" i="13"/>
  <c r="G27" i="13"/>
  <c r="G54" i="13"/>
  <c r="G218" i="13"/>
  <c r="G140" i="13"/>
  <c r="E109" i="13"/>
  <c r="E149" i="13"/>
  <c r="E173" i="13"/>
  <c r="E91" i="13"/>
  <c r="E90" i="13"/>
  <c r="E275" i="13"/>
  <c r="E56" i="13"/>
  <c r="E18" i="13"/>
  <c r="E53" i="13"/>
  <c r="E37" i="13"/>
  <c r="E63" i="13"/>
  <c r="E258" i="13"/>
  <c r="E35" i="13"/>
  <c r="E60" i="13"/>
  <c r="E72" i="13"/>
  <c r="E151" i="13"/>
  <c r="E92" i="13"/>
  <c r="E65" i="13"/>
  <c r="E101" i="13"/>
  <c r="G194" i="13"/>
  <c r="G69" i="13"/>
  <c r="G100" i="13"/>
  <c r="E144" i="13"/>
  <c r="E77" i="13"/>
  <c r="G58" i="13"/>
  <c r="G138" i="13"/>
  <c r="G49" i="13"/>
  <c r="G209" i="13"/>
  <c r="E89" i="13"/>
  <c r="E171" i="13"/>
  <c r="E102" i="13"/>
  <c r="E94" i="13"/>
  <c r="E82" i="13"/>
  <c r="E105" i="13"/>
  <c r="E152" i="13"/>
  <c r="E43" i="13"/>
  <c r="E28" i="13"/>
  <c r="G76" i="13"/>
  <c r="G166" i="13"/>
  <c r="G50" i="13"/>
  <c r="G112" i="13"/>
  <c r="E55" i="13"/>
  <c r="G237" i="13"/>
  <c r="E202" i="13"/>
  <c r="G9" i="13"/>
  <c r="G25" i="13"/>
  <c r="G81" i="13"/>
  <c r="G171" i="13"/>
  <c r="G243" i="13"/>
  <c r="G16" i="13"/>
  <c r="G39" i="13"/>
  <c r="G19" i="13"/>
  <c r="E192" i="13"/>
  <c r="E57" i="13"/>
  <c r="E179" i="13"/>
  <c r="E74" i="13"/>
  <c r="H22" i="13"/>
  <c r="G59" i="13"/>
  <c r="G68" i="13"/>
  <c r="G17" i="13"/>
  <c r="G122" i="13"/>
  <c r="G204" i="13"/>
  <c r="G131" i="13"/>
  <c r="G86" i="13"/>
  <c r="G34" i="13"/>
  <c r="H83" i="13"/>
  <c r="G190" i="13"/>
  <c r="G97" i="13"/>
  <c r="H20" i="13"/>
  <c r="G135" i="13"/>
  <c r="H93" i="13"/>
  <c r="H67" i="13"/>
  <c r="H161" i="13"/>
  <c r="G248" i="13"/>
  <c r="G136" i="13"/>
  <c r="G72" i="13"/>
  <c r="G8" i="13"/>
  <c r="F218" i="13" l="1"/>
  <c r="F124" i="13"/>
  <c r="F217" i="13"/>
  <c r="G267" i="13"/>
  <c r="E172" i="13"/>
  <c r="E150" i="13"/>
  <c r="G152" i="13"/>
  <c r="F271" i="13"/>
  <c r="F243" i="13"/>
  <c r="F121" i="13"/>
  <c r="F274" i="13"/>
  <c r="F155" i="13"/>
  <c r="F225" i="13"/>
  <c r="F227" i="13"/>
  <c r="F205" i="13"/>
  <c r="F129" i="13"/>
  <c r="F264" i="13"/>
  <c r="F167" i="13"/>
  <c r="F193" i="13"/>
  <c r="G260" i="13"/>
  <c r="G201" i="13"/>
  <c r="G200" i="13"/>
  <c r="G176" i="13"/>
  <c r="G186" i="13"/>
  <c r="E139" i="13"/>
  <c r="G195" i="13"/>
  <c r="H169" i="13"/>
  <c r="E174" i="13"/>
  <c r="G263" i="13"/>
  <c r="G224" i="13"/>
  <c r="G134" i="13"/>
  <c r="G174" i="13"/>
  <c r="F116" i="13"/>
  <c r="F253" i="13"/>
  <c r="F240" i="13"/>
  <c r="F234" i="13"/>
  <c r="F257" i="13"/>
  <c r="F242" i="13"/>
  <c r="F248" i="13"/>
  <c r="F131" i="13"/>
  <c r="G235" i="13"/>
  <c r="F250" i="13"/>
  <c r="F115" i="13"/>
  <c r="G189" i="13"/>
  <c r="F126" i="13"/>
  <c r="F162" i="13"/>
  <c r="F220" i="13"/>
  <c r="F161" i="13"/>
  <c r="F246" i="13"/>
  <c r="F186" i="13"/>
  <c r="F179" i="13"/>
  <c r="F211" i="13"/>
  <c r="F200" i="13"/>
  <c r="F261" i="13"/>
  <c r="F270" i="13"/>
  <c r="G203" i="13"/>
  <c r="F169" i="13"/>
  <c r="F282" i="13"/>
  <c r="F245" i="13"/>
  <c r="H249" i="13"/>
  <c r="G137" i="13"/>
  <c r="E129" i="13"/>
  <c r="E191" i="13"/>
  <c r="G271" i="13"/>
  <c r="E95" i="13"/>
  <c r="G165" i="13"/>
  <c r="G180" i="13"/>
  <c r="G179" i="13"/>
  <c r="G107" i="13"/>
  <c r="G266" i="13"/>
  <c r="F255" i="13"/>
  <c r="H168" i="13"/>
  <c r="G252" i="13"/>
  <c r="G139" i="13"/>
  <c r="F202" i="13"/>
  <c r="F232" i="13"/>
  <c r="G177" i="13"/>
  <c r="G175" i="13"/>
  <c r="G117" i="13"/>
  <c r="F258" i="13"/>
  <c r="F276" i="13"/>
  <c r="F279" i="13"/>
  <c r="F176" i="13"/>
  <c r="F278" i="13"/>
  <c r="F189" i="13"/>
  <c r="H144" i="13"/>
  <c r="F266" i="13"/>
  <c r="G217" i="13"/>
  <c r="F215" i="13"/>
  <c r="F239" i="13"/>
  <c r="G193" i="13"/>
  <c r="G142" i="13"/>
  <c r="G229" i="13"/>
  <c r="E148" i="13"/>
  <c r="E274" i="13"/>
  <c r="E79" i="13"/>
  <c r="E212" i="13"/>
  <c r="E132" i="13"/>
  <c r="E231" i="13"/>
  <c r="E257" i="13"/>
  <c r="E40" i="13"/>
  <c r="H107" i="13"/>
  <c r="H75" i="13"/>
  <c r="H27" i="13"/>
  <c r="H92" i="13"/>
  <c r="H219" i="13"/>
  <c r="H163" i="13"/>
  <c r="H191" i="13"/>
  <c r="H103" i="13"/>
  <c r="H49" i="13"/>
  <c r="H154" i="13"/>
  <c r="H106" i="13"/>
  <c r="H101" i="13"/>
  <c r="H54" i="13"/>
  <c r="G124" i="13"/>
  <c r="G85" i="13"/>
  <c r="G31" i="13"/>
  <c r="G197" i="13"/>
  <c r="H90" i="13"/>
  <c r="H188" i="13"/>
  <c r="H80" i="13"/>
  <c r="H205" i="13"/>
  <c r="H60" i="13"/>
  <c r="H251" i="13"/>
  <c r="H37" i="13"/>
  <c r="H105" i="13"/>
  <c r="H111" i="13"/>
  <c r="H34" i="13"/>
  <c r="H166" i="13"/>
  <c r="H192" i="13"/>
  <c r="H82" i="13"/>
  <c r="H64" i="13"/>
  <c r="H271" i="13"/>
  <c r="H25" i="13"/>
  <c r="H43" i="13"/>
  <c r="G185" i="13"/>
  <c r="H223" i="13"/>
  <c r="G261" i="13"/>
  <c r="G232" i="13"/>
  <c r="G211" i="13"/>
  <c r="G40" i="13"/>
  <c r="H58" i="13"/>
  <c r="H143" i="13"/>
  <c r="H283" i="13"/>
  <c r="H269" i="13"/>
  <c r="H102" i="13"/>
  <c r="H255" i="13"/>
  <c r="H89" i="13"/>
  <c r="H129" i="13"/>
  <c r="H86" i="13"/>
  <c r="H78" i="13"/>
  <c r="H128" i="13"/>
  <c r="H35" i="13"/>
  <c r="H36" i="13"/>
  <c r="G44" i="13"/>
  <c r="G226" i="13"/>
  <c r="G223" i="13"/>
  <c r="H261" i="13"/>
  <c r="G274" i="13"/>
  <c r="G52" i="13"/>
  <c r="H140" i="13"/>
  <c r="H38" i="13"/>
  <c r="H87" i="13"/>
  <c r="H96" i="13"/>
  <c r="H178" i="13"/>
  <c r="H94" i="13"/>
  <c r="H77" i="13"/>
  <c r="H151" i="13"/>
  <c r="H104" i="13"/>
  <c r="H47" i="13"/>
  <c r="H201" i="13"/>
  <c r="H195" i="13"/>
  <c r="H41" i="13"/>
  <c r="H237" i="13"/>
  <c r="G36" i="13"/>
  <c r="G268" i="13"/>
  <c r="G273" i="13"/>
  <c r="H73" i="13"/>
  <c r="H23" i="13"/>
  <c r="H274" i="13"/>
  <c r="G70" i="13"/>
  <c r="H187" i="13"/>
  <c r="H158" i="13"/>
  <c r="H227" i="13"/>
  <c r="H138" i="13"/>
  <c r="H172" i="13"/>
  <c r="H127" i="13"/>
  <c r="H53" i="13"/>
  <c r="H45" i="13"/>
  <c r="G73" i="13"/>
  <c r="G231" i="13"/>
  <c r="G23" i="13"/>
  <c r="G21" i="13"/>
  <c r="H24" i="13"/>
  <c r="H266" i="13"/>
  <c r="H228" i="13"/>
  <c r="H72" i="13"/>
  <c r="H29" i="13"/>
  <c r="H248" i="13"/>
  <c r="H99" i="13"/>
  <c r="H235" i="13"/>
  <c r="H51" i="13"/>
  <c r="H71" i="13"/>
  <c r="H66" i="13"/>
  <c r="H56" i="13"/>
  <c r="H149" i="13"/>
  <c r="H276" i="13"/>
  <c r="H182" i="13"/>
  <c r="G45" i="13"/>
  <c r="H81" i="13"/>
  <c r="H65" i="13"/>
  <c r="H100" i="13"/>
  <c r="H242" i="13"/>
  <c r="H264" i="13"/>
  <c r="H84" i="13"/>
  <c r="H217" i="13"/>
  <c r="H61" i="13"/>
  <c r="H109" i="13"/>
  <c r="H48" i="13"/>
  <c r="H174" i="13"/>
  <c r="H62" i="13"/>
  <c r="H210" i="13"/>
  <c r="H120" i="13"/>
  <c r="H157" i="13"/>
  <c r="H270" i="13"/>
  <c r="H282" i="13"/>
  <c r="H50" i="13"/>
  <c r="H215" i="13"/>
  <c r="G95" i="13"/>
  <c r="G79" i="13"/>
  <c r="G133" i="13"/>
  <c r="G33" i="13"/>
  <c r="G88" i="13"/>
  <c r="G234" i="13"/>
  <c r="G148" i="13"/>
  <c r="H91" i="13"/>
  <c r="H258" i="13"/>
  <c r="H76" i="13"/>
  <c r="H160" i="13"/>
  <c r="H117" i="13"/>
  <c r="H28" i="13"/>
  <c r="H254" i="13"/>
  <c r="H171" i="13"/>
  <c r="H119" i="13"/>
  <c r="H46" i="13"/>
  <c r="H39" i="13"/>
  <c r="H98" i="13"/>
  <c r="H135" i="13"/>
  <c r="H279" i="13"/>
  <c r="H209" i="13"/>
  <c r="H26" i="13"/>
  <c r="H260" i="13"/>
  <c r="H124" i="13"/>
  <c r="H85" i="13"/>
  <c r="G257" i="13"/>
  <c r="H31" i="13"/>
  <c r="F199" i="13"/>
  <c r="F66" i="13"/>
  <c r="F90" i="13"/>
  <c r="H19" i="13"/>
  <c r="E24" i="13"/>
  <c r="E168" i="13"/>
  <c r="E199" i="13"/>
  <c r="E184" i="13"/>
  <c r="E115" i="13"/>
  <c r="E271" i="13"/>
  <c r="E252" i="13"/>
  <c r="E80" i="13"/>
  <c r="E262" i="13"/>
  <c r="E15" i="13"/>
  <c r="E7" i="13"/>
  <c r="E205" i="13"/>
  <c r="E282" i="13"/>
  <c r="E32" i="13"/>
  <c r="E226" i="13"/>
  <c r="E46" i="13"/>
  <c r="E155" i="13"/>
  <c r="E170" i="13"/>
  <c r="E27" i="13"/>
  <c r="E203" i="13"/>
  <c r="E196" i="13"/>
  <c r="E233" i="13"/>
  <c r="E103" i="13"/>
  <c r="E182" i="13"/>
  <c r="E26" i="13"/>
  <c r="E251" i="13"/>
  <c r="E106" i="13"/>
  <c r="E83" i="13"/>
  <c r="E243" i="13"/>
  <c r="E178" i="13"/>
  <c r="E194" i="13"/>
  <c r="E104" i="13"/>
  <c r="E66" i="13"/>
  <c r="E244" i="13"/>
  <c r="E201" i="13"/>
  <c r="E84" i="13"/>
  <c r="E31" i="13"/>
  <c r="E76" i="13"/>
  <c r="E261" i="13"/>
  <c r="E254" i="13"/>
  <c r="E219" i="13"/>
  <c r="E118" i="13"/>
  <c r="E64" i="13"/>
  <c r="H6" i="13"/>
  <c r="H17" i="13"/>
  <c r="H15" i="13"/>
  <c r="H14" i="13"/>
  <c r="H7" i="13"/>
  <c r="H18" i="13"/>
  <c r="H16" i="13"/>
  <c r="H13" i="13"/>
  <c r="H5" i="13"/>
  <c r="E264" i="13"/>
  <c r="E48" i="13"/>
  <c r="E263" i="13"/>
  <c r="E75" i="13"/>
  <c r="E99" i="13"/>
  <c r="E240" i="13"/>
  <c r="E98" i="13"/>
  <c r="E20" i="13"/>
  <c r="E23" i="13"/>
  <c r="E137" i="13"/>
  <c r="E30" i="13"/>
  <c r="E281" i="13"/>
  <c r="E283" i="13"/>
  <c r="E54" i="13"/>
  <c r="E128" i="13"/>
  <c r="E49" i="13"/>
  <c r="E50" i="13"/>
  <c r="E45" i="13"/>
  <c r="E93" i="13"/>
  <c r="E147" i="13"/>
  <c r="E100" i="13"/>
  <c r="E247" i="13"/>
  <c r="E270" i="13"/>
  <c r="E71" i="13"/>
  <c r="E249" i="13"/>
  <c r="E167" i="13"/>
  <c r="E21" i="13"/>
  <c r="E161" i="13"/>
  <c r="E273" i="13"/>
  <c r="E250" i="13"/>
  <c r="E78" i="13"/>
  <c r="E81" i="13"/>
  <c r="E230" i="13"/>
  <c r="E97" i="13"/>
  <c r="E188" i="13"/>
  <c r="E164" i="13"/>
  <c r="E19" i="13"/>
  <c r="E11" i="13"/>
  <c r="E277" i="13"/>
  <c r="E61" i="13"/>
  <c r="E42" i="13"/>
  <c r="E16" i="13"/>
  <c r="E177" i="13"/>
  <c r="E51" i="13"/>
  <c r="E138" i="13"/>
  <c r="E59" i="13"/>
  <c r="E38" i="13"/>
  <c r="E5" i="13"/>
  <c r="E113" i="13"/>
  <c r="E62" i="13"/>
  <c r="E41" i="13"/>
  <c r="E157" i="13"/>
  <c r="G164" i="13"/>
  <c r="E22" i="13"/>
  <c r="G111" i="13"/>
  <c r="E187" i="13"/>
  <c r="G61" i="13"/>
  <c r="G82" i="13"/>
  <c r="G279" i="13"/>
  <c r="G127" i="13"/>
  <c r="G247" i="13"/>
  <c r="G228" i="13"/>
  <c r="G276" i="13"/>
  <c r="G56" i="13"/>
  <c r="G270" i="13"/>
  <c r="G154" i="13"/>
  <c r="G11" i="13"/>
  <c r="G64" i="13"/>
  <c r="G47" i="13"/>
  <c r="G102" i="13"/>
  <c r="G116" i="13"/>
  <c r="G115" i="13"/>
  <c r="G214" i="13"/>
  <c r="G99" i="13"/>
  <c r="G251" i="13"/>
  <c r="G178" i="13"/>
  <c r="G28" i="13"/>
  <c r="G46" i="13"/>
  <c r="G281" i="13"/>
  <c r="G182" i="13"/>
  <c r="G37" i="13"/>
  <c r="G109" i="13"/>
  <c r="G43" i="13"/>
  <c r="G105" i="13"/>
  <c r="G255" i="13"/>
  <c r="G106" i="13"/>
  <c r="G24" i="13"/>
  <c r="H126" i="13"/>
  <c r="H32" i="13"/>
  <c r="H69" i="13"/>
  <c r="H68" i="13"/>
  <c r="H42" i="13"/>
  <c r="H115" i="13"/>
  <c r="H230" i="13"/>
  <c r="H9" i="13"/>
  <c r="H59" i="13"/>
  <c r="H97" i="13"/>
  <c r="H198" i="13"/>
  <c r="H190" i="13"/>
  <c r="H214" i="13"/>
  <c r="H131" i="13"/>
  <c r="E146" i="13" l="1"/>
  <c r="H177" i="13"/>
  <c r="G206" i="13"/>
  <c r="G205" i="13"/>
  <c r="E195" i="13"/>
  <c r="E235" i="13"/>
  <c r="G213" i="13"/>
  <c r="H259" i="13"/>
  <c r="G239" i="13"/>
  <c r="G238" i="13"/>
  <c r="G212" i="13"/>
  <c r="H150" i="13"/>
  <c r="H142" i="13"/>
  <c r="H222" i="13"/>
  <c r="H116" i="13"/>
  <c r="H218" i="13"/>
  <c r="H108" i="13"/>
  <c r="G246" i="13"/>
  <c r="G245" i="13"/>
  <c r="H194" i="13"/>
  <c r="H236" i="13"/>
  <c r="H173" i="13"/>
  <c r="H229" i="13"/>
  <c r="E234" i="13"/>
  <c r="E232" i="13"/>
  <c r="G233" i="13"/>
  <c r="G222" i="13"/>
  <c r="E114" i="13"/>
  <c r="G153" i="13"/>
  <c r="E193" i="13"/>
  <c r="G132" i="13"/>
  <c r="G126" i="13"/>
  <c r="G254" i="13"/>
  <c r="G108" i="13"/>
  <c r="H123" i="13"/>
  <c r="H241" i="13"/>
  <c r="H240" i="13"/>
  <c r="E181" i="13"/>
  <c r="E260" i="13"/>
  <c r="E269" i="13"/>
  <c r="E248" i="13"/>
  <c r="E112" i="13"/>
  <c r="E255" i="13"/>
  <c r="E246" i="13"/>
  <c r="E176" i="13"/>
  <c r="G208" i="13"/>
  <c r="G207" i="13"/>
  <c r="H176" i="13"/>
  <c r="H265" i="13"/>
  <c r="H186" i="13"/>
  <c r="H224" i="13"/>
  <c r="H181" i="13"/>
  <c r="H180" i="13"/>
  <c r="H247" i="13"/>
  <c r="H189" i="13"/>
  <c r="H118" i="13"/>
  <c r="H262" i="13"/>
  <c r="H277" i="13"/>
  <c r="G146" i="13"/>
  <c r="G145" i="13"/>
  <c r="H130" i="13"/>
  <c r="H137" i="13"/>
  <c r="H112" i="13"/>
  <c r="E175" i="13"/>
  <c r="E245" i="13"/>
  <c r="G163" i="13"/>
  <c r="G275" i="13"/>
  <c r="G278" i="13"/>
  <c r="E180" i="13"/>
  <c r="G147" i="13"/>
  <c r="G283" i="13"/>
  <c r="G282" i="13"/>
  <c r="E214" i="13"/>
  <c r="E216" i="13"/>
  <c r="H153" i="13"/>
  <c r="H212" i="13"/>
  <c r="H125" i="13"/>
  <c r="H170" i="13"/>
  <c r="H156" i="13"/>
  <c r="H275" i="13"/>
  <c r="H110" i="13"/>
  <c r="E268" i="13"/>
  <c r="E213" i="13"/>
  <c r="G227" i="13"/>
  <c r="G272" i="13"/>
  <c r="G225" i="13"/>
  <c r="H162" i="13"/>
  <c r="G123" i="13"/>
  <c r="G184" i="13"/>
  <c r="E272" i="13"/>
  <c r="H250" i="13"/>
  <c r="E145" i="13"/>
  <c r="G269" i="13"/>
  <c r="E242" i="13"/>
  <c r="H281" i="13"/>
  <c r="H122" i="13"/>
  <c r="G181" i="13"/>
  <c r="E136" i="13"/>
  <c r="E163" i="13"/>
  <c r="E122" i="13"/>
  <c r="E256" i="13"/>
  <c r="E253" i="13"/>
  <c r="E241" i="13"/>
  <c r="G221" i="13"/>
  <c r="G220" i="13"/>
  <c r="H278" i="13"/>
  <c r="H263" i="13"/>
  <c r="H121" i="13"/>
  <c r="H253" i="13"/>
  <c r="H206" i="13"/>
  <c r="E239" i="13"/>
  <c r="E211" i="13"/>
  <c r="G230" i="13"/>
  <c r="E169" i="13"/>
  <c r="G256" i="13"/>
  <c r="E183" i="13"/>
  <c r="E259" i="13"/>
  <c r="G210" i="13"/>
  <c r="H200" i="13"/>
  <c r="G110" i="13"/>
  <c r="H204" i="13"/>
  <c r="H203" i="13"/>
  <c r="G250" i="13"/>
  <c r="G249" i="13"/>
  <c r="G130" i="13"/>
  <c r="G129" i="13"/>
  <c r="H165" i="13"/>
  <c r="G150" i="13"/>
  <c r="G149" i="13"/>
  <c r="G242" i="13"/>
  <c r="G241" i="13"/>
  <c r="G156" i="13"/>
  <c r="G155" i="13"/>
  <c r="G170" i="13"/>
  <c r="G169" i="13"/>
  <c r="E121" i="13"/>
  <c r="E278" i="13"/>
  <c r="E156" i="13"/>
  <c r="E265" i="13"/>
  <c r="E204" i="13"/>
  <c r="H207" i="13"/>
  <c r="H152" i="13"/>
  <c r="H244" i="13"/>
  <c r="G114" i="13"/>
  <c r="G113" i="13"/>
  <c r="H155" i="13"/>
  <c r="H164" i="13"/>
  <c r="H134" i="13"/>
  <c r="H216" i="13"/>
  <c r="H280" i="13"/>
  <c r="H159" i="13"/>
  <c r="H193" i="13"/>
  <c r="H243" i="13"/>
  <c r="H141" i="13"/>
  <c r="H211" i="13"/>
  <c r="H175" i="13"/>
  <c r="H136" i="13"/>
  <c r="F198" i="13"/>
  <c r="E160" i="13"/>
  <c r="G280" i="13"/>
  <c r="E276" i="13"/>
  <c r="G196" i="13"/>
  <c r="H179" i="13"/>
  <c r="H183" i="13"/>
  <c r="H252" i="13"/>
  <c r="E162" i="13"/>
  <c r="E220" i="13"/>
  <c r="H139" i="13"/>
  <c r="E200" i="13"/>
  <c r="H208" i="13"/>
  <c r="H213" i="13"/>
  <c r="H234" i="13"/>
  <c r="H185" i="13"/>
  <c r="H148" i="13"/>
  <c r="H95" i="13"/>
  <c r="H268" i="13"/>
  <c r="H44" i="13"/>
  <c r="H221" i="13"/>
  <c r="H88" i="13"/>
  <c r="H239" i="13"/>
  <c r="H52" i="13"/>
  <c r="H70" i="13"/>
  <c r="H33" i="13"/>
  <c r="H246" i="13"/>
  <c r="H197" i="13"/>
  <c r="H21" i="13"/>
  <c r="H133" i="13"/>
  <c r="H114" i="13"/>
  <c r="H40" i="13"/>
  <c r="H257" i="13"/>
  <c r="H79" i="13"/>
  <c r="H232" i="13"/>
  <c r="H226" i="13"/>
  <c r="E34" i="13"/>
  <c r="E215" i="13"/>
  <c r="E223" i="13"/>
  <c r="E135" i="13"/>
  <c r="E17" i="13"/>
  <c r="E280" i="13"/>
  <c r="E47" i="13"/>
  <c r="E86" i="13"/>
  <c r="E127" i="13"/>
  <c r="E108" i="13"/>
  <c r="E68" i="13"/>
  <c r="E25" i="13"/>
  <c r="E134" i="13"/>
  <c r="E125" i="13"/>
  <c r="E87" i="13"/>
  <c r="E267" i="13"/>
  <c r="E229" i="13"/>
  <c r="E29" i="13"/>
  <c r="E237" i="13"/>
  <c r="E198" i="13"/>
  <c r="H11" i="13"/>
  <c r="H8" i="13"/>
  <c r="H10" i="13"/>
  <c r="H12" i="13"/>
  <c r="E238" i="13"/>
  <c r="E120" i="13"/>
  <c r="E210" i="13"/>
  <c r="E186" i="13"/>
  <c r="E117" i="13"/>
  <c r="E96" i="13"/>
  <c r="E166" i="13"/>
  <c r="E69" i="13"/>
  <c r="E39" i="13"/>
  <c r="E225" i="13"/>
  <c r="E8" i="13"/>
  <c r="E9" i="13"/>
  <c r="E13" i="13"/>
  <c r="E222" i="13"/>
  <c r="E10" i="13"/>
  <c r="E14" i="13"/>
  <c r="E218" i="13"/>
  <c r="E58" i="13"/>
  <c r="E124" i="13"/>
  <c r="E228" i="13" l="1"/>
  <c r="E126" i="13"/>
  <c r="H273" i="13"/>
  <c r="H272" i="13"/>
  <c r="E119" i="13"/>
  <c r="H113" i="13"/>
  <c r="H267" i="13"/>
  <c r="H184" i="13"/>
  <c r="E116" i="13"/>
  <c r="E165" i="13"/>
  <c r="E111" i="13"/>
  <c r="E110" i="13"/>
  <c r="E207" i="13"/>
  <c r="E206" i="13"/>
  <c r="H238" i="13"/>
  <c r="H256" i="13"/>
  <c r="H233" i="13"/>
  <c r="E279" i="13"/>
  <c r="E197" i="13"/>
  <c r="E209" i="13"/>
  <c r="E208" i="13"/>
  <c r="E190" i="13"/>
  <c r="E189" i="13"/>
  <c r="E143" i="13"/>
  <c r="E142" i="13"/>
  <c r="E131" i="13"/>
  <c r="E130" i="13"/>
  <c r="E224" i="13"/>
  <c r="H146" i="13"/>
  <c r="H145" i="13"/>
  <c r="E266" i="13"/>
  <c r="E227" i="13"/>
  <c r="E217" i="13"/>
  <c r="H196" i="13"/>
  <c r="H225" i="13"/>
  <c r="E107" i="13"/>
  <c r="E133" i="13"/>
  <c r="E236" i="13"/>
  <c r="H132" i="13"/>
  <c r="H147" i="13"/>
  <c r="H231" i="13"/>
  <c r="E154" i="13"/>
  <c r="E153" i="13"/>
  <c r="E141" i="13"/>
  <c r="E140" i="13"/>
  <c r="E159" i="13"/>
  <c r="E158" i="13"/>
  <c r="H245" i="13"/>
  <c r="E123" i="13"/>
  <c r="H220" i="13"/>
  <c r="E221" i="13"/>
  <c r="E185" i="13"/>
  <c r="E12" i="13"/>
  <c r="F15" i="13" l="1"/>
  <c r="F101" i="13" l="1"/>
  <c r="F111" i="13"/>
  <c r="F105" i="13"/>
  <c r="F6" i="13"/>
  <c r="F5" i="13"/>
  <c r="F16" i="13"/>
  <c r="F7" i="13"/>
  <c r="F157" i="13" l="1"/>
  <c r="F156" i="13"/>
  <c r="F166" i="13"/>
  <c r="F165" i="13"/>
  <c r="F110" i="13"/>
  <c r="F109" i="13"/>
  <c r="F160" i="13"/>
  <c r="F159" i="13"/>
  <c r="F213" i="13"/>
  <c r="F212" i="13"/>
  <c r="F150" i="13"/>
  <c r="F145" i="13"/>
  <c r="F93" i="13"/>
  <c r="F183" i="13"/>
  <c r="F92" i="13"/>
  <c r="F137" i="13"/>
  <c r="F103" i="13"/>
  <c r="F149" i="13"/>
  <c r="F140" i="13"/>
  <c r="F100" i="13"/>
  <c r="F104" i="13"/>
  <c r="F95" i="13"/>
  <c r="F182" i="13"/>
  <c r="F99" i="13"/>
  <c r="F96" i="13"/>
  <c r="F134" i="13"/>
  <c r="F153" i="13"/>
  <c r="F97" i="13"/>
  <c r="F141" i="13"/>
  <c r="F108" i="13"/>
  <c r="F144" i="13"/>
  <c r="F98" i="13"/>
  <c r="F94" i="13"/>
  <c r="F148" i="13"/>
  <c r="F136" i="13"/>
  <c r="F143" i="13"/>
  <c r="F57" i="13"/>
  <c r="F18" i="13"/>
  <c r="F13" i="13"/>
  <c r="F14" i="13"/>
  <c r="F120" i="13" l="1"/>
  <c r="F119" i="13"/>
  <c r="F133" i="13"/>
  <c r="F132" i="13"/>
  <c r="F142" i="13"/>
  <c r="F146" i="13"/>
  <c r="F138" i="13"/>
  <c r="F151" i="13"/>
  <c r="F135" i="13"/>
  <c r="F107" i="13"/>
  <c r="F181" i="13"/>
  <c r="F180" i="13"/>
  <c r="F118" i="13"/>
  <c r="F117" i="13"/>
  <c r="F152" i="13"/>
  <c r="F147" i="13"/>
  <c r="F139" i="13"/>
</calcChain>
</file>

<file path=xl/sharedStrings.xml><?xml version="1.0" encoding="utf-8"?>
<sst xmlns="http://schemas.openxmlformats.org/spreadsheetml/2006/main" count="2554" uniqueCount="729">
  <si>
    <t>Closed LLFCs</t>
  </si>
  <si>
    <t>Geographical name</t>
  </si>
  <si>
    <t>Notes:</t>
  </si>
  <si>
    <t>Metered voltage, respective periods and associated LLFCs</t>
  </si>
  <si>
    <t>Period 1</t>
  </si>
  <si>
    <t>Period 2</t>
  </si>
  <si>
    <t>Period 3</t>
  </si>
  <si>
    <t>Period 4</t>
  </si>
  <si>
    <t>Associated LLFC</t>
  </si>
  <si>
    <t>Site</t>
  </si>
  <si>
    <t>Site 1</t>
  </si>
  <si>
    <t>Site 2</t>
  </si>
  <si>
    <t>Site 3</t>
  </si>
  <si>
    <t>Site 4</t>
  </si>
  <si>
    <t>Site 5</t>
  </si>
  <si>
    <t>Demand</t>
  </si>
  <si>
    <t>Generation</t>
  </si>
  <si>
    <t>Time periods</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</si>
  <si>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</si>
  <si>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</si>
  <si>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</si>
  <si>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</si>
  <si>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</si>
  <si>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</si>
  <si>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</si>
  <si>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</si>
  <si>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</si>
  <si>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</si>
  <si>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</si>
  <si>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</si>
  <si>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</si>
  <si>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</si>
  <si>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</si>
  <si>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</si>
  <si>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Annex 5 LLFs</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</si>
  <si>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</si>
  <si>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</si>
  <si>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</si>
  <si>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</si>
  <si>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</si>
  <si>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</si>
  <si>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LLFC</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</si>
  <si>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</si>
  <si>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</si>
  <si>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</si>
  <si>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</si>
  <si>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</si>
  <si>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</si>
  <si>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</si>
  <si>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</si>
  <si>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EHV site specific LLFs</t>
  </si>
  <si>
    <t>Node/Zone ID</t>
  </si>
  <si>
    <t>Import
Unique Identifier</t>
  </si>
  <si>
    <t>Export
Unique Identifier</t>
  </si>
  <si>
    <t>Export Unique Identifier</t>
  </si>
  <si>
    <t>Import
fixed charge
(p/day)</t>
  </si>
  <si>
    <t>Export
fixed charge
(p/day)</t>
  </si>
  <si>
    <t>Red Time Band</t>
  </si>
  <si>
    <t>Amber Time Band</t>
  </si>
  <si>
    <t>Green Time Band</t>
  </si>
  <si>
    <t>Super Red Time Band</t>
  </si>
  <si>
    <t>Black Time Band</t>
  </si>
  <si>
    <t>Yellow Time Band</t>
  </si>
  <si>
    <t>Time Periods for Designated EHV Properties</t>
  </si>
  <si>
    <t xml:space="preserve">Please use this spreadsheet with reference to the LC14 use of system charging statement. </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</si>
  <si>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</si>
  <si>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</si>
  <si>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</si>
  <si>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</si>
  <si>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</si>
  <si>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</si>
  <si>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</si>
  <si>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</si>
  <si>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</si>
  <si>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</si>
  <si>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</si>
  <si>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</si>
  <si>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</si>
  <si>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</si>
  <si>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</si>
  <si>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</si>
  <si>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</si>
  <si>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</si>
  <si>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</si>
  <si>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</si>
  <si>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</si>
  <si>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</si>
  <si>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</si>
  <si>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</si>
  <si>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</si>
  <si>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</si>
  <si>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</si>
  <si>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</si>
  <si>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</si>
  <si>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</si>
  <si>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</si>
  <si>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</si>
  <si>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</si>
  <si>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</si>
  <si>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</si>
  <si>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</si>
  <si>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</si>
  <si>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</si>
  <si>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</si>
  <si>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</si>
  <si>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</si>
  <si>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r>
      <t>Contains the underlying [</t>
    </r>
    <r>
      <rPr>
        <sz val="11"/>
        <color theme="3"/>
        <rFont val="Arial"/>
        <family val="2"/>
      </rPr>
      <t>nodal/network group</t>
    </r>
    <r>
      <rPr>
        <sz val="11"/>
        <rFont val="Arial"/>
        <family val="2"/>
      </rPr>
      <t xml:space="preserve">] costs used to calculate the current EDCM charges. </t>
    </r>
  </si>
  <si>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</si>
  <si>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</si>
  <si>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</si>
  <si>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</si>
  <si>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</si>
  <si>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</si>
  <si>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</si>
  <si>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</si>
  <si>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</si>
  <si>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</si>
  <si>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</si>
  <si>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</si>
  <si>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</si>
  <si>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</si>
  <si>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</si>
  <si>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</si>
  <si>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Copy EDCM table 5001 range starting B101 and paste into G11.  Extend or reduce print area as required.</t>
  </si>
  <si>
    <t>Copy from CDCM table 3701 "Tariffs!A42:I84" and paste values into A14</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</si>
  <si>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</si>
  <si>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</si>
  <si>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</si>
  <si>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</si>
  <si>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</si>
  <si>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</si>
  <si>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</si>
  <si>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</si>
  <si>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</si>
  <si>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</si>
  <si>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</si>
  <si>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</si>
  <si>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</si>
  <si>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</si>
  <si>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</si>
  <si>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</si>
  <si>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</si>
  <si>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</si>
  <si>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</si>
  <si>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</si>
  <si>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</si>
  <si>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</si>
  <si>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</si>
  <si>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</si>
  <si>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</si>
  <si>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</si>
  <si>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</si>
  <si>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</si>
  <si>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</si>
  <si>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</si>
  <si>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</si>
  <si>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</si>
  <si>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</si>
  <si>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</si>
  <si>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</si>
  <si>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</si>
  <si>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</si>
  <si>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</si>
  <si>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</si>
  <si>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</si>
  <si>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</si>
  <si>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</si>
  <si>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</si>
  <si>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</si>
  <si>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</si>
  <si>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</si>
  <si>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</si>
  <si>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</si>
  <si>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</si>
  <si>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</si>
  <si>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</si>
  <si>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</si>
  <si>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</si>
  <si>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</si>
  <si>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</si>
  <si>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</si>
  <si>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</si>
  <si>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</si>
  <si>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</si>
  <si>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</si>
  <si>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</si>
  <si>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</si>
  <si>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</si>
  <si>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</si>
  <si>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</si>
  <si>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</si>
  <si>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</si>
  <si>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</si>
  <si>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</si>
  <si>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</si>
  <si>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</si>
  <si>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</si>
  <si>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</si>
  <si>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</si>
  <si>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</si>
  <si>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</si>
  <si>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</si>
  <si>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</si>
  <si>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</si>
  <si>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</si>
  <si>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</si>
  <si>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</si>
  <si>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</si>
  <si>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</si>
  <si>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</si>
  <si>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</si>
  <si>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</si>
  <si>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</si>
  <si>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</si>
  <si>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</si>
  <si>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</si>
  <si>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</si>
  <si>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</si>
  <si>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</si>
  <si>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</si>
  <si>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</si>
  <si>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</si>
  <si>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</si>
  <si>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</si>
  <si>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</si>
  <si>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</si>
  <si>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</si>
  <si>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</si>
  <si>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</si>
  <si>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</si>
  <si>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</si>
  <si>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</si>
  <si>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</si>
  <si>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</si>
  <si>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</si>
  <si>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</si>
  <si>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</si>
  <si>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</si>
  <si>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</si>
  <si>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</si>
  <si>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</si>
  <si>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</si>
  <si>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</si>
  <si>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</si>
  <si>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</si>
  <si>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</si>
  <si>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</si>
  <si>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</si>
  <si>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</si>
  <si>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</si>
  <si>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</si>
  <si>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</si>
  <si>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</si>
  <si>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</si>
  <si>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</si>
  <si>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</si>
  <si>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</si>
  <si>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</si>
  <si>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</si>
  <si>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</si>
  <si>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</si>
  <si>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</si>
  <si>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</si>
  <si>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</si>
  <si>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</si>
  <si>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</si>
  <si>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</si>
  <si>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</si>
  <si>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</si>
  <si>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</si>
  <si>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</si>
  <si>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</si>
  <si>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</si>
  <si>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</si>
  <si>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</si>
  <si>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</si>
  <si>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</si>
  <si>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</si>
  <si>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</si>
  <si>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</si>
  <si>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</si>
  <si>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</si>
  <si>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</si>
  <si>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</si>
  <si>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</si>
  <si>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</si>
  <si>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</si>
  <si>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</si>
  <si>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</si>
  <si>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</si>
  <si>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</si>
  <si>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</si>
  <si>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</si>
  <si>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</si>
  <si>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</si>
  <si>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</si>
  <si>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</si>
  <si>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</si>
  <si>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</si>
  <si>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</si>
  <si>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</si>
  <si>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</si>
  <si>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</si>
  <si>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</si>
  <si>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</si>
  <si>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</si>
  <si>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</si>
  <si>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</si>
  <si>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</si>
  <si>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</si>
  <si>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</si>
  <si>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</si>
  <si>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</si>
  <si>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</si>
  <si>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</si>
  <si>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</si>
  <si>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</si>
  <si>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</si>
  <si>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</si>
  <si>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</si>
  <si>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</si>
  <si>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</si>
  <si>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</si>
  <si>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</si>
  <si>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</si>
  <si>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</si>
  <si>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</si>
  <si>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</si>
  <si>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</si>
  <si>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</si>
  <si>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</si>
  <si>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</si>
  <si>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</si>
  <si>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</si>
  <si>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</si>
  <si>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</si>
  <si>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</si>
  <si>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</si>
  <si>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</si>
  <si>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</si>
  <si>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</si>
  <si>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</si>
  <si>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</si>
  <si>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</si>
  <si>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</si>
  <si>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</si>
  <si>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</si>
  <si>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</si>
  <si>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</si>
  <si>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</si>
  <si>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</si>
  <si>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</si>
  <si>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</si>
  <si>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</si>
  <si>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</si>
  <si>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</si>
  <si>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</si>
  <si>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</si>
  <si>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</si>
  <si>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</si>
  <si>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</si>
  <si>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</si>
  <si>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</si>
  <si>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</si>
  <si>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</si>
  <si>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</si>
  <si>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</si>
  <si>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</si>
  <si>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</si>
  <si>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</si>
  <si>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</si>
  <si>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</si>
  <si>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</si>
  <si>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</si>
  <si>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</si>
  <si>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</si>
  <si>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</si>
  <si>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</si>
  <si>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</si>
  <si>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</si>
  <si>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</si>
  <si>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</si>
  <si>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</si>
  <si>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</si>
  <si>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</si>
  <si>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</si>
  <si>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</si>
  <si>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</si>
  <si>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</si>
  <si>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</si>
  <si>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</si>
  <si>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</si>
  <si>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</si>
  <si>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</si>
  <si>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</si>
  <si>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</si>
  <si>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</si>
  <si>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</si>
  <si>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</si>
  <si>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</si>
  <si>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</si>
  <si>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</si>
  <si>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</si>
  <si>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</si>
  <si>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</si>
  <si>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</si>
  <si>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</si>
  <si>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</si>
  <si>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</si>
  <si>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</si>
  <si>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</si>
  <si>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</si>
  <si>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</si>
  <si>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</si>
  <si>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</si>
  <si>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</si>
  <si>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</si>
  <si>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</si>
  <si>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</si>
  <si>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</si>
  <si>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</si>
  <si>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</si>
  <si>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</si>
  <si>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</si>
  <si>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</si>
  <si>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</si>
  <si>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</si>
  <si>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</si>
  <si>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</si>
  <si>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</si>
  <si>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</si>
  <si>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</si>
  <si>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</si>
  <si>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</si>
  <si>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</si>
  <si>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</si>
  <si>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</si>
  <si>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</si>
  <si>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</si>
  <si>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</si>
  <si>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</si>
  <si>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</si>
  <si>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</si>
  <si>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</si>
  <si>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</si>
  <si>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</si>
  <si>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</si>
  <si>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</si>
  <si>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</si>
  <si>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</si>
  <si>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</si>
  <si>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</si>
  <si>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</si>
  <si>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</si>
  <si>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</si>
  <si>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</si>
  <si>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</si>
  <si>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</si>
  <si>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</si>
  <si>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</si>
  <si>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</si>
  <si>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</si>
  <si>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</si>
  <si>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</si>
  <si>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</si>
  <si>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</si>
  <si>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</si>
  <si>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</si>
  <si>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</si>
  <si>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</si>
  <si>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Supplier of Last Resort 
Fixed charge adder*
p/MPAN/day</t>
  </si>
  <si>
    <t>Excess 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</si>
  <si>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</si>
  <si>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</si>
  <si>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</si>
  <si>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with Residual</t>
  </si>
  <si>
    <t>Domestic Aggregated (Related MPAN)</t>
  </si>
  <si>
    <t>Non-Domestic Aggregated No Residual</t>
  </si>
  <si>
    <t>Non-Domestic Aggregated Band 1</t>
  </si>
  <si>
    <t>Non-Domestic Aggregated Band 2</t>
  </si>
  <si>
    <t>Non-Domestic Aggregated Band 3</t>
  </si>
  <si>
    <t>Non-Domestic Aggregated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</si>
  <si>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</si>
  <si>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</si>
  <si>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</si>
  <si>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</si>
  <si>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</si>
  <si>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</si>
  <si>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</si>
  <si>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</si>
  <si>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</si>
  <si>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</si>
  <si>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</si>
  <si>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</si>
  <si>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</si>
  <si>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</si>
  <si>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</si>
  <si>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</si>
  <si>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</si>
  <si>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</si>
  <si>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</si>
  <si>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</si>
  <si>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</si>
  <si>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</si>
  <si>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LV Site Specific No Residual</t>
  </si>
  <si>
    <t>LDNO LV: LV Site Specific Band 1</t>
  </si>
  <si>
    <t>LDNO LV: LV Site Specific Band 2</t>
  </si>
  <si>
    <t>LDNO LV: LV Site Specific Band 3</t>
  </si>
  <si>
    <t>LDNO LV: LV Site Specific Band 4</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</si>
  <si>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</si>
  <si>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</si>
  <si>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</si>
  <si>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</si>
  <si>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</si>
  <si>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</si>
  <si>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</si>
  <si>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</si>
  <si>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</si>
  <si>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</si>
  <si>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</si>
  <si>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</si>
  <si>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</si>
  <si>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</si>
  <si>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</si>
  <si>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</si>
  <si>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</si>
  <si>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</si>
  <si>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</si>
  <si>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</si>
  <si>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</si>
  <si>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</si>
  <si>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</si>
  <si>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</si>
  <si>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</si>
  <si>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</si>
  <si>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</si>
  <si>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</si>
  <si>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</si>
  <si>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</si>
  <si>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</si>
  <si>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</si>
  <si>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</si>
  <si>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</si>
  <si>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</si>
  <si>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</si>
  <si>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</si>
  <si>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</si>
  <si>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</si>
  <si>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</si>
  <si>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</si>
  <si>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</si>
  <si>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</si>
  <si>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</si>
  <si>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</si>
  <si>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</si>
  <si>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</si>
  <si>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</si>
  <si>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</si>
  <si>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</si>
  <si>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</si>
  <si>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</si>
  <si>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</si>
  <si>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</si>
  <si>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</si>
  <si>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</si>
  <si>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</si>
  <si>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</si>
  <si>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</si>
  <si>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</si>
  <si>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</si>
  <si>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</si>
  <si>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</si>
  <si>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</si>
  <si>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</si>
  <si>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</si>
  <si>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</si>
  <si>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</si>
  <si>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</si>
  <si>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</si>
  <si>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</si>
  <si>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</si>
  <si>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</si>
  <si>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</si>
  <si>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</si>
  <si>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</si>
  <si>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</si>
  <si>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</si>
  <si>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</si>
  <si>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</si>
  <si>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</si>
  <si>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</si>
  <si>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</si>
  <si>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</si>
  <si>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</si>
  <si>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</si>
  <si>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</si>
  <si>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</si>
  <si>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</si>
  <si>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</si>
  <si>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</si>
  <si>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</si>
  <si>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</si>
  <si>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</si>
  <si>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</si>
  <si>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</si>
  <si>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</si>
  <si>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</si>
  <si>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</si>
  <si>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</si>
  <si>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</si>
  <si>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</si>
  <si>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</si>
  <si>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</si>
  <si>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</si>
  <si>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</si>
  <si>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</si>
  <si>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</si>
  <si>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</si>
  <si>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</si>
  <si>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</si>
  <si>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</si>
  <si>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</si>
  <si>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</si>
  <si>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</si>
  <si>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</si>
  <si>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</si>
  <si>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</si>
  <si>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</si>
  <si>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</si>
  <si>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</si>
  <si>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</si>
  <si>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</si>
  <si>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</si>
  <si>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</si>
  <si>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</si>
  <si>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</si>
  <si>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</si>
  <si>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</si>
  <si>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</si>
  <si>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</si>
  <si>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</si>
  <si>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</si>
  <si>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</si>
  <si>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</si>
  <si>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 xml:space="preserve">Monday to Friday </t>
  </si>
  <si>
    <t>16:00 to 19:00</t>
  </si>
  <si>
    <t>07:30 to 16:00
19:00 to 21:00</t>
  </si>
  <si>
    <t>00:00 to 07:30
21:00 to 24:00</t>
  </si>
  <si>
    <t>Monday to Friday Nov to Feb</t>
  </si>
  <si>
    <t>Weekends</t>
  </si>
  <si>
    <t>00:00 to 24:00</t>
  </si>
  <si>
    <t>Monday to Friday Mar to Oct</t>
  </si>
  <si>
    <t>07:30 to 21:00</t>
  </si>
  <si>
    <t>Peak</t>
  </si>
  <si>
    <t>Winter</t>
  </si>
  <si>
    <t>Night</t>
  </si>
  <si>
    <t>Other</t>
  </si>
  <si>
    <t>Monday to Friday 
Mar to Oct</t>
  </si>
  <si>
    <t>00:30 – 07:30</t>
  </si>
  <si>
    <t>07:30 – 00:30</t>
  </si>
  <si>
    <t>Monday to Friday 
Nov to Feb</t>
  </si>
  <si>
    <t>16:00 – 19:00</t>
  </si>
  <si>
    <t>07:30 – 16:00
19:00 – 20:00</t>
  </si>
  <si>
    <t>20:00 – 00:30</t>
  </si>
  <si>
    <t>132kV connected</t>
  </si>
  <si>
    <t>132/EHV connected</t>
  </si>
  <si>
    <t>132/HV connected</t>
  </si>
  <si>
    <t>EHV connected</t>
  </si>
  <si>
    <t>High Voltage Substation</t>
  </si>
  <si>
    <t>High Voltage Network</t>
  </si>
  <si>
    <t>Low Voltage Substation</t>
  </si>
  <si>
    <t>Low Voltage Network</t>
  </si>
  <si>
    <t>Time Bands for LV and HV Designated Properties</t>
  </si>
  <si>
    <t>Time Bands for Unmetered Properties</t>
  </si>
  <si>
    <t/>
  </si>
  <si>
    <t>205, 46</t>
  </si>
  <si>
    <t>26, 27, 86</t>
  </si>
  <si>
    <t>'DNOs pBste vBlue cells B15:J47 from CDCM 3701 into cells B14:J46</t>
  </si>
  <si>
    <t>Red Time BBnd</t>
  </si>
  <si>
    <t>Bll the Bbove times Bre in UK Clock time</t>
  </si>
  <si>
    <t>208, 90</t>
  </si>
  <si>
    <t>91, 92</t>
  </si>
  <si>
    <t>Harlaxton Energy Networks Limited - GSP_B</t>
  </si>
  <si>
    <t>54, 623, 44, 169, 201</t>
  </si>
  <si>
    <t>83, 207</t>
  </si>
  <si>
    <t>84, 85</t>
  </si>
  <si>
    <t xml:space="preserve"> 28, 29, 88, 38, 39, 41, 231, 281</t>
  </si>
  <si>
    <t>82, 206</t>
  </si>
  <si>
    <t>43, 204</t>
  </si>
  <si>
    <t>Harlaxton Energy Networks does not currently have EHV Designated EHV properties.</t>
  </si>
  <si>
    <t>Harlaxton Energy Networks Limited has no Preserved NHH Tariffs/Additional LLFC classes</t>
  </si>
  <si>
    <t>47, 48
49,
93, 94
95, 96
81, 203</t>
  </si>
  <si>
    <t>625, 200, B01</t>
  </si>
  <si>
    <t>B02</t>
  </si>
  <si>
    <t>B03</t>
  </si>
  <si>
    <t>B04</t>
  </si>
  <si>
    <t>B05</t>
  </si>
  <si>
    <t>B09</t>
  </si>
  <si>
    <t>B06</t>
  </si>
  <si>
    <t>B07</t>
  </si>
  <si>
    <t>B08</t>
  </si>
  <si>
    <t>B13</t>
  </si>
  <si>
    <t>B10</t>
  </si>
  <si>
    <t>B11</t>
  </si>
  <si>
    <t>B12</t>
  </si>
  <si>
    <t>B17</t>
  </si>
  <si>
    <t>B14</t>
  </si>
  <si>
    <t>B15</t>
  </si>
  <si>
    <t>B16</t>
  </si>
  <si>
    <t>2023/24</t>
  </si>
  <si>
    <t>1/4/23</t>
  </si>
  <si>
    <t>0, 1, 2</t>
  </si>
  <si>
    <t>0, 3, 4, 5-8</t>
  </si>
  <si>
    <t>Voltage of Connection</t>
  </si>
  <si>
    <t>Units</t>
  </si>
  <si>
    <t>Lower Threshold*</t>
  </si>
  <si>
    <t>Upper Threshold*</t>
  </si>
  <si>
    <t>Residual Charge per MPAN (£)</t>
  </si>
  <si>
    <t>Single band</t>
  </si>
  <si>
    <t>-</t>
  </si>
  <si>
    <t>Designated Properties connected at LV, billing with no MIC</t>
  </si>
  <si>
    <t>kWh</t>
  </si>
  <si>
    <t xml:space="preserve">- </t>
  </si>
  <si>
    <t>∞</t>
  </si>
  <si>
    <t>Designated Properties connected at LV, billing with MIC</t>
  </si>
  <si>
    <t>kVA</t>
  </si>
  <si>
    <t>Designated Properties connected at HV</t>
  </si>
  <si>
    <t>Designated EHV Properties</t>
  </si>
  <si>
    <t>* All boundaries are inclusive of the upper threshold and exclusive of the lower threshold i.e. Lower &lt; x ≤ Upper.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</si>
</sst>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Red]\-#,##0;;"/>
    <numFmt numFmtId="176" formatCode="0.000;[Red]\-0.000;?;"/>
    <numFmt numFmtId="177" formatCode="0.000_ ;\-0.000\ "/>
    <numFmt numFmtId="178" formatCode="0000"/>
    <numFmt numFmtId="179" formatCode="0.000;\-0.000;;@\,"/>
    <numFmt numFmtId="180" formatCode="0.00;\-0.00;;@\,"/>
    <numFmt numFmtId="181" formatCode="&quot;£&quot;#,##0.00"/>
  </numFmts>
  <fonts count="36" x14ac:knownFonts="1">
    <font>
      <sz val="10"/>
      <name val="Arial"/>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8"/>
      <color theme="0"/>
      <name val="Arial"/>
      <family val="2"/>
    </font>
    <font>
      <b/>
      <sz val="18"/>
      <name val="Arial"/>
      <family val="2"/>
    </font>
    <font>
      <b/>
      <sz val="11"/>
      <color indexed="8"/>
      <name val="Arial"/>
      <family val="2"/>
    </font>
    <font>
      <b/>
      <sz val="12"/>
      <name val="Arial"/>
      <family val="2"/>
    </font>
  </fonts>
  <fills count="38">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rgb="FFCCFFCC"/>
        <bgColor indexed="55"/>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22">
    <xf numFmtId="0" fontId="0" fillId="0" borderId="0"/>
    <xf numFmtId="0" fontId="12" fillId="0" borderId="0" applyNumberFormat="0" applyFill="0" applyBorder="0" applyAlignment="0" applyProtection="0"/>
    <xf numFmtId="0" fontId="13" fillId="5" borderId="7" applyNumberFormat="0" applyAlignment="0" applyProtection="0"/>
    <xf numFmtId="0" fontId="14" fillId="0" borderId="0" applyNumberFormat="0" applyFill="0" applyBorder="0" applyAlignment="0" applyProtection="0">
      <alignment vertical="top"/>
      <protection locked="0"/>
    </xf>
    <xf numFmtId="0" fontId="20" fillId="0" borderId="9" applyNumberFormat="0" applyFill="0" applyAlignment="0" applyProtection="0"/>
    <xf numFmtId="0" fontId="12" fillId="0" borderId="10" applyNumberFormat="0" applyFill="0" applyAlignment="0" applyProtection="0"/>
    <xf numFmtId="0" fontId="7" fillId="0" borderId="0"/>
    <xf numFmtId="43" fontId="7" fillId="0" borderId="0" applyFont="0" applyFill="0" applyBorder="0" applyAlignment="0" applyProtection="0"/>
    <xf numFmtId="0" fontId="25" fillId="24" borderId="0" applyNumberFormat="0" applyBorder="0" applyAlignment="0" applyProtection="0"/>
    <xf numFmtId="0" fontId="4" fillId="6"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4" fillId="27" borderId="0" applyNumberFormat="0" applyBorder="0" applyAlignment="0" applyProtection="0"/>
    <xf numFmtId="0" fontId="25" fillId="28" borderId="0" applyNumberFormat="0" applyBorder="0" applyAlignment="0" applyProtection="0"/>
    <xf numFmtId="0" fontId="29" fillId="0" borderId="0"/>
    <xf numFmtId="0" fontId="31" fillId="35" borderId="0" applyNumberFormat="0" applyBorder="0" applyAlignment="0" applyProtection="0"/>
    <xf numFmtId="0" fontId="5" fillId="0" borderId="0"/>
    <xf numFmtId="0" fontId="3" fillId="6" borderId="0" applyNumberFormat="0" applyBorder="0" applyAlignment="0" applyProtection="0"/>
    <xf numFmtId="0" fontId="3" fillId="27" borderId="0" applyNumberFormat="0" applyBorder="0" applyAlignment="0" applyProtection="0"/>
    <xf numFmtId="0" fontId="2" fillId="0" borderId="0" applyNumberFormat="0" applyFill="0" applyBorder="0" applyAlignment="0" applyProtection="0">
      <alignment horizontal="left"/>
    </xf>
    <xf numFmtId="43" fontId="7" fillId="0" borderId="0" applyFont="0" applyFill="0" applyBorder="0" applyAlignment="0" applyProtection="0"/>
    <xf numFmtId="0" fontId="1" fillId="0" borderId="0"/>
  </cellStyleXfs>
  <cellXfs count="334">
    <xf numFmtId="0" fontId="0" fillId="0" borderId="0" xfId="0"/>
    <xf numFmtId="0" fontId="7"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9" fillId="2" borderId="0" xfId="0" applyFont="1" applyFill="1" applyAlignment="1">
      <alignment vertical="center"/>
    </xf>
    <xf numFmtId="0" fontId="0" fillId="0" borderId="1" xfId="0" applyBorder="1" applyAlignment="1">
      <alignment vertical="center"/>
    </xf>
    <xf numFmtId="0" fontId="15" fillId="2" borderId="0" xfId="3" applyFont="1" applyFill="1" applyAlignment="1" applyProtection="1">
      <alignment vertical="center"/>
    </xf>
    <xf numFmtId="0" fontId="8" fillId="7" borderId="1" xfId="0" applyFont="1" applyFill="1" applyBorder="1" applyAlignment="1">
      <alignment horizontal="center" vertical="center" wrapText="1"/>
    </xf>
    <xf numFmtId="0" fontId="7" fillId="0" borderId="1" xfId="0" quotePrefix="1" applyFont="1" applyBorder="1" applyAlignment="1">
      <alignment horizontal="left" vertical="top" wrapText="1"/>
    </xf>
    <xf numFmtId="0" fontId="8" fillId="7" borderId="1" xfId="0" applyFont="1" applyFill="1" applyBorder="1" applyAlignment="1" applyProtection="1">
      <alignment vertical="center" wrapText="1"/>
      <protection locked="0"/>
    </xf>
    <xf numFmtId="0" fontId="16"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8" fillId="7" borderId="1" xfId="0" applyFont="1" applyFill="1" applyBorder="1" applyAlignment="1" applyProtection="1">
      <alignment horizontal="center" vertical="center" wrapText="1"/>
      <protection locked="0"/>
    </xf>
    <xf numFmtId="0" fontId="7" fillId="2" borderId="0" xfId="0" applyFont="1" applyFill="1" applyAlignment="1">
      <alignment vertical="center"/>
    </xf>
    <xf numFmtId="0" fontId="0" fillId="0" borderId="0" xfId="0" applyProtection="1">
      <protection locked="0"/>
    </xf>
    <xf numFmtId="169" fontId="7" fillId="3" borderId="1" xfId="0" applyNumberFormat="1" applyFont="1" applyFill="1" applyBorder="1" applyAlignment="1" applyProtection="1">
      <alignment horizontal="center" vertical="center"/>
      <protection locked="0"/>
    </xf>
    <xf numFmtId="49" fontId="16" fillId="8" borderId="1" xfId="0" applyNumberFormat="1" applyFont="1" applyFill="1" applyBorder="1" applyAlignment="1" applyProtection="1">
      <alignment horizontal="center" vertical="center" wrapText="1"/>
      <protection locked="0"/>
    </xf>
    <xf numFmtId="0" fontId="8" fillId="7" borderId="1" xfId="0" quotePrefix="1" applyFont="1" applyFill="1" applyBorder="1" applyAlignment="1">
      <alignment horizontal="center" vertical="center" wrapText="1"/>
    </xf>
    <xf numFmtId="49" fontId="17" fillId="5" borderId="7" xfId="2" applyNumberFormat="1" applyFont="1" applyAlignment="1" applyProtection="1">
      <alignment horizontal="center" vertical="center" wrapText="1"/>
      <protection locked="0"/>
    </xf>
    <xf numFmtId="170" fontId="19" fillId="12" borderId="1" xfId="0" applyNumberFormat="1" applyFont="1" applyFill="1" applyBorder="1" applyAlignment="1" applyProtection="1">
      <alignment horizontal="center" vertical="center"/>
      <protection locked="0"/>
    </xf>
    <xf numFmtId="171" fontId="19" fillId="12" borderId="1" xfId="0" applyNumberFormat="1" applyFont="1" applyFill="1" applyBorder="1" applyAlignment="1" applyProtection="1">
      <alignment horizontal="center" vertical="center"/>
      <protection locked="0"/>
    </xf>
    <xf numFmtId="170" fontId="19" fillId="14" borderId="1" xfId="0" applyNumberFormat="1" applyFont="1" applyFill="1" applyBorder="1" applyAlignment="1" applyProtection="1">
      <alignment horizontal="center" vertical="center"/>
      <protection locked="0"/>
    </xf>
    <xf numFmtId="171" fontId="19" fillId="14" borderId="1" xfId="0" applyNumberFormat="1" applyFont="1" applyFill="1" applyBorder="1" applyAlignment="1" applyProtection="1">
      <alignment horizontal="center" vertical="center"/>
      <protection locked="0"/>
    </xf>
    <xf numFmtId="0" fontId="8" fillId="13" borderId="1" xfId="0" quotePrefix="1" applyFont="1" applyFill="1" applyBorder="1" applyAlignment="1">
      <alignment horizontal="center" vertical="center" wrapText="1"/>
    </xf>
    <xf numFmtId="171" fontId="19" fillId="15" borderId="1" xfId="0" applyNumberFormat="1" applyFont="1" applyFill="1" applyBorder="1" applyAlignment="1" applyProtection="1">
      <alignment horizontal="center" vertical="center"/>
      <protection locked="0"/>
    </xf>
    <xf numFmtId="0" fontId="8" fillId="16" borderId="1" xfId="0" quotePrefix="1" applyFont="1" applyFill="1" applyBorder="1" applyAlignment="1">
      <alignment horizontal="center" vertical="center" wrapText="1"/>
    </xf>
    <xf numFmtId="49" fontId="7"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9" fillId="9" borderId="1" xfId="0" applyNumberFormat="1" applyFont="1" applyFill="1" applyBorder="1" applyAlignment="1" applyProtection="1">
      <alignment horizontal="center" vertical="center"/>
      <protection locked="0"/>
    </xf>
    <xf numFmtId="171" fontId="19"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172" fontId="22" fillId="9" borderId="1" xfId="0" applyNumberFormat="1" applyFont="1" applyFill="1" applyBorder="1" applyAlignment="1" applyProtection="1">
      <alignment horizontal="center" vertical="center"/>
      <protection locked="0"/>
    </xf>
    <xf numFmtId="172" fontId="22" fillId="3" borderId="1" xfId="0" applyNumberFormat="1" applyFont="1" applyFill="1" applyBorder="1" applyAlignment="1" applyProtection="1">
      <alignment horizontal="center" vertical="center"/>
      <protection locked="0"/>
    </xf>
    <xf numFmtId="0" fontId="22" fillId="8" borderId="1" xfId="0" applyFont="1" applyFill="1" applyBorder="1" applyAlignment="1" applyProtection="1">
      <alignment horizontal="center" vertical="center" wrapText="1"/>
      <protection locked="0"/>
    </xf>
    <xf numFmtId="3" fontId="22" fillId="8" borderId="1" xfId="0" applyNumberFormat="1" applyFont="1" applyFill="1" applyBorder="1" applyAlignment="1" applyProtection="1">
      <alignment horizontal="center" vertical="center" wrapText="1"/>
      <protection locked="0"/>
    </xf>
    <xf numFmtId="164" fontId="22" fillId="10" borderId="1" xfId="0" applyNumberFormat="1" applyFont="1" applyFill="1" applyBorder="1" applyAlignment="1" applyProtection="1">
      <alignment horizontal="center" vertical="center"/>
      <protection locked="0"/>
    </xf>
    <xf numFmtId="164" fontId="22" fillId="3" borderId="1" xfId="0" applyNumberFormat="1" applyFont="1" applyFill="1" applyBorder="1" applyAlignment="1" applyProtection="1">
      <alignment horizontal="center" vertical="center"/>
      <protection locked="0"/>
    </xf>
    <xf numFmtId="49" fontId="7" fillId="9" borderId="1" xfId="0" quotePrefix="1" applyNumberFormat="1" applyFont="1" applyFill="1" applyBorder="1" applyAlignment="1" applyProtection="1">
      <alignment horizontal="left" vertical="center" wrapText="1"/>
      <protection locked="0"/>
    </xf>
    <xf numFmtId="49" fontId="7"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4" fillId="2" borderId="0" xfId="3" applyFill="1" applyAlignment="1" applyProtection="1">
      <alignment vertical="center"/>
    </xf>
    <xf numFmtId="0" fontId="7" fillId="2" borderId="8" xfId="6" quotePrefix="1" applyFill="1" applyBorder="1" applyAlignment="1">
      <alignment vertical="center" wrapText="1"/>
    </xf>
    <xf numFmtId="0" fontId="7" fillId="2" borderId="0" xfId="6" applyFill="1" applyAlignment="1">
      <alignment vertical="center"/>
    </xf>
    <xf numFmtId="0" fontId="9" fillId="2" borderId="0" xfId="6" applyFont="1" applyFill="1" applyAlignment="1">
      <alignment vertical="center"/>
    </xf>
    <xf numFmtId="0" fontId="8" fillId="7" borderId="1" xfId="6" quotePrefix="1" applyFont="1" applyFill="1" applyBorder="1" applyAlignment="1">
      <alignment horizontal="center" vertical="center" wrapText="1"/>
    </xf>
    <xf numFmtId="0" fontId="8" fillId="7" borderId="1" xfId="6" applyFont="1" applyFill="1" applyBorder="1" applyAlignment="1">
      <alignment horizontal="center" vertical="center" wrapText="1"/>
    </xf>
    <xf numFmtId="49" fontId="24" fillId="7" borderId="1" xfId="6" applyNumberFormat="1" applyFont="1" applyFill="1" applyBorder="1" applyAlignment="1">
      <alignment horizontal="center" vertical="center" wrapText="1"/>
    </xf>
    <xf numFmtId="49" fontId="8" fillId="7" borderId="1" xfId="6" applyNumberFormat="1" applyFont="1" applyFill="1" applyBorder="1" applyAlignment="1">
      <alignment horizontal="center" vertical="center" wrapText="1"/>
    </xf>
    <xf numFmtId="0" fontId="7" fillId="2" borderId="0" xfId="6" applyFill="1" applyAlignment="1">
      <alignment horizontal="center" vertical="center"/>
    </xf>
    <xf numFmtId="166" fontId="7" fillId="2" borderId="0" xfId="6" applyNumberFormat="1" applyFill="1" applyAlignment="1">
      <alignment horizontal="center" vertical="center"/>
    </xf>
    <xf numFmtId="0" fontId="7" fillId="2" borderId="0" xfId="6" applyFill="1"/>
    <xf numFmtId="0" fontId="7" fillId="0" borderId="0" xfId="0" applyFont="1" applyProtection="1">
      <protection locked="0"/>
    </xf>
    <xf numFmtId="49" fontId="12" fillId="6" borderId="0" xfId="1" quotePrefix="1" applyNumberFormat="1" applyFill="1" applyAlignment="1" applyProtection="1">
      <alignment horizontal="left" vertical="center" wrapText="1"/>
      <protection locked="0"/>
    </xf>
    <xf numFmtId="49" fontId="12" fillId="6" borderId="0" xfId="1" applyNumberFormat="1" applyFill="1" applyAlignment="1" applyProtection="1">
      <alignment vertical="center" wrapText="1"/>
      <protection locked="0"/>
    </xf>
    <xf numFmtId="49" fontId="20" fillId="0" borderId="0" xfId="4" applyNumberFormat="1" applyBorder="1" applyAlignment="1" applyProtection="1">
      <alignment vertical="center"/>
      <protection locked="0"/>
    </xf>
    <xf numFmtId="49" fontId="12" fillId="6" borderId="0" xfId="1" applyNumberFormat="1" applyFill="1" applyBorder="1" applyAlignment="1" applyProtection="1">
      <alignment vertical="center" wrapText="1"/>
      <protection locked="0"/>
    </xf>
    <xf numFmtId="49" fontId="12" fillId="0" borderId="0" xfId="5" applyNumberFormat="1" applyBorder="1" applyAlignment="1" applyProtection="1">
      <alignment vertical="center"/>
      <protection locked="0"/>
    </xf>
    <xf numFmtId="49" fontId="12" fillId="0" borderId="0" xfId="5" quotePrefix="1" applyNumberFormat="1" applyBorder="1" applyAlignment="1" applyProtection="1">
      <alignment horizontal="left" vertical="center"/>
      <protection locked="0"/>
    </xf>
    <xf numFmtId="49" fontId="24" fillId="7" borderId="1" xfId="0" applyNumberFormat="1" applyFont="1" applyFill="1" applyBorder="1" applyAlignment="1">
      <alignment horizontal="center" vertical="center" wrapText="1"/>
    </xf>
    <xf numFmtId="0" fontId="14" fillId="0" borderId="0" xfId="3" applyAlignment="1" applyProtection="1">
      <alignment horizontal="left" vertical="top"/>
    </xf>
    <xf numFmtId="0" fontId="0" fillId="17" borderId="0" xfId="0" applyFill="1" applyAlignment="1">
      <alignment vertical="center"/>
    </xf>
    <xf numFmtId="0" fontId="18" fillId="17" borderId="0" xfId="1" applyNumberFormat="1" applyFont="1" applyFill="1" applyBorder="1" applyAlignment="1">
      <alignment horizontal="center" vertical="center" wrapText="1"/>
    </xf>
    <xf numFmtId="0" fontId="9" fillId="17" borderId="0" xfId="6" applyFont="1" applyFill="1" applyAlignment="1">
      <alignment vertical="center"/>
    </xf>
    <xf numFmtId="0" fontId="8" fillId="17" borderId="4" xfId="0" applyFont="1" applyFill="1" applyBorder="1" applyAlignment="1">
      <alignment horizontal="left" vertical="center" wrapText="1"/>
    </xf>
    <xf numFmtId="0" fontId="7" fillId="17" borderId="4" xfId="0" applyFont="1" applyFill="1" applyBorder="1" applyAlignment="1">
      <alignment horizontal="center" vertical="center" wrapText="1"/>
    </xf>
    <xf numFmtId="0" fontId="7" fillId="17" borderId="8" xfId="0" applyFont="1" applyFill="1" applyBorder="1" applyAlignment="1">
      <alignment horizontal="center" vertical="center" wrapText="1"/>
    </xf>
    <xf numFmtId="0" fontId="18" fillId="17" borderId="8" xfId="1" applyNumberFormat="1" applyFont="1" applyFill="1" applyBorder="1" applyAlignment="1">
      <alignment horizontal="center" vertical="center" wrapText="1"/>
    </xf>
    <xf numFmtId="0" fontId="14" fillId="0" borderId="0" xfId="3" applyAlignment="1" applyProtection="1"/>
    <xf numFmtId="0" fontId="14" fillId="2" borderId="0" xfId="3" applyFill="1" applyAlignment="1" applyProtection="1">
      <alignment vertical="center"/>
      <protection hidden="1"/>
    </xf>
    <xf numFmtId="0" fontId="7" fillId="9" borderId="1" xfId="6" applyFill="1" applyBorder="1" applyAlignment="1">
      <alignment horizontal="left" vertical="center" wrapText="1"/>
    </xf>
    <xf numFmtId="1" fontId="7" fillId="9" borderId="1" xfId="6" applyNumberFormat="1" applyFill="1" applyBorder="1" applyAlignment="1">
      <alignment horizontal="left" vertical="center" wrapText="1"/>
    </xf>
    <xf numFmtId="172" fontId="5" fillId="23" borderId="1" xfId="6" applyNumberFormat="1" applyFont="1" applyFill="1" applyBorder="1" applyAlignment="1">
      <alignment horizontal="center" vertical="center"/>
    </xf>
    <xf numFmtId="43" fontId="5" fillId="23" borderId="1" xfId="7" applyFont="1" applyFill="1" applyBorder="1" applyAlignment="1" applyProtection="1">
      <alignment horizontal="center" vertical="center"/>
    </xf>
    <xf numFmtId="164" fontId="5" fillId="23" borderId="1" xfId="6" applyNumberFormat="1" applyFont="1" applyFill="1" applyBorder="1" applyAlignment="1">
      <alignment horizontal="center" vertical="center"/>
    </xf>
    <xf numFmtId="165" fontId="5" fillId="12" borderId="1" xfId="6" applyNumberFormat="1" applyFont="1" applyFill="1" applyBorder="1" applyAlignment="1">
      <alignment horizontal="center" vertical="center"/>
    </xf>
    <xf numFmtId="43" fontId="5" fillId="12" borderId="1" xfId="7" applyFont="1" applyFill="1" applyBorder="1" applyAlignment="1" applyProtection="1">
      <alignment horizontal="center" vertical="center"/>
    </xf>
    <xf numFmtId="164" fontId="5" fillId="12" borderId="1" xfId="6" applyNumberFormat="1" applyFont="1" applyFill="1" applyBorder="1" applyAlignment="1">
      <alignment horizontal="center" vertical="center"/>
    </xf>
    <xf numFmtId="0" fontId="7" fillId="11" borderId="1" xfId="13" applyFont="1" applyFill="1" applyBorder="1" applyAlignment="1" applyProtection="1">
      <alignment vertical="center"/>
      <protection locked="0"/>
    </xf>
    <xf numFmtId="174" fontId="7" fillId="31" borderId="1" xfId="10" applyNumberFormat="1" applyFont="1" applyFill="1" applyBorder="1" applyAlignment="1" applyProtection="1">
      <alignment vertical="center"/>
      <protection locked="0"/>
    </xf>
    <xf numFmtId="173" fontId="4" fillId="30" borderId="1" xfId="9" applyNumberFormat="1" applyFill="1" applyBorder="1" applyAlignment="1" applyProtection="1">
      <alignment vertical="center"/>
    </xf>
    <xf numFmtId="174" fontId="7" fillId="30" borderId="1" xfId="9" applyNumberFormat="1" applyFont="1" applyFill="1" applyBorder="1" applyAlignment="1" applyProtection="1">
      <alignment vertical="center"/>
      <protection locked="0"/>
    </xf>
    <xf numFmtId="174" fontId="7" fillId="33" borderId="1" xfId="9" applyNumberFormat="1" applyFont="1" applyFill="1" applyBorder="1" applyAlignment="1" applyProtection="1">
      <alignment vertical="center"/>
      <protection locked="0"/>
    </xf>
    <xf numFmtId="174" fontId="7" fillId="34" borderId="1" xfId="10" applyNumberFormat="1" applyFont="1" applyFill="1" applyBorder="1" applyAlignment="1" applyProtection="1">
      <alignment vertical="center"/>
      <protection locked="0"/>
    </xf>
    <xf numFmtId="0" fontId="18"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8" fillId="7" borderId="6" xfId="0" applyFont="1" applyFill="1" applyBorder="1" applyAlignment="1">
      <alignment horizontal="left" vertical="center" wrapText="1"/>
    </xf>
    <xf numFmtId="0" fontId="7" fillId="11" borderId="1" xfId="8" quotePrefix="1" applyFont="1" applyFill="1" applyBorder="1" applyAlignment="1" applyProtection="1">
      <alignment horizontal="center" vertical="center" wrapText="1"/>
    </xf>
    <xf numFmtId="0" fontId="7" fillId="32" borderId="1" xfId="11" quotePrefix="1" applyFont="1" applyFill="1" applyBorder="1" applyAlignment="1" applyProtection="1">
      <alignment horizontal="center" vertical="center" wrapText="1"/>
    </xf>
    <xf numFmtId="173" fontId="4" fillId="33" borderId="1" xfId="12" applyNumberFormat="1" applyFill="1" applyBorder="1" applyAlignment="1" applyProtection="1">
      <alignment vertical="center"/>
    </xf>
    <xf numFmtId="0" fontId="8" fillId="7" borderId="1" xfId="0" applyFont="1" applyFill="1" applyBorder="1" applyAlignment="1">
      <alignment horizontal="left" vertical="center" wrapText="1"/>
    </xf>
    <xf numFmtId="0" fontId="7" fillId="11" borderId="1" xfId="13" applyFont="1" applyFill="1" applyBorder="1" applyAlignment="1" applyProtection="1">
      <alignment vertical="center" wrapText="1"/>
    </xf>
    <xf numFmtId="0" fontId="7" fillId="29" borderId="1" xfId="13" applyFont="1" applyFill="1" applyBorder="1" applyAlignment="1" applyProtection="1">
      <alignment vertical="center" wrapText="1"/>
    </xf>
    <xf numFmtId="0" fontId="3" fillId="11" borderId="1" xfId="13" applyFont="1" applyFill="1" applyBorder="1" applyAlignment="1" applyProtection="1">
      <alignment vertical="center" wrapText="1"/>
    </xf>
    <xf numFmtId="0" fontId="3" fillId="29" borderId="1" xfId="13" applyFont="1" applyFill="1" applyBorder="1" applyAlignment="1" applyProtection="1">
      <alignment vertical="center" wrapText="1"/>
    </xf>
    <xf numFmtId="0" fontId="7" fillId="7" borderId="1" xfId="0" applyFont="1" applyFill="1" applyBorder="1" applyAlignment="1">
      <alignment horizontal="center" vertical="center" wrapText="1"/>
    </xf>
    <xf numFmtId="174" fontId="4" fillId="30" borderId="1" xfId="9" applyNumberFormat="1" applyFill="1" applyBorder="1" applyAlignment="1" applyProtection="1">
      <alignment vertical="center"/>
      <protection locked="0"/>
    </xf>
    <xf numFmtId="175" fontId="4" fillId="30" borderId="1" xfId="9" applyNumberFormat="1" applyFill="1" applyBorder="1" applyAlignment="1" applyProtection="1">
      <alignment vertical="center"/>
    </xf>
    <xf numFmtId="175" fontId="4" fillId="33" borderId="1" xfId="9" applyNumberFormat="1" applyFill="1" applyBorder="1" applyAlignment="1" applyProtection="1">
      <alignment vertical="center"/>
    </xf>
    <xf numFmtId="175" fontId="7" fillId="31" borderId="1" xfId="10" applyNumberFormat="1" applyFont="1" applyFill="1" applyBorder="1" applyAlignment="1" applyProtection="1">
      <alignment vertical="center"/>
    </xf>
    <xf numFmtId="175" fontId="7" fillId="34" borderId="1" xfId="10" applyNumberFormat="1" applyFont="1" applyFill="1" applyBorder="1" applyAlignment="1" applyProtection="1">
      <alignment vertical="center"/>
    </xf>
    <xf numFmtId="176" fontId="4" fillId="30" borderId="5" xfId="9" applyNumberFormat="1" applyFill="1" applyBorder="1" applyAlignment="1" applyProtection="1">
      <alignment vertical="center"/>
    </xf>
    <xf numFmtId="176" fontId="4" fillId="30" borderId="1" xfId="9" applyNumberFormat="1" applyFill="1" applyBorder="1" applyAlignment="1" applyProtection="1">
      <alignment vertical="center"/>
    </xf>
    <xf numFmtId="2" fontId="8" fillId="7" borderId="1" xfId="6" applyNumberFormat="1" applyFont="1" applyFill="1" applyBorder="1" applyAlignment="1">
      <alignment horizontal="center" vertical="center" wrapText="1"/>
    </xf>
    <xf numFmtId="49" fontId="7" fillId="11" borderId="1" xfId="8" quotePrefix="1" applyNumberFormat="1" applyFont="1" applyFill="1" applyBorder="1" applyAlignment="1" applyProtection="1">
      <alignment horizontal="center" vertical="center" wrapText="1"/>
    </xf>
    <xf numFmtId="49" fontId="7" fillId="32" borderId="1" xfId="11" quotePrefix="1" applyNumberFormat="1" applyFont="1" applyFill="1" applyBorder="1" applyAlignment="1" applyProtection="1">
      <alignment horizontal="center" vertical="center" wrapText="1"/>
    </xf>
    <xf numFmtId="49" fontId="12" fillId="6" borderId="0" xfId="1" applyNumberFormat="1" applyFill="1" applyAlignment="1" applyProtection="1">
      <alignment horizontal="center" vertical="center" wrapText="1"/>
      <protection locked="0"/>
    </xf>
    <xf numFmtId="49" fontId="12" fillId="6" borderId="0" xfId="1" quotePrefix="1" applyNumberFormat="1" applyFill="1" applyAlignment="1" applyProtection="1">
      <alignment horizontal="center" vertical="center" wrapText="1"/>
      <protection locked="0"/>
    </xf>
    <xf numFmtId="49" fontId="24" fillId="7" borderId="1" xfId="6" quotePrefix="1" applyNumberFormat="1" applyFont="1" applyFill="1" applyBorder="1" applyAlignment="1">
      <alignment horizontal="center" vertical="center" wrapText="1"/>
    </xf>
    <xf numFmtId="0" fontId="15" fillId="0" borderId="0" xfId="3" applyFont="1" applyFill="1" applyBorder="1" applyAlignment="1" applyProtection="1">
      <alignment vertical="center"/>
    </xf>
    <xf numFmtId="49" fontId="20" fillId="0" borderId="0" xfId="4" quotePrefix="1" applyNumberFormat="1" applyBorder="1" applyAlignment="1" applyProtection="1">
      <alignment horizontal="left" vertical="center"/>
      <protection locked="0"/>
    </xf>
    <xf numFmtId="177" fontId="23" fillId="18" borderId="1" xfId="0" applyNumberFormat="1" applyFont="1" applyFill="1" applyBorder="1" applyAlignment="1" applyProtection="1">
      <alignment horizontal="center" vertical="center"/>
      <protection locked="0"/>
    </xf>
    <xf numFmtId="177" fontId="22" fillId="19" borderId="1" xfId="0" applyNumberFormat="1" applyFont="1" applyFill="1" applyBorder="1" applyAlignment="1" applyProtection="1">
      <alignment horizontal="center" vertical="center"/>
      <protection locked="0"/>
    </xf>
    <xf numFmtId="177" fontId="23" fillId="20" borderId="1" xfId="0" applyNumberFormat="1" applyFont="1" applyFill="1" applyBorder="1" applyAlignment="1" applyProtection="1">
      <alignment horizontal="center" vertical="center"/>
      <protection locked="0"/>
    </xf>
    <xf numFmtId="177" fontId="32" fillId="18" borderId="1" xfId="0" applyNumberFormat="1" applyFont="1" applyFill="1" applyBorder="1" applyAlignment="1" applyProtection="1">
      <alignment horizontal="center" vertical="center" wrapText="1"/>
      <protection locked="0"/>
    </xf>
    <xf numFmtId="177" fontId="10" fillId="19" borderId="1" xfId="0" applyNumberFormat="1" applyFont="1" applyFill="1" applyBorder="1" applyAlignment="1" applyProtection="1">
      <alignment horizontal="center" vertical="center" wrapText="1"/>
      <protection locked="0"/>
    </xf>
    <xf numFmtId="177" fontId="32" fillId="20" borderId="1" xfId="0" applyNumberFormat="1" applyFont="1" applyFill="1" applyBorder="1" applyAlignment="1" applyProtection="1">
      <alignment horizontal="center" vertical="center" wrapText="1"/>
      <protection locked="0"/>
    </xf>
    <xf numFmtId="164" fontId="10" fillId="3" borderId="1" xfId="0" applyNumberFormat="1" applyFont="1" applyFill="1" applyBorder="1" applyAlignment="1" applyProtection="1">
      <alignment horizontal="center" vertical="center"/>
      <protection locked="0"/>
    </xf>
    <xf numFmtId="172" fontId="10" fillId="3" borderId="1" xfId="0" applyNumberFormat="1" applyFont="1" applyFill="1" applyBorder="1" applyAlignment="1" applyProtection="1">
      <alignment horizontal="center" vertical="center"/>
      <protection locked="0"/>
    </xf>
    <xf numFmtId="172" fontId="10" fillId="9" borderId="1" xfId="0" applyNumberFormat="1" applyFont="1" applyFill="1" applyBorder="1" applyAlignment="1" applyProtection="1">
      <alignment horizontal="center" vertical="center"/>
      <protection locked="0"/>
    </xf>
    <xf numFmtId="177" fontId="32" fillId="21" borderId="1" xfId="0" applyNumberFormat="1" applyFont="1" applyFill="1" applyBorder="1" applyAlignment="1" applyProtection="1">
      <alignment horizontal="center" vertical="center" wrapText="1"/>
      <protection locked="0"/>
    </xf>
    <xf numFmtId="177" fontId="10" fillId="22"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lignment horizontal="center" vertical="center" wrapText="1"/>
    </xf>
    <xf numFmtId="172" fontId="10" fillId="9" borderId="1" xfId="0" applyNumberFormat="1" applyFont="1" applyFill="1" applyBorder="1" applyAlignment="1" applyProtection="1">
      <alignment horizontal="center" vertical="center" wrapText="1"/>
      <protection locked="0"/>
    </xf>
    <xf numFmtId="0" fontId="7" fillId="0" borderId="0" xfId="6"/>
    <xf numFmtId="0" fontId="7" fillId="0" borderId="0" xfId="6" applyAlignment="1">
      <alignment horizontal="left"/>
    </xf>
    <xf numFmtId="0" fontId="33" fillId="0" borderId="0" xfId="6" applyFont="1"/>
    <xf numFmtId="0" fontId="14" fillId="0" borderId="0" xfId="3" applyFill="1" applyAlignment="1" applyProtection="1">
      <alignment horizontal="left" vertical="center"/>
    </xf>
    <xf numFmtId="0" fontId="7" fillId="0" borderId="0" xfId="6" applyAlignment="1">
      <alignment horizontal="center" vertical="center" wrapText="1"/>
    </xf>
    <xf numFmtId="0" fontId="7" fillId="0" borderId="0" xfId="6" applyAlignment="1">
      <alignment horizontal="center" vertical="top" wrapText="1"/>
    </xf>
    <xf numFmtId="0" fontId="7" fillId="36" borderId="0" xfId="6" applyFill="1" applyAlignment="1">
      <alignment horizontal="left"/>
    </xf>
    <xf numFmtId="14" fontId="7" fillId="0" borderId="0" xfId="6" applyNumberFormat="1"/>
    <xf numFmtId="0" fontId="7" fillId="0" borderId="0" xfId="6" quotePrefix="1" applyAlignment="1">
      <alignment horizontal="left"/>
    </xf>
    <xf numFmtId="0" fontId="7" fillId="36" borderId="0" xfId="6" applyFill="1" applyAlignment="1">
      <alignment horizontal="left" vertical="center"/>
    </xf>
    <xf numFmtId="178" fontId="7" fillId="36" borderId="0" xfId="6" applyNumberFormat="1" applyFill="1" applyAlignment="1">
      <alignment horizontal="left"/>
    </xf>
    <xf numFmtId="0" fontId="8" fillId="11" borderId="1" xfId="0" applyFont="1" applyFill="1" applyBorder="1" applyAlignment="1">
      <alignment vertical="center" wrapText="1"/>
    </xf>
    <xf numFmtId="2" fontId="22" fillId="10" borderId="1" xfId="0" applyNumberFormat="1" applyFont="1" applyFill="1" applyBorder="1" applyAlignment="1" applyProtection="1">
      <alignment horizontal="center" vertical="center"/>
      <protection locked="0"/>
    </xf>
    <xf numFmtId="0" fontId="8" fillId="7" borderId="1" xfId="0" applyFont="1" applyFill="1" applyBorder="1" applyAlignment="1">
      <alignment vertical="center" wrapText="1"/>
    </xf>
    <xf numFmtId="0" fontId="7" fillId="2" borderId="0" xfId="6" quotePrefix="1" applyFill="1" applyAlignment="1">
      <alignment horizontal="center" vertical="center" wrapText="1"/>
    </xf>
    <xf numFmtId="0" fontId="14" fillId="0" borderId="0" xfId="3" applyAlignment="1" applyProtection="1">
      <alignment horizontal="left" vertical="top" wrapText="1"/>
    </xf>
    <xf numFmtId="3" fontId="22" fillId="0" borderId="1" xfId="0" applyNumberFormat="1" applyFont="1" applyBorder="1" applyAlignment="1" applyProtection="1">
      <alignment horizontal="center" vertical="center" wrapText="1"/>
      <protection locked="0"/>
    </xf>
    <xf numFmtId="0" fontId="22" fillId="0" borderId="1" xfId="0" applyFont="1" applyBorder="1" applyAlignment="1" applyProtection="1">
      <alignment horizontal="center" vertical="center" wrapText="1"/>
      <protection locked="0"/>
    </xf>
    <xf numFmtId="0" fontId="8" fillId="7" borderId="1" xfId="0" applyFont="1" applyFill="1" applyBorder="1" applyAlignment="1" applyProtection="1">
      <alignment horizontal="center" vertical="center"/>
      <protection locked="0"/>
    </xf>
    <xf numFmtId="0" fontId="8" fillId="7" borderId="1" xfId="0" applyFont="1" applyFill="1" applyBorder="1" applyAlignment="1" applyProtection="1">
      <alignment vertical="center"/>
      <protection locked="0"/>
    </xf>
    <xf numFmtId="0" fontId="7" fillId="0" borderId="6" xfId="0" applyFont="1" applyBorder="1" applyAlignment="1">
      <alignment horizontal="center" vertical="center" wrapText="1"/>
    </xf>
    <xf numFmtId="0" fontId="8" fillId="7" borderId="6" xfId="0" applyFont="1" applyFill="1" applyBorder="1" applyAlignment="1" applyProtection="1">
      <alignment vertical="center" wrapText="1"/>
      <protection locked="0"/>
    </xf>
    <xf numFmtId="0" fontId="26" fillId="20" borderId="1" xfId="0" applyFont="1" applyFill="1" applyBorder="1" applyAlignment="1" applyProtection="1">
      <alignment horizontal="center" vertical="center" wrapText="1"/>
      <protection locked="0"/>
    </xf>
    <xf numFmtId="0" fontId="26" fillId="21" borderId="1" xfId="0" applyFont="1" applyFill="1" applyBorder="1" applyAlignment="1" applyProtection="1">
      <alignment horizontal="center" vertical="center" wrapText="1"/>
      <protection locked="0"/>
    </xf>
    <xf numFmtId="0" fontId="8" fillId="22" borderId="1" xfId="0" applyFont="1" applyFill="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7" fillId="4" borderId="1" xfId="0" applyFont="1" applyFill="1" applyBorder="1" applyAlignment="1">
      <alignment horizontal="center" vertical="center" wrapText="1"/>
    </xf>
    <xf numFmtId="0" fontId="26" fillId="18" borderId="1" xfId="0" applyFont="1" applyFill="1" applyBorder="1" applyAlignment="1" applyProtection="1">
      <alignment horizontal="center" vertical="center" wrapText="1"/>
      <protection locked="0"/>
    </xf>
    <xf numFmtId="0" fontId="8" fillId="0" borderId="6" xfId="0" applyFont="1" applyBorder="1" applyAlignment="1">
      <alignment horizontal="center" vertical="center" wrapText="1"/>
    </xf>
    <xf numFmtId="0" fontId="7" fillId="17"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7" fillId="0" borderId="14" xfId="0" applyFont="1" applyBorder="1" applyAlignment="1">
      <alignment horizontal="center" vertical="center" wrapText="1"/>
    </xf>
    <xf numFmtId="0" fontId="8" fillId="0" borderId="15" xfId="0" applyFont="1" applyBorder="1" applyAlignment="1">
      <alignment vertical="center" wrapText="1"/>
    </xf>
    <xf numFmtId="0" fontId="7" fillId="0" borderId="16" xfId="0" applyFont="1" applyBorder="1" applyAlignment="1">
      <alignment horizontal="center" vertical="center" wrapText="1"/>
    </xf>
    <xf numFmtId="0" fontId="7" fillId="0" borderId="0" xfId="0" applyFont="1" applyAlignment="1">
      <alignment wrapText="1"/>
    </xf>
    <xf numFmtId="0" fontId="8" fillId="0" borderId="0" xfId="0" applyFont="1" applyAlignment="1">
      <alignment vertical="top" wrapText="1"/>
    </xf>
    <xf numFmtId="0" fontId="7" fillId="0" borderId="1" xfId="0" quotePrefix="1" applyFont="1" applyBorder="1" applyAlignment="1">
      <alignment horizontal="center" vertical="center" wrapText="1"/>
    </xf>
    <xf numFmtId="1" fontId="18" fillId="17" borderId="0" xfId="1" applyNumberFormat="1" applyFont="1" applyFill="1" applyBorder="1" applyAlignment="1">
      <alignment horizontal="center" vertical="center" wrapText="1"/>
    </xf>
    <xf numFmtId="0" fontId="8" fillId="0" borderId="6" xfId="0" applyFont="1" applyBorder="1" applyAlignment="1">
      <alignment vertical="top" wrapText="1"/>
    </xf>
    <xf numFmtId="0" fontId="8" fillId="0" borderId="1" xfId="0" applyFont="1" applyBorder="1" applyAlignment="1">
      <alignment vertical="top" wrapText="1"/>
    </xf>
    <xf numFmtId="0" fontId="22" fillId="8" borderId="1" xfId="0" applyFont="1" applyFill="1" applyBorder="1" applyAlignment="1">
      <alignment horizontal="center" vertical="center" wrapText="1"/>
    </xf>
    <xf numFmtId="0" fontId="22" fillId="17" borderId="1" xfId="0" applyFont="1" applyFill="1" applyBorder="1" applyAlignment="1">
      <alignment horizontal="center" vertical="center" wrapText="1"/>
    </xf>
    <xf numFmtId="0" fontId="7" fillId="0" borderId="6" xfId="6" applyBorder="1" applyAlignment="1">
      <alignment horizontal="center" vertical="center" wrapText="1"/>
    </xf>
    <xf numFmtId="0" fontId="8" fillId="7" borderId="6" xfId="6" applyFont="1" applyFill="1" applyBorder="1" applyAlignment="1" applyProtection="1">
      <alignment vertical="center" wrapText="1"/>
      <protection locked="0"/>
    </xf>
    <xf numFmtId="0" fontId="26" fillId="20" borderId="1" xfId="6" applyFont="1" applyFill="1" applyBorder="1" applyAlignment="1" applyProtection="1">
      <alignment horizontal="center" vertical="center" wrapText="1"/>
      <protection locked="0"/>
    </xf>
    <xf numFmtId="0" fontId="26" fillId="21" borderId="1" xfId="6" applyFont="1" applyFill="1" applyBorder="1" applyAlignment="1" applyProtection="1">
      <alignment horizontal="center" vertical="center" wrapText="1"/>
      <protection locked="0"/>
    </xf>
    <xf numFmtId="0" fontId="8" fillId="22" borderId="1" xfId="6" applyFont="1" applyFill="1" applyBorder="1" applyAlignment="1" applyProtection="1">
      <alignment horizontal="center" vertical="center" wrapText="1"/>
      <protection locked="0"/>
    </xf>
    <xf numFmtId="172" fontId="22" fillId="19" borderId="3" xfId="6" applyNumberFormat="1" applyFont="1" applyFill="1" applyBorder="1" applyAlignment="1" applyProtection="1">
      <alignment horizontal="center" vertical="center" wrapText="1"/>
      <protection locked="0"/>
    </xf>
    <xf numFmtId="0" fontId="7" fillId="0" borderId="1" xfId="6" applyBorder="1" applyAlignment="1">
      <alignment horizontal="center" vertical="center" wrapText="1"/>
    </xf>
    <xf numFmtId="0" fontId="8" fillId="7" borderId="3" xfId="6" applyFont="1" applyFill="1" applyBorder="1" applyAlignment="1" applyProtection="1">
      <alignment horizontal="center" vertical="center" wrapText="1"/>
      <protection locked="0"/>
    </xf>
    <xf numFmtId="0" fontId="8" fillId="7" borderId="5" xfId="6" applyFont="1" applyFill="1" applyBorder="1" applyAlignment="1" applyProtection="1">
      <alignment horizontal="center" vertical="center" wrapText="1"/>
      <protection locked="0"/>
    </xf>
    <xf numFmtId="0" fontId="7" fillId="4" borderId="1" xfId="6" applyFill="1" applyBorder="1" applyAlignment="1">
      <alignment horizontal="center" vertical="center" wrapText="1"/>
    </xf>
    <xf numFmtId="0" fontId="26" fillId="18" borderId="1" xfId="6" applyFont="1" applyFill="1" applyBorder="1" applyAlignment="1" applyProtection="1">
      <alignment horizontal="center" vertical="center" wrapText="1"/>
      <protection locked="0"/>
    </xf>
    <xf numFmtId="0" fontId="8" fillId="0" borderId="6" xfId="6" applyFont="1" applyBorder="1" applyAlignment="1">
      <alignment horizontal="center" vertical="center" wrapText="1"/>
    </xf>
    <xf numFmtId="0" fontId="7" fillId="17" borderId="1" xfId="6" applyFill="1" applyBorder="1" applyAlignment="1">
      <alignment horizontal="center" vertical="center" wrapText="1"/>
    </xf>
    <xf numFmtId="0" fontId="8" fillId="0" borderId="1" xfId="6" applyFont="1" applyBorder="1" applyAlignment="1">
      <alignment horizontal="center" vertical="center" wrapText="1"/>
    </xf>
    <xf numFmtId="0" fontId="7" fillId="0" borderId="14" xfId="6" applyBorder="1" applyAlignment="1">
      <alignment horizontal="center" vertical="center" wrapText="1"/>
    </xf>
    <xf numFmtId="0" fontId="8" fillId="0" borderId="15" xfId="6" applyFont="1" applyBorder="1" applyAlignment="1">
      <alignment vertical="center" wrapText="1"/>
    </xf>
    <xf numFmtId="0" fontId="7" fillId="0" borderId="16" xfId="6" applyBorder="1" applyAlignment="1">
      <alignment horizontal="center" vertical="center" wrapText="1"/>
    </xf>
    <xf numFmtId="0" fontId="7" fillId="4" borderId="3" xfId="6" applyFill="1" applyBorder="1" applyAlignment="1">
      <alignment horizontal="center" vertical="center" wrapText="1"/>
    </xf>
    <xf numFmtId="0" fontId="7" fillId="0" borderId="20" xfId="6" applyBorder="1" applyAlignment="1">
      <alignment horizontal="center" vertical="center" wrapText="1"/>
    </xf>
    <xf numFmtId="0" fontId="7" fillId="0" borderId="21" xfId="6" applyBorder="1" applyAlignment="1">
      <alignment horizontal="center" vertical="center" wrapText="1"/>
    </xf>
    <xf numFmtId="1" fontId="8" fillId="7" borderId="1" xfId="6" quotePrefix="1" applyNumberFormat="1" applyFont="1" applyFill="1" applyBorder="1" applyAlignment="1">
      <alignment horizontal="center" vertical="center" wrapText="1"/>
    </xf>
    <xf numFmtId="1" fontId="7" fillId="2" borderId="0" xfId="6" applyNumberFormat="1" applyFill="1" applyAlignment="1">
      <alignment vertical="center"/>
    </xf>
    <xf numFmtId="1" fontId="7" fillId="2" borderId="8" xfId="6" quotePrefix="1" applyNumberFormat="1" applyFill="1" applyBorder="1" applyAlignment="1">
      <alignment vertical="center" wrapText="1"/>
    </xf>
    <xf numFmtId="1" fontId="8" fillId="7" borderId="1" xfId="6" applyNumberFormat="1" applyFont="1" applyFill="1" applyBorder="1" applyAlignment="1">
      <alignment horizontal="center" vertical="center" wrapText="1"/>
    </xf>
    <xf numFmtId="1" fontId="7" fillId="2" borderId="0" xfId="6" applyNumberFormat="1" applyFill="1" applyAlignment="1">
      <alignment horizontal="center" vertical="center"/>
    </xf>
    <xf numFmtId="0" fontId="0" fillId="0" borderId="1" xfId="0" applyBorder="1" applyAlignment="1">
      <alignment horizontal="left" vertical="center"/>
    </xf>
    <xf numFmtId="0" fontId="0" fillId="0" borderId="1" xfId="0" applyBorder="1" applyAlignment="1">
      <alignment horizontal="left" vertical="center" wrapText="1"/>
    </xf>
    <xf numFmtId="177" fontId="0" fillId="2" borderId="0" xfId="0" applyNumberFormat="1" applyFill="1" applyAlignment="1">
      <alignment vertical="center"/>
    </xf>
    <xf numFmtId="177" fontId="0" fillId="2" borderId="0" xfId="0" applyNumberFormat="1" applyFill="1" applyAlignment="1">
      <alignment horizontal="center" vertical="center"/>
    </xf>
    <xf numFmtId="49" fontId="22" fillId="8" borderId="1" xfId="0" applyNumberFormat="1" applyFont="1" applyFill="1" applyBorder="1" applyAlignment="1" applyProtection="1">
      <alignment horizontal="center" vertical="center" wrapText="1"/>
      <protection locked="0"/>
    </xf>
    <xf numFmtId="49" fontId="22" fillId="0" borderId="1" xfId="0" quotePrefix="1" applyNumberFormat="1" applyFont="1" applyBorder="1" applyAlignment="1" applyProtection="1">
      <alignment horizontal="center" vertical="center" wrapText="1"/>
      <protection locked="0"/>
    </xf>
    <xf numFmtId="179" fontId="23" fillId="18" borderId="1" xfId="0" applyNumberFormat="1" applyFont="1" applyFill="1" applyBorder="1" applyAlignment="1" applyProtection="1">
      <alignment horizontal="center" vertical="center"/>
      <protection locked="0"/>
    </xf>
    <xf numFmtId="179" fontId="22" fillId="19" borderId="1" xfId="0" applyNumberFormat="1" applyFont="1" applyFill="1" applyBorder="1" applyAlignment="1" applyProtection="1">
      <alignment horizontal="center" vertical="center"/>
      <protection locked="0"/>
    </xf>
    <xf numFmtId="179" fontId="23" fillId="20" borderId="1" xfId="0" applyNumberFormat="1" applyFont="1" applyFill="1" applyBorder="1" applyAlignment="1" applyProtection="1">
      <alignment horizontal="center" vertical="center"/>
      <protection locked="0"/>
    </xf>
    <xf numFmtId="180" fontId="22" fillId="10" borderId="1" xfId="0" applyNumberFormat="1" applyFont="1" applyFill="1" applyBorder="1" applyAlignment="1" applyProtection="1">
      <alignment horizontal="center" vertical="center"/>
      <protection locked="0"/>
    </xf>
    <xf numFmtId="180" fontId="22" fillId="3" borderId="1" xfId="0" applyNumberFormat="1" applyFont="1" applyFill="1" applyBorder="1" applyAlignment="1" applyProtection="1">
      <alignment horizontal="center" vertical="center"/>
      <protection locked="0"/>
    </xf>
    <xf numFmtId="179" fontId="22" fillId="3" borderId="1" xfId="0" applyNumberFormat="1" applyFont="1" applyFill="1" applyBorder="1" applyAlignment="1" applyProtection="1">
      <alignment horizontal="center" vertical="center"/>
      <protection locked="0"/>
    </xf>
    <xf numFmtId="49" fontId="22" fillId="0" borderId="1" xfId="0" applyNumberFormat="1" applyFont="1" applyBorder="1" applyAlignment="1" applyProtection="1">
      <alignment horizontal="center" vertical="center" wrapText="1"/>
      <protection locked="0"/>
    </xf>
    <xf numFmtId="3" fontId="22" fillId="0" borderId="1" xfId="0" quotePrefix="1" applyNumberFormat="1" applyFont="1" applyBorder="1" applyAlignment="1" applyProtection="1">
      <alignment horizontal="center" vertical="center" wrapText="1"/>
      <protection locked="0"/>
    </xf>
    <xf numFmtId="180" fontId="22" fillId="10" borderId="1" xfId="0" applyNumberFormat="1" applyFont="1" applyFill="1" applyBorder="1" applyAlignment="1">
      <alignment horizontal="center" vertical="center"/>
    </xf>
    <xf numFmtId="179" fontId="22" fillId="9" borderId="1" xfId="0" applyNumberFormat="1" applyFont="1" applyFill="1" applyBorder="1" applyAlignment="1" applyProtection="1">
      <alignment horizontal="center" vertical="center"/>
      <protection locked="0"/>
    </xf>
    <xf numFmtId="179" fontId="23" fillId="21" borderId="1" xfId="0" applyNumberFormat="1" applyFont="1" applyFill="1" applyBorder="1" applyAlignment="1" applyProtection="1">
      <alignment horizontal="center" vertical="center"/>
      <protection locked="0"/>
    </xf>
    <xf numFmtId="179" fontId="22" fillId="22" borderId="1" xfId="0" applyNumberFormat="1" applyFont="1" applyFill="1" applyBorder="1" applyAlignment="1" applyProtection="1">
      <alignment horizontal="center" vertical="center"/>
      <protection locked="0"/>
    </xf>
    <xf numFmtId="0" fontId="34" fillId="0" borderId="1" xfId="16" applyFont="1" applyBorder="1" applyAlignment="1">
      <alignment horizontal="center" vertical="center" wrapText="1"/>
    </xf>
    <xf numFmtId="180" fontId="22" fillId="3" borderId="1" xfId="0" applyNumberFormat="1" applyFont="1" applyFill="1" applyBorder="1" applyAlignment="1">
      <alignment horizontal="center" vertical="center"/>
    </xf>
    <xf numFmtId="0" fontId="16" fillId="8" borderId="1" xfId="0" applyFont="1" applyFill="1" applyBorder="1" applyAlignment="1" applyProtection="1">
      <alignment horizontal="center" vertical="center"/>
      <protection locked="0"/>
    </xf>
    <xf numFmtId="3" fontId="16" fillId="8" borderId="1" xfId="0" applyNumberFormat="1" applyFont="1" applyFill="1" applyBorder="1" applyAlignment="1" applyProtection="1">
      <alignment horizontal="center" vertical="center"/>
      <protection locked="0"/>
    </xf>
    <xf numFmtId="181" fontId="16" fillId="8" borderId="1" xfId="0" applyNumberFormat="1" applyFont="1" applyFill="1" applyBorder="1" applyAlignment="1" applyProtection="1">
      <alignment horizontal="center" vertical="center"/>
      <protection locked="0"/>
    </xf>
    <xf numFmtId="3" fontId="16" fillId="22" borderId="1" xfId="0" applyNumberFormat="1" applyFont="1" applyFill="1" applyBorder="1" applyAlignment="1" applyProtection="1">
      <alignment horizontal="center" vertical="center"/>
      <protection locked="0"/>
    </xf>
    <xf numFmtId="181" fontId="22" fillId="8" borderId="1" xfId="0" applyNumberFormat="1" applyFont="1" applyFill="1" applyBorder="1" applyAlignment="1" applyProtection="1">
      <alignment horizontal="center" vertical="center"/>
      <protection locked="0"/>
    </xf>
    <xf numFmtId="0" fontId="7" fillId="0" borderId="0" xfId="0" quotePrefix="1" applyFont="1" applyAlignment="1">
      <alignment horizontal="left" wrapText="1"/>
    </xf>
    <xf numFmtId="0" fontId="21" fillId="0" borderId="0" xfId="0" quotePrefix="1" applyFont="1" applyAlignment="1">
      <alignment horizontal="left" vertical="top" wrapText="1"/>
    </xf>
    <xf numFmtId="0" fontId="7" fillId="0" borderId="0" xfId="0" quotePrefix="1"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16" fillId="0" borderId="0" xfId="0" quotePrefix="1" applyFont="1" applyAlignment="1">
      <alignment horizontal="left" vertical="top" wrapText="1"/>
    </xf>
    <xf numFmtId="49" fontId="12" fillId="6" borderId="0" xfId="1" applyNumberFormat="1" applyFill="1" applyAlignment="1" applyProtection="1">
      <alignment horizontal="center" vertical="center" wrapText="1"/>
      <protection locked="0"/>
    </xf>
    <xf numFmtId="49" fontId="12" fillId="6" borderId="0" xfId="1" applyNumberFormat="1" applyFill="1" applyAlignment="1" applyProtection="1">
      <alignment horizontal="left" vertical="center" wrapText="1"/>
      <protection locked="0"/>
    </xf>
    <xf numFmtId="0" fontId="7" fillId="2" borderId="8" xfId="6" quotePrefix="1" applyFill="1" applyBorder="1" applyAlignment="1">
      <alignment horizontal="center" vertical="center" wrapText="1"/>
    </xf>
    <xf numFmtId="0" fontId="31" fillId="35" borderId="11" xfId="15" quotePrefix="1" applyBorder="1" applyAlignment="1">
      <alignment horizontal="left" vertical="top" wrapText="1"/>
    </xf>
    <xf numFmtId="0" fontId="31" fillId="35" borderId="8" xfId="15" quotePrefix="1" applyBorder="1" applyAlignment="1">
      <alignment horizontal="left" vertical="top" wrapText="1"/>
    </xf>
    <xf numFmtId="0" fontId="18" fillId="6" borderId="1" xfId="1" applyNumberFormat="1" applyFont="1" applyFill="1" applyBorder="1" applyAlignment="1">
      <alignment horizontal="center" vertical="center" wrapText="1"/>
    </xf>
    <xf numFmtId="0" fontId="7" fillId="0" borderId="15" xfId="0" applyFont="1" applyBorder="1" applyAlignment="1">
      <alignment horizontal="left" vertical="center" wrapText="1"/>
    </xf>
    <xf numFmtId="0" fontId="8" fillId="0" borderId="15" xfId="0" applyFont="1" applyBorder="1" applyAlignment="1">
      <alignment horizontal="left" vertical="center" wrapText="1"/>
    </xf>
    <xf numFmtId="172" fontId="22" fillId="19" borderId="3" xfId="0" applyNumberFormat="1" applyFont="1" applyFill="1" applyBorder="1" applyAlignment="1" applyProtection="1">
      <alignment horizontal="center" vertical="center"/>
      <protection locked="0"/>
    </xf>
    <xf numFmtId="172" fontId="22" fillId="19" borderId="5" xfId="0" applyNumberFormat="1" applyFont="1" applyFill="1" applyBorder="1" applyAlignment="1" applyProtection="1">
      <alignment horizontal="center" vertical="center"/>
      <protection locked="0"/>
    </xf>
    <xf numFmtId="0" fontId="7" fillId="0" borderId="1" xfId="0" applyFont="1" applyBorder="1" applyAlignment="1">
      <alignment horizontal="center" vertical="center" wrapText="1"/>
    </xf>
    <xf numFmtId="0" fontId="8" fillId="7" borderId="3" xfId="0" applyFont="1" applyFill="1" applyBorder="1" applyAlignment="1" applyProtection="1">
      <alignment horizontal="center" vertical="center" wrapText="1"/>
      <protection locked="0"/>
    </xf>
    <xf numFmtId="0" fontId="8" fillId="7" borderId="5" xfId="0" applyFont="1" applyFill="1" applyBorder="1" applyAlignment="1" applyProtection="1">
      <alignment horizontal="center" vertical="center" wrapText="1"/>
      <protection locked="0"/>
    </xf>
    <xf numFmtId="0" fontId="8" fillId="0" borderId="1"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4" borderId="3" xfId="0" applyFont="1" applyFill="1" applyBorder="1" applyAlignment="1">
      <alignment horizontal="center" vertical="center" wrapText="1"/>
    </xf>
    <xf numFmtId="0" fontId="7" fillId="4" borderId="5" xfId="0" applyFont="1" applyFill="1" applyBorder="1" applyAlignment="1">
      <alignment horizontal="center" vertical="center" wrapText="1"/>
    </xf>
    <xf numFmtId="49" fontId="7" fillId="9" borderId="3" xfId="0" applyNumberFormat="1" applyFont="1" applyFill="1" applyBorder="1" applyAlignment="1">
      <alignment horizontal="center" vertical="center" wrapText="1"/>
    </xf>
    <xf numFmtId="0" fontId="0" fillId="0" borderId="4" xfId="0"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7" fillId="2" borderId="8" xfId="6" quotePrefix="1" applyFill="1" applyBorder="1" applyAlignment="1">
      <alignment horizontal="left" vertical="center" wrapText="1"/>
    </xf>
    <xf numFmtId="0" fontId="7" fillId="2" borderId="8" xfId="0" quotePrefix="1" applyFont="1" applyFill="1" applyBorder="1" applyAlignment="1">
      <alignment horizontal="left" vertical="center" wrapText="1"/>
    </xf>
    <xf numFmtId="0" fontId="18" fillId="6" borderId="3" xfId="1" applyNumberFormat="1" applyFont="1" applyFill="1" applyBorder="1" applyAlignment="1">
      <alignment horizontal="center" vertical="center" wrapText="1"/>
    </xf>
    <xf numFmtId="0" fontId="18" fillId="6" borderId="4" xfId="1" applyNumberFormat="1" applyFont="1" applyFill="1" applyBorder="1" applyAlignment="1">
      <alignment horizontal="center" vertical="center" wrapText="1"/>
    </xf>
    <xf numFmtId="0" fontId="18" fillId="6" borderId="5" xfId="1" applyNumberFormat="1" applyFont="1" applyFill="1" applyBorder="1" applyAlignment="1">
      <alignment horizontal="center" vertical="center" wrapText="1"/>
    </xf>
    <xf numFmtId="0" fontId="26" fillId="18" borderId="3" xfId="0" applyFont="1" applyFill="1" applyBorder="1" applyAlignment="1" applyProtection="1">
      <alignment horizontal="center" vertical="center" wrapText="1"/>
      <protection locked="0"/>
    </xf>
    <xf numFmtId="0" fontId="26" fillId="18" borderId="4" xfId="0" applyFont="1" applyFill="1" applyBorder="1" applyAlignment="1" applyProtection="1">
      <alignment horizontal="center" vertical="center" wrapText="1"/>
      <protection locked="0"/>
    </xf>
    <xf numFmtId="0" fontId="26" fillId="18" borderId="5"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8" fillId="0" borderId="17" xfId="0" applyFont="1" applyBorder="1" applyAlignment="1">
      <alignment horizontal="left" vertical="center" wrapText="1"/>
    </xf>
    <xf numFmtId="0" fontId="8" fillId="0" borderId="18" xfId="0" applyFont="1" applyBorder="1" applyAlignment="1">
      <alignment horizontal="left" vertical="center" wrapText="1"/>
    </xf>
    <xf numFmtId="0" fontId="8" fillId="0" borderId="19" xfId="0" applyFont="1" applyBorder="1" applyAlignment="1">
      <alignment horizontal="left" vertical="center" wrapText="1"/>
    </xf>
    <xf numFmtId="0" fontId="35" fillId="0" borderId="24" xfId="0" applyFont="1" applyBorder="1" applyAlignment="1">
      <alignment horizontal="center" vertical="center" wrapText="1"/>
    </xf>
    <xf numFmtId="0" fontId="35" fillId="0" borderId="23" xfId="0" applyFont="1" applyBorder="1" applyAlignment="1">
      <alignment horizontal="center" vertical="center" wrapText="1"/>
    </xf>
    <xf numFmtId="172" fontId="35" fillId="0" borderId="25" xfId="0" applyNumberFormat="1" applyFont="1" applyBorder="1" applyAlignment="1">
      <alignment horizontal="center" vertical="center" wrapText="1"/>
    </xf>
    <xf numFmtId="0" fontId="35" fillId="0" borderId="26" xfId="0" applyFont="1" applyBorder="1" applyAlignment="1">
      <alignment horizontal="center" vertical="center" wrapText="1"/>
    </xf>
    <xf numFmtId="0" fontId="35" fillId="0" borderId="0" xfId="0" applyFont="1" applyAlignment="1">
      <alignment horizontal="center" vertical="center" wrapText="1"/>
    </xf>
    <xf numFmtId="172" fontId="35" fillId="0" borderId="27" xfId="0" applyNumberFormat="1" applyFont="1" applyBorder="1" applyAlignment="1">
      <alignment horizontal="center" vertical="center" wrapText="1"/>
    </xf>
    <xf numFmtId="0" fontId="35" fillId="0" borderId="11" xfId="0" applyFont="1" applyBorder="1" applyAlignment="1">
      <alignment horizontal="center" vertical="center" wrapText="1"/>
    </xf>
    <xf numFmtId="0" fontId="35" fillId="0" borderId="8" xfId="0" applyFont="1" applyBorder="1" applyAlignment="1">
      <alignment horizontal="center" vertical="center" wrapText="1"/>
    </xf>
    <xf numFmtId="172" fontId="35" fillId="0" borderId="12" xfId="0" applyNumberFormat="1" applyFont="1" applyBorder="1" applyAlignment="1">
      <alignment horizontal="center" vertical="center" wrapText="1"/>
    </xf>
    <xf numFmtId="0" fontId="10" fillId="0" borderId="1" xfId="0" applyFont="1" applyBorder="1" applyAlignment="1">
      <alignment vertical="top" wrapText="1"/>
    </xf>
    <xf numFmtId="0" fontId="8" fillId="7" borderId="1" xfId="0" applyFont="1" applyFill="1" applyBorder="1" applyAlignment="1">
      <alignment horizontal="center" vertical="center" wrapText="1"/>
    </xf>
    <xf numFmtId="0" fontId="7" fillId="0" borderId="3" xfId="6" applyBorder="1" applyAlignment="1">
      <alignment horizontal="center" vertical="center" wrapText="1"/>
    </xf>
    <xf numFmtId="0" fontId="7" fillId="0" borderId="4" xfId="6" applyBorder="1" applyAlignment="1">
      <alignment horizontal="center" vertical="center" wrapText="1"/>
    </xf>
    <xf numFmtId="0" fontId="7" fillId="0" borderId="5" xfId="6" applyBorder="1" applyAlignment="1">
      <alignment horizontal="center" vertical="center" wrapText="1"/>
    </xf>
    <xf numFmtId="0" fontId="7" fillId="0" borderId="20" xfId="6" applyBorder="1" applyAlignment="1">
      <alignment horizontal="center" vertical="center" wrapText="1"/>
    </xf>
    <xf numFmtId="0" fontId="7" fillId="0" borderId="21" xfId="6" applyBorder="1" applyAlignment="1">
      <alignment horizontal="center" vertical="center" wrapText="1"/>
    </xf>
    <xf numFmtId="0" fontId="7" fillId="0" borderId="22" xfId="6" applyBorder="1" applyAlignment="1">
      <alignment horizontal="center" vertical="center" wrapText="1"/>
    </xf>
    <xf numFmtId="0" fontId="7" fillId="0" borderId="17" xfId="6" applyBorder="1" applyAlignment="1">
      <alignment horizontal="center" vertical="center" wrapText="1"/>
    </xf>
    <xf numFmtId="0" fontId="7" fillId="0" borderId="19" xfId="6" applyBorder="1" applyAlignment="1">
      <alignment horizontal="center" vertical="center" wrapText="1"/>
    </xf>
    <xf numFmtId="0" fontId="8" fillId="0" borderId="20" xfId="6" applyFont="1" applyBorder="1" applyAlignment="1">
      <alignment horizontal="left" vertical="center" wrapText="1"/>
    </xf>
    <xf numFmtId="0" fontId="8" fillId="0" borderId="22" xfId="6" applyFont="1" applyBorder="1" applyAlignment="1">
      <alignment horizontal="left" vertical="center" wrapText="1"/>
    </xf>
    <xf numFmtId="0" fontId="31" fillId="35" borderId="11" xfId="15" quotePrefix="1" applyBorder="1" applyAlignment="1" applyProtection="1">
      <alignment horizontal="left" vertical="center" wrapText="1"/>
    </xf>
    <xf numFmtId="0" fontId="31" fillId="35" borderId="8" xfId="15" quotePrefix="1" applyBorder="1" applyAlignment="1" applyProtection="1">
      <alignment horizontal="left" vertical="center" wrapText="1"/>
    </xf>
    <xf numFmtId="0" fontId="31" fillId="35" borderId="11" xfId="15" quotePrefix="1" applyBorder="1" applyAlignment="1" applyProtection="1">
      <alignment horizontal="center" vertical="center" wrapText="1"/>
    </xf>
    <xf numFmtId="0" fontId="31" fillId="35" borderId="8" xfId="15" quotePrefix="1" applyBorder="1" applyAlignment="1" applyProtection="1">
      <alignment horizontal="center" vertical="center" wrapText="1"/>
    </xf>
    <xf numFmtId="0" fontId="31" fillId="35" borderId="12" xfId="15" quotePrefix="1" applyBorder="1" applyAlignment="1" applyProtection="1">
      <alignment horizontal="center" vertical="center" wrapText="1"/>
    </xf>
    <xf numFmtId="0" fontId="18" fillId="6" borderId="1" xfId="1" applyNumberFormat="1" applyFont="1" applyFill="1" applyBorder="1" applyAlignment="1" applyProtection="1">
      <alignment horizontal="center" vertical="center" wrapText="1"/>
    </xf>
    <xf numFmtId="0" fontId="8" fillId="0" borderId="3" xfId="6" applyFont="1" applyBorder="1" applyAlignment="1">
      <alignment horizontal="center" vertical="center" wrapText="1"/>
    </xf>
    <xf numFmtId="0" fontId="8" fillId="0" borderId="5" xfId="6" applyFont="1" applyBorder="1" applyAlignment="1">
      <alignment horizontal="center" vertical="center" wrapText="1"/>
    </xf>
    <xf numFmtId="0" fontId="7" fillId="0" borderId="8" xfId="0" applyFont="1" applyBorder="1" applyAlignment="1">
      <alignment horizontal="left" vertical="center" wrapText="1"/>
    </xf>
    <xf numFmtId="0" fontId="0" fillId="0" borderId="8" xfId="0" applyBorder="1" applyAlignment="1">
      <alignment horizontal="left" vertical="center" wrapText="1"/>
    </xf>
    <xf numFmtId="0" fontId="7" fillId="0" borderId="3" xfId="0" applyFont="1" applyBorder="1" applyAlignment="1">
      <alignment vertical="top" wrapText="1"/>
    </xf>
    <xf numFmtId="0" fontId="7" fillId="0" borderId="4" xfId="0" applyFont="1" applyBorder="1" applyAlignment="1">
      <alignment vertical="top" wrapText="1"/>
    </xf>
    <xf numFmtId="0" fontId="7" fillId="0" borderId="5" xfId="0" applyFont="1" applyBorder="1" applyAlignment="1">
      <alignment vertical="top" wrapText="1"/>
    </xf>
    <xf numFmtId="0" fontId="8" fillId="7" borderId="6" xfId="0" applyFont="1" applyFill="1" applyBorder="1" applyAlignment="1" applyProtection="1">
      <alignment horizontal="center" vertical="center" wrapText="1"/>
      <protection locked="0"/>
    </xf>
    <xf numFmtId="0" fontId="8" fillId="7" borderId="2" xfId="0" applyFont="1" applyFill="1" applyBorder="1" applyAlignment="1" applyProtection="1">
      <alignment horizontal="center" vertical="center" wrapText="1"/>
      <protection locked="0"/>
    </xf>
    <xf numFmtId="0" fontId="7" fillId="2" borderId="0" xfId="0" quotePrefix="1" applyFont="1" applyFill="1" applyAlignment="1">
      <alignment horizontal="center" vertical="center" wrapText="1"/>
    </xf>
    <xf numFmtId="0" fontId="0" fillId="2" borderId="0" xfId="0" quotePrefix="1" applyFill="1" applyAlignment="1">
      <alignment horizontal="center" vertical="center" wrapText="1"/>
    </xf>
    <xf numFmtId="0" fontId="31" fillId="17" borderId="0" xfId="15" quotePrefix="1" applyFill="1" applyBorder="1" applyAlignment="1">
      <alignment horizontal="left" vertical="top" wrapText="1"/>
    </xf>
    <xf numFmtId="0" fontId="0" fillId="2" borderId="0" xfId="0" applyFill="1" applyAlignment="1">
      <alignment horizontal="left" vertical="center"/>
    </xf>
    <xf numFmtId="0" fontId="0" fillId="2" borderId="23" xfId="0" applyFill="1" applyBorder="1" applyAlignment="1">
      <alignment horizontal="left" vertical="center"/>
    </xf>
    <xf numFmtId="0" fontId="8" fillId="7" borderId="6" xfId="0" applyFont="1" applyFill="1" applyBorder="1" applyAlignment="1" applyProtection="1">
      <alignment vertical="center" wrapText="1"/>
      <protection locked="0"/>
    </xf>
    <xf numFmtId="0" fontId="8" fillId="7" borderId="13" xfId="0" applyFont="1" applyFill="1" applyBorder="1" applyAlignment="1" applyProtection="1">
      <alignment vertical="center" wrapText="1"/>
      <protection locked="0"/>
    </xf>
    <xf numFmtId="0" fontId="8" fillId="7" borderId="2" xfId="0" applyFont="1" applyFill="1" applyBorder="1" applyAlignment="1" applyProtection="1">
      <alignment vertical="center" wrapText="1"/>
      <protection locked="0"/>
    </xf>
    <xf numFmtId="0" fontId="8" fillId="7" borderId="6" xfId="0" applyFont="1" applyFill="1" applyBorder="1" applyAlignment="1" applyProtection="1">
      <alignment vertical="center"/>
      <protection locked="0"/>
    </xf>
    <xf numFmtId="0" fontId="8" fillId="7" borderId="13" xfId="0" applyFont="1" applyFill="1" applyBorder="1" applyAlignment="1" applyProtection="1">
      <alignment vertical="center"/>
      <protection locked="0"/>
    </xf>
    <xf numFmtId="0" fontId="8" fillId="7" borderId="2" xfId="0" applyFont="1" applyFill="1" applyBorder="1" applyAlignment="1" applyProtection="1">
      <alignment vertical="center"/>
      <protection locked="0"/>
    </xf>
    <xf numFmtId="0" fontId="27" fillId="6" borderId="3" xfId="1" applyNumberFormat="1" applyFont="1" applyFill="1" applyBorder="1" applyAlignment="1" applyProtection="1">
      <alignment horizontal="center" vertical="center" wrapText="1"/>
    </xf>
    <xf numFmtId="0" fontId="27" fillId="6" borderId="4" xfId="1" applyNumberFormat="1" applyFont="1" applyFill="1" applyBorder="1" applyAlignment="1" applyProtection="1">
      <alignment horizontal="center" vertical="center" wrapText="1"/>
    </xf>
    <xf numFmtId="0" fontId="27" fillId="6" borderId="5" xfId="1" applyNumberFormat="1" applyFont="1" applyFill="1" applyBorder="1" applyAlignment="1" applyProtection="1">
      <alignment horizontal="center" vertical="center" wrapText="1"/>
    </xf>
    <xf numFmtId="0" fontId="8" fillId="7" borderId="3" xfId="0" applyFont="1" applyFill="1" applyBorder="1" applyAlignment="1">
      <alignment horizontal="left" vertical="center" wrapText="1"/>
    </xf>
    <xf numFmtId="0" fontId="8" fillId="7" borderId="4" xfId="0" applyFont="1" applyFill="1" applyBorder="1" applyAlignment="1">
      <alignment horizontal="left" vertical="center" wrapText="1"/>
    </xf>
    <xf numFmtId="0" fontId="8" fillId="7" borderId="5" xfId="0" applyFont="1" applyFill="1" applyBorder="1" applyAlignment="1">
      <alignment horizontal="left" vertical="center" wrapText="1"/>
    </xf>
    <xf numFmtId="0" fontId="27" fillId="6" borderId="3" xfId="1" applyNumberFormat="1" applyFont="1" applyFill="1" applyBorder="1" applyAlignment="1" applyProtection="1">
      <alignment horizontal="left" vertical="center" wrapText="1"/>
    </xf>
    <xf numFmtId="0" fontId="27" fillId="6" borderId="4" xfId="1" applyNumberFormat="1" applyFont="1" applyFill="1" applyBorder="1" applyAlignment="1" applyProtection="1">
      <alignment horizontal="left" vertical="center" wrapText="1"/>
    </xf>
    <xf numFmtId="0" fontId="27" fillId="6" borderId="5" xfId="1" applyNumberFormat="1" applyFont="1" applyFill="1" applyBorder="1" applyAlignment="1" applyProtection="1">
      <alignment horizontal="left" vertical="center" wrapText="1"/>
    </xf>
    <xf numFmtId="0" fontId="7" fillId="0" borderId="0" xfId="0" quotePrefix="1" applyFont="1" applyAlignment="1">
      <alignment horizontal="left" vertical="top" wrapText="1"/>
    </xf>
    <xf numFmtId="0" fontId="7" fillId="0" borderId="0" xfId="0" quotePrefix="1" applyFont="1" applyAlignment="1">
      <alignment horizontal="left"/>
    </xf>
    <xf numFmtId="164" fontId="22" fillId="9" borderId="1" xfId="0" applyNumberFormat="1" applyFont="1" applyFill="1" applyBorder="1" applyAlignment="1" applyProtection="1">
      <alignment horizontal="center" vertical="center"/>
      <protection locked="0"/>
    </xf>
    <xf numFmtId="164" fontId="22" fillId="37" borderId="1" xfId="0" applyNumberFormat="1" applyFont="1" applyFill="1" applyBorder="1" applyAlignment="1">
      <alignment horizontal="center" vertical="center"/>
    </xf>
    <xf numFmtId="164" fontId="22" fillId="3" borderId="1" xfId="0" applyNumberFormat="1" applyFont="1" applyFill="1" applyBorder="1" applyAlignment="1">
      <alignment horizontal="center" vertical="center"/>
    </xf>
  </cellXfs>
  <cellStyles count="22">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2" xfId="7" xr:uid="{00000000-0005-0000-0000-000008000000}"/>
    <cellStyle name="Comma 2 2" xfId="20" xr:uid="{00000000-0005-0000-0000-000009000000}"/>
    <cellStyle name="Heading 2" xfId="4" builtinId="17"/>
    <cellStyle name="Heading 3" xfId="5" builtinId="18"/>
    <cellStyle name="Heading 4" xfId="1" builtinId="19"/>
    <cellStyle name="Hyperlink" xfId="3" builtinId="8"/>
    <cellStyle name="Input" xfId="2" builtinId="20"/>
    <cellStyle name="Neutral" xfId="15" builtinId="28"/>
    <cellStyle name="Normal" xfId="0" builtinId="0"/>
    <cellStyle name="Normal 2" xfId="6" xr:uid="{00000000-0005-0000-0000-000011000000}"/>
    <cellStyle name="Normal 3" xfId="14" xr:uid="{00000000-0005-0000-0000-000012000000}"/>
    <cellStyle name="Normal 3 2" xfId="21" xr:uid="{00000000-0005-0000-0000-000013000000}"/>
    <cellStyle name="Normal_Sheet1" xfId="16" xr:uid="{00000000-0005-0000-0000-000014000000}"/>
    <cellStyle name="Text_CEPATNEI" xfId="19" xr:uid="{00000000-0005-0000-0000-000015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_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Annex 1 LV, HV and UMS charges"/>
      <sheetName val="Annex 2 EHV charges"/>
      <sheetName val="Annex 2a Import"/>
      <sheetName val="Annex 2b Export"/>
      <sheetName val="Annex 3 Preserved charges"/>
      <sheetName val="Annex 4 LDNO charges"/>
      <sheetName val="Annex 5 LLFs"/>
      <sheetName val="Annex 6 New or Amended EHV"/>
      <sheetName val="Annex 7 Pass-Through Costs"/>
      <sheetName val="Nodal prices"/>
      <sheetName val="SSC unit rate lookup"/>
      <sheetName val=" Residual Charging Bandings"/>
      <sheetName val="Charge Calculator"/>
    </sheetNames>
    <sheetDataSet>
      <sheetData sheetId="0"/>
      <sheetData sheetId="1">
        <row r="13">
          <cell r="A13" t="str">
            <v>Tariff name</v>
          </cell>
          <cell r="B13" t="str">
            <v>Open LLFCs</v>
          </cell>
          <cell r="C13" t="str">
            <v>PCs</v>
          </cell>
        </row>
        <row r="14">
          <cell r="A14" t="str">
            <v>Domestic Aggregated with Residual</v>
          </cell>
          <cell r="B14" t="str">
            <v>1, 3, 246</v>
          </cell>
          <cell r="C14" t="str">
            <v>0, 1, 2</v>
          </cell>
        </row>
        <row r="15">
          <cell r="A15" t="str">
            <v>Domestic Aggregated (Related MPAN)</v>
          </cell>
          <cell r="B15">
            <v>11</v>
          </cell>
          <cell r="C15" t="str">
            <v>2</v>
          </cell>
        </row>
        <row r="16">
          <cell r="A16" t="str">
            <v>Non-Domestic Aggregated No Residual</v>
          </cell>
          <cell r="B16" t="str">
            <v>N10, N20, N30</v>
          </cell>
          <cell r="C16" t="str">
            <v>0, 3, 4, 5-8</v>
          </cell>
        </row>
        <row r="17">
          <cell r="A17" t="str">
            <v>Non-Domestic Aggregated Band 1</v>
          </cell>
          <cell r="B17" t="str">
            <v>13, 37, 81, 80, 247, 90</v>
          </cell>
          <cell r="C17" t="str">
            <v>0, 3, 4, 5-8</v>
          </cell>
        </row>
        <row r="18">
          <cell r="A18" t="str">
            <v>Non-Domestic Aggregated Band 2</v>
          </cell>
          <cell r="B18" t="str">
            <v>N12, N22, N32</v>
          </cell>
          <cell r="C18" t="str">
            <v>0, 3, 4, 5-8</v>
          </cell>
        </row>
        <row r="19">
          <cell r="A19" t="str">
            <v>Non-Domestic Aggregated Band 3</v>
          </cell>
          <cell r="B19" t="str">
            <v>N13, N23, N33</v>
          </cell>
          <cell r="C19" t="str">
            <v>0, 3, 4, 5-8</v>
          </cell>
        </row>
        <row r="20">
          <cell r="A20" t="str">
            <v>Non-Domestic Aggregated Band 4</v>
          </cell>
          <cell r="B20" t="str">
            <v>N14, N24, N34</v>
          </cell>
          <cell r="C20" t="str">
            <v>0, 3, 4, 5-8</v>
          </cell>
        </row>
        <row r="21">
          <cell r="A21" t="str">
            <v>Non-Domestic Aggregated (related MPAN)</v>
          </cell>
          <cell r="B21">
            <v>901</v>
          </cell>
          <cell r="C21" t="str">
            <v>4</v>
          </cell>
        </row>
        <row r="22">
          <cell r="A22" t="str">
            <v>LV Site Specific No Residual</v>
          </cell>
          <cell r="B22" t="str">
            <v>L00, LST</v>
          </cell>
          <cell r="C22">
            <v>0</v>
          </cell>
        </row>
        <row r="23">
          <cell r="A23" t="str">
            <v>LV Site Specific Band 1</v>
          </cell>
          <cell r="B23" t="str">
            <v>58, 990</v>
          </cell>
          <cell r="C23">
            <v>0</v>
          </cell>
        </row>
        <row r="24">
          <cell r="A24" t="str">
            <v>LV Site Specific Band 2</v>
          </cell>
          <cell r="B24" t="str">
            <v>L02</v>
          </cell>
          <cell r="C24">
            <v>0</v>
          </cell>
        </row>
        <row r="25">
          <cell r="A25" t="str">
            <v>LV Site Specific Band 3</v>
          </cell>
          <cell r="B25" t="str">
            <v>L03</v>
          </cell>
          <cell r="C25">
            <v>0</v>
          </cell>
        </row>
        <row r="26">
          <cell r="A26" t="str">
            <v>LV Site Specific Band 4</v>
          </cell>
          <cell r="B26" t="str">
            <v>L04</v>
          </cell>
          <cell r="C26">
            <v>0</v>
          </cell>
        </row>
        <row r="27">
          <cell r="A27" t="str">
            <v>LV Sub Site Specific No Residual</v>
          </cell>
          <cell r="B27" t="str">
            <v>S00, SST</v>
          </cell>
          <cell r="C27">
            <v>0</v>
          </cell>
        </row>
        <row r="28">
          <cell r="A28" t="str">
            <v>LV Sub Site Specific Band 1</v>
          </cell>
          <cell r="B28">
            <v>59</v>
          </cell>
          <cell r="C28">
            <v>0</v>
          </cell>
        </row>
        <row r="29">
          <cell r="A29" t="str">
            <v>LV Sub Site Specific Band 2</v>
          </cell>
          <cell r="B29" t="str">
            <v>S02</v>
          </cell>
          <cell r="C29">
            <v>0</v>
          </cell>
        </row>
        <row r="30">
          <cell r="A30" t="str">
            <v>LV Sub Site Specific Band 3</v>
          </cell>
          <cell r="B30" t="str">
            <v>S03</v>
          </cell>
          <cell r="C30">
            <v>0</v>
          </cell>
        </row>
        <row r="31">
          <cell r="A31" t="str">
            <v>LV Sub Site Specific Band 4</v>
          </cell>
          <cell r="B31" t="str">
            <v>S04</v>
          </cell>
          <cell r="C31">
            <v>0</v>
          </cell>
        </row>
        <row r="32">
          <cell r="A32" t="str">
            <v>HV Site Specific No Residual</v>
          </cell>
          <cell r="B32" t="str">
            <v>H00, HST</v>
          </cell>
          <cell r="C32">
            <v>0</v>
          </cell>
        </row>
        <row r="33">
          <cell r="A33" t="str">
            <v>HV Site Specific Band 1</v>
          </cell>
          <cell r="B33" t="str">
            <v>60, 991</v>
          </cell>
          <cell r="C33">
            <v>0</v>
          </cell>
        </row>
        <row r="34">
          <cell r="A34" t="str">
            <v>HV Site Specific Band 2</v>
          </cell>
          <cell r="B34" t="str">
            <v>H02</v>
          </cell>
          <cell r="C34">
            <v>0</v>
          </cell>
        </row>
        <row r="35">
          <cell r="A35" t="str">
            <v>HV Site Specific Band 3</v>
          </cell>
          <cell r="B35" t="str">
            <v>H03</v>
          </cell>
          <cell r="C35">
            <v>0</v>
          </cell>
        </row>
        <row r="36">
          <cell r="A36" t="str">
            <v>HV Site Specific Band 4</v>
          </cell>
          <cell r="B36" t="str">
            <v>H04</v>
          </cell>
          <cell r="C36">
            <v>0</v>
          </cell>
        </row>
        <row r="37">
          <cell r="A37" t="str">
            <v>Unmetered Supplies</v>
          </cell>
          <cell r="B37" t="str">
            <v>800, 801, 802, 803, 804</v>
          </cell>
          <cell r="C37" t="str">
            <v>0, 1 or 8</v>
          </cell>
        </row>
        <row r="38">
          <cell r="A38" t="str">
            <v>LV Generation Aggregated</v>
          </cell>
          <cell r="B38">
            <v>986</v>
          </cell>
          <cell r="C38">
            <v>0</v>
          </cell>
        </row>
        <row r="39">
          <cell r="A39" t="str">
            <v>LV Sub Generation Aggregated</v>
          </cell>
          <cell r="B39">
            <v>970</v>
          </cell>
          <cell r="C39">
            <v>0</v>
          </cell>
        </row>
        <row r="40">
          <cell r="A40" t="str">
            <v>LV Generation Site Specific</v>
          </cell>
          <cell r="B40" t="str">
            <v>971, 973</v>
          </cell>
          <cell r="C40">
            <v>0</v>
          </cell>
        </row>
        <row r="41">
          <cell r="A41" t="str">
            <v>LV Generation Site Specific no RP charge</v>
          </cell>
          <cell r="B41" t="str">
            <v>141, 142</v>
          </cell>
          <cell r="C41">
            <v>0</v>
          </cell>
        </row>
        <row r="42">
          <cell r="A42" t="str">
            <v>LV Sub Generation Site Specific</v>
          </cell>
          <cell r="B42" t="str">
            <v>972, 974</v>
          </cell>
          <cell r="C42">
            <v>0</v>
          </cell>
        </row>
        <row r="43">
          <cell r="A43" t="str">
            <v>LV Sub Generation Site Specific no RP charge</v>
          </cell>
          <cell r="B43" t="str">
            <v>143, 144</v>
          </cell>
          <cell r="C43">
            <v>0</v>
          </cell>
        </row>
        <row r="44">
          <cell r="A44" t="str">
            <v>HV Generation Site Specific</v>
          </cell>
          <cell r="B44" t="str">
            <v>975, 977</v>
          </cell>
          <cell r="C44">
            <v>0</v>
          </cell>
        </row>
        <row r="45">
          <cell r="A45" t="str">
            <v>HV Generation Site Specific no RP charge</v>
          </cell>
          <cell r="B45" t="str">
            <v>145, 146</v>
          </cell>
          <cell r="C45">
            <v>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zoomScaleNormal="100" zoomScaleSheetLayoutView="100" workbookViewId="0">
      <selection activeCell="D5" sqref="D5"/>
    </sheetView>
  </sheetViews>
  <sheetFormatPr defaultRowHeight="12.75" x14ac:dyDescent="0.2"/>
  <cols>
    <col min="1" max="1" width="70.28515625" customWidth="1"/>
    <col min="2" max="2" width="42.140625" customWidth="1"/>
    <col min="3" max="3" width="28" customWidth="1"/>
    <col min="4" max="4" width="18.140625" customWidth="1"/>
    <col min="5" max="5" width="21.5703125" customWidth="1"/>
  </cols>
  <sheetData>
    <row r="1" spans="1:8" x14ac:dyDescent="0.2">
      <c r="A1" s="20"/>
      <c r="B1" s="20"/>
      <c r="C1" s="20"/>
      <c r="D1" s="20"/>
      <c r="E1" s="20"/>
    </row>
    <row r="2" spans="1:8" ht="16.5" x14ac:dyDescent="0.2">
      <c r="A2" s="117" t="s">
        <v>121</v>
      </c>
      <c r="B2" s="58"/>
      <c r="C2" s="58"/>
      <c r="D2" s="58"/>
      <c r="E2" s="58"/>
    </row>
    <row r="3" spans="1:8" ht="15" x14ac:dyDescent="0.2">
      <c r="A3" s="58"/>
      <c r="B3" s="114" t="s">
        <v>122</v>
      </c>
      <c r="C3" s="113" t="s">
        <v>125</v>
      </c>
      <c r="D3" s="113" t="s">
        <v>27</v>
      </c>
      <c r="E3" s="113" t="s">
        <v>26</v>
      </c>
    </row>
    <row r="4" spans="1:8" ht="15" x14ac:dyDescent="0.2">
      <c r="A4" s="59" t="s">
        <v>121</v>
      </c>
      <c r="B4" s="24" t="s">
        <v>682</v>
      </c>
      <c r="C4" s="24" t="s">
        <v>709</v>
      </c>
      <c r="D4" s="24" t="s">
        <v>710</v>
      </c>
      <c r="E4" s="24" t="s">
        <v>120</v>
      </c>
    </row>
    <row r="5" spans="1:8" x14ac:dyDescent="0.2">
      <c r="A5" s="58"/>
      <c r="B5" s="58"/>
      <c r="C5" s="58"/>
      <c r="D5" s="58"/>
      <c r="E5" s="58"/>
    </row>
    <row r="6" spans="1:8" ht="16.5" x14ac:dyDescent="0.2">
      <c r="A6" s="61" t="s">
        <v>21</v>
      </c>
      <c r="B6" s="58"/>
      <c r="C6" s="58"/>
      <c r="D6" s="58"/>
      <c r="E6" s="58"/>
    </row>
    <row r="7" spans="1:8" ht="15" x14ac:dyDescent="0.2">
      <c r="A7" s="62" t="s">
        <v>22</v>
      </c>
      <c r="B7" s="230" t="s">
        <v>23</v>
      </c>
      <c r="C7" s="230"/>
      <c r="D7" s="230"/>
      <c r="E7" s="230"/>
    </row>
    <row r="8" spans="1:8" ht="30" customHeight="1" x14ac:dyDescent="0.2">
      <c r="A8" s="66" t="s">
        <v>173</v>
      </c>
      <c r="B8" s="228" t="s">
        <v>162</v>
      </c>
      <c r="C8" s="228"/>
      <c r="D8" s="228"/>
      <c r="E8" s="228"/>
    </row>
    <row r="9" spans="1:8" ht="30" customHeight="1" x14ac:dyDescent="0.2">
      <c r="A9" s="66" t="s">
        <v>44</v>
      </c>
      <c r="B9" s="228"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Harlaxton Energy Networks Limited - GSP_B Licence area.</v>
      </c>
      <c r="C9" s="228"/>
      <c r="D9" s="228"/>
      <c r="E9" s="228"/>
    </row>
    <row r="10" spans="1:8" ht="30" customHeight="1" x14ac:dyDescent="0.2">
      <c r="A10" s="66" t="s">
        <v>45</v>
      </c>
      <c r="B10" s="228" t="s">
        <v>25</v>
      </c>
      <c r="C10" s="228"/>
      <c r="D10" s="228"/>
      <c r="E10" s="228"/>
    </row>
    <row r="11" spans="1:8" ht="61.5" customHeight="1" x14ac:dyDescent="0.2">
      <c r="A11" s="66" t="s">
        <v>46</v>
      </c>
      <c r="B11" s="228"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Harlaxton Energy Networks Limited - GSP_B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28"/>
      <c r="D11" s="228"/>
      <c r="E11" s="228"/>
      <c r="F11" s="225"/>
      <c r="G11" s="225"/>
      <c r="H11" s="225"/>
    </row>
    <row r="12" spans="1:8" ht="86.25" customHeight="1" x14ac:dyDescent="0.2">
      <c r="A12" s="66" t="s">
        <v>34</v>
      </c>
      <c r="B12" s="228" t="s">
        <v>138</v>
      </c>
      <c r="C12" s="228"/>
      <c r="D12" s="228"/>
      <c r="E12" s="228"/>
    </row>
    <row r="13" spans="1:8" ht="33.75" customHeight="1" x14ac:dyDescent="0.2">
      <c r="A13" s="66" t="s">
        <v>139</v>
      </c>
      <c r="B13" s="228"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Harlaxton Energy Networks Limited - GSP_B Licence area.</v>
      </c>
      <c r="C13" s="228"/>
      <c r="D13" s="228"/>
      <c r="E13" s="228"/>
    </row>
    <row r="14" spans="1:8" ht="33.75" customHeight="1" x14ac:dyDescent="0.2">
      <c r="A14" s="147" t="s">
        <v>473</v>
      </c>
      <c r="B14" s="228" t="s">
        <v>474</v>
      </c>
      <c r="C14" s="228"/>
      <c r="D14" s="228"/>
      <c r="E14" s="228"/>
    </row>
    <row r="15" spans="1:8" ht="29.25" customHeight="1" x14ac:dyDescent="0.2">
      <c r="A15" s="66" t="s">
        <v>37</v>
      </c>
      <c r="B15" s="228" t="s">
        <v>106</v>
      </c>
      <c r="C15" s="228"/>
      <c r="D15" s="228"/>
      <c r="E15" s="228"/>
    </row>
    <row r="16" spans="1:8" ht="29.25" customHeight="1" x14ac:dyDescent="0.2">
      <c r="A16" s="66" t="s">
        <v>641</v>
      </c>
      <c r="B16" s="228" t="s">
        <v>643</v>
      </c>
      <c r="C16" s="228"/>
      <c r="D16" s="228"/>
      <c r="E16" s="228"/>
    </row>
    <row r="17" spans="1:5" ht="30" customHeight="1" x14ac:dyDescent="0.2">
      <c r="A17" s="66" t="s">
        <v>80</v>
      </c>
      <c r="B17" s="228" t="s">
        <v>79</v>
      </c>
      <c r="C17" s="228"/>
      <c r="D17" s="228"/>
      <c r="E17" s="228"/>
    </row>
    <row r="18" spans="1:5" x14ac:dyDescent="0.2">
      <c r="A18" s="58"/>
      <c r="B18" s="58"/>
      <c r="C18" s="58"/>
      <c r="D18" s="58"/>
      <c r="E18" s="58"/>
    </row>
    <row r="19" spans="1:5" ht="15" x14ac:dyDescent="0.2">
      <c r="A19" s="63" t="s">
        <v>32</v>
      </c>
      <c r="B19" s="58"/>
      <c r="C19" s="58"/>
      <c r="D19" s="58"/>
      <c r="E19" s="58"/>
    </row>
    <row r="20" spans="1:5" ht="15" x14ac:dyDescent="0.2">
      <c r="A20" s="62"/>
      <c r="B20" s="229"/>
      <c r="C20" s="229"/>
      <c r="D20" s="229"/>
      <c r="E20" s="229"/>
    </row>
    <row r="21" spans="1:5" ht="32.25" customHeight="1" x14ac:dyDescent="0.2">
      <c r="A21" s="226" t="s">
        <v>64</v>
      </c>
      <c r="B21" s="227"/>
      <c r="C21" s="227"/>
      <c r="D21" s="227"/>
      <c r="E21" s="227"/>
    </row>
    <row r="22" spans="1:5" x14ac:dyDescent="0.2">
      <c r="A22" s="58"/>
      <c r="B22" s="58"/>
      <c r="C22" s="58"/>
      <c r="D22" s="58"/>
      <c r="E22" s="58"/>
    </row>
    <row r="23" spans="1:5" ht="15" x14ac:dyDescent="0.2">
      <c r="A23" s="64" t="s">
        <v>33</v>
      </c>
      <c r="B23" s="58"/>
      <c r="C23" s="58"/>
      <c r="D23" s="58"/>
      <c r="E23" s="58"/>
    </row>
    <row r="24" spans="1:5" ht="15" x14ac:dyDescent="0.2">
      <c r="A24" s="60"/>
      <c r="B24" s="229"/>
      <c r="C24" s="229"/>
      <c r="D24" s="229"/>
      <c r="E24" s="229"/>
    </row>
    <row r="25" spans="1:5" ht="28.5" customHeight="1" x14ac:dyDescent="0.2">
      <c r="A25" s="226" t="s">
        <v>47</v>
      </c>
      <c r="B25" s="227"/>
      <c r="C25" s="227"/>
      <c r="D25" s="227"/>
      <c r="E25" s="227"/>
    </row>
    <row r="26" spans="1:5" ht="28.5" customHeight="1" x14ac:dyDescent="0.2">
      <c r="A26" s="224" t="s">
        <v>119</v>
      </c>
      <c r="B26" s="224"/>
      <c r="C26" s="224"/>
      <c r="D26" s="224"/>
      <c r="E26" s="224"/>
    </row>
  </sheetData>
  <customSheetViews>
    <customSheetView guid="{5032A364-B81A-48DA-88DA-AB3B86B47EE9}">
      <selection activeCell="A12" sqref="A12"/>
      <pageMargins left="0.7" right="0.7" top="0.75" bottom="0.75" header="0.3" footer="0.3"/>
    </customSheetView>
  </customSheetViews>
  <mergeCells count="17">
    <mergeCell ref="B8:E8"/>
    <mergeCell ref="B9:E9"/>
    <mergeCell ref="B10:E10"/>
    <mergeCell ref="B11:E11"/>
    <mergeCell ref="B7:E7"/>
    <mergeCell ref="A26:E26"/>
    <mergeCell ref="F11:H11"/>
    <mergeCell ref="A21:E21"/>
    <mergeCell ref="A25:E25"/>
    <mergeCell ref="B12:E12"/>
    <mergeCell ref="B15:E15"/>
    <mergeCell ref="B13:E13"/>
    <mergeCell ref="B17:E17"/>
    <mergeCell ref="B20:E20"/>
    <mergeCell ref="B24:E24"/>
    <mergeCell ref="B14:E14"/>
    <mergeCell ref="B16:E16"/>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49"/>
  <sheetViews>
    <sheetView topLeftCell="A7" zoomScale="70" zoomScaleNormal="70" zoomScaleSheetLayoutView="100" workbookViewId="0">
      <selection activeCell="F15" sqref="F15"/>
    </sheetView>
  </sheetViews>
  <sheetFormatPr defaultColWidth="9.140625" defaultRowHeight="27.75" customHeight="1" x14ac:dyDescent="0.2"/>
  <cols>
    <col min="1" max="1" width="49" style="2" bestFit="1" customWidth="1"/>
    <col min="2" max="2" width="17.5703125" style="3" customWidth="1"/>
    <col min="3" max="3" width="8.5703125" style="2" bestFit="1" customWidth="1"/>
    <col min="4" max="4" width="17.5703125" style="2" customWidth="1"/>
    <col min="5" max="7" width="17.5703125" style="3" customWidth="1"/>
    <col min="8" max="9" width="17.5703125" style="7" customWidth="1"/>
    <col min="10" max="10" width="17.5703125" style="5" customWidth="1"/>
    <col min="11" max="11" width="17.5703125" style="6" customWidth="1"/>
    <col min="12" max="12" width="1.42578125" style="4" customWidth="1"/>
    <col min="13" max="13" width="15.5703125" style="4" customWidth="1"/>
    <col min="14" max="18" width="15.5703125" style="2" customWidth="1"/>
    <col min="19" max="16384" width="9.140625" style="2"/>
  </cols>
  <sheetData>
    <row r="1" spans="1:14" ht="27.75" customHeight="1" x14ac:dyDescent="0.2">
      <c r="A1" s="75" t="s">
        <v>24</v>
      </c>
      <c r="B1" s="232" t="s">
        <v>677</v>
      </c>
      <c r="C1" s="233"/>
      <c r="D1" s="233"/>
      <c r="E1" s="231"/>
      <c r="F1" s="231"/>
      <c r="G1" s="231"/>
      <c r="H1" s="231"/>
      <c r="I1" s="231"/>
      <c r="J1" s="231"/>
      <c r="K1" s="231"/>
      <c r="L1" s="48"/>
      <c r="M1" s="48"/>
      <c r="N1" s="48"/>
    </row>
    <row r="2" spans="1:14" ht="27" customHeight="1" x14ac:dyDescent="0.2">
      <c r="A2" s="234" t="str">
        <f>Overview!B4&amp; " - Effective from "&amp;TEXT(Overview!D4,"D MMMM YYYY")&amp;" - "&amp;Overview!E4&amp;" LV and HV charges"</f>
        <v>Harlaxton Energy Networks Limited - GSP_B - Effective from 1 April 2023 - Final LV and HV charges</v>
      </c>
      <c r="B2" s="234"/>
      <c r="C2" s="234"/>
      <c r="D2" s="234"/>
      <c r="E2" s="234"/>
      <c r="F2" s="234"/>
      <c r="G2" s="234"/>
      <c r="H2" s="234"/>
      <c r="I2" s="234"/>
      <c r="J2" s="234"/>
      <c r="K2" s="234"/>
    </row>
    <row r="3" spans="1:14" s="67" customFormat="1" ht="15" customHeight="1" x14ac:dyDescent="0.2">
      <c r="A3" s="68"/>
      <c r="B3" s="68"/>
      <c r="C3" s="68"/>
      <c r="D3" s="68"/>
      <c r="E3" s="68"/>
      <c r="F3" s="68"/>
      <c r="G3" s="68"/>
      <c r="H3" s="68"/>
      <c r="I3" s="68"/>
      <c r="J3" s="68"/>
      <c r="K3" s="68"/>
      <c r="L3" s="46"/>
      <c r="M3" s="46"/>
    </row>
    <row r="4" spans="1:14" ht="27" customHeight="1" x14ac:dyDescent="0.2">
      <c r="A4" s="234" t="s">
        <v>672</v>
      </c>
      <c r="B4" s="234"/>
      <c r="C4" s="234"/>
      <c r="D4" s="234"/>
      <c r="E4" s="234"/>
      <c r="F4" s="68"/>
      <c r="G4" s="234" t="s">
        <v>673</v>
      </c>
      <c r="H4" s="234"/>
      <c r="I4" s="234"/>
      <c r="J4" s="234"/>
      <c r="K4" s="234"/>
    </row>
    <row r="5" spans="1:14" ht="28.5" customHeight="1" x14ac:dyDescent="0.2">
      <c r="A5" s="153" t="s">
        <v>17</v>
      </c>
      <c r="B5" s="159" t="s">
        <v>678</v>
      </c>
      <c r="C5" s="237" t="s">
        <v>58</v>
      </c>
      <c r="D5" s="238"/>
      <c r="E5" s="154" t="s">
        <v>59</v>
      </c>
      <c r="F5" s="68"/>
      <c r="G5" s="240"/>
      <c r="H5" s="241"/>
      <c r="I5" s="155" t="s">
        <v>61</v>
      </c>
      <c r="J5" s="156" t="s">
        <v>62</v>
      </c>
      <c r="K5" s="154" t="s">
        <v>59</v>
      </c>
      <c r="L5" s="68"/>
    </row>
    <row r="6" spans="1:14" ht="25.5" x14ac:dyDescent="0.2">
      <c r="A6" s="160" t="s">
        <v>644</v>
      </c>
      <c r="B6" s="152" t="s">
        <v>645</v>
      </c>
      <c r="C6" s="239" t="s">
        <v>646</v>
      </c>
      <c r="D6" s="239"/>
      <c r="E6" s="161" t="s">
        <v>647</v>
      </c>
      <c r="F6" s="68"/>
      <c r="G6" s="242" t="s">
        <v>648</v>
      </c>
      <c r="H6" s="242"/>
      <c r="I6" s="152" t="s">
        <v>645</v>
      </c>
      <c r="J6" s="157" t="s">
        <v>646</v>
      </c>
      <c r="K6" s="157" t="s">
        <v>647</v>
      </c>
      <c r="L6" s="68"/>
    </row>
    <row r="7" spans="1:14" ht="25.5" x14ac:dyDescent="0.2">
      <c r="A7" s="160" t="s">
        <v>649</v>
      </c>
      <c r="B7" s="158"/>
      <c r="C7" s="249"/>
      <c r="D7" s="250"/>
      <c r="E7" s="157" t="s">
        <v>650</v>
      </c>
      <c r="F7" s="68"/>
      <c r="G7" s="242" t="s">
        <v>651</v>
      </c>
      <c r="H7" s="242"/>
      <c r="I7" s="158"/>
      <c r="J7" s="157" t="s">
        <v>652</v>
      </c>
      <c r="K7" s="157" t="s">
        <v>647</v>
      </c>
      <c r="L7" s="68"/>
    </row>
    <row r="8" spans="1:14" ht="18" x14ac:dyDescent="0.2">
      <c r="A8" s="162" t="s">
        <v>18</v>
      </c>
      <c r="B8" s="239" t="s">
        <v>679</v>
      </c>
      <c r="C8" s="239"/>
      <c r="D8" s="239"/>
      <c r="E8" s="239"/>
      <c r="F8" s="68"/>
      <c r="G8" s="242" t="s">
        <v>649</v>
      </c>
      <c r="H8" s="242"/>
      <c r="I8" s="158"/>
      <c r="J8" s="158"/>
      <c r="K8" s="157" t="s">
        <v>650</v>
      </c>
      <c r="L8" s="68"/>
    </row>
    <row r="9" spans="1:14" s="67" customFormat="1" ht="18" x14ac:dyDescent="0.2">
      <c r="A9" s="163"/>
      <c r="B9" s="163"/>
      <c r="C9" s="244"/>
      <c r="D9" s="244"/>
      <c r="E9" s="163"/>
      <c r="F9" s="68"/>
      <c r="G9" s="242" t="s">
        <v>18</v>
      </c>
      <c r="H9" s="242"/>
      <c r="I9" s="245" t="s">
        <v>19</v>
      </c>
      <c r="J9" s="246"/>
      <c r="K9" s="247"/>
      <c r="L9" s="68"/>
      <c r="M9" s="46"/>
    </row>
    <row r="10" spans="1:14" s="67" customFormat="1" ht="8.25" customHeight="1" x14ac:dyDescent="0.2">
      <c r="A10" s="164"/>
      <c r="B10" s="248"/>
      <c r="C10" s="248"/>
      <c r="D10" s="248"/>
      <c r="E10" s="248"/>
      <c r="F10" s="68"/>
      <c r="G10" s="243"/>
      <c r="H10" s="243"/>
      <c r="I10" s="165"/>
      <c r="J10" s="165"/>
      <c r="K10" s="165"/>
      <c r="L10" s="68"/>
      <c r="M10" s="46"/>
    </row>
    <row r="11" spans="1:14" s="67" customFormat="1" ht="8.25" customHeight="1" x14ac:dyDescent="0.2">
      <c r="A11" s="68"/>
      <c r="B11" s="68"/>
      <c r="C11" s="68"/>
      <c r="D11" s="68"/>
      <c r="E11" s="68"/>
      <c r="F11" s="68"/>
      <c r="G11" s="236"/>
      <c r="H11" s="236"/>
      <c r="I11" s="235"/>
      <c r="J11" s="235"/>
      <c r="K11" s="235"/>
      <c r="L11" s="46"/>
      <c r="M11" s="46"/>
    </row>
    <row r="12" spans="1:14" s="67" customFormat="1" ht="8.25" customHeight="1" x14ac:dyDescent="0.2">
      <c r="A12" s="68"/>
      <c r="B12" s="68"/>
      <c r="C12" s="68"/>
      <c r="D12" s="68"/>
      <c r="E12" s="68"/>
      <c r="F12" s="68"/>
      <c r="G12" s="68"/>
      <c r="H12" s="68"/>
      <c r="I12" s="68"/>
      <c r="J12" s="68"/>
      <c r="K12" s="68"/>
      <c r="L12" s="46"/>
      <c r="M12" s="46"/>
    </row>
    <row r="13" spans="1:14" ht="78.75" customHeight="1" x14ac:dyDescent="0.2">
      <c r="A13" s="23" t="s">
        <v>126</v>
      </c>
      <c r="B13" s="12" t="s">
        <v>28</v>
      </c>
      <c r="C13" s="12" t="s">
        <v>29</v>
      </c>
      <c r="D13" s="51" t="s">
        <v>159</v>
      </c>
      <c r="E13" s="51" t="s">
        <v>161</v>
      </c>
      <c r="F13" s="51" t="s">
        <v>160</v>
      </c>
      <c r="G13" s="12" t="s">
        <v>30</v>
      </c>
      <c r="H13" s="12" t="s">
        <v>31</v>
      </c>
      <c r="I13" s="23" t="s">
        <v>128</v>
      </c>
      <c r="J13" s="12" t="s">
        <v>38</v>
      </c>
      <c r="K13" s="12" t="s">
        <v>0</v>
      </c>
    </row>
    <row r="14" spans="1:14" ht="32.25" customHeight="1" x14ac:dyDescent="0.2">
      <c r="A14" s="14" t="s">
        <v>475</v>
      </c>
      <c r="B14" s="40" t="s">
        <v>692</v>
      </c>
      <c r="C14" s="204" t="s">
        <v>711</v>
      </c>
      <c r="D14" s="205">
        <v>6.6020000000000003</v>
      </c>
      <c r="E14" s="206">
        <v>1.4930000000000001</v>
      </c>
      <c r="F14" s="207">
        <v>0.124</v>
      </c>
      <c r="G14" s="208">
        <v>13.86</v>
      </c>
      <c r="H14" s="209">
        <v>0</v>
      </c>
      <c r="I14" s="209">
        <v>0</v>
      </c>
      <c r="J14" s="210">
        <v>0</v>
      </c>
      <c r="K14" s="203" t="s">
        <v>683</v>
      </c>
    </row>
    <row r="15" spans="1:14" ht="32.25" customHeight="1" x14ac:dyDescent="0.2">
      <c r="A15" s="14" t="s">
        <v>476</v>
      </c>
      <c r="B15" s="40"/>
      <c r="C15" s="211" t="s">
        <v>416</v>
      </c>
      <c r="D15" s="205">
        <v>6.6020000000000003</v>
      </c>
      <c r="E15" s="206">
        <v>1.4930000000000001</v>
      </c>
      <c r="F15" s="207">
        <v>0.124</v>
      </c>
      <c r="G15" s="209">
        <v>0</v>
      </c>
      <c r="H15" s="209">
        <v>0</v>
      </c>
      <c r="I15" s="209">
        <v>0</v>
      </c>
      <c r="J15" s="210">
        <v>0</v>
      </c>
      <c r="K15" s="39"/>
    </row>
    <row r="16" spans="1:14" ht="59.25" customHeight="1" x14ac:dyDescent="0.2">
      <c r="A16" s="14" t="s">
        <v>477</v>
      </c>
      <c r="B16" s="40" t="s">
        <v>693</v>
      </c>
      <c r="C16" s="212" t="s">
        <v>712</v>
      </c>
      <c r="D16" s="205">
        <v>6.0359999999999996</v>
      </c>
      <c r="E16" s="206">
        <v>1.365</v>
      </c>
      <c r="F16" s="207">
        <v>0.114</v>
      </c>
      <c r="G16" s="208">
        <v>8.74</v>
      </c>
      <c r="H16" s="209">
        <v>0</v>
      </c>
      <c r="I16" s="209">
        <v>0</v>
      </c>
      <c r="J16" s="210">
        <v>0</v>
      </c>
      <c r="K16" s="40" t="s">
        <v>686</v>
      </c>
    </row>
    <row r="17" spans="1:11" ht="30" x14ac:dyDescent="0.2">
      <c r="A17" s="14" t="s">
        <v>478</v>
      </c>
      <c r="B17" s="40" t="s">
        <v>676</v>
      </c>
      <c r="C17" s="212" t="s">
        <v>712</v>
      </c>
      <c r="D17" s="205">
        <v>6.0359999999999996</v>
      </c>
      <c r="E17" s="206">
        <v>1.365</v>
      </c>
      <c r="F17" s="207">
        <v>0.114</v>
      </c>
      <c r="G17" s="208">
        <v>11.82</v>
      </c>
      <c r="H17" s="209">
        <v>0</v>
      </c>
      <c r="I17" s="209">
        <v>0</v>
      </c>
      <c r="J17" s="210">
        <v>0</v>
      </c>
      <c r="K17" s="39"/>
    </row>
    <row r="18" spans="1:11" ht="32.25" customHeight="1" x14ac:dyDescent="0.2">
      <c r="A18" s="14" t="s">
        <v>479</v>
      </c>
      <c r="B18" s="40" t="s">
        <v>694</v>
      </c>
      <c r="C18" s="212" t="s">
        <v>712</v>
      </c>
      <c r="D18" s="205">
        <v>6.0359999999999996</v>
      </c>
      <c r="E18" s="206">
        <v>1.365</v>
      </c>
      <c r="F18" s="207">
        <v>0.114</v>
      </c>
      <c r="G18" s="208">
        <v>23.34</v>
      </c>
      <c r="H18" s="209">
        <v>0</v>
      </c>
      <c r="I18" s="209">
        <v>0</v>
      </c>
      <c r="J18" s="210">
        <v>0</v>
      </c>
      <c r="K18" s="39"/>
    </row>
    <row r="19" spans="1:11" ht="32.25" customHeight="1" x14ac:dyDescent="0.2">
      <c r="A19" s="14" t="s">
        <v>480</v>
      </c>
      <c r="B19" s="40" t="s">
        <v>695</v>
      </c>
      <c r="C19" s="212" t="s">
        <v>712</v>
      </c>
      <c r="D19" s="205">
        <v>6.0359999999999996</v>
      </c>
      <c r="E19" s="206">
        <v>1.365</v>
      </c>
      <c r="F19" s="207">
        <v>0.114</v>
      </c>
      <c r="G19" s="208">
        <v>44.71</v>
      </c>
      <c r="H19" s="209">
        <v>0</v>
      </c>
      <c r="I19" s="209">
        <v>0</v>
      </c>
      <c r="J19" s="210">
        <v>0</v>
      </c>
      <c r="K19" s="39"/>
    </row>
    <row r="20" spans="1:11" ht="32.25" customHeight="1" x14ac:dyDescent="0.2">
      <c r="A20" s="14" t="s">
        <v>481</v>
      </c>
      <c r="B20" s="40" t="s">
        <v>696</v>
      </c>
      <c r="C20" s="212" t="s">
        <v>712</v>
      </c>
      <c r="D20" s="205">
        <v>6.0359999999999996</v>
      </c>
      <c r="E20" s="206">
        <v>1.365</v>
      </c>
      <c r="F20" s="207">
        <v>0.114</v>
      </c>
      <c r="G20" s="208">
        <v>123.23</v>
      </c>
      <c r="H20" s="209">
        <v>0</v>
      </c>
      <c r="I20" s="209">
        <v>0</v>
      </c>
      <c r="J20" s="210">
        <v>0</v>
      </c>
      <c r="K20" s="39"/>
    </row>
    <row r="21" spans="1:11" ht="32.25" customHeight="1" x14ac:dyDescent="0.2">
      <c r="A21" s="14" t="s">
        <v>144</v>
      </c>
      <c r="B21" s="40"/>
      <c r="C21" s="211" t="s">
        <v>417</v>
      </c>
      <c r="D21" s="205">
        <v>6.0359999999999996</v>
      </c>
      <c r="E21" s="206">
        <v>1.365</v>
      </c>
      <c r="F21" s="207">
        <v>0.114</v>
      </c>
      <c r="G21" s="209">
        <v>0</v>
      </c>
      <c r="H21" s="209">
        <v>0</v>
      </c>
      <c r="I21" s="209">
        <v>0</v>
      </c>
      <c r="J21" s="210">
        <v>0</v>
      </c>
      <c r="K21" s="39"/>
    </row>
    <row r="22" spans="1:11" ht="32.25" customHeight="1" x14ac:dyDescent="0.2">
      <c r="A22" s="14" t="s">
        <v>482</v>
      </c>
      <c r="B22" s="40" t="s">
        <v>697</v>
      </c>
      <c r="C22" s="149">
        <v>0</v>
      </c>
      <c r="D22" s="205">
        <v>4.5359999999999996</v>
      </c>
      <c r="E22" s="206">
        <v>0.99399999999999999</v>
      </c>
      <c r="F22" s="207">
        <v>8.3000000000000004E-2</v>
      </c>
      <c r="G22" s="208">
        <v>13.2</v>
      </c>
      <c r="H22" s="208">
        <v>3.26</v>
      </c>
      <c r="I22" s="213">
        <v>6.18</v>
      </c>
      <c r="J22" s="214">
        <v>0.154</v>
      </c>
      <c r="K22" s="39"/>
    </row>
    <row r="23" spans="1:11" ht="32.25" customHeight="1" x14ac:dyDescent="0.2">
      <c r="A23" s="14" t="s">
        <v>483</v>
      </c>
      <c r="B23" s="39" t="s">
        <v>688</v>
      </c>
      <c r="C23" s="149">
        <v>0</v>
      </c>
      <c r="D23" s="205">
        <v>4.5359999999999996</v>
      </c>
      <c r="E23" s="206">
        <v>0.99399999999999999</v>
      </c>
      <c r="F23" s="207">
        <v>8.3000000000000004E-2</v>
      </c>
      <c r="G23" s="208">
        <v>208.58</v>
      </c>
      <c r="H23" s="208">
        <v>3.26</v>
      </c>
      <c r="I23" s="213">
        <v>6.18</v>
      </c>
      <c r="J23" s="214">
        <v>0.154</v>
      </c>
      <c r="K23" s="39"/>
    </row>
    <row r="24" spans="1:11" ht="32.25" customHeight="1" x14ac:dyDescent="0.2">
      <c r="A24" s="14" t="s">
        <v>484</v>
      </c>
      <c r="B24" s="40" t="s">
        <v>698</v>
      </c>
      <c r="C24" s="149">
        <v>0</v>
      </c>
      <c r="D24" s="205">
        <v>4.5359999999999996</v>
      </c>
      <c r="E24" s="206">
        <v>0.99399999999999999</v>
      </c>
      <c r="F24" s="207">
        <v>8.3000000000000004E-2</v>
      </c>
      <c r="G24" s="208">
        <v>357.56</v>
      </c>
      <c r="H24" s="208">
        <v>3.26</v>
      </c>
      <c r="I24" s="213">
        <v>6.18</v>
      </c>
      <c r="J24" s="214">
        <v>0.154</v>
      </c>
      <c r="K24" s="39"/>
    </row>
    <row r="25" spans="1:11" ht="32.25" customHeight="1" x14ac:dyDescent="0.2">
      <c r="A25" s="14" t="s">
        <v>485</v>
      </c>
      <c r="B25" s="40" t="s">
        <v>699</v>
      </c>
      <c r="C25" s="149">
        <v>0</v>
      </c>
      <c r="D25" s="205">
        <v>4.5359999999999996</v>
      </c>
      <c r="E25" s="206">
        <v>0.99399999999999999</v>
      </c>
      <c r="F25" s="207">
        <v>8.3000000000000004E-2</v>
      </c>
      <c r="G25" s="208">
        <v>567.94000000000005</v>
      </c>
      <c r="H25" s="208">
        <v>3.26</v>
      </c>
      <c r="I25" s="213">
        <v>6.18</v>
      </c>
      <c r="J25" s="214">
        <v>0.154</v>
      </c>
      <c r="K25" s="39"/>
    </row>
    <row r="26" spans="1:11" ht="32.25" customHeight="1" x14ac:dyDescent="0.2">
      <c r="A26" s="14" t="s">
        <v>486</v>
      </c>
      <c r="B26" s="40" t="s">
        <v>700</v>
      </c>
      <c r="C26" s="149">
        <v>0</v>
      </c>
      <c r="D26" s="205">
        <v>4.5359999999999996</v>
      </c>
      <c r="E26" s="206">
        <v>0.99399999999999999</v>
      </c>
      <c r="F26" s="207">
        <v>8.3000000000000004E-2</v>
      </c>
      <c r="G26" s="208">
        <v>1144.0999999999999</v>
      </c>
      <c r="H26" s="208">
        <v>3.26</v>
      </c>
      <c r="I26" s="213">
        <v>6.18</v>
      </c>
      <c r="J26" s="214">
        <v>0.154</v>
      </c>
      <c r="K26" s="39"/>
    </row>
    <row r="27" spans="1:11" ht="32.25" customHeight="1" x14ac:dyDescent="0.2">
      <c r="A27" s="14" t="s">
        <v>487</v>
      </c>
      <c r="B27" s="40" t="s">
        <v>701</v>
      </c>
      <c r="C27" s="149">
        <v>0</v>
      </c>
      <c r="D27" s="205">
        <v>2.8239999999999998</v>
      </c>
      <c r="E27" s="206">
        <v>0.57599999999999996</v>
      </c>
      <c r="F27" s="207">
        <v>4.7E-2</v>
      </c>
      <c r="G27" s="208">
        <v>10.35</v>
      </c>
      <c r="H27" s="208">
        <v>3.88</v>
      </c>
      <c r="I27" s="213">
        <v>5.73</v>
      </c>
      <c r="J27" s="214">
        <v>0.107</v>
      </c>
      <c r="K27" s="39"/>
    </row>
    <row r="28" spans="1:11" ht="32.25" customHeight="1" x14ac:dyDescent="0.2">
      <c r="A28" s="14" t="s">
        <v>488</v>
      </c>
      <c r="B28" s="40">
        <v>45</v>
      </c>
      <c r="C28" s="149">
        <v>0</v>
      </c>
      <c r="D28" s="205">
        <v>2.8239999999999998</v>
      </c>
      <c r="E28" s="206">
        <v>0.57599999999999996</v>
      </c>
      <c r="F28" s="207">
        <v>4.7E-2</v>
      </c>
      <c r="G28" s="208">
        <v>205.73</v>
      </c>
      <c r="H28" s="208">
        <v>3.88</v>
      </c>
      <c r="I28" s="213">
        <v>5.73</v>
      </c>
      <c r="J28" s="214">
        <v>0.107</v>
      </c>
      <c r="K28" s="39"/>
    </row>
    <row r="29" spans="1:11" ht="32.25" customHeight="1" x14ac:dyDescent="0.2">
      <c r="A29" s="14" t="s">
        <v>489</v>
      </c>
      <c r="B29" s="40" t="s">
        <v>702</v>
      </c>
      <c r="C29" s="149">
        <v>0</v>
      </c>
      <c r="D29" s="205">
        <v>2.8239999999999998</v>
      </c>
      <c r="E29" s="206">
        <v>0.57599999999999996</v>
      </c>
      <c r="F29" s="207">
        <v>4.7E-2</v>
      </c>
      <c r="G29" s="208">
        <v>354.72</v>
      </c>
      <c r="H29" s="208">
        <v>3.88</v>
      </c>
      <c r="I29" s="213">
        <v>5.73</v>
      </c>
      <c r="J29" s="214">
        <v>0.107</v>
      </c>
      <c r="K29" s="39"/>
    </row>
    <row r="30" spans="1:11" ht="32.25" customHeight="1" x14ac:dyDescent="0.2">
      <c r="A30" s="14" t="s">
        <v>490</v>
      </c>
      <c r="B30" s="40" t="s">
        <v>703</v>
      </c>
      <c r="C30" s="149">
        <v>0</v>
      </c>
      <c r="D30" s="205">
        <v>2.8239999999999998</v>
      </c>
      <c r="E30" s="206">
        <v>0.57599999999999996</v>
      </c>
      <c r="F30" s="207">
        <v>4.7E-2</v>
      </c>
      <c r="G30" s="208">
        <v>565.09</v>
      </c>
      <c r="H30" s="208">
        <v>3.88</v>
      </c>
      <c r="I30" s="213">
        <v>5.73</v>
      </c>
      <c r="J30" s="214">
        <v>0.107</v>
      </c>
      <c r="K30" s="39"/>
    </row>
    <row r="31" spans="1:11" ht="32.25" customHeight="1" x14ac:dyDescent="0.2">
      <c r="A31" s="14" t="s">
        <v>491</v>
      </c>
      <c r="B31" s="40" t="s">
        <v>704</v>
      </c>
      <c r="C31" s="149">
        <v>0</v>
      </c>
      <c r="D31" s="205">
        <v>2.8239999999999998</v>
      </c>
      <c r="E31" s="206">
        <v>0.57599999999999996</v>
      </c>
      <c r="F31" s="207">
        <v>4.7E-2</v>
      </c>
      <c r="G31" s="208">
        <v>1141.25</v>
      </c>
      <c r="H31" s="208">
        <v>3.88</v>
      </c>
      <c r="I31" s="213">
        <v>5.73</v>
      </c>
      <c r="J31" s="214">
        <v>0.107</v>
      </c>
      <c r="K31" s="39"/>
    </row>
    <row r="32" spans="1:11" ht="32.25" customHeight="1" x14ac:dyDescent="0.2">
      <c r="A32" s="14" t="s">
        <v>492</v>
      </c>
      <c r="B32" s="40" t="s">
        <v>705</v>
      </c>
      <c r="C32" s="149">
        <v>0</v>
      </c>
      <c r="D32" s="205">
        <v>1.756</v>
      </c>
      <c r="E32" s="206">
        <v>0.314</v>
      </c>
      <c r="F32" s="207">
        <v>2.5000000000000001E-2</v>
      </c>
      <c r="G32" s="208">
        <v>93.74</v>
      </c>
      <c r="H32" s="208">
        <v>4.7</v>
      </c>
      <c r="I32" s="213">
        <v>6.66</v>
      </c>
      <c r="J32" s="214">
        <v>5.3999999999999999E-2</v>
      </c>
      <c r="K32" s="39"/>
    </row>
    <row r="33" spans="1:11" ht="32.25" customHeight="1" x14ac:dyDescent="0.2">
      <c r="A33" s="14" t="s">
        <v>493</v>
      </c>
      <c r="B33" s="40" t="s">
        <v>675</v>
      </c>
      <c r="C33" s="149">
        <v>0</v>
      </c>
      <c r="D33" s="205">
        <v>1.756</v>
      </c>
      <c r="E33" s="206">
        <v>0.314</v>
      </c>
      <c r="F33" s="207">
        <v>2.5000000000000001E-2</v>
      </c>
      <c r="G33" s="208">
        <v>1004.42</v>
      </c>
      <c r="H33" s="208">
        <v>4.7</v>
      </c>
      <c r="I33" s="213">
        <v>6.66</v>
      </c>
      <c r="J33" s="214">
        <v>5.3999999999999999E-2</v>
      </c>
      <c r="K33" s="39"/>
    </row>
    <row r="34" spans="1:11" ht="32.25" customHeight="1" x14ac:dyDescent="0.2">
      <c r="A34" s="14" t="s">
        <v>494</v>
      </c>
      <c r="B34" s="40" t="s">
        <v>706</v>
      </c>
      <c r="C34" s="149">
        <v>0</v>
      </c>
      <c r="D34" s="205">
        <v>1.756</v>
      </c>
      <c r="E34" s="206">
        <v>0.314</v>
      </c>
      <c r="F34" s="207">
        <v>2.5000000000000001E-2</v>
      </c>
      <c r="G34" s="208">
        <v>2976.4</v>
      </c>
      <c r="H34" s="208">
        <v>4.7</v>
      </c>
      <c r="I34" s="213">
        <v>6.66</v>
      </c>
      <c r="J34" s="214">
        <v>5.3999999999999999E-2</v>
      </c>
      <c r="K34" s="39"/>
    </row>
    <row r="35" spans="1:11" ht="32.25" customHeight="1" x14ac:dyDescent="0.2">
      <c r="A35" s="14" t="s">
        <v>495</v>
      </c>
      <c r="B35" s="40" t="s">
        <v>707</v>
      </c>
      <c r="C35" s="149">
        <v>0</v>
      </c>
      <c r="D35" s="205">
        <v>1.756</v>
      </c>
      <c r="E35" s="206">
        <v>0.314</v>
      </c>
      <c r="F35" s="207">
        <v>2.5000000000000001E-2</v>
      </c>
      <c r="G35" s="208">
        <v>6736.01</v>
      </c>
      <c r="H35" s="208">
        <v>4.7</v>
      </c>
      <c r="I35" s="213">
        <v>6.66</v>
      </c>
      <c r="J35" s="214">
        <v>5.3999999999999999E-2</v>
      </c>
      <c r="K35" s="39"/>
    </row>
    <row r="36" spans="1:11" ht="32.25" customHeight="1" x14ac:dyDescent="0.2">
      <c r="A36" s="14" t="s">
        <v>496</v>
      </c>
      <c r="B36" s="40" t="s">
        <v>708</v>
      </c>
      <c r="C36" s="149">
        <v>0</v>
      </c>
      <c r="D36" s="205">
        <v>1.756</v>
      </c>
      <c r="E36" s="206">
        <v>0.314</v>
      </c>
      <c r="F36" s="207">
        <v>2.5000000000000001E-2</v>
      </c>
      <c r="G36" s="208">
        <v>17971.98</v>
      </c>
      <c r="H36" s="208">
        <v>4.7</v>
      </c>
      <c r="I36" s="213">
        <v>6.66</v>
      </c>
      <c r="J36" s="214">
        <v>5.3999999999999999E-2</v>
      </c>
      <c r="K36" s="39"/>
    </row>
    <row r="37" spans="1:11" ht="75" x14ac:dyDescent="0.2">
      <c r="A37" s="14" t="s">
        <v>148</v>
      </c>
      <c r="B37" s="40">
        <v>202</v>
      </c>
      <c r="C37" s="149" t="s">
        <v>418</v>
      </c>
      <c r="D37" s="215">
        <v>17.085000000000001</v>
      </c>
      <c r="E37" s="216">
        <v>2.8969999999999998</v>
      </c>
      <c r="F37" s="207">
        <v>1.6910000000000001</v>
      </c>
      <c r="G37" s="209">
        <v>0</v>
      </c>
      <c r="H37" s="209">
        <v>0</v>
      </c>
      <c r="I37" s="209">
        <v>0</v>
      </c>
      <c r="J37" s="210">
        <v>0</v>
      </c>
      <c r="K37" s="39" t="s">
        <v>691</v>
      </c>
    </row>
    <row r="38" spans="1:11" ht="27.75" customHeight="1" x14ac:dyDescent="0.2">
      <c r="A38" s="14" t="s">
        <v>149</v>
      </c>
      <c r="B38" s="39" t="s">
        <v>687</v>
      </c>
      <c r="C38" s="148">
        <v>0</v>
      </c>
      <c r="D38" s="118">
        <v>-3.9630000000000001</v>
      </c>
      <c r="E38" s="119">
        <v>-0.89600000000000002</v>
      </c>
      <c r="F38" s="120">
        <v>-7.4999999999999997E-2</v>
      </c>
      <c r="G38" s="41">
        <v>0</v>
      </c>
      <c r="H38" s="42" t="s">
        <v>674</v>
      </c>
      <c r="I38" s="42" t="s">
        <v>674</v>
      </c>
      <c r="J38" s="38" t="s">
        <v>674</v>
      </c>
      <c r="K38" s="39"/>
    </row>
    <row r="39" spans="1:11" ht="27.75" customHeight="1" x14ac:dyDescent="0.2">
      <c r="A39" s="14" t="s">
        <v>150</v>
      </c>
      <c r="B39" s="39">
        <v>645</v>
      </c>
      <c r="C39" s="149">
        <v>0</v>
      </c>
      <c r="D39" s="118">
        <v>-3.4670000000000001</v>
      </c>
      <c r="E39" s="119">
        <v>-0.76900000000000002</v>
      </c>
      <c r="F39" s="120">
        <v>-6.4000000000000001E-2</v>
      </c>
      <c r="G39" s="41">
        <v>0</v>
      </c>
      <c r="H39" s="42" t="s">
        <v>674</v>
      </c>
      <c r="I39" s="42" t="s">
        <v>674</v>
      </c>
      <c r="J39" s="38" t="s">
        <v>674</v>
      </c>
      <c r="K39" s="39"/>
    </row>
    <row r="40" spans="1:11" ht="27.75" customHeight="1" x14ac:dyDescent="0.2">
      <c r="A40" s="14" t="s">
        <v>151</v>
      </c>
      <c r="B40" s="40" t="s">
        <v>684</v>
      </c>
      <c r="C40" s="149">
        <v>0</v>
      </c>
      <c r="D40" s="118">
        <v>0</v>
      </c>
      <c r="E40" s="119">
        <v>0</v>
      </c>
      <c r="F40" s="120">
        <v>0</v>
      </c>
      <c r="G40" s="41">
        <v>0</v>
      </c>
      <c r="H40" s="41">
        <v>0.08</v>
      </c>
      <c r="I40" s="42" t="s">
        <v>674</v>
      </c>
      <c r="J40" s="37">
        <v>0.152</v>
      </c>
      <c r="K40" s="39" t="s">
        <v>685</v>
      </c>
    </row>
    <row r="41" spans="1:11" ht="27.75" customHeight="1" x14ac:dyDescent="0.2">
      <c r="A41" s="14" t="s">
        <v>152</v>
      </c>
      <c r="B41" s="40"/>
      <c r="C41" s="149">
        <v>0</v>
      </c>
      <c r="D41" s="118">
        <v>0</v>
      </c>
      <c r="E41" s="119">
        <v>0</v>
      </c>
      <c r="F41" s="120">
        <v>0</v>
      </c>
      <c r="G41" s="41">
        <v>0</v>
      </c>
      <c r="H41" s="41">
        <v>0.08</v>
      </c>
      <c r="I41" s="42" t="s">
        <v>674</v>
      </c>
      <c r="J41" s="38"/>
      <c r="K41" s="39"/>
    </row>
    <row r="42" spans="1:11" ht="27.75" customHeight="1" x14ac:dyDescent="0.2">
      <c r="A42" s="14" t="s">
        <v>153</v>
      </c>
      <c r="B42" s="40">
        <v>87</v>
      </c>
      <c r="C42" s="149">
        <v>0</v>
      </c>
      <c r="D42" s="118">
        <v>0</v>
      </c>
      <c r="E42" s="119">
        <v>0</v>
      </c>
      <c r="F42" s="120">
        <v>0</v>
      </c>
      <c r="G42" s="41">
        <v>0</v>
      </c>
      <c r="H42" s="41">
        <v>0.08</v>
      </c>
      <c r="I42" s="42" t="s">
        <v>674</v>
      </c>
      <c r="J42" s="37">
        <v>0.126</v>
      </c>
      <c r="K42" s="39">
        <v>89</v>
      </c>
    </row>
    <row r="43" spans="1:11" ht="27.75" customHeight="1" x14ac:dyDescent="0.2">
      <c r="A43" s="14" t="s">
        <v>154</v>
      </c>
      <c r="B43" s="40"/>
      <c r="C43" s="149">
        <v>0</v>
      </c>
      <c r="D43" s="118">
        <v>0</v>
      </c>
      <c r="E43" s="119">
        <v>0</v>
      </c>
      <c r="F43" s="120">
        <v>0</v>
      </c>
      <c r="G43" s="41">
        <v>0</v>
      </c>
      <c r="H43" s="41">
        <v>0.08</v>
      </c>
      <c r="I43" s="42" t="s">
        <v>674</v>
      </c>
      <c r="J43" s="38"/>
      <c r="K43" s="39"/>
    </row>
    <row r="44" spans="1:11" ht="27.75" customHeight="1" x14ac:dyDescent="0.2">
      <c r="A44" s="14" t="s">
        <v>155</v>
      </c>
      <c r="B44" s="40" t="s">
        <v>680</v>
      </c>
      <c r="C44" s="149">
        <v>0</v>
      </c>
      <c r="D44" s="118">
        <v>0</v>
      </c>
      <c r="E44" s="119">
        <v>0</v>
      </c>
      <c r="F44" s="120">
        <v>0</v>
      </c>
      <c r="G44" s="41">
        <v>0</v>
      </c>
      <c r="H44" s="41">
        <v>0.08</v>
      </c>
      <c r="I44" s="42" t="s">
        <v>674</v>
      </c>
      <c r="J44" s="37">
        <v>0.10100000000000001</v>
      </c>
      <c r="K44" s="39" t="s">
        <v>681</v>
      </c>
    </row>
    <row r="45" spans="1:11" ht="27.75" customHeight="1" x14ac:dyDescent="0.2">
      <c r="A45" s="14" t="s">
        <v>156</v>
      </c>
      <c r="B45" s="40"/>
      <c r="C45" s="149">
        <v>0</v>
      </c>
      <c r="D45" s="118">
        <v>0</v>
      </c>
      <c r="E45" s="119">
        <v>0</v>
      </c>
      <c r="F45" s="120">
        <v>0</v>
      </c>
      <c r="G45" s="41">
        <v>0</v>
      </c>
      <c r="H45" s="41">
        <v>0.08</v>
      </c>
      <c r="I45" s="42" t="s">
        <v>674</v>
      </c>
      <c r="J45" s="38" t="s">
        <v>674</v>
      </c>
      <c r="K45" s="39"/>
    </row>
    <row r="46" spans="1:11" ht="27.75" customHeight="1" x14ac:dyDescent="0.2">
      <c r="C46" s="3"/>
    </row>
    <row r="47" spans="1:11" ht="27.75" customHeight="1" x14ac:dyDescent="0.2">
      <c r="D47" s="201"/>
    </row>
    <row r="49" spans="4:4" ht="27.75" customHeight="1" x14ac:dyDescent="0.2">
      <c r="D49" s="201"/>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20">
    <mergeCell ref="I11:K11"/>
    <mergeCell ref="G11:H11"/>
    <mergeCell ref="C5:D5"/>
    <mergeCell ref="C6:D6"/>
    <mergeCell ref="G5:H5"/>
    <mergeCell ref="G6:H6"/>
    <mergeCell ref="G10:H10"/>
    <mergeCell ref="C9:D9"/>
    <mergeCell ref="I9:K9"/>
    <mergeCell ref="B10:E10"/>
    <mergeCell ref="C7:D7"/>
    <mergeCell ref="B8:E8"/>
    <mergeCell ref="G9:H9"/>
    <mergeCell ref="G7:H7"/>
    <mergeCell ref="G8:H8"/>
    <mergeCell ref="E1:K1"/>
    <mergeCell ref="B1:D1"/>
    <mergeCell ref="A2:K2"/>
    <mergeCell ref="G4:K4"/>
    <mergeCell ref="A4:E4"/>
  </mergeCells>
  <phoneticPr fontId="6" type="noConversion"/>
  <hyperlinks>
    <hyperlink ref="A1" location="Overview!A1" display="Back to Overview" xr:uid="{00000000-0004-0000-0100-000000000000}"/>
  </hyperlinks>
  <pageMargins left="0.39370078740157483" right="0.39370078740157483" top="0.70866141732283472" bottom="1.4960629921259843" header="0.27559055118110237" footer="0.74803149606299213"/>
  <pageSetup paperSize="9" scale="45"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oddFooter>
  </headerFooter>
  <ignoredErrors>
    <ignoredError sqref="C38:C45"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O11"/>
  <sheetViews>
    <sheetView zoomScale="85" zoomScaleNormal="85" zoomScaleSheetLayoutView="100" workbookViewId="0">
      <selection activeCell="A11" sqref="A11:O11"/>
    </sheetView>
  </sheetViews>
  <sheetFormatPr defaultColWidth="9.140625" defaultRowHeight="27.75" customHeight="1" x14ac:dyDescent="0.2"/>
  <cols>
    <col min="1" max="1" width="14.5703125" style="49" customWidth="1"/>
    <col min="2" max="2" width="16.28515625" style="49" customWidth="1"/>
    <col min="3" max="3" width="19.42578125" style="195" bestFit="1" customWidth="1"/>
    <col min="4" max="4" width="14.7109375" style="55" customWidth="1"/>
    <col min="5" max="5" width="15.5703125" style="198" customWidth="1"/>
    <col min="6" max="6" width="19.42578125" style="198" bestFit="1" customWidth="1"/>
    <col min="7" max="7" width="37.28515625" style="55" customWidth="1"/>
    <col min="8" max="8" width="14.7109375" style="55" customWidth="1"/>
    <col min="9" max="9" width="14.7109375" style="56" customWidth="1"/>
    <col min="10" max="11" width="14.7109375" style="57" customWidth="1"/>
    <col min="12" max="15" width="14.7109375" style="49" customWidth="1"/>
    <col min="16" max="17" width="15.5703125" style="49" customWidth="1"/>
    <col min="18" max="16384" width="9.140625" style="49"/>
  </cols>
  <sheetData>
    <row r="1" spans="1:15" ht="66.75" customHeight="1" x14ac:dyDescent="0.2">
      <c r="A1" s="47" t="s">
        <v>24</v>
      </c>
      <c r="B1" s="47"/>
      <c r="C1" s="256" t="s">
        <v>123</v>
      </c>
      <c r="D1" s="256"/>
      <c r="E1" s="196"/>
      <c r="F1" s="255" t="s">
        <v>36</v>
      </c>
      <c r="G1" s="255"/>
      <c r="H1" s="255"/>
      <c r="I1" s="255"/>
      <c r="J1" s="255"/>
      <c r="K1" s="255"/>
      <c r="L1" s="255"/>
      <c r="M1" s="255"/>
      <c r="N1" s="255"/>
      <c r="O1" s="255"/>
    </row>
    <row r="2" spans="1:15" s="50" customFormat="1" ht="25.5" customHeight="1" x14ac:dyDescent="0.2">
      <c r="A2" s="234" t="str">
        <f>Overview!B4&amp; " - Effective from "&amp;TEXT(Overview!D4,"D MMMM YYYY")&amp;" - "&amp;Overview!E4&amp;" EDCM charges"</f>
        <v>Harlaxton Energy Networks Limited - GSP_B - Effective from 1 April 2023 - Final EDCM charges</v>
      </c>
      <c r="B2" s="234"/>
      <c r="C2" s="234"/>
      <c r="D2" s="234"/>
      <c r="E2" s="234"/>
      <c r="F2" s="234"/>
      <c r="G2" s="234"/>
      <c r="H2" s="234"/>
      <c r="I2" s="234"/>
      <c r="J2" s="234"/>
      <c r="K2" s="234"/>
      <c r="L2" s="234"/>
      <c r="M2" s="234"/>
      <c r="N2" s="234"/>
      <c r="O2" s="234"/>
    </row>
    <row r="3" spans="1:15" s="69" customFormat="1" ht="10.5" customHeight="1" x14ac:dyDescent="0.2">
      <c r="A3" s="68"/>
      <c r="B3" s="68"/>
      <c r="C3" s="169"/>
      <c r="D3" s="68"/>
      <c r="E3" s="169"/>
      <c r="F3" s="169"/>
      <c r="G3" s="68"/>
      <c r="H3" s="68"/>
      <c r="I3" s="68"/>
      <c r="J3" s="68"/>
      <c r="K3" s="68"/>
      <c r="L3" s="68"/>
      <c r="M3" s="68"/>
      <c r="N3" s="68"/>
      <c r="O3" s="68"/>
    </row>
    <row r="4" spans="1:15" s="69" customFormat="1" ht="25.5" customHeight="1" x14ac:dyDescent="0.2">
      <c r="A4" s="257" t="s">
        <v>63</v>
      </c>
      <c r="B4" s="258"/>
      <c r="C4" s="258"/>
      <c r="D4" s="258"/>
      <c r="E4" s="258"/>
      <c r="F4" s="259"/>
      <c r="G4" s="68"/>
      <c r="H4" s="68"/>
      <c r="I4" s="68"/>
      <c r="J4" s="68"/>
      <c r="K4" s="68"/>
      <c r="L4" s="68"/>
      <c r="M4" s="68"/>
      <c r="N4" s="68"/>
      <c r="O4" s="68"/>
    </row>
    <row r="5" spans="1:15" s="69" customFormat="1" ht="25.5" customHeight="1" x14ac:dyDescent="0.2">
      <c r="A5" s="240" t="s">
        <v>17</v>
      </c>
      <c r="B5" s="263"/>
      <c r="C5" s="241"/>
      <c r="D5" s="260" t="s">
        <v>60</v>
      </c>
      <c r="E5" s="261"/>
      <c r="F5" s="262"/>
      <c r="G5" s="68"/>
      <c r="H5" s="68"/>
      <c r="I5" s="68"/>
      <c r="J5" s="68"/>
      <c r="K5" s="68"/>
      <c r="L5" s="68"/>
      <c r="M5" s="68"/>
      <c r="N5" s="68"/>
      <c r="O5" s="68"/>
    </row>
    <row r="6" spans="1:15" s="69" customFormat="1" ht="18" x14ac:dyDescent="0.2">
      <c r="A6" s="264" t="s">
        <v>648</v>
      </c>
      <c r="B6" s="265"/>
      <c r="C6" s="266"/>
      <c r="D6" s="245" t="s">
        <v>645</v>
      </c>
      <c r="E6" s="246"/>
      <c r="F6" s="247"/>
      <c r="G6" s="68"/>
      <c r="H6" s="68"/>
      <c r="I6" s="68"/>
      <c r="J6" s="68"/>
      <c r="K6" s="68"/>
      <c r="L6" s="68"/>
      <c r="M6" s="68"/>
      <c r="N6" s="68"/>
      <c r="O6" s="68"/>
    </row>
    <row r="7" spans="1:15" s="69" customFormat="1" ht="18" x14ac:dyDescent="0.2">
      <c r="A7" s="264" t="s">
        <v>18</v>
      </c>
      <c r="B7" s="265"/>
      <c r="C7" s="266"/>
      <c r="D7" s="245" t="s">
        <v>19</v>
      </c>
      <c r="E7" s="246"/>
      <c r="F7" s="247"/>
      <c r="G7" s="68"/>
      <c r="H7" s="68"/>
      <c r="I7" s="68"/>
      <c r="J7" s="68"/>
      <c r="K7" s="68"/>
      <c r="L7" s="68"/>
      <c r="M7" s="68"/>
      <c r="N7" s="68"/>
      <c r="O7" s="68"/>
    </row>
    <row r="8" spans="1:15" s="69" customFormat="1" ht="25.5" customHeight="1" x14ac:dyDescent="0.2">
      <c r="A8" s="270"/>
      <c r="B8" s="271"/>
      <c r="C8" s="272"/>
      <c r="D8" s="267"/>
      <c r="E8" s="268"/>
      <c r="F8" s="269"/>
      <c r="G8" s="68"/>
      <c r="H8" s="68"/>
      <c r="I8" s="68"/>
      <c r="J8" s="68"/>
      <c r="K8" s="68"/>
      <c r="L8" s="68"/>
      <c r="M8" s="68"/>
      <c r="N8" s="68"/>
      <c r="O8" s="68"/>
    </row>
    <row r="9" spans="1:15" s="69" customFormat="1" ht="10.5" customHeight="1" x14ac:dyDescent="0.2">
      <c r="A9" s="68"/>
      <c r="B9" s="68"/>
      <c r="C9" s="169"/>
      <c r="D9" s="68"/>
      <c r="E9" s="169"/>
      <c r="F9" s="169"/>
      <c r="G9" s="68"/>
      <c r="H9" s="68"/>
      <c r="I9" s="68"/>
      <c r="J9" s="68"/>
      <c r="K9" s="68"/>
      <c r="L9" s="68"/>
      <c r="M9" s="68"/>
      <c r="N9" s="68"/>
      <c r="O9" s="68"/>
    </row>
    <row r="10" spans="1:15" ht="63.75" customHeight="1" x14ac:dyDescent="0.2">
      <c r="A10" s="51" t="s">
        <v>52</v>
      </c>
      <c r="B10" s="52" t="s">
        <v>41</v>
      </c>
      <c r="C10" s="194" t="s">
        <v>42</v>
      </c>
      <c r="D10" s="51" t="s">
        <v>54</v>
      </c>
      <c r="E10" s="197" t="s">
        <v>41</v>
      </c>
      <c r="F10" s="194" t="s">
        <v>43</v>
      </c>
      <c r="G10" s="53" t="s">
        <v>35</v>
      </c>
      <c r="H10" s="54" t="s">
        <v>117</v>
      </c>
      <c r="I10" s="53" t="s">
        <v>55</v>
      </c>
      <c r="J10" s="53" t="s">
        <v>115</v>
      </c>
      <c r="K10" s="115" t="s">
        <v>129</v>
      </c>
      <c r="L10" s="54" t="s">
        <v>118</v>
      </c>
      <c r="M10" s="53" t="s">
        <v>56</v>
      </c>
      <c r="N10" s="53" t="s">
        <v>116</v>
      </c>
      <c r="O10" s="115" t="s">
        <v>130</v>
      </c>
    </row>
    <row r="11" spans="1:15" ht="12.75" x14ac:dyDescent="0.2">
      <c r="A11" s="251" t="s">
        <v>689</v>
      </c>
      <c r="B11" s="252"/>
      <c r="C11" s="252"/>
      <c r="D11" s="252"/>
      <c r="E11" s="252"/>
      <c r="F11" s="252"/>
      <c r="G11" s="252"/>
      <c r="H11" s="252"/>
      <c r="I11" s="252"/>
      <c r="J11" s="252"/>
      <c r="K11" s="252"/>
      <c r="L11" s="252"/>
      <c r="M11" s="252"/>
      <c r="N11" s="253"/>
      <c r="O11" s="254"/>
    </row>
  </sheetData>
  <autoFilter ref="A10:O11" xr:uid="{00000000-0009-0000-0000-000002000000}"/>
  <mergeCells count="13">
    <mergeCell ref="A11:O11"/>
    <mergeCell ref="F1:O1"/>
    <mergeCell ref="A2:O2"/>
    <mergeCell ref="C1:D1"/>
    <mergeCell ref="A4:F4"/>
    <mergeCell ref="D5:F5"/>
    <mergeCell ref="D6:F6"/>
    <mergeCell ref="A5:C5"/>
    <mergeCell ref="A6:C6"/>
    <mergeCell ref="D7:F7"/>
    <mergeCell ref="D8:F8"/>
    <mergeCell ref="A7:C7"/>
    <mergeCell ref="A8:C8"/>
  </mergeCells>
  <hyperlinks>
    <hyperlink ref="A1" location="Overview!A1" display="Back to Overview" xr:uid="{00000000-0004-0000-0200-000000000000}"/>
  </hyperlinks>
  <pageMargins left="0.39370078740157483" right="0.39370078740157483" top="0.51181102362204722" bottom="0.74803149606299213" header="0.27559055118110237" footer="0.27559055118110237"/>
  <pageSetup paperSize="9" scale="55" fitToHeight="0" orientation="landscape" r:id="rId1"/>
  <headerFooter scaleWithDoc="0">
    <oddHeader>&amp;L&amp;"Arial,Bold"Annex 2&amp;"Arial,Regular" -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83"/>
  <sheetViews>
    <sheetView zoomScale="90" zoomScaleNormal="90" zoomScaleSheetLayoutView="100" workbookViewId="0">
      <selection activeCell="D272" sqref="D272"/>
    </sheetView>
  </sheetViews>
  <sheetFormatPr defaultColWidth="9.140625" defaultRowHeight="12.75" x14ac:dyDescent="0.2"/>
  <cols>
    <col min="1" max="1" width="15.85546875" style="49" bestFit="1" customWidth="1"/>
    <col min="2" max="2" width="15" style="49" bestFit="1" customWidth="1"/>
    <col min="3" max="3" width="15.7109375" style="55" bestFit="1" customWidth="1"/>
    <col min="4" max="4" width="50.7109375" style="55" customWidth="1"/>
    <col min="5" max="5" width="14.7109375" style="56" customWidth="1"/>
    <col min="6" max="7" width="14.7109375" style="57" customWidth="1"/>
    <col min="8" max="8" width="14.7109375" style="49" customWidth="1"/>
    <col min="9" max="9" width="15.5703125" style="49" customWidth="1"/>
    <col min="10" max="13" width="9.140625" style="49"/>
    <col min="14" max="14" width="9.42578125" style="49" bestFit="1" customWidth="1"/>
    <col min="15" max="16384" width="9.140625" style="49"/>
  </cols>
  <sheetData>
    <row r="1" spans="1:14" ht="66.75" customHeight="1" x14ac:dyDescent="0.2">
      <c r="A1" s="255" t="s">
        <v>65</v>
      </c>
      <c r="B1" s="255"/>
      <c r="C1" s="255"/>
      <c r="D1" s="255"/>
      <c r="E1" s="255"/>
      <c r="F1" s="255"/>
      <c r="G1" s="255"/>
      <c r="H1" s="255"/>
    </row>
    <row r="2" spans="1:14" s="50" customFormat="1" ht="25.5" customHeight="1" x14ac:dyDescent="0.2">
      <c r="A2" s="257" t="str">
        <f>Overview!B4&amp; " - Effective from "&amp;TEXT(Overview!D4,"D MMMM YYYY")&amp;" - "&amp;Overview!E4&amp;" EDCM import charges"</f>
        <v>Harlaxton Energy Networks Limited - GSP_B - Effective from 1 April 2023 - Final EDCM import charges</v>
      </c>
      <c r="B2" s="258"/>
      <c r="C2" s="258"/>
      <c r="D2" s="258"/>
      <c r="E2" s="258"/>
      <c r="F2" s="258"/>
      <c r="G2" s="258"/>
      <c r="H2" s="259"/>
    </row>
    <row r="3" spans="1:14" s="69" customFormat="1" ht="18" x14ac:dyDescent="0.2">
      <c r="A3" s="70"/>
      <c r="B3" s="70"/>
      <c r="C3" s="70"/>
      <c r="D3" s="71"/>
      <c r="E3" s="72"/>
      <c r="F3" s="72"/>
      <c r="G3" s="73"/>
      <c r="H3" s="73"/>
      <c r="I3" s="68"/>
      <c r="J3" s="68"/>
      <c r="K3" s="68"/>
      <c r="L3" s="68"/>
      <c r="M3" s="68"/>
      <c r="N3" s="68"/>
    </row>
    <row r="4" spans="1:14" ht="60.75" customHeight="1" x14ac:dyDescent="0.2">
      <c r="A4" s="51" t="s">
        <v>52</v>
      </c>
      <c r="B4" s="52" t="s">
        <v>41</v>
      </c>
      <c r="C4" s="51" t="s">
        <v>42</v>
      </c>
      <c r="D4" s="53" t="s">
        <v>35</v>
      </c>
      <c r="E4" s="110" t="str">
        <f>'Annex 2 EHV charges'!H10</f>
        <v>Import
Super Red
unit charge
(p/kWh)</v>
      </c>
      <c r="F4" s="110" t="str">
        <f>'Annex 2 EHV charges'!I10</f>
        <v>Import
fixed charge
(p/day)</v>
      </c>
      <c r="G4" s="110" t="str">
        <f>'Annex 2 EHV charges'!J10</f>
        <v>Import
capacity charge
(p/kVA/day)</v>
      </c>
      <c r="H4" s="110" t="str">
        <f>'Annex 2 EHV charges'!K10</f>
        <v>Import
exceeded capacity charge
(p/kVA/day)</v>
      </c>
    </row>
    <row r="5" spans="1:14" x14ac:dyDescent="0.2">
      <c r="A5" s="76" t="str">
        <f t="array" ref="A5">IFERROR(INDEX('Annex 2 EHV charges'!$A$11:$A$11, MATCH(0, IF(ISBLANK('Annex 2 EHV charges'!$A$11:$A$11),1, COUNTIF(A$4:$A4, 'Annex 2 EHV charges'!$A$11:$A$11)), 0)),"")</f>
        <v/>
      </c>
      <c r="B5" s="76" t="str">
        <f>IF($A5="","",VLOOKUP($A5,'Annex 2 EHV charges'!$A:$O,2,0))</f>
        <v/>
      </c>
      <c r="C5" s="77" t="str">
        <f>IF($A5="","",VLOOKUP($A5,'Annex 2 EHV charges'!$A:$O,3,0))</f>
        <v/>
      </c>
      <c r="D5" s="76" t="str">
        <f>IF($A5="","",VLOOKUP($A5,'Annex 2 EHV charges'!$A:$O,7,0))</f>
        <v/>
      </c>
      <c r="E5" s="81" t="str">
        <f>IFERROR(IF(VLOOKUP($A5,'Annex 2 EHV charges'!$A:$O,8,FALSE)=0,"",VLOOKUP($A5,'Annex 2 EHV charges'!$A:$O,8,FALSE)),"")</f>
        <v/>
      </c>
      <c r="F5" s="82" t="str">
        <f>IFERROR(IF(VLOOKUP($A5,'Annex 2 EHV charges'!$A:$O,9,FALSE)=0,"",VLOOKUP($A5,'Annex 2 EHV charges'!$A:$O,9,FALSE)),"")</f>
        <v/>
      </c>
      <c r="G5" s="83" t="str">
        <f>IFERROR(IF(VLOOKUP($A5,'Annex 2 EHV charges'!$A:$O,10,FALSE)=0,"",VLOOKUP($A5,'Annex 2 EHV charges'!$A:$O,10,FALSE)),"")</f>
        <v/>
      </c>
      <c r="H5" s="83" t="str">
        <f>IFERROR(IF(VLOOKUP($A5,'Annex 2 EHV charges'!$A:$O,11,FALSE)=0,"",VLOOKUP($A5,'Annex 2 EHV charges'!$A:$O,11,FALSE)),"")</f>
        <v/>
      </c>
    </row>
    <row r="6" spans="1:14" x14ac:dyDescent="0.2">
      <c r="A6" s="76" t="str">
        <f t="array" ref="A6">IFERROR(INDEX('Annex 2 EHV charges'!$A$11:$A$11, MATCH(0, IF(ISBLANK('Annex 2 EHV charges'!$A$11:$A$11),1, COUNTIF(A$4:$A5, 'Annex 2 EHV charges'!$A$11:$A$11)), 0)),"")</f>
        <v/>
      </c>
      <c r="B6" s="76" t="str">
        <f>IF($A6="","",VLOOKUP($A6,'Annex 2 EHV charges'!$A:$O,2,0))</f>
        <v/>
      </c>
      <c r="C6" s="77" t="str">
        <f>IF($A6="","",VLOOKUP($A6,'Annex 2 EHV charges'!$A:$O,3,0))</f>
        <v/>
      </c>
      <c r="D6" s="76" t="str">
        <f>IF($A6="","",VLOOKUP($A6,'Annex 2 EHV charges'!$A:$O,7,0))</f>
        <v/>
      </c>
      <c r="E6" s="81" t="str">
        <f>IFERROR(IF(VLOOKUP($A6,'Annex 2 EHV charges'!$A:$O,8,FALSE)=0,"",VLOOKUP($A6,'Annex 2 EHV charges'!$A:$O,8,FALSE)),"")</f>
        <v/>
      </c>
      <c r="F6" s="82" t="str">
        <f>IFERROR(IF(VLOOKUP($A6,'Annex 2 EHV charges'!$A:$O,9,FALSE)=0,"",VLOOKUP($A6,'Annex 2 EHV charges'!$A:$O,9,FALSE)),"")</f>
        <v/>
      </c>
      <c r="G6" s="83" t="str">
        <f>IFERROR(IF(VLOOKUP($A6,'Annex 2 EHV charges'!$A:$O,10,FALSE)=0,"",VLOOKUP($A6,'Annex 2 EHV charges'!$A:$O,10,FALSE)),"")</f>
        <v/>
      </c>
      <c r="H6" s="83" t="str">
        <f>IFERROR(IF(VLOOKUP($A6,'Annex 2 EHV charges'!$A:$O,11,FALSE)=0,"",VLOOKUP($A6,'Annex 2 EHV charges'!$A:$O,11,FALSE)),"")</f>
        <v/>
      </c>
    </row>
    <row r="7" spans="1:14" x14ac:dyDescent="0.2">
      <c r="A7" s="76" t="str">
        <f t="array" ref="A7">IFERROR(INDEX('Annex 2 EHV charges'!$A$11:$A$11, MATCH(0, IF(ISBLANK('Annex 2 EHV charges'!$A$11:$A$11),1, COUNTIF(A$4:$A6, 'Annex 2 EHV charges'!$A$11:$A$11)), 0)),"")</f>
        <v/>
      </c>
      <c r="B7" s="76" t="str">
        <f>IF($A7="","",VLOOKUP($A7,'Annex 2 EHV charges'!$A:$O,2,0))</f>
        <v/>
      </c>
      <c r="C7" s="77" t="str">
        <f>IF($A7="","",VLOOKUP($A7,'Annex 2 EHV charges'!$A:$O,3,0))</f>
        <v/>
      </c>
      <c r="D7" s="76" t="str">
        <f>IF($A7="","",VLOOKUP($A7,'Annex 2 EHV charges'!$A:$O,7,0))</f>
        <v/>
      </c>
      <c r="E7" s="81" t="str">
        <f>IFERROR(IF(VLOOKUP($A7,'Annex 2 EHV charges'!$A:$O,8,FALSE)=0,"",VLOOKUP($A7,'Annex 2 EHV charges'!$A:$O,8,FALSE)),"")</f>
        <v/>
      </c>
      <c r="F7" s="82" t="str">
        <f>IFERROR(IF(VLOOKUP($A7,'Annex 2 EHV charges'!$A:$O,9,FALSE)=0,"",VLOOKUP($A7,'Annex 2 EHV charges'!$A:$O,9,FALSE)),"")</f>
        <v/>
      </c>
      <c r="G7" s="83" t="str">
        <f>IFERROR(IF(VLOOKUP($A7,'Annex 2 EHV charges'!$A:$O,10,FALSE)=0,"",VLOOKUP($A7,'Annex 2 EHV charges'!$A:$O,10,FALSE)),"")</f>
        <v/>
      </c>
      <c r="H7" s="83" t="str">
        <f>IFERROR(IF(VLOOKUP($A7,'Annex 2 EHV charges'!$A:$O,11,FALSE)=0,"",VLOOKUP($A7,'Annex 2 EHV charges'!$A:$O,11,FALSE)),"")</f>
        <v/>
      </c>
    </row>
    <row r="8" spans="1:14" x14ac:dyDescent="0.2">
      <c r="A8" s="76" t="str">
        <f t="array" ref="A8">IFERROR(INDEX('Annex 2 EHV charges'!$A$11:$A$11, MATCH(0, IF(ISBLANK('Annex 2 EHV charges'!$A$11:$A$11),1, COUNTIF(A$4:$A7, 'Annex 2 EHV charges'!$A$11:$A$11)), 0)),"")</f>
        <v/>
      </c>
      <c r="B8" s="76" t="str">
        <f>IF($A8="","",VLOOKUP($A8,'Annex 2 EHV charges'!$A:$O,2,0))</f>
        <v/>
      </c>
      <c r="C8" s="77" t="str">
        <f>IF($A8="","",VLOOKUP($A8,'Annex 2 EHV charges'!$A:$O,3,0))</f>
        <v/>
      </c>
      <c r="D8" s="76" t="str">
        <f>IF($A8="","",VLOOKUP($A8,'Annex 2 EHV charges'!$A:$O,7,0))</f>
        <v/>
      </c>
      <c r="E8" s="81" t="str">
        <f>IFERROR(IF(VLOOKUP($A8,'Annex 2 EHV charges'!$A:$O,8,FALSE)=0,"",VLOOKUP($A8,'Annex 2 EHV charges'!$A:$O,8,FALSE)),"")</f>
        <v/>
      </c>
      <c r="F8" s="82" t="str">
        <f>IFERROR(IF(VLOOKUP($A8,'Annex 2 EHV charges'!$A:$O,9,FALSE)=0,"",VLOOKUP($A8,'Annex 2 EHV charges'!$A:$O,9,FALSE)),"")</f>
        <v/>
      </c>
      <c r="G8" s="83" t="str">
        <f>IFERROR(IF(VLOOKUP($A8,'Annex 2 EHV charges'!$A:$O,10,FALSE)=0,"",VLOOKUP($A8,'Annex 2 EHV charges'!$A:$O,10,FALSE)),"")</f>
        <v/>
      </c>
      <c r="H8" s="83" t="str">
        <f>IFERROR(IF(VLOOKUP($A8,'Annex 2 EHV charges'!$A:$O,11,FALSE)=0,"",VLOOKUP($A8,'Annex 2 EHV charges'!$A:$O,11,FALSE)),"")</f>
        <v/>
      </c>
    </row>
    <row r="9" spans="1:14" x14ac:dyDescent="0.2">
      <c r="A9" s="76" t="str">
        <f t="array" ref="A9">IFERROR(INDEX('Annex 2 EHV charges'!$A$11:$A$11, MATCH(0, IF(ISBLANK('Annex 2 EHV charges'!$A$11:$A$11),1, COUNTIF(A$4:$A8, 'Annex 2 EHV charges'!$A$11:$A$11)), 0)),"")</f>
        <v/>
      </c>
      <c r="B9" s="76" t="str">
        <f>IF($A9="","",VLOOKUP($A9,'Annex 2 EHV charges'!$A:$O,2,0))</f>
        <v/>
      </c>
      <c r="C9" s="77" t="str">
        <f>IF($A9="","",VLOOKUP($A9,'Annex 2 EHV charges'!$A:$O,3,0))</f>
        <v/>
      </c>
      <c r="D9" s="76" t="str">
        <f>IF($A9="","",VLOOKUP($A9,'Annex 2 EHV charges'!$A:$O,7,0))</f>
        <v/>
      </c>
      <c r="E9" s="81" t="str">
        <f>IFERROR(IF(VLOOKUP($A9,'Annex 2 EHV charges'!$A:$O,8,FALSE)=0,"",VLOOKUP($A9,'Annex 2 EHV charges'!$A:$O,8,FALSE)),"")</f>
        <v/>
      </c>
      <c r="F9" s="82" t="str">
        <f>IFERROR(IF(VLOOKUP($A9,'Annex 2 EHV charges'!$A:$O,9,FALSE)=0,"",VLOOKUP($A9,'Annex 2 EHV charges'!$A:$O,9,FALSE)),"")</f>
        <v/>
      </c>
      <c r="G9" s="83" t="str">
        <f>IFERROR(IF(VLOOKUP($A9,'Annex 2 EHV charges'!$A:$O,10,FALSE)=0,"",VLOOKUP($A9,'Annex 2 EHV charges'!$A:$O,10,FALSE)),"")</f>
        <v/>
      </c>
      <c r="H9" s="83" t="str">
        <f>IFERROR(IF(VLOOKUP($A9,'Annex 2 EHV charges'!$A:$O,11,FALSE)=0,"",VLOOKUP($A9,'Annex 2 EHV charges'!$A:$O,11,FALSE)),"")</f>
        <v/>
      </c>
    </row>
    <row r="10" spans="1:14" x14ac:dyDescent="0.2">
      <c r="A10" s="76" t="str">
        <f t="array" ref="A10">IFERROR(INDEX('Annex 2 EHV charges'!$A$11:$A$11, MATCH(0, IF(ISBLANK('Annex 2 EHV charges'!$A$11:$A$11),1, COUNTIF(A$4:$A9, 'Annex 2 EHV charges'!$A$11:$A$11)), 0)),"")</f>
        <v/>
      </c>
      <c r="B10" s="76" t="str">
        <f>IF($A10="","",VLOOKUP($A10,'Annex 2 EHV charges'!$A:$O,2,0))</f>
        <v/>
      </c>
      <c r="C10" s="77" t="str">
        <f>IF($A10="","",VLOOKUP($A10,'Annex 2 EHV charges'!$A:$O,3,0))</f>
        <v/>
      </c>
      <c r="D10" s="76" t="str">
        <f>IF($A10="","",VLOOKUP($A10,'Annex 2 EHV charges'!$A:$O,7,0))</f>
        <v/>
      </c>
      <c r="E10" s="81" t="str">
        <f>IFERROR(IF(VLOOKUP($A10,'Annex 2 EHV charges'!$A:$O,8,FALSE)=0,"",VLOOKUP($A10,'Annex 2 EHV charges'!$A:$O,8,FALSE)),"")</f>
        <v/>
      </c>
      <c r="F10" s="82" t="str">
        <f>IFERROR(IF(VLOOKUP($A10,'Annex 2 EHV charges'!$A:$O,9,FALSE)=0,"",VLOOKUP($A10,'Annex 2 EHV charges'!$A:$O,9,FALSE)),"")</f>
        <v/>
      </c>
      <c r="G10" s="83" t="str">
        <f>IFERROR(IF(VLOOKUP($A10,'Annex 2 EHV charges'!$A:$O,10,FALSE)=0,"",VLOOKUP($A10,'Annex 2 EHV charges'!$A:$O,10,FALSE)),"")</f>
        <v/>
      </c>
      <c r="H10" s="83" t="str">
        <f>IFERROR(IF(VLOOKUP($A10,'Annex 2 EHV charges'!$A:$O,11,FALSE)=0,"",VLOOKUP($A10,'Annex 2 EHV charges'!$A:$O,11,FALSE)),"")</f>
        <v/>
      </c>
    </row>
    <row r="11" spans="1:14" x14ac:dyDescent="0.2">
      <c r="A11" s="76" t="str">
        <f t="array" ref="A11">IFERROR(INDEX('Annex 2 EHV charges'!$A$11:$A$11, MATCH(0, IF(ISBLANK('Annex 2 EHV charges'!$A$11:$A$11),1, COUNTIF(A$4:$A10, 'Annex 2 EHV charges'!$A$11:$A$11)), 0)),"")</f>
        <v/>
      </c>
      <c r="B11" s="76" t="str">
        <f>IF($A11="","",VLOOKUP($A11,'Annex 2 EHV charges'!$A:$O,2,0))</f>
        <v/>
      </c>
      <c r="C11" s="77" t="str">
        <f>IF($A11="","",VLOOKUP($A11,'Annex 2 EHV charges'!$A:$O,3,0))</f>
        <v/>
      </c>
      <c r="D11" s="76" t="str">
        <f>IF($A11="","",VLOOKUP($A11,'Annex 2 EHV charges'!$A:$O,7,0))</f>
        <v/>
      </c>
      <c r="E11" s="81" t="str">
        <f>IFERROR(IF(VLOOKUP($A11,'Annex 2 EHV charges'!$A:$O,8,FALSE)=0,"",VLOOKUP($A11,'Annex 2 EHV charges'!$A:$O,8,FALSE)),"")</f>
        <v/>
      </c>
      <c r="F11" s="82" t="str">
        <f>IFERROR(IF(VLOOKUP($A11,'Annex 2 EHV charges'!$A:$O,9,FALSE)=0,"",VLOOKUP($A11,'Annex 2 EHV charges'!$A:$O,9,FALSE)),"")</f>
        <v/>
      </c>
      <c r="G11" s="83" t="str">
        <f>IFERROR(IF(VLOOKUP($A11,'Annex 2 EHV charges'!$A:$O,10,FALSE)=0,"",VLOOKUP($A11,'Annex 2 EHV charges'!$A:$O,10,FALSE)),"")</f>
        <v/>
      </c>
      <c r="H11" s="83" t="str">
        <f>IFERROR(IF(VLOOKUP($A11,'Annex 2 EHV charges'!$A:$O,11,FALSE)=0,"",VLOOKUP($A11,'Annex 2 EHV charges'!$A:$O,11,FALSE)),"")</f>
        <v/>
      </c>
    </row>
    <row r="12" spans="1:14" x14ac:dyDescent="0.2">
      <c r="A12" s="76" t="str">
        <f t="array" ref="A12">IFERROR(INDEX('Annex 2 EHV charges'!$A$11:$A$11, MATCH(0, IF(ISBLANK('Annex 2 EHV charges'!$A$11:$A$11),1, COUNTIF(A$4:$A11, 'Annex 2 EHV charges'!$A$11:$A$11)), 0)),"")</f>
        <v/>
      </c>
      <c r="B12" s="76" t="str">
        <f>IF($A12="","",VLOOKUP($A12,'Annex 2 EHV charges'!$A:$O,2,0))</f>
        <v/>
      </c>
      <c r="C12" s="77" t="str">
        <f>IF($A12="","",VLOOKUP($A12,'Annex 2 EHV charges'!$A:$O,3,0))</f>
        <v/>
      </c>
      <c r="D12" s="76" t="str">
        <f>IF($A12="","",VLOOKUP($A12,'Annex 2 EHV charges'!$A:$O,7,0))</f>
        <v/>
      </c>
      <c r="E12" s="81" t="str">
        <f>IFERROR(IF(VLOOKUP($A12,'Annex 2 EHV charges'!$A:$O,8,FALSE)=0,"",VLOOKUP($A12,'Annex 2 EHV charges'!$A:$O,8,FALSE)),"")</f>
        <v/>
      </c>
      <c r="F12" s="82" t="str">
        <f>IFERROR(IF(VLOOKUP($A12,'Annex 2 EHV charges'!$A:$O,9,FALSE)=0,"",VLOOKUP($A12,'Annex 2 EHV charges'!$A:$O,9,FALSE)),"")</f>
        <v/>
      </c>
      <c r="G12" s="83" t="str">
        <f>IFERROR(IF(VLOOKUP($A12,'Annex 2 EHV charges'!$A:$O,10,FALSE)=0,"",VLOOKUP($A12,'Annex 2 EHV charges'!$A:$O,10,FALSE)),"")</f>
        <v/>
      </c>
      <c r="H12" s="83" t="str">
        <f>IFERROR(IF(VLOOKUP($A12,'Annex 2 EHV charges'!$A:$O,11,FALSE)=0,"",VLOOKUP($A12,'Annex 2 EHV charges'!$A:$O,11,FALSE)),"")</f>
        <v/>
      </c>
    </row>
    <row r="13" spans="1:14" x14ac:dyDescent="0.2">
      <c r="A13" s="76" t="str">
        <f t="array" ref="A13">IFERROR(INDEX('Annex 2 EHV charges'!$A$11:$A$11, MATCH(0, IF(ISBLANK('Annex 2 EHV charges'!$A$11:$A$11),1, COUNTIF(A$4:$A12, 'Annex 2 EHV charges'!$A$11:$A$11)), 0)),"")</f>
        <v/>
      </c>
      <c r="B13" s="76" t="str">
        <f>IF($A13="","",VLOOKUP($A13,'Annex 2 EHV charges'!$A:$O,2,0))</f>
        <v/>
      </c>
      <c r="C13" s="77" t="str">
        <f>IF($A13="","",VLOOKUP($A13,'Annex 2 EHV charges'!$A:$O,3,0))</f>
        <v/>
      </c>
      <c r="D13" s="76" t="str">
        <f>IF($A13="","",VLOOKUP($A13,'Annex 2 EHV charges'!$A:$O,7,0))</f>
        <v/>
      </c>
      <c r="E13" s="81" t="str">
        <f>IFERROR(IF(VLOOKUP($A13,'Annex 2 EHV charges'!$A:$O,8,FALSE)=0,"",VLOOKUP($A13,'Annex 2 EHV charges'!$A:$O,8,FALSE)),"")</f>
        <v/>
      </c>
      <c r="F13" s="82" t="str">
        <f>IFERROR(IF(VLOOKUP($A13,'Annex 2 EHV charges'!$A:$O,9,FALSE)=0,"",VLOOKUP($A13,'Annex 2 EHV charges'!$A:$O,9,FALSE)),"")</f>
        <v/>
      </c>
      <c r="G13" s="83" t="str">
        <f>IFERROR(IF(VLOOKUP($A13,'Annex 2 EHV charges'!$A:$O,10,FALSE)=0,"",VLOOKUP($A13,'Annex 2 EHV charges'!$A:$O,10,FALSE)),"")</f>
        <v/>
      </c>
      <c r="H13" s="83" t="str">
        <f>IFERROR(IF(VLOOKUP($A13,'Annex 2 EHV charges'!$A:$O,11,FALSE)=0,"",VLOOKUP($A13,'Annex 2 EHV charges'!$A:$O,11,FALSE)),"")</f>
        <v/>
      </c>
    </row>
    <row r="14" spans="1:14" x14ac:dyDescent="0.2">
      <c r="A14" s="76" t="str">
        <f t="array" ref="A14">IFERROR(INDEX('Annex 2 EHV charges'!$A$11:$A$11, MATCH(0, IF(ISBLANK('Annex 2 EHV charges'!$A$11:$A$11),1, COUNTIF(A$4:$A13, 'Annex 2 EHV charges'!$A$11:$A$11)), 0)),"")</f>
        <v/>
      </c>
      <c r="B14" s="76" t="str">
        <f>IF($A14="","",VLOOKUP($A14,'Annex 2 EHV charges'!$A:$O,2,0))</f>
        <v/>
      </c>
      <c r="C14" s="77" t="str">
        <f>IF($A14="","",VLOOKUP($A14,'Annex 2 EHV charges'!$A:$O,3,0))</f>
        <v/>
      </c>
      <c r="D14" s="76" t="str">
        <f>IF($A14="","",VLOOKUP($A14,'Annex 2 EHV charges'!$A:$O,7,0))</f>
        <v/>
      </c>
      <c r="E14" s="81" t="str">
        <f>IFERROR(IF(VLOOKUP($A14,'Annex 2 EHV charges'!$A:$O,8,FALSE)=0,"",VLOOKUP($A14,'Annex 2 EHV charges'!$A:$O,8,FALSE)),"")</f>
        <v/>
      </c>
      <c r="F14" s="82" t="str">
        <f>IFERROR(IF(VLOOKUP($A14,'Annex 2 EHV charges'!$A:$O,9,FALSE)=0,"",VLOOKUP($A14,'Annex 2 EHV charges'!$A:$O,9,FALSE)),"")</f>
        <v/>
      </c>
      <c r="G14" s="83" t="str">
        <f>IFERROR(IF(VLOOKUP($A14,'Annex 2 EHV charges'!$A:$O,10,FALSE)=0,"",VLOOKUP($A14,'Annex 2 EHV charges'!$A:$O,10,FALSE)),"")</f>
        <v/>
      </c>
      <c r="H14" s="83" t="str">
        <f>IFERROR(IF(VLOOKUP($A14,'Annex 2 EHV charges'!$A:$O,11,FALSE)=0,"",VLOOKUP($A14,'Annex 2 EHV charges'!$A:$O,11,FALSE)),"")</f>
        <v/>
      </c>
    </row>
    <row r="15" spans="1:14" x14ac:dyDescent="0.2">
      <c r="A15" s="76" t="str">
        <f t="array" ref="A15">IFERROR(INDEX('Annex 2 EHV charges'!$A$11:$A$11, MATCH(0, IF(ISBLANK('Annex 2 EHV charges'!$A$11:$A$11),1, COUNTIF(A$4:$A14, 'Annex 2 EHV charges'!$A$11:$A$11)), 0)),"")</f>
        <v/>
      </c>
      <c r="B15" s="76" t="str">
        <f>IF($A15="","",VLOOKUP($A15,'Annex 2 EHV charges'!$A:$O,2,0))</f>
        <v/>
      </c>
      <c r="C15" s="77" t="str">
        <f>IF($A15="","",VLOOKUP($A15,'Annex 2 EHV charges'!$A:$O,3,0))</f>
        <v/>
      </c>
      <c r="D15" s="76" t="str">
        <f>IF($A15="","",VLOOKUP($A15,'Annex 2 EHV charges'!$A:$O,7,0))</f>
        <v/>
      </c>
      <c r="E15" s="81" t="str">
        <f>IFERROR(IF(VLOOKUP($A15,'Annex 2 EHV charges'!$A:$O,8,FALSE)=0,"",VLOOKUP($A15,'Annex 2 EHV charges'!$A:$O,8,FALSE)),"")</f>
        <v/>
      </c>
      <c r="F15" s="82" t="str">
        <f>IFERROR(IF(VLOOKUP($A15,'Annex 2 EHV charges'!$A:$O,9,FALSE)=0,"",VLOOKUP($A15,'Annex 2 EHV charges'!$A:$O,9,FALSE)),"")</f>
        <v/>
      </c>
      <c r="G15" s="83" t="str">
        <f>IFERROR(IF(VLOOKUP($A15,'Annex 2 EHV charges'!$A:$O,10,FALSE)=0,"",VLOOKUP($A15,'Annex 2 EHV charges'!$A:$O,10,FALSE)),"")</f>
        <v/>
      </c>
      <c r="H15" s="83" t="str">
        <f>IFERROR(IF(VLOOKUP($A15,'Annex 2 EHV charges'!$A:$O,11,FALSE)=0,"",VLOOKUP($A15,'Annex 2 EHV charges'!$A:$O,11,FALSE)),"")</f>
        <v/>
      </c>
    </row>
    <row r="16" spans="1:14" x14ac:dyDescent="0.2">
      <c r="A16" s="76" t="str">
        <f t="array" ref="A16">IFERROR(INDEX('Annex 2 EHV charges'!$A$11:$A$11, MATCH(0, IF(ISBLANK('Annex 2 EHV charges'!$A$11:$A$11),1, COUNTIF(A$4:$A15, 'Annex 2 EHV charges'!$A$11:$A$11)), 0)),"")</f>
        <v/>
      </c>
      <c r="B16" s="76" t="str">
        <f>IF($A16="","",VLOOKUP($A16,'Annex 2 EHV charges'!$A:$O,2,0))</f>
        <v/>
      </c>
      <c r="C16" s="77" t="str">
        <f>IF($A16="","",VLOOKUP($A16,'Annex 2 EHV charges'!$A:$O,3,0))</f>
        <v/>
      </c>
      <c r="D16" s="76" t="str">
        <f>IF($A16="","",VLOOKUP($A16,'Annex 2 EHV charges'!$A:$O,7,0))</f>
        <v/>
      </c>
      <c r="E16" s="81" t="str">
        <f>IFERROR(IF(VLOOKUP($A16,'Annex 2 EHV charges'!$A:$O,8,FALSE)=0,"",VLOOKUP($A16,'Annex 2 EHV charges'!$A:$O,8,FALSE)),"")</f>
        <v/>
      </c>
      <c r="F16" s="82" t="str">
        <f>IFERROR(IF(VLOOKUP($A16,'Annex 2 EHV charges'!$A:$O,9,FALSE)=0,"",VLOOKUP($A16,'Annex 2 EHV charges'!$A:$O,9,FALSE)),"")</f>
        <v/>
      </c>
      <c r="G16" s="83" t="str">
        <f>IFERROR(IF(VLOOKUP($A16,'Annex 2 EHV charges'!$A:$O,10,FALSE)=0,"",VLOOKUP($A16,'Annex 2 EHV charges'!$A:$O,10,FALSE)),"")</f>
        <v/>
      </c>
      <c r="H16" s="83" t="str">
        <f>IFERROR(IF(VLOOKUP($A16,'Annex 2 EHV charges'!$A:$O,11,FALSE)=0,"",VLOOKUP($A16,'Annex 2 EHV charges'!$A:$O,11,FALSE)),"")</f>
        <v/>
      </c>
    </row>
    <row r="17" spans="1:8" x14ac:dyDescent="0.2">
      <c r="A17" s="76" t="str">
        <f t="array" ref="A17">IFERROR(INDEX('Annex 2 EHV charges'!$A$11:$A$11, MATCH(0, IF(ISBLANK('Annex 2 EHV charges'!$A$11:$A$11),1, COUNTIF(A$4:$A16, 'Annex 2 EHV charges'!$A$11:$A$11)), 0)),"")</f>
        <v/>
      </c>
      <c r="B17" s="76" t="str">
        <f>IF($A17="","",VLOOKUP($A17,'Annex 2 EHV charges'!$A:$O,2,0))</f>
        <v/>
      </c>
      <c r="C17" s="77" t="str">
        <f>IF($A17="","",VLOOKUP($A17,'Annex 2 EHV charges'!$A:$O,3,0))</f>
        <v/>
      </c>
      <c r="D17" s="76" t="str">
        <f>IF($A17="","",VLOOKUP($A17,'Annex 2 EHV charges'!$A:$O,7,0))</f>
        <v/>
      </c>
      <c r="E17" s="81" t="str">
        <f>IFERROR(IF(VLOOKUP($A17,'Annex 2 EHV charges'!$A:$O,8,FALSE)=0,"",VLOOKUP($A17,'Annex 2 EHV charges'!$A:$O,8,FALSE)),"")</f>
        <v/>
      </c>
      <c r="F17" s="82" t="str">
        <f>IFERROR(IF(VLOOKUP($A17,'Annex 2 EHV charges'!$A:$O,9,FALSE)=0,"",VLOOKUP($A17,'Annex 2 EHV charges'!$A:$O,9,FALSE)),"")</f>
        <v/>
      </c>
      <c r="G17" s="83" t="str">
        <f>IFERROR(IF(VLOOKUP($A17,'Annex 2 EHV charges'!$A:$O,10,FALSE)=0,"",VLOOKUP($A17,'Annex 2 EHV charges'!$A:$O,10,FALSE)),"")</f>
        <v/>
      </c>
      <c r="H17" s="83" t="str">
        <f>IFERROR(IF(VLOOKUP($A17,'Annex 2 EHV charges'!$A:$O,11,FALSE)=0,"",VLOOKUP($A17,'Annex 2 EHV charges'!$A:$O,11,FALSE)),"")</f>
        <v/>
      </c>
    </row>
    <row r="18" spans="1:8" x14ac:dyDescent="0.2">
      <c r="A18" s="76" t="str">
        <f t="array" ref="A18">IFERROR(INDEX('Annex 2 EHV charges'!$A$11:$A$11, MATCH(0, IF(ISBLANK('Annex 2 EHV charges'!$A$11:$A$11),1, COUNTIF(A$4:$A17, 'Annex 2 EHV charges'!$A$11:$A$11)), 0)),"")</f>
        <v/>
      </c>
      <c r="B18" s="76" t="str">
        <f>IF($A18="","",VLOOKUP($A18,'Annex 2 EHV charges'!$A:$O,2,0))</f>
        <v/>
      </c>
      <c r="C18" s="77" t="str">
        <f>IF($A18="","",VLOOKUP($A18,'Annex 2 EHV charges'!$A:$O,3,0))</f>
        <v/>
      </c>
      <c r="D18" s="76" t="str">
        <f>IF($A18="","",VLOOKUP($A18,'Annex 2 EHV charges'!$A:$O,7,0))</f>
        <v/>
      </c>
      <c r="E18" s="81" t="str">
        <f>IFERROR(IF(VLOOKUP($A18,'Annex 2 EHV charges'!$A:$O,8,FALSE)=0,"",VLOOKUP($A18,'Annex 2 EHV charges'!$A:$O,8,FALSE)),"")</f>
        <v/>
      </c>
      <c r="F18" s="82" t="str">
        <f>IFERROR(IF(VLOOKUP($A18,'Annex 2 EHV charges'!$A:$O,9,FALSE)=0,"",VLOOKUP($A18,'Annex 2 EHV charges'!$A:$O,9,FALSE)),"")</f>
        <v/>
      </c>
      <c r="G18" s="83" t="str">
        <f>IFERROR(IF(VLOOKUP($A18,'Annex 2 EHV charges'!$A:$O,10,FALSE)=0,"",VLOOKUP($A18,'Annex 2 EHV charges'!$A:$O,10,FALSE)),"")</f>
        <v/>
      </c>
      <c r="H18" s="83" t="str">
        <f>IFERROR(IF(VLOOKUP($A18,'Annex 2 EHV charges'!$A:$O,11,FALSE)=0,"",VLOOKUP($A18,'Annex 2 EHV charges'!$A:$O,11,FALSE)),"")</f>
        <v/>
      </c>
    </row>
    <row r="19" spans="1:8" x14ac:dyDescent="0.2">
      <c r="A19" s="76" t="str">
        <f t="array" ref="A19">IFERROR(INDEX('Annex 2 EHV charges'!$A$11:$A$11, MATCH(0, IF(ISBLANK('Annex 2 EHV charges'!$A$11:$A$11),1, COUNTIF(A$4:$A18, 'Annex 2 EHV charges'!$A$11:$A$11)), 0)),"")</f>
        <v/>
      </c>
      <c r="B19" s="76" t="str">
        <f>IF($A19="","",VLOOKUP($A19,'Annex 2 EHV charges'!$A:$O,2,0))</f>
        <v/>
      </c>
      <c r="C19" s="77" t="str">
        <f>IF($A19="","",VLOOKUP($A19,'Annex 2 EHV charges'!$A:$O,3,0))</f>
        <v/>
      </c>
      <c r="D19" s="76" t="str">
        <f>IF($A19="","",VLOOKUP($A19,'Annex 2 EHV charges'!$A:$O,7,0))</f>
        <v/>
      </c>
      <c r="E19" s="81" t="str">
        <f>IFERROR(IF(VLOOKUP($A19,'Annex 2 EHV charges'!$A:$O,8,FALSE)=0,"",VLOOKUP($A19,'Annex 2 EHV charges'!$A:$O,8,FALSE)),"")</f>
        <v/>
      </c>
      <c r="F19" s="82" t="str">
        <f>IFERROR(IF(VLOOKUP($A19,'Annex 2 EHV charges'!$A:$O,9,FALSE)=0,"",VLOOKUP($A19,'Annex 2 EHV charges'!$A:$O,9,FALSE)),"")</f>
        <v/>
      </c>
      <c r="G19" s="83" t="str">
        <f>IFERROR(IF(VLOOKUP($A19,'Annex 2 EHV charges'!$A:$O,10,FALSE)=0,"",VLOOKUP($A19,'Annex 2 EHV charges'!$A:$O,10,FALSE)),"")</f>
        <v/>
      </c>
      <c r="H19" s="83" t="str">
        <f>IFERROR(IF(VLOOKUP($A19,'Annex 2 EHV charges'!$A:$O,11,FALSE)=0,"",VLOOKUP($A19,'Annex 2 EHV charges'!$A:$O,11,FALSE)),"")</f>
        <v/>
      </c>
    </row>
    <row r="20" spans="1:8" x14ac:dyDescent="0.2">
      <c r="A20" s="76" t="str">
        <f t="array" ref="A20">IFERROR(INDEX('Annex 2 EHV charges'!$A$11:$A$11, MATCH(0, IF(ISBLANK('Annex 2 EHV charges'!$A$11:$A$11),1, COUNTIF(A$4:$A19, 'Annex 2 EHV charges'!$A$11:$A$11)), 0)),"")</f>
        <v/>
      </c>
      <c r="B20" s="76" t="str">
        <f>IF($A20="","",VLOOKUP($A20,'Annex 2 EHV charges'!$A:$O,2,0))</f>
        <v/>
      </c>
      <c r="C20" s="77" t="str">
        <f>IF($A20="","",VLOOKUP($A20,'Annex 2 EHV charges'!$A:$O,3,0))</f>
        <v/>
      </c>
      <c r="D20" s="76" t="str">
        <f>IF($A20="","",VLOOKUP($A20,'Annex 2 EHV charges'!$A:$O,7,0))</f>
        <v/>
      </c>
      <c r="E20" s="81" t="str">
        <f>IFERROR(IF(VLOOKUP($A20,'Annex 2 EHV charges'!$A:$O,8,FALSE)=0,"",VLOOKUP($A20,'Annex 2 EHV charges'!$A:$O,8,FALSE)),"")</f>
        <v/>
      </c>
      <c r="F20" s="82" t="str">
        <f>IFERROR(IF(VLOOKUP($A20,'Annex 2 EHV charges'!$A:$O,9,FALSE)=0,"",VLOOKUP($A20,'Annex 2 EHV charges'!$A:$O,9,FALSE)),"")</f>
        <v/>
      </c>
      <c r="G20" s="83" t="str">
        <f>IFERROR(IF(VLOOKUP($A20,'Annex 2 EHV charges'!$A:$O,10,FALSE)=0,"",VLOOKUP($A20,'Annex 2 EHV charges'!$A:$O,10,FALSE)),"")</f>
        <v/>
      </c>
      <c r="H20" s="83" t="str">
        <f>IFERROR(IF(VLOOKUP($A20,'Annex 2 EHV charges'!$A:$O,11,FALSE)=0,"",VLOOKUP($A20,'Annex 2 EHV charges'!$A:$O,11,FALSE)),"")</f>
        <v/>
      </c>
    </row>
    <row r="21" spans="1:8" x14ac:dyDescent="0.2">
      <c r="A21" s="76" t="str">
        <f t="array" ref="A21">IFERROR(INDEX('Annex 2 EHV charges'!$A$11:$A$11, MATCH(0, IF(ISBLANK('Annex 2 EHV charges'!$A$11:$A$11),1, COUNTIF(A$4:$A20, 'Annex 2 EHV charges'!$A$11:$A$11)), 0)),"")</f>
        <v/>
      </c>
      <c r="B21" s="76" t="str">
        <f>IF($A21="","",VLOOKUP($A21,'Annex 2 EHV charges'!$A:$O,2,0))</f>
        <v/>
      </c>
      <c r="C21" s="77" t="str">
        <f>IF($A21="","",VLOOKUP($A21,'Annex 2 EHV charges'!$A:$O,3,0))</f>
        <v/>
      </c>
      <c r="D21" s="76" t="str">
        <f>IF($A21="","",VLOOKUP($A21,'Annex 2 EHV charges'!$A:$O,7,0))</f>
        <v/>
      </c>
      <c r="E21" s="81" t="str">
        <f>IFERROR(IF(VLOOKUP($A21,'Annex 2 EHV charges'!$A:$O,8,FALSE)=0,"",VLOOKUP($A21,'Annex 2 EHV charges'!$A:$O,8,FALSE)),"")</f>
        <v/>
      </c>
      <c r="F21" s="82" t="str">
        <f>IFERROR(IF(VLOOKUP($A21,'Annex 2 EHV charges'!$A:$O,9,FALSE)=0,"",VLOOKUP($A21,'Annex 2 EHV charges'!$A:$O,9,FALSE)),"")</f>
        <v/>
      </c>
      <c r="G21" s="83" t="str">
        <f>IFERROR(IF(VLOOKUP($A21,'Annex 2 EHV charges'!$A:$O,10,FALSE)=0,"",VLOOKUP($A21,'Annex 2 EHV charges'!$A:$O,10,FALSE)),"")</f>
        <v/>
      </c>
      <c r="H21" s="83" t="str">
        <f>IFERROR(IF(VLOOKUP($A21,'Annex 2 EHV charges'!$A:$O,11,FALSE)=0,"",VLOOKUP($A21,'Annex 2 EHV charges'!$A:$O,11,FALSE)),"")</f>
        <v/>
      </c>
    </row>
    <row r="22" spans="1:8" x14ac:dyDescent="0.2">
      <c r="A22" s="76" t="str">
        <f t="array" ref="A22">IFERROR(INDEX('Annex 2 EHV charges'!$A$11:$A$11, MATCH(0, IF(ISBLANK('Annex 2 EHV charges'!$A$11:$A$11),1, COUNTIF(A$4:$A21, 'Annex 2 EHV charges'!$A$11:$A$11)), 0)),"")</f>
        <v/>
      </c>
      <c r="B22" s="76" t="str">
        <f>IF($A22="","",VLOOKUP($A22,'Annex 2 EHV charges'!$A:$O,2,0))</f>
        <v/>
      </c>
      <c r="C22" s="77" t="str">
        <f>IF($A22="","",VLOOKUP($A22,'Annex 2 EHV charges'!$A:$O,3,0))</f>
        <v/>
      </c>
      <c r="D22" s="76" t="str">
        <f>IF($A22="","",VLOOKUP($A22,'Annex 2 EHV charges'!$A:$O,7,0))</f>
        <v/>
      </c>
      <c r="E22" s="81" t="str">
        <f>IFERROR(IF(VLOOKUP($A22,'Annex 2 EHV charges'!$A:$O,8,FALSE)=0,"",VLOOKUP($A22,'Annex 2 EHV charges'!$A:$O,8,FALSE)),"")</f>
        <v/>
      </c>
      <c r="F22" s="82" t="str">
        <f>IFERROR(IF(VLOOKUP($A22,'Annex 2 EHV charges'!$A:$O,9,FALSE)=0,"",VLOOKUP($A22,'Annex 2 EHV charges'!$A:$O,9,FALSE)),"")</f>
        <v/>
      </c>
      <c r="G22" s="83" t="str">
        <f>IFERROR(IF(VLOOKUP($A22,'Annex 2 EHV charges'!$A:$O,10,FALSE)=0,"",VLOOKUP($A22,'Annex 2 EHV charges'!$A:$O,10,FALSE)),"")</f>
        <v/>
      </c>
      <c r="H22" s="83" t="str">
        <f>IFERROR(IF(VLOOKUP($A22,'Annex 2 EHV charges'!$A:$O,11,FALSE)=0,"",VLOOKUP($A22,'Annex 2 EHV charges'!$A:$O,11,FALSE)),"")</f>
        <v/>
      </c>
    </row>
    <row r="23" spans="1:8" x14ac:dyDescent="0.2">
      <c r="A23" s="76" t="str">
        <f t="array" ref="A23">IFERROR(INDEX('Annex 2 EHV charges'!$A$11:$A$11, MATCH(0, IF(ISBLANK('Annex 2 EHV charges'!$A$11:$A$11),1, COUNTIF(A$4:$A22, 'Annex 2 EHV charges'!$A$11:$A$11)), 0)),"")</f>
        <v/>
      </c>
      <c r="B23" s="76" t="str">
        <f>IF($A23="","",VLOOKUP($A23,'Annex 2 EHV charges'!$A:$O,2,0))</f>
        <v/>
      </c>
      <c r="C23" s="77" t="str">
        <f>IF($A23="","",VLOOKUP($A23,'Annex 2 EHV charges'!$A:$O,3,0))</f>
        <v/>
      </c>
      <c r="D23" s="76" t="str">
        <f>IF($A23="","",VLOOKUP($A23,'Annex 2 EHV charges'!$A:$O,7,0))</f>
        <v/>
      </c>
      <c r="E23" s="81" t="str">
        <f>IFERROR(IF(VLOOKUP($A23,'Annex 2 EHV charges'!$A:$O,8,FALSE)=0,"",VLOOKUP($A23,'Annex 2 EHV charges'!$A:$O,8,FALSE)),"")</f>
        <v/>
      </c>
      <c r="F23" s="82" t="str">
        <f>IFERROR(IF(VLOOKUP($A23,'Annex 2 EHV charges'!$A:$O,9,FALSE)=0,"",VLOOKUP($A23,'Annex 2 EHV charges'!$A:$O,9,FALSE)),"")</f>
        <v/>
      </c>
      <c r="G23" s="83" t="str">
        <f>IFERROR(IF(VLOOKUP($A23,'Annex 2 EHV charges'!$A:$O,10,FALSE)=0,"",VLOOKUP($A23,'Annex 2 EHV charges'!$A:$O,10,FALSE)),"")</f>
        <v/>
      </c>
      <c r="H23" s="83" t="str">
        <f>IFERROR(IF(VLOOKUP($A23,'Annex 2 EHV charges'!$A:$O,11,FALSE)=0,"",VLOOKUP($A23,'Annex 2 EHV charges'!$A:$O,11,FALSE)),"")</f>
        <v/>
      </c>
    </row>
    <row r="24" spans="1:8" x14ac:dyDescent="0.2">
      <c r="A24" s="76" t="str">
        <f t="array" ref="A24">IFERROR(INDEX('Annex 2 EHV charges'!$A$11:$A$11, MATCH(0, IF(ISBLANK('Annex 2 EHV charges'!$A$11:$A$11),1, COUNTIF(A$4:$A23, 'Annex 2 EHV charges'!$A$11:$A$11)), 0)),"")</f>
        <v/>
      </c>
      <c r="B24" s="76" t="str">
        <f>IF($A24="","",VLOOKUP($A24,'Annex 2 EHV charges'!$A:$O,2,0))</f>
        <v/>
      </c>
      <c r="C24" s="77" t="str">
        <f>IF($A24="","",VLOOKUP($A24,'Annex 2 EHV charges'!$A:$O,3,0))</f>
        <v/>
      </c>
      <c r="D24" s="76" t="str">
        <f>IF($A24="","",VLOOKUP($A24,'Annex 2 EHV charges'!$A:$O,7,0))</f>
        <v/>
      </c>
      <c r="E24" s="81" t="str">
        <f>IFERROR(IF(VLOOKUP($A24,'Annex 2 EHV charges'!$A:$O,8,FALSE)=0,"",VLOOKUP($A24,'Annex 2 EHV charges'!$A:$O,8,FALSE)),"")</f>
        <v/>
      </c>
      <c r="F24" s="82" t="str">
        <f>IFERROR(IF(VLOOKUP($A24,'Annex 2 EHV charges'!$A:$O,9,FALSE)=0,"",VLOOKUP($A24,'Annex 2 EHV charges'!$A:$O,9,FALSE)),"")</f>
        <v/>
      </c>
      <c r="G24" s="83" t="str">
        <f>IFERROR(IF(VLOOKUP($A24,'Annex 2 EHV charges'!$A:$O,10,FALSE)=0,"",VLOOKUP($A24,'Annex 2 EHV charges'!$A:$O,10,FALSE)),"")</f>
        <v/>
      </c>
      <c r="H24" s="83" t="str">
        <f>IFERROR(IF(VLOOKUP($A24,'Annex 2 EHV charges'!$A:$O,11,FALSE)=0,"",VLOOKUP($A24,'Annex 2 EHV charges'!$A:$O,11,FALSE)),"")</f>
        <v/>
      </c>
    </row>
    <row r="25" spans="1:8" x14ac:dyDescent="0.2">
      <c r="A25" s="76" t="str">
        <f t="array" ref="A25">IFERROR(INDEX('Annex 2 EHV charges'!$A$11:$A$11, MATCH(0, IF(ISBLANK('Annex 2 EHV charges'!$A$11:$A$11),1, COUNTIF(A$4:$A24, 'Annex 2 EHV charges'!$A$11:$A$11)), 0)),"")</f>
        <v/>
      </c>
      <c r="B25" s="76" t="str">
        <f>IF($A25="","",VLOOKUP($A25,'Annex 2 EHV charges'!$A:$O,2,0))</f>
        <v/>
      </c>
      <c r="C25" s="77" t="str">
        <f>IF($A25="","",VLOOKUP($A25,'Annex 2 EHV charges'!$A:$O,3,0))</f>
        <v/>
      </c>
      <c r="D25" s="76" t="str">
        <f>IF($A25="","",VLOOKUP($A25,'Annex 2 EHV charges'!$A:$O,7,0))</f>
        <v/>
      </c>
      <c r="E25" s="81" t="str">
        <f>IFERROR(IF(VLOOKUP($A25,'Annex 2 EHV charges'!$A:$O,8,FALSE)=0,"",VLOOKUP($A25,'Annex 2 EHV charges'!$A:$O,8,FALSE)),"")</f>
        <v/>
      </c>
      <c r="F25" s="82" t="str">
        <f>IFERROR(IF(VLOOKUP($A25,'Annex 2 EHV charges'!$A:$O,9,FALSE)=0,"",VLOOKUP($A25,'Annex 2 EHV charges'!$A:$O,9,FALSE)),"")</f>
        <v/>
      </c>
      <c r="G25" s="83" t="str">
        <f>IFERROR(IF(VLOOKUP($A25,'Annex 2 EHV charges'!$A:$O,10,FALSE)=0,"",VLOOKUP($A25,'Annex 2 EHV charges'!$A:$O,10,FALSE)),"")</f>
        <v/>
      </c>
      <c r="H25" s="83" t="str">
        <f>IFERROR(IF(VLOOKUP($A25,'Annex 2 EHV charges'!$A:$O,11,FALSE)=0,"",VLOOKUP($A25,'Annex 2 EHV charges'!$A:$O,11,FALSE)),"")</f>
        <v/>
      </c>
    </row>
    <row r="26" spans="1:8" x14ac:dyDescent="0.2">
      <c r="A26" s="76" t="str">
        <f t="array" ref="A26">IFERROR(INDEX('Annex 2 EHV charges'!$A$11:$A$11, MATCH(0, IF(ISBLANK('Annex 2 EHV charges'!$A$11:$A$11),1, COUNTIF(A$4:$A25, 'Annex 2 EHV charges'!$A$11:$A$11)), 0)),"")</f>
        <v/>
      </c>
      <c r="B26" s="76" t="str">
        <f>IF($A26="","",VLOOKUP($A26,'Annex 2 EHV charges'!$A:$O,2,0))</f>
        <v/>
      </c>
      <c r="C26" s="77" t="str">
        <f>IF($A26="","",VLOOKUP($A26,'Annex 2 EHV charges'!$A:$O,3,0))</f>
        <v/>
      </c>
      <c r="D26" s="76" t="str">
        <f>IF($A26="","",VLOOKUP($A26,'Annex 2 EHV charges'!$A:$O,7,0))</f>
        <v/>
      </c>
      <c r="E26" s="81" t="str">
        <f>IFERROR(IF(VLOOKUP($A26,'Annex 2 EHV charges'!$A:$O,8,FALSE)=0,"",VLOOKUP($A26,'Annex 2 EHV charges'!$A:$O,8,FALSE)),"")</f>
        <v/>
      </c>
      <c r="F26" s="82" t="str">
        <f>IFERROR(IF(VLOOKUP($A26,'Annex 2 EHV charges'!$A:$O,9,FALSE)=0,"",VLOOKUP($A26,'Annex 2 EHV charges'!$A:$O,9,FALSE)),"")</f>
        <v/>
      </c>
      <c r="G26" s="83" t="str">
        <f>IFERROR(IF(VLOOKUP($A26,'Annex 2 EHV charges'!$A:$O,10,FALSE)=0,"",VLOOKUP($A26,'Annex 2 EHV charges'!$A:$O,10,FALSE)),"")</f>
        <v/>
      </c>
      <c r="H26" s="83" t="str">
        <f>IFERROR(IF(VLOOKUP($A26,'Annex 2 EHV charges'!$A:$O,11,FALSE)=0,"",VLOOKUP($A26,'Annex 2 EHV charges'!$A:$O,11,FALSE)),"")</f>
        <v/>
      </c>
    </row>
    <row r="27" spans="1:8" x14ac:dyDescent="0.2">
      <c r="A27" s="76" t="str">
        <f t="array" ref="A27">IFERROR(INDEX('Annex 2 EHV charges'!$A$11:$A$11, MATCH(0, IF(ISBLANK('Annex 2 EHV charges'!$A$11:$A$11),1, COUNTIF(A$4:$A26, 'Annex 2 EHV charges'!$A$11:$A$11)), 0)),"")</f>
        <v/>
      </c>
      <c r="B27" s="76" t="str">
        <f>IF($A27="","",VLOOKUP($A27,'Annex 2 EHV charges'!$A:$O,2,0))</f>
        <v/>
      </c>
      <c r="C27" s="77" t="str">
        <f>IF($A27="","",VLOOKUP($A27,'Annex 2 EHV charges'!$A:$O,3,0))</f>
        <v/>
      </c>
      <c r="D27" s="76" t="str">
        <f>IF($A27="","",VLOOKUP($A27,'Annex 2 EHV charges'!$A:$O,7,0))</f>
        <v/>
      </c>
      <c r="E27" s="81" t="str">
        <f>IFERROR(IF(VLOOKUP($A27,'Annex 2 EHV charges'!$A:$O,8,FALSE)=0,"",VLOOKUP($A27,'Annex 2 EHV charges'!$A:$O,8,FALSE)),"")</f>
        <v/>
      </c>
      <c r="F27" s="82" t="str">
        <f>IFERROR(IF(VLOOKUP($A27,'Annex 2 EHV charges'!$A:$O,9,FALSE)=0,"",VLOOKUP($A27,'Annex 2 EHV charges'!$A:$O,9,FALSE)),"")</f>
        <v/>
      </c>
      <c r="G27" s="83" t="str">
        <f>IFERROR(IF(VLOOKUP($A27,'Annex 2 EHV charges'!$A:$O,10,FALSE)=0,"",VLOOKUP($A27,'Annex 2 EHV charges'!$A:$O,10,FALSE)),"")</f>
        <v/>
      </c>
      <c r="H27" s="83" t="str">
        <f>IFERROR(IF(VLOOKUP($A27,'Annex 2 EHV charges'!$A:$O,11,FALSE)=0,"",VLOOKUP($A27,'Annex 2 EHV charges'!$A:$O,11,FALSE)),"")</f>
        <v/>
      </c>
    </row>
    <row r="28" spans="1:8" x14ac:dyDescent="0.2">
      <c r="A28" s="76" t="str">
        <f t="array" ref="A28">IFERROR(INDEX('Annex 2 EHV charges'!$A$11:$A$11, MATCH(0, IF(ISBLANK('Annex 2 EHV charges'!$A$11:$A$11),1, COUNTIF(A$4:$A27, 'Annex 2 EHV charges'!$A$11:$A$11)), 0)),"")</f>
        <v/>
      </c>
      <c r="B28" s="76" t="str">
        <f>IF($A28="","",VLOOKUP($A28,'Annex 2 EHV charges'!$A:$O,2,0))</f>
        <v/>
      </c>
      <c r="C28" s="77" t="str">
        <f>IF($A28="","",VLOOKUP($A28,'Annex 2 EHV charges'!$A:$O,3,0))</f>
        <v/>
      </c>
      <c r="D28" s="76" t="str">
        <f>IF($A28="","",VLOOKUP($A28,'Annex 2 EHV charges'!$A:$O,7,0))</f>
        <v/>
      </c>
      <c r="E28" s="81" t="str">
        <f>IFERROR(IF(VLOOKUP($A28,'Annex 2 EHV charges'!$A:$O,8,FALSE)=0,"",VLOOKUP($A28,'Annex 2 EHV charges'!$A:$O,8,FALSE)),"")</f>
        <v/>
      </c>
      <c r="F28" s="82" t="str">
        <f>IFERROR(IF(VLOOKUP($A28,'Annex 2 EHV charges'!$A:$O,9,FALSE)=0,"",VLOOKUP($A28,'Annex 2 EHV charges'!$A:$O,9,FALSE)),"")</f>
        <v/>
      </c>
      <c r="G28" s="83" t="str">
        <f>IFERROR(IF(VLOOKUP($A28,'Annex 2 EHV charges'!$A:$O,10,FALSE)=0,"",VLOOKUP($A28,'Annex 2 EHV charges'!$A:$O,10,FALSE)),"")</f>
        <v/>
      </c>
      <c r="H28" s="83" t="str">
        <f>IFERROR(IF(VLOOKUP($A28,'Annex 2 EHV charges'!$A:$O,11,FALSE)=0,"",VLOOKUP($A28,'Annex 2 EHV charges'!$A:$O,11,FALSE)),"")</f>
        <v/>
      </c>
    </row>
    <row r="29" spans="1:8" x14ac:dyDescent="0.2">
      <c r="A29" s="76" t="str">
        <f t="array" ref="A29">IFERROR(INDEX('Annex 2 EHV charges'!$A$11:$A$11, MATCH(0, IF(ISBLANK('Annex 2 EHV charges'!$A$11:$A$11),1, COUNTIF(A$4:$A28, 'Annex 2 EHV charges'!$A$11:$A$11)), 0)),"")</f>
        <v/>
      </c>
      <c r="B29" s="76" t="str">
        <f>IF($A29="","",VLOOKUP($A29,'Annex 2 EHV charges'!$A:$O,2,0))</f>
        <v/>
      </c>
      <c r="C29" s="77" t="str">
        <f>IF($A29="","",VLOOKUP($A29,'Annex 2 EHV charges'!$A:$O,3,0))</f>
        <v/>
      </c>
      <c r="D29" s="76" t="str">
        <f>IF($A29="","",VLOOKUP($A29,'Annex 2 EHV charges'!$A:$O,7,0))</f>
        <v/>
      </c>
      <c r="E29" s="81" t="str">
        <f>IFERROR(IF(VLOOKUP($A29,'Annex 2 EHV charges'!$A:$O,8,FALSE)=0,"",VLOOKUP($A29,'Annex 2 EHV charges'!$A:$O,8,FALSE)),"")</f>
        <v/>
      </c>
      <c r="F29" s="82" t="str">
        <f>IFERROR(IF(VLOOKUP($A29,'Annex 2 EHV charges'!$A:$O,9,FALSE)=0,"",VLOOKUP($A29,'Annex 2 EHV charges'!$A:$O,9,FALSE)),"")</f>
        <v/>
      </c>
      <c r="G29" s="83" t="str">
        <f>IFERROR(IF(VLOOKUP($A29,'Annex 2 EHV charges'!$A:$O,10,FALSE)=0,"",VLOOKUP($A29,'Annex 2 EHV charges'!$A:$O,10,FALSE)),"")</f>
        <v/>
      </c>
      <c r="H29" s="83" t="str">
        <f>IFERROR(IF(VLOOKUP($A29,'Annex 2 EHV charges'!$A:$O,11,FALSE)=0,"",VLOOKUP($A29,'Annex 2 EHV charges'!$A:$O,11,FALSE)),"")</f>
        <v/>
      </c>
    </row>
    <row r="30" spans="1:8" x14ac:dyDescent="0.2">
      <c r="A30" s="76" t="str">
        <f t="array" ref="A30">IFERROR(INDEX('Annex 2 EHV charges'!$A$11:$A$11, MATCH(0, IF(ISBLANK('Annex 2 EHV charges'!$A$11:$A$11),1, COUNTIF(A$4:$A29, 'Annex 2 EHV charges'!$A$11:$A$11)), 0)),"")</f>
        <v/>
      </c>
      <c r="B30" s="76" t="str">
        <f>IF($A30="","",VLOOKUP($A30,'Annex 2 EHV charges'!$A:$O,2,0))</f>
        <v/>
      </c>
      <c r="C30" s="77" t="str">
        <f>IF($A30="","",VLOOKUP($A30,'Annex 2 EHV charges'!$A:$O,3,0))</f>
        <v/>
      </c>
      <c r="D30" s="76" t="str">
        <f>IF($A30="","",VLOOKUP($A30,'Annex 2 EHV charges'!$A:$O,7,0))</f>
        <v/>
      </c>
      <c r="E30" s="81" t="str">
        <f>IFERROR(IF(VLOOKUP($A30,'Annex 2 EHV charges'!$A:$O,8,FALSE)=0,"",VLOOKUP($A30,'Annex 2 EHV charges'!$A:$O,8,FALSE)),"")</f>
        <v/>
      </c>
      <c r="F30" s="82" t="str">
        <f>IFERROR(IF(VLOOKUP($A30,'Annex 2 EHV charges'!$A:$O,9,FALSE)=0,"",VLOOKUP($A30,'Annex 2 EHV charges'!$A:$O,9,FALSE)),"")</f>
        <v/>
      </c>
      <c r="G30" s="83" t="str">
        <f>IFERROR(IF(VLOOKUP($A30,'Annex 2 EHV charges'!$A:$O,10,FALSE)=0,"",VLOOKUP($A30,'Annex 2 EHV charges'!$A:$O,10,FALSE)),"")</f>
        <v/>
      </c>
      <c r="H30" s="83" t="str">
        <f>IFERROR(IF(VLOOKUP($A30,'Annex 2 EHV charges'!$A:$O,11,FALSE)=0,"",VLOOKUP($A30,'Annex 2 EHV charges'!$A:$O,11,FALSE)),"")</f>
        <v/>
      </c>
    </row>
    <row r="31" spans="1:8" x14ac:dyDescent="0.2">
      <c r="A31" s="76" t="str">
        <f t="array" ref="A31">IFERROR(INDEX('Annex 2 EHV charges'!$A$11:$A$11, MATCH(0, IF(ISBLANK('Annex 2 EHV charges'!$A$11:$A$11),1, COUNTIF(A$4:$A30, 'Annex 2 EHV charges'!$A$11:$A$11)), 0)),"")</f>
        <v/>
      </c>
      <c r="B31" s="76" t="str">
        <f>IF($A31="","",VLOOKUP($A31,'Annex 2 EHV charges'!$A:$O,2,0))</f>
        <v/>
      </c>
      <c r="C31" s="77" t="str">
        <f>IF($A31="","",VLOOKUP($A31,'Annex 2 EHV charges'!$A:$O,3,0))</f>
        <v/>
      </c>
      <c r="D31" s="76" t="str">
        <f>IF($A31="","",VLOOKUP($A31,'Annex 2 EHV charges'!$A:$O,7,0))</f>
        <v/>
      </c>
      <c r="E31" s="81" t="str">
        <f>IFERROR(IF(VLOOKUP($A31,'Annex 2 EHV charges'!$A:$O,8,FALSE)=0,"",VLOOKUP($A31,'Annex 2 EHV charges'!$A:$O,8,FALSE)),"")</f>
        <v/>
      </c>
      <c r="F31" s="82" t="str">
        <f>IFERROR(IF(VLOOKUP($A31,'Annex 2 EHV charges'!$A:$O,9,FALSE)=0,"",VLOOKUP($A31,'Annex 2 EHV charges'!$A:$O,9,FALSE)),"")</f>
        <v/>
      </c>
      <c r="G31" s="83" t="str">
        <f>IFERROR(IF(VLOOKUP($A31,'Annex 2 EHV charges'!$A:$O,10,FALSE)=0,"",VLOOKUP($A31,'Annex 2 EHV charges'!$A:$O,10,FALSE)),"")</f>
        <v/>
      </c>
      <c r="H31" s="83" t="str">
        <f>IFERROR(IF(VLOOKUP($A31,'Annex 2 EHV charges'!$A:$O,11,FALSE)=0,"",VLOOKUP($A31,'Annex 2 EHV charges'!$A:$O,11,FALSE)),"")</f>
        <v/>
      </c>
    </row>
    <row r="32" spans="1:8" x14ac:dyDescent="0.2">
      <c r="A32" s="76" t="str">
        <f t="array" ref="A32">IFERROR(INDEX('Annex 2 EHV charges'!$A$11:$A$11, MATCH(0, IF(ISBLANK('Annex 2 EHV charges'!$A$11:$A$11),1, COUNTIF(A$4:$A31, 'Annex 2 EHV charges'!$A$11:$A$11)), 0)),"")</f>
        <v/>
      </c>
      <c r="B32" s="76" t="str">
        <f>IF($A32="","",VLOOKUP($A32,'Annex 2 EHV charges'!$A:$O,2,0))</f>
        <v/>
      </c>
      <c r="C32" s="77" t="str">
        <f>IF($A32="","",VLOOKUP($A32,'Annex 2 EHV charges'!$A:$O,3,0))</f>
        <v/>
      </c>
      <c r="D32" s="76" t="str">
        <f>IF($A32="","",VLOOKUP($A32,'Annex 2 EHV charges'!$A:$O,7,0))</f>
        <v/>
      </c>
      <c r="E32" s="81" t="str">
        <f>IFERROR(IF(VLOOKUP($A32,'Annex 2 EHV charges'!$A:$O,8,FALSE)=0,"",VLOOKUP($A32,'Annex 2 EHV charges'!$A:$O,8,FALSE)),"")</f>
        <v/>
      </c>
      <c r="F32" s="82" t="str">
        <f>IFERROR(IF(VLOOKUP($A32,'Annex 2 EHV charges'!$A:$O,9,FALSE)=0,"",VLOOKUP($A32,'Annex 2 EHV charges'!$A:$O,9,FALSE)),"")</f>
        <v/>
      </c>
      <c r="G32" s="83" t="str">
        <f>IFERROR(IF(VLOOKUP($A32,'Annex 2 EHV charges'!$A:$O,10,FALSE)=0,"",VLOOKUP($A32,'Annex 2 EHV charges'!$A:$O,10,FALSE)),"")</f>
        <v/>
      </c>
      <c r="H32" s="83" t="str">
        <f>IFERROR(IF(VLOOKUP($A32,'Annex 2 EHV charges'!$A:$O,11,FALSE)=0,"",VLOOKUP($A32,'Annex 2 EHV charges'!$A:$O,11,FALSE)),"")</f>
        <v/>
      </c>
    </row>
    <row r="33" spans="1:8" x14ac:dyDescent="0.2">
      <c r="A33" s="76" t="str">
        <f t="array" ref="A33">IFERROR(INDEX('Annex 2 EHV charges'!$A$11:$A$11, MATCH(0, IF(ISBLANK('Annex 2 EHV charges'!$A$11:$A$11),1, COUNTIF(A$4:$A32, 'Annex 2 EHV charges'!$A$11:$A$11)), 0)),"")</f>
        <v/>
      </c>
      <c r="B33" s="76" t="str">
        <f>IF($A33="","",VLOOKUP($A33,'Annex 2 EHV charges'!$A:$O,2,0))</f>
        <v/>
      </c>
      <c r="C33" s="77" t="str">
        <f>IF($A33="","",VLOOKUP($A33,'Annex 2 EHV charges'!$A:$O,3,0))</f>
        <v/>
      </c>
      <c r="D33" s="76" t="str">
        <f>IF($A33="","",VLOOKUP($A33,'Annex 2 EHV charges'!$A:$O,7,0))</f>
        <v/>
      </c>
      <c r="E33" s="81" t="str">
        <f>IFERROR(IF(VLOOKUP($A33,'Annex 2 EHV charges'!$A:$O,8,FALSE)=0,"",VLOOKUP($A33,'Annex 2 EHV charges'!$A:$O,8,FALSE)),"")</f>
        <v/>
      </c>
      <c r="F33" s="82" t="str">
        <f>IFERROR(IF(VLOOKUP($A33,'Annex 2 EHV charges'!$A:$O,9,FALSE)=0,"",VLOOKUP($A33,'Annex 2 EHV charges'!$A:$O,9,FALSE)),"")</f>
        <v/>
      </c>
      <c r="G33" s="83" t="str">
        <f>IFERROR(IF(VLOOKUP($A33,'Annex 2 EHV charges'!$A:$O,10,FALSE)=0,"",VLOOKUP($A33,'Annex 2 EHV charges'!$A:$O,10,FALSE)),"")</f>
        <v/>
      </c>
      <c r="H33" s="83" t="str">
        <f>IFERROR(IF(VLOOKUP($A33,'Annex 2 EHV charges'!$A:$O,11,FALSE)=0,"",VLOOKUP($A33,'Annex 2 EHV charges'!$A:$O,11,FALSE)),"")</f>
        <v/>
      </c>
    </row>
    <row r="34" spans="1:8" x14ac:dyDescent="0.2">
      <c r="A34" s="76" t="str">
        <f t="array" ref="A34">IFERROR(INDEX('Annex 2 EHV charges'!$A$11:$A$11, MATCH(0, IF(ISBLANK('Annex 2 EHV charges'!$A$11:$A$11),1, COUNTIF(A$4:$A33, 'Annex 2 EHV charges'!$A$11:$A$11)), 0)),"")</f>
        <v/>
      </c>
      <c r="B34" s="76" t="str">
        <f>IF($A34="","",VLOOKUP($A34,'Annex 2 EHV charges'!$A:$O,2,0))</f>
        <v/>
      </c>
      <c r="C34" s="77" t="str">
        <f>IF($A34="","",VLOOKUP($A34,'Annex 2 EHV charges'!$A:$O,3,0))</f>
        <v/>
      </c>
      <c r="D34" s="76" t="str">
        <f>IF($A34="","",VLOOKUP($A34,'Annex 2 EHV charges'!$A:$O,7,0))</f>
        <v/>
      </c>
      <c r="E34" s="81" t="str">
        <f>IFERROR(IF(VLOOKUP($A34,'Annex 2 EHV charges'!$A:$O,8,FALSE)=0,"",VLOOKUP($A34,'Annex 2 EHV charges'!$A:$O,8,FALSE)),"")</f>
        <v/>
      </c>
      <c r="F34" s="82" t="str">
        <f>IFERROR(IF(VLOOKUP($A34,'Annex 2 EHV charges'!$A:$O,9,FALSE)=0,"",VLOOKUP($A34,'Annex 2 EHV charges'!$A:$O,9,FALSE)),"")</f>
        <v/>
      </c>
      <c r="G34" s="83" t="str">
        <f>IFERROR(IF(VLOOKUP($A34,'Annex 2 EHV charges'!$A:$O,10,FALSE)=0,"",VLOOKUP($A34,'Annex 2 EHV charges'!$A:$O,10,FALSE)),"")</f>
        <v/>
      </c>
      <c r="H34" s="83" t="str">
        <f>IFERROR(IF(VLOOKUP($A34,'Annex 2 EHV charges'!$A:$O,11,FALSE)=0,"",VLOOKUP($A34,'Annex 2 EHV charges'!$A:$O,11,FALSE)),"")</f>
        <v/>
      </c>
    </row>
    <row r="35" spans="1:8" x14ac:dyDescent="0.2">
      <c r="A35" s="76" t="str">
        <f t="array" ref="A35">IFERROR(INDEX('Annex 2 EHV charges'!$A$11:$A$11, MATCH(0, IF(ISBLANK('Annex 2 EHV charges'!$A$11:$A$11),1, COUNTIF(A$4:$A34, 'Annex 2 EHV charges'!$A$11:$A$11)), 0)),"")</f>
        <v/>
      </c>
      <c r="B35" s="76" t="str">
        <f>IF($A35="","",VLOOKUP($A35,'Annex 2 EHV charges'!$A:$O,2,0))</f>
        <v/>
      </c>
      <c r="C35" s="77" t="str">
        <f>IF($A35="","",VLOOKUP($A35,'Annex 2 EHV charges'!$A:$O,3,0))</f>
        <v/>
      </c>
      <c r="D35" s="76" t="str">
        <f>IF($A35="","",VLOOKUP($A35,'Annex 2 EHV charges'!$A:$O,7,0))</f>
        <v/>
      </c>
      <c r="E35" s="81" t="str">
        <f>IFERROR(IF(VLOOKUP($A35,'Annex 2 EHV charges'!$A:$O,8,FALSE)=0,"",VLOOKUP($A35,'Annex 2 EHV charges'!$A:$O,8,FALSE)),"")</f>
        <v/>
      </c>
      <c r="F35" s="82" t="str">
        <f>IFERROR(IF(VLOOKUP($A35,'Annex 2 EHV charges'!$A:$O,9,FALSE)=0,"",VLOOKUP($A35,'Annex 2 EHV charges'!$A:$O,9,FALSE)),"")</f>
        <v/>
      </c>
      <c r="G35" s="83" t="str">
        <f>IFERROR(IF(VLOOKUP($A35,'Annex 2 EHV charges'!$A:$O,10,FALSE)=0,"",VLOOKUP($A35,'Annex 2 EHV charges'!$A:$O,10,FALSE)),"")</f>
        <v/>
      </c>
      <c r="H35" s="83" t="str">
        <f>IFERROR(IF(VLOOKUP($A35,'Annex 2 EHV charges'!$A:$O,11,FALSE)=0,"",VLOOKUP($A35,'Annex 2 EHV charges'!$A:$O,11,FALSE)),"")</f>
        <v/>
      </c>
    </row>
    <row r="36" spans="1:8" x14ac:dyDescent="0.2">
      <c r="A36" s="76" t="str">
        <f t="array" ref="A36">IFERROR(INDEX('Annex 2 EHV charges'!$A$11:$A$11, MATCH(0, IF(ISBLANK('Annex 2 EHV charges'!$A$11:$A$11),1, COUNTIF(A$4:$A35, 'Annex 2 EHV charges'!$A$11:$A$11)), 0)),"")</f>
        <v/>
      </c>
      <c r="B36" s="76" t="str">
        <f>IF($A36="","",VLOOKUP($A36,'Annex 2 EHV charges'!$A:$O,2,0))</f>
        <v/>
      </c>
      <c r="C36" s="77" t="str">
        <f>IF($A36="","",VLOOKUP($A36,'Annex 2 EHV charges'!$A:$O,3,0))</f>
        <v/>
      </c>
      <c r="D36" s="76" t="str">
        <f>IF($A36="","",VLOOKUP($A36,'Annex 2 EHV charges'!$A:$O,7,0))</f>
        <v/>
      </c>
      <c r="E36" s="81" t="str">
        <f>IFERROR(IF(VLOOKUP($A36,'Annex 2 EHV charges'!$A:$O,8,FALSE)=0,"",VLOOKUP($A36,'Annex 2 EHV charges'!$A:$O,8,FALSE)),"")</f>
        <v/>
      </c>
      <c r="F36" s="82" t="str">
        <f>IFERROR(IF(VLOOKUP($A36,'Annex 2 EHV charges'!$A:$O,9,FALSE)=0,"",VLOOKUP($A36,'Annex 2 EHV charges'!$A:$O,9,FALSE)),"")</f>
        <v/>
      </c>
      <c r="G36" s="83" t="str">
        <f>IFERROR(IF(VLOOKUP($A36,'Annex 2 EHV charges'!$A:$O,10,FALSE)=0,"",VLOOKUP($A36,'Annex 2 EHV charges'!$A:$O,10,FALSE)),"")</f>
        <v/>
      </c>
      <c r="H36" s="83" t="str">
        <f>IFERROR(IF(VLOOKUP($A36,'Annex 2 EHV charges'!$A:$O,11,FALSE)=0,"",VLOOKUP($A36,'Annex 2 EHV charges'!$A:$O,11,FALSE)),"")</f>
        <v/>
      </c>
    </row>
    <row r="37" spans="1:8" x14ac:dyDescent="0.2">
      <c r="A37" s="76" t="str">
        <f t="array" ref="A37">IFERROR(INDEX('Annex 2 EHV charges'!$A$11:$A$11, MATCH(0, IF(ISBLANK('Annex 2 EHV charges'!$A$11:$A$11),1, COUNTIF(A$4:$A36, 'Annex 2 EHV charges'!$A$11:$A$11)), 0)),"")</f>
        <v/>
      </c>
      <c r="B37" s="76" t="str">
        <f>IF($A37="","",VLOOKUP($A37,'Annex 2 EHV charges'!$A:$O,2,0))</f>
        <v/>
      </c>
      <c r="C37" s="77" t="str">
        <f>IF($A37="","",VLOOKUP($A37,'Annex 2 EHV charges'!$A:$O,3,0))</f>
        <v/>
      </c>
      <c r="D37" s="76" t="str">
        <f>IF($A37="","",VLOOKUP($A37,'Annex 2 EHV charges'!$A:$O,7,0))</f>
        <v/>
      </c>
      <c r="E37" s="81" t="str">
        <f>IFERROR(IF(VLOOKUP($A37,'Annex 2 EHV charges'!$A:$O,8,FALSE)=0,"",VLOOKUP($A37,'Annex 2 EHV charges'!$A:$O,8,FALSE)),"")</f>
        <v/>
      </c>
      <c r="F37" s="82" t="str">
        <f>IFERROR(IF(VLOOKUP($A37,'Annex 2 EHV charges'!$A:$O,9,FALSE)=0,"",VLOOKUP($A37,'Annex 2 EHV charges'!$A:$O,9,FALSE)),"")</f>
        <v/>
      </c>
      <c r="G37" s="83" t="str">
        <f>IFERROR(IF(VLOOKUP($A37,'Annex 2 EHV charges'!$A:$O,10,FALSE)=0,"",VLOOKUP($A37,'Annex 2 EHV charges'!$A:$O,10,FALSE)),"")</f>
        <v/>
      </c>
      <c r="H37" s="83" t="str">
        <f>IFERROR(IF(VLOOKUP($A37,'Annex 2 EHV charges'!$A:$O,11,FALSE)=0,"",VLOOKUP($A37,'Annex 2 EHV charges'!$A:$O,11,FALSE)),"")</f>
        <v/>
      </c>
    </row>
    <row r="38" spans="1:8" x14ac:dyDescent="0.2">
      <c r="A38" s="76" t="str">
        <f t="array" ref="A38">IFERROR(INDEX('Annex 2 EHV charges'!$A$11:$A$11, MATCH(0, IF(ISBLANK('Annex 2 EHV charges'!$A$11:$A$11),1, COUNTIF(A$4:$A37, 'Annex 2 EHV charges'!$A$11:$A$11)), 0)),"")</f>
        <v/>
      </c>
      <c r="B38" s="76" t="str">
        <f>IF($A38="","",VLOOKUP($A38,'Annex 2 EHV charges'!$A:$O,2,0))</f>
        <v/>
      </c>
      <c r="C38" s="77" t="str">
        <f>IF($A38="","",VLOOKUP($A38,'Annex 2 EHV charges'!$A:$O,3,0))</f>
        <v/>
      </c>
      <c r="D38" s="76" t="str">
        <f>IF($A38="","",VLOOKUP($A38,'Annex 2 EHV charges'!$A:$O,7,0))</f>
        <v/>
      </c>
      <c r="E38" s="81" t="str">
        <f>IFERROR(IF(VLOOKUP($A38,'Annex 2 EHV charges'!$A:$O,8,FALSE)=0,"",VLOOKUP($A38,'Annex 2 EHV charges'!$A:$O,8,FALSE)),"")</f>
        <v/>
      </c>
      <c r="F38" s="82" t="str">
        <f>IFERROR(IF(VLOOKUP($A38,'Annex 2 EHV charges'!$A:$O,9,FALSE)=0,"",VLOOKUP($A38,'Annex 2 EHV charges'!$A:$O,9,FALSE)),"")</f>
        <v/>
      </c>
      <c r="G38" s="83" t="str">
        <f>IFERROR(IF(VLOOKUP($A38,'Annex 2 EHV charges'!$A:$O,10,FALSE)=0,"",VLOOKUP($A38,'Annex 2 EHV charges'!$A:$O,10,FALSE)),"")</f>
        <v/>
      </c>
      <c r="H38" s="83" t="str">
        <f>IFERROR(IF(VLOOKUP($A38,'Annex 2 EHV charges'!$A:$O,11,FALSE)=0,"",VLOOKUP($A38,'Annex 2 EHV charges'!$A:$O,11,FALSE)),"")</f>
        <v/>
      </c>
    </row>
    <row r="39" spans="1:8" x14ac:dyDescent="0.2">
      <c r="A39" s="76" t="str">
        <f t="array" ref="A39">IFERROR(INDEX('Annex 2 EHV charges'!$A$11:$A$11, MATCH(0, IF(ISBLANK('Annex 2 EHV charges'!$A$11:$A$11),1, COUNTIF(A$4:$A38, 'Annex 2 EHV charges'!$A$11:$A$11)), 0)),"")</f>
        <v/>
      </c>
      <c r="B39" s="76" t="str">
        <f>IF($A39="","",VLOOKUP($A39,'Annex 2 EHV charges'!$A:$O,2,0))</f>
        <v/>
      </c>
      <c r="C39" s="77" t="str">
        <f>IF($A39="","",VLOOKUP($A39,'Annex 2 EHV charges'!$A:$O,3,0))</f>
        <v/>
      </c>
      <c r="D39" s="76" t="str">
        <f>IF($A39="","",VLOOKUP($A39,'Annex 2 EHV charges'!$A:$O,7,0))</f>
        <v/>
      </c>
      <c r="E39" s="81" t="str">
        <f>IFERROR(IF(VLOOKUP($A39,'Annex 2 EHV charges'!$A:$O,8,FALSE)=0,"",VLOOKUP($A39,'Annex 2 EHV charges'!$A:$O,8,FALSE)),"")</f>
        <v/>
      </c>
      <c r="F39" s="82" t="str">
        <f>IFERROR(IF(VLOOKUP($A39,'Annex 2 EHV charges'!$A:$O,9,FALSE)=0,"",VLOOKUP($A39,'Annex 2 EHV charges'!$A:$O,9,FALSE)),"")</f>
        <v/>
      </c>
      <c r="G39" s="83" t="str">
        <f>IFERROR(IF(VLOOKUP($A39,'Annex 2 EHV charges'!$A:$O,10,FALSE)=0,"",VLOOKUP($A39,'Annex 2 EHV charges'!$A:$O,10,FALSE)),"")</f>
        <v/>
      </c>
      <c r="H39" s="83" t="str">
        <f>IFERROR(IF(VLOOKUP($A39,'Annex 2 EHV charges'!$A:$O,11,FALSE)=0,"",VLOOKUP($A39,'Annex 2 EHV charges'!$A:$O,11,FALSE)),"")</f>
        <v/>
      </c>
    </row>
    <row r="40" spans="1:8" x14ac:dyDescent="0.2">
      <c r="A40" s="76" t="str">
        <f t="array" ref="A40">IFERROR(INDEX('Annex 2 EHV charges'!$A$11:$A$11, MATCH(0, IF(ISBLANK('Annex 2 EHV charges'!$A$11:$A$11),1, COUNTIF(A$4:$A39, 'Annex 2 EHV charges'!$A$11:$A$11)), 0)),"")</f>
        <v/>
      </c>
      <c r="B40" s="76" t="str">
        <f>IF($A40="","",VLOOKUP($A40,'Annex 2 EHV charges'!$A:$O,2,0))</f>
        <v/>
      </c>
      <c r="C40" s="77" t="str">
        <f>IF($A40="","",VLOOKUP($A40,'Annex 2 EHV charges'!$A:$O,3,0))</f>
        <v/>
      </c>
      <c r="D40" s="76" t="str">
        <f>IF($A40="","",VLOOKUP($A40,'Annex 2 EHV charges'!$A:$O,7,0))</f>
        <v/>
      </c>
      <c r="E40" s="81" t="str">
        <f>IFERROR(IF(VLOOKUP($A40,'Annex 2 EHV charges'!$A:$O,8,FALSE)=0,"",VLOOKUP($A40,'Annex 2 EHV charges'!$A:$O,8,FALSE)),"")</f>
        <v/>
      </c>
      <c r="F40" s="82" t="str">
        <f>IFERROR(IF(VLOOKUP($A40,'Annex 2 EHV charges'!$A:$O,9,FALSE)=0,"",VLOOKUP($A40,'Annex 2 EHV charges'!$A:$O,9,FALSE)),"")</f>
        <v/>
      </c>
      <c r="G40" s="83" t="str">
        <f>IFERROR(IF(VLOOKUP($A40,'Annex 2 EHV charges'!$A:$O,10,FALSE)=0,"",VLOOKUP($A40,'Annex 2 EHV charges'!$A:$O,10,FALSE)),"")</f>
        <v/>
      </c>
      <c r="H40" s="83" t="str">
        <f>IFERROR(IF(VLOOKUP($A40,'Annex 2 EHV charges'!$A:$O,11,FALSE)=0,"",VLOOKUP($A40,'Annex 2 EHV charges'!$A:$O,11,FALSE)),"")</f>
        <v/>
      </c>
    </row>
    <row r="41" spans="1:8" x14ac:dyDescent="0.2">
      <c r="A41" s="76" t="str">
        <f t="array" ref="A41">IFERROR(INDEX('Annex 2 EHV charges'!$A$11:$A$11, MATCH(0, IF(ISBLANK('Annex 2 EHV charges'!$A$11:$A$11),1, COUNTIF(A$4:$A40, 'Annex 2 EHV charges'!$A$11:$A$11)), 0)),"")</f>
        <v/>
      </c>
      <c r="B41" s="76" t="str">
        <f>IF($A41="","",VLOOKUP($A41,'Annex 2 EHV charges'!$A:$O,2,0))</f>
        <v/>
      </c>
      <c r="C41" s="77" t="str">
        <f>IF($A41="","",VLOOKUP($A41,'Annex 2 EHV charges'!$A:$O,3,0))</f>
        <v/>
      </c>
      <c r="D41" s="76" t="str">
        <f>IF($A41="","",VLOOKUP($A41,'Annex 2 EHV charges'!$A:$O,7,0))</f>
        <v/>
      </c>
      <c r="E41" s="81" t="str">
        <f>IFERROR(IF(VLOOKUP($A41,'Annex 2 EHV charges'!$A:$O,8,FALSE)=0,"",VLOOKUP($A41,'Annex 2 EHV charges'!$A:$O,8,FALSE)),"")</f>
        <v/>
      </c>
      <c r="F41" s="82" t="str">
        <f>IFERROR(IF(VLOOKUP($A41,'Annex 2 EHV charges'!$A:$O,9,FALSE)=0,"",VLOOKUP($A41,'Annex 2 EHV charges'!$A:$O,9,FALSE)),"")</f>
        <v/>
      </c>
      <c r="G41" s="83" t="str">
        <f>IFERROR(IF(VLOOKUP($A41,'Annex 2 EHV charges'!$A:$O,10,FALSE)=0,"",VLOOKUP($A41,'Annex 2 EHV charges'!$A:$O,10,FALSE)),"")</f>
        <v/>
      </c>
      <c r="H41" s="83" t="str">
        <f>IFERROR(IF(VLOOKUP($A41,'Annex 2 EHV charges'!$A:$O,11,FALSE)=0,"",VLOOKUP($A41,'Annex 2 EHV charges'!$A:$O,11,FALSE)),"")</f>
        <v/>
      </c>
    </row>
    <row r="42" spans="1:8" x14ac:dyDescent="0.2">
      <c r="A42" s="76" t="str">
        <f t="array" ref="A42">IFERROR(INDEX('Annex 2 EHV charges'!$A$11:$A$11, MATCH(0, IF(ISBLANK('Annex 2 EHV charges'!$A$11:$A$11),1, COUNTIF(A$4:$A41, 'Annex 2 EHV charges'!$A$11:$A$11)), 0)),"")</f>
        <v/>
      </c>
      <c r="B42" s="76" t="str">
        <f>IF($A42="","",VLOOKUP($A42,'Annex 2 EHV charges'!$A:$O,2,0))</f>
        <v/>
      </c>
      <c r="C42" s="77" t="str">
        <f>IF($A42="","",VLOOKUP($A42,'Annex 2 EHV charges'!$A:$O,3,0))</f>
        <v/>
      </c>
      <c r="D42" s="76" t="str">
        <f>IF($A42="","",VLOOKUP($A42,'Annex 2 EHV charges'!$A:$O,7,0))</f>
        <v/>
      </c>
      <c r="E42" s="81" t="str">
        <f>IFERROR(IF(VLOOKUP($A42,'Annex 2 EHV charges'!$A:$O,8,FALSE)=0,"",VLOOKUP($A42,'Annex 2 EHV charges'!$A:$O,8,FALSE)),"")</f>
        <v/>
      </c>
      <c r="F42" s="82" t="str">
        <f>IFERROR(IF(VLOOKUP($A42,'Annex 2 EHV charges'!$A:$O,9,FALSE)=0,"",VLOOKUP($A42,'Annex 2 EHV charges'!$A:$O,9,FALSE)),"")</f>
        <v/>
      </c>
      <c r="G42" s="83" t="str">
        <f>IFERROR(IF(VLOOKUP($A42,'Annex 2 EHV charges'!$A:$O,10,FALSE)=0,"",VLOOKUP($A42,'Annex 2 EHV charges'!$A:$O,10,FALSE)),"")</f>
        <v/>
      </c>
      <c r="H42" s="83" t="str">
        <f>IFERROR(IF(VLOOKUP($A42,'Annex 2 EHV charges'!$A:$O,11,FALSE)=0,"",VLOOKUP($A42,'Annex 2 EHV charges'!$A:$O,11,FALSE)),"")</f>
        <v/>
      </c>
    </row>
    <row r="43" spans="1:8" x14ac:dyDescent="0.2">
      <c r="A43" s="76" t="str">
        <f t="array" ref="A43">IFERROR(INDEX('Annex 2 EHV charges'!$A$11:$A$11, MATCH(0, IF(ISBLANK('Annex 2 EHV charges'!$A$11:$A$11),1, COUNTIF(A$4:$A42, 'Annex 2 EHV charges'!$A$11:$A$11)), 0)),"")</f>
        <v/>
      </c>
      <c r="B43" s="76" t="str">
        <f>IF($A43="","",VLOOKUP($A43,'Annex 2 EHV charges'!$A:$O,2,0))</f>
        <v/>
      </c>
      <c r="C43" s="77" t="str">
        <f>IF($A43="","",VLOOKUP($A43,'Annex 2 EHV charges'!$A:$O,3,0))</f>
        <v/>
      </c>
      <c r="D43" s="76" t="str">
        <f>IF($A43="","",VLOOKUP($A43,'Annex 2 EHV charges'!$A:$O,7,0))</f>
        <v/>
      </c>
      <c r="E43" s="81" t="str">
        <f>IFERROR(IF(VLOOKUP($A43,'Annex 2 EHV charges'!$A:$O,8,FALSE)=0,"",VLOOKUP($A43,'Annex 2 EHV charges'!$A:$O,8,FALSE)),"")</f>
        <v/>
      </c>
      <c r="F43" s="82" t="str">
        <f>IFERROR(IF(VLOOKUP($A43,'Annex 2 EHV charges'!$A:$O,9,FALSE)=0,"",VLOOKUP($A43,'Annex 2 EHV charges'!$A:$O,9,FALSE)),"")</f>
        <v/>
      </c>
      <c r="G43" s="83" t="str">
        <f>IFERROR(IF(VLOOKUP($A43,'Annex 2 EHV charges'!$A:$O,10,FALSE)=0,"",VLOOKUP($A43,'Annex 2 EHV charges'!$A:$O,10,FALSE)),"")</f>
        <v/>
      </c>
      <c r="H43" s="83" t="str">
        <f>IFERROR(IF(VLOOKUP($A43,'Annex 2 EHV charges'!$A:$O,11,FALSE)=0,"",VLOOKUP($A43,'Annex 2 EHV charges'!$A:$O,11,FALSE)),"")</f>
        <v/>
      </c>
    </row>
    <row r="44" spans="1:8" x14ac:dyDescent="0.2">
      <c r="A44" s="76" t="str">
        <f t="array" ref="A44">IFERROR(INDEX('Annex 2 EHV charges'!$A$11:$A$11, MATCH(0, IF(ISBLANK('Annex 2 EHV charges'!$A$11:$A$11),1, COUNTIF(A$4:$A43, 'Annex 2 EHV charges'!$A$11:$A$11)), 0)),"")</f>
        <v/>
      </c>
      <c r="B44" s="76" t="str">
        <f>IF($A44="","",VLOOKUP($A44,'Annex 2 EHV charges'!$A:$O,2,0))</f>
        <v/>
      </c>
      <c r="C44" s="77" t="str">
        <f>IF($A44="","",VLOOKUP($A44,'Annex 2 EHV charges'!$A:$O,3,0))</f>
        <v/>
      </c>
      <c r="D44" s="76" t="str">
        <f>IF($A44="","",VLOOKUP($A44,'Annex 2 EHV charges'!$A:$O,7,0))</f>
        <v/>
      </c>
      <c r="E44" s="81" t="str">
        <f>IFERROR(IF(VLOOKUP($A44,'Annex 2 EHV charges'!$A:$O,8,FALSE)=0,"",VLOOKUP($A44,'Annex 2 EHV charges'!$A:$O,8,FALSE)),"")</f>
        <v/>
      </c>
      <c r="F44" s="82" t="str">
        <f>IFERROR(IF(VLOOKUP($A44,'Annex 2 EHV charges'!$A:$O,9,FALSE)=0,"",VLOOKUP($A44,'Annex 2 EHV charges'!$A:$O,9,FALSE)),"")</f>
        <v/>
      </c>
      <c r="G44" s="83" t="str">
        <f>IFERROR(IF(VLOOKUP($A44,'Annex 2 EHV charges'!$A:$O,10,FALSE)=0,"",VLOOKUP($A44,'Annex 2 EHV charges'!$A:$O,10,FALSE)),"")</f>
        <v/>
      </c>
      <c r="H44" s="83" t="str">
        <f>IFERROR(IF(VLOOKUP($A44,'Annex 2 EHV charges'!$A:$O,11,FALSE)=0,"",VLOOKUP($A44,'Annex 2 EHV charges'!$A:$O,11,FALSE)),"")</f>
        <v/>
      </c>
    </row>
    <row r="45" spans="1:8" x14ac:dyDescent="0.2">
      <c r="A45" s="76" t="str">
        <f t="array" ref="A45">IFERROR(INDEX('Annex 2 EHV charges'!$A$11:$A$11, MATCH(0, IF(ISBLANK('Annex 2 EHV charges'!$A$11:$A$11),1, COUNTIF(A$4:$A44, 'Annex 2 EHV charges'!$A$11:$A$11)), 0)),"")</f>
        <v/>
      </c>
      <c r="B45" s="76" t="str">
        <f>IF($A45="","",VLOOKUP($A45,'Annex 2 EHV charges'!$A:$O,2,0))</f>
        <v/>
      </c>
      <c r="C45" s="77" t="str">
        <f>IF($A45="","",VLOOKUP($A45,'Annex 2 EHV charges'!$A:$O,3,0))</f>
        <v/>
      </c>
      <c r="D45" s="76" t="str">
        <f>IF($A45="","",VLOOKUP($A45,'Annex 2 EHV charges'!$A:$O,7,0))</f>
        <v/>
      </c>
      <c r="E45" s="81" t="str">
        <f>IFERROR(IF(VLOOKUP($A45,'Annex 2 EHV charges'!$A:$O,8,FALSE)=0,"",VLOOKUP($A45,'Annex 2 EHV charges'!$A:$O,8,FALSE)),"")</f>
        <v/>
      </c>
      <c r="F45" s="82" t="str">
        <f>IFERROR(IF(VLOOKUP($A45,'Annex 2 EHV charges'!$A:$O,9,FALSE)=0,"",VLOOKUP($A45,'Annex 2 EHV charges'!$A:$O,9,FALSE)),"")</f>
        <v/>
      </c>
      <c r="G45" s="83" t="str">
        <f>IFERROR(IF(VLOOKUP($A45,'Annex 2 EHV charges'!$A:$O,10,FALSE)=0,"",VLOOKUP($A45,'Annex 2 EHV charges'!$A:$O,10,FALSE)),"")</f>
        <v/>
      </c>
      <c r="H45" s="83" t="str">
        <f>IFERROR(IF(VLOOKUP($A45,'Annex 2 EHV charges'!$A:$O,11,FALSE)=0,"",VLOOKUP($A45,'Annex 2 EHV charges'!$A:$O,11,FALSE)),"")</f>
        <v/>
      </c>
    </row>
    <row r="46" spans="1:8" x14ac:dyDescent="0.2">
      <c r="A46" s="76" t="str">
        <f t="array" ref="A46">IFERROR(INDEX('Annex 2 EHV charges'!$A$11:$A$11, MATCH(0, IF(ISBLANK('Annex 2 EHV charges'!$A$11:$A$11),1, COUNTIF(A$4:$A45, 'Annex 2 EHV charges'!$A$11:$A$11)), 0)),"")</f>
        <v/>
      </c>
      <c r="B46" s="76" t="str">
        <f>IF($A46="","",VLOOKUP($A46,'Annex 2 EHV charges'!$A:$O,2,0))</f>
        <v/>
      </c>
      <c r="C46" s="77" t="str">
        <f>IF($A46="","",VLOOKUP($A46,'Annex 2 EHV charges'!$A:$O,3,0))</f>
        <v/>
      </c>
      <c r="D46" s="76" t="str">
        <f>IF($A46="","",VLOOKUP($A46,'Annex 2 EHV charges'!$A:$O,7,0))</f>
        <v/>
      </c>
      <c r="E46" s="81" t="str">
        <f>IFERROR(IF(VLOOKUP($A46,'Annex 2 EHV charges'!$A:$O,8,FALSE)=0,"",VLOOKUP($A46,'Annex 2 EHV charges'!$A:$O,8,FALSE)),"")</f>
        <v/>
      </c>
      <c r="F46" s="82" t="str">
        <f>IFERROR(IF(VLOOKUP($A46,'Annex 2 EHV charges'!$A:$O,9,FALSE)=0,"",VLOOKUP($A46,'Annex 2 EHV charges'!$A:$O,9,FALSE)),"")</f>
        <v/>
      </c>
      <c r="G46" s="83" t="str">
        <f>IFERROR(IF(VLOOKUP($A46,'Annex 2 EHV charges'!$A:$O,10,FALSE)=0,"",VLOOKUP($A46,'Annex 2 EHV charges'!$A:$O,10,FALSE)),"")</f>
        <v/>
      </c>
      <c r="H46" s="83" t="str">
        <f>IFERROR(IF(VLOOKUP($A46,'Annex 2 EHV charges'!$A:$O,11,FALSE)=0,"",VLOOKUP($A46,'Annex 2 EHV charges'!$A:$O,11,FALSE)),"")</f>
        <v/>
      </c>
    </row>
    <row r="47" spans="1:8" x14ac:dyDescent="0.2">
      <c r="A47" s="76" t="str">
        <f t="array" ref="A47">IFERROR(INDEX('Annex 2 EHV charges'!$A$11:$A$11, MATCH(0, IF(ISBLANK('Annex 2 EHV charges'!$A$11:$A$11),1, COUNTIF(A$4:$A46, 'Annex 2 EHV charges'!$A$11:$A$11)), 0)),"")</f>
        <v/>
      </c>
      <c r="B47" s="76" t="str">
        <f>IF($A47="","",VLOOKUP($A47,'Annex 2 EHV charges'!$A:$O,2,0))</f>
        <v/>
      </c>
      <c r="C47" s="77" t="str">
        <f>IF($A47="","",VLOOKUP($A47,'Annex 2 EHV charges'!$A:$O,3,0))</f>
        <v/>
      </c>
      <c r="D47" s="76" t="str">
        <f>IF($A47="","",VLOOKUP($A47,'Annex 2 EHV charges'!$A:$O,7,0))</f>
        <v/>
      </c>
      <c r="E47" s="81" t="str">
        <f>IFERROR(IF(VLOOKUP($A47,'Annex 2 EHV charges'!$A:$O,8,FALSE)=0,"",VLOOKUP($A47,'Annex 2 EHV charges'!$A:$O,8,FALSE)),"")</f>
        <v/>
      </c>
      <c r="F47" s="82" t="str">
        <f>IFERROR(IF(VLOOKUP($A47,'Annex 2 EHV charges'!$A:$O,9,FALSE)=0,"",VLOOKUP($A47,'Annex 2 EHV charges'!$A:$O,9,FALSE)),"")</f>
        <v/>
      </c>
      <c r="G47" s="83" t="str">
        <f>IFERROR(IF(VLOOKUP($A47,'Annex 2 EHV charges'!$A:$O,10,FALSE)=0,"",VLOOKUP($A47,'Annex 2 EHV charges'!$A:$O,10,FALSE)),"")</f>
        <v/>
      </c>
      <c r="H47" s="83" t="str">
        <f>IFERROR(IF(VLOOKUP($A47,'Annex 2 EHV charges'!$A:$O,11,FALSE)=0,"",VLOOKUP($A47,'Annex 2 EHV charges'!$A:$O,11,FALSE)),"")</f>
        <v/>
      </c>
    </row>
    <row r="48" spans="1:8" x14ac:dyDescent="0.2">
      <c r="A48" s="76" t="str">
        <f t="array" ref="A48">IFERROR(INDEX('Annex 2 EHV charges'!$A$11:$A$11, MATCH(0, IF(ISBLANK('Annex 2 EHV charges'!$A$11:$A$11),1, COUNTIF(A$4:$A47, 'Annex 2 EHV charges'!$A$11:$A$11)), 0)),"")</f>
        <v/>
      </c>
      <c r="B48" s="76" t="str">
        <f>IF($A48="","",VLOOKUP($A48,'Annex 2 EHV charges'!$A:$O,2,0))</f>
        <v/>
      </c>
      <c r="C48" s="77" t="str">
        <f>IF($A48="","",VLOOKUP($A48,'Annex 2 EHV charges'!$A:$O,3,0))</f>
        <v/>
      </c>
      <c r="D48" s="76" t="str">
        <f>IF($A48="","",VLOOKUP($A48,'Annex 2 EHV charges'!$A:$O,7,0))</f>
        <v/>
      </c>
      <c r="E48" s="81" t="str">
        <f>IFERROR(IF(VLOOKUP($A48,'Annex 2 EHV charges'!$A:$O,8,FALSE)=0,"",VLOOKUP($A48,'Annex 2 EHV charges'!$A:$O,8,FALSE)),"")</f>
        <v/>
      </c>
      <c r="F48" s="82" t="str">
        <f>IFERROR(IF(VLOOKUP($A48,'Annex 2 EHV charges'!$A:$O,9,FALSE)=0,"",VLOOKUP($A48,'Annex 2 EHV charges'!$A:$O,9,FALSE)),"")</f>
        <v/>
      </c>
      <c r="G48" s="83" t="str">
        <f>IFERROR(IF(VLOOKUP($A48,'Annex 2 EHV charges'!$A:$O,10,FALSE)=0,"",VLOOKUP($A48,'Annex 2 EHV charges'!$A:$O,10,FALSE)),"")</f>
        <v/>
      </c>
      <c r="H48" s="83" t="str">
        <f>IFERROR(IF(VLOOKUP($A48,'Annex 2 EHV charges'!$A:$O,11,FALSE)=0,"",VLOOKUP($A48,'Annex 2 EHV charges'!$A:$O,11,FALSE)),"")</f>
        <v/>
      </c>
    </row>
    <row r="49" spans="1:8" x14ac:dyDescent="0.2">
      <c r="A49" s="76" t="str">
        <f t="array" ref="A49">IFERROR(INDEX('Annex 2 EHV charges'!$A$11:$A$11, MATCH(0, IF(ISBLANK('Annex 2 EHV charges'!$A$11:$A$11),1, COUNTIF(A$4:$A48, 'Annex 2 EHV charges'!$A$11:$A$11)), 0)),"")</f>
        <v/>
      </c>
      <c r="B49" s="76" t="str">
        <f>IF($A49="","",VLOOKUP($A49,'Annex 2 EHV charges'!$A:$O,2,0))</f>
        <v/>
      </c>
      <c r="C49" s="77" t="str">
        <f>IF($A49="","",VLOOKUP($A49,'Annex 2 EHV charges'!$A:$O,3,0))</f>
        <v/>
      </c>
      <c r="D49" s="76" t="str">
        <f>IF($A49="","",VLOOKUP($A49,'Annex 2 EHV charges'!$A:$O,7,0))</f>
        <v/>
      </c>
      <c r="E49" s="81" t="str">
        <f>IFERROR(IF(VLOOKUP($A49,'Annex 2 EHV charges'!$A:$O,8,FALSE)=0,"",VLOOKUP($A49,'Annex 2 EHV charges'!$A:$O,8,FALSE)),"")</f>
        <v/>
      </c>
      <c r="F49" s="82" t="str">
        <f>IFERROR(IF(VLOOKUP($A49,'Annex 2 EHV charges'!$A:$O,9,FALSE)=0,"",VLOOKUP($A49,'Annex 2 EHV charges'!$A:$O,9,FALSE)),"")</f>
        <v/>
      </c>
      <c r="G49" s="83" t="str">
        <f>IFERROR(IF(VLOOKUP($A49,'Annex 2 EHV charges'!$A:$O,10,FALSE)=0,"",VLOOKUP($A49,'Annex 2 EHV charges'!$A:$O,10,FALSE)),"")</f>
        <v/>
      </c>
      <c r="H49" s="83" t="str">
        <f>IFERROR(IF(VLOOKUP($A49,'Annex 2 EHV charges'!$A:$O,11,FALSE)=0,"",VLOOKUP($A49,'Annex 2 EHV charges'!$A:$O,11,FALSE)),"")</f>
        <v/>
      </c>
    </row>
    <row r="50" spans="1:8" x14ac:dyDescent="0.2">
      <c r="A50" s="76" t="str">
        <f t="array" ref="A50">IFERROR(INDEX('Annex 2 EHV charges'!$A$11:$A$11, MATCH(0, IF(ISBLANK('Annex 2 EHV charges'!$A$11:$A$11),1, COUNTIF(A$4:$A49, 'Annex 2 EHV charges'!$A$11:$A$11)), 0)),"")</f>
        <v/>
      </c>
      <c r="B50" s="76" t="str">
        <f>IF($A50="","",VLOOKUP($A50,'Annex 2 EHV charges'!$A:$O,2,0))</f>
        <v/>
      </c>
      <c r="C50" s="77" t="str">
        <f>IF($A50="","",VLOOKUP($A50,'Annex 2 EHV charges'!$A:$O,3,0))</f>
        <v/>
      </c>
      <c r="D50" s="76" t="str">
        <f>IF($A50="","",VLOOKUP($A50,'Annex 2 EHV charges'!$A:$O,7,0))</f>
        <v/>
      </c>
      <c r="E50" s="81" t="str">
        <f>IFERROR(IF(VLOOKUP($A50,'Annex 2 EHV charges'!$A:$O,8,FALSE)=0,"",VLOOKUP($A50,'Annex 2 EHV charges'!$A:$O,8,FALSE)),"")</f>
        <v/>
      </c>
      <c r="F50" s="82" t="str">
        <f>IFERROR(IF(VLOOKUP($A50,'Annex 2 EHV charges'!$A:$O,9,FALSE)=0,"",VLOOKUP($A50,'Annex 2 EHV charges'!$A:$O,9,FALSE)),"")</f>
        <v/>
      </c>
      <c r="G50" s="83" t="str">
        <f>IFERROR(IF(VLOOKUP($A50,'Annex 2 EHV charges'!$A:$O,10,FALSE)=0,"",VLOOKUP($A50,'Annex 2 EHV charges'!$A:$O,10,FALSE)),"")</f>
        <v/>
      </c>
      <c r="H50" s="83" t="str">
        <f>IFERROR(IF(VLOOKUP($A50,'Annex 2 EHV charges'!$A:$O,11,FALSE)=0,"",VLOOKUP($A50,'Annex 2 EHV charges'!$A:$O,11,FALSE)),"")</f>
        <v/>
      </c>
    </row>
    <row r="51" spans="1:8" x14ac:dyDescent="0.2">
      <c r="A51" s="76" t="str">
        <f t="array" ref="A51">IFERROR(INDEX('Annex 2 EHV charges'!$A$11:$A$11, MATCH(0, IF(ISBLANK('Annex 2 EHV charges'!$A$11:$A$11),1, COUNTIF(A$4:$A50, 'Annex 2 EHV charges'!$A$11:$A$11)), 0)),"")</f>
        <v/>
      </c>
      <c r="B51" s="76" t="str">
        <f>IF($A51="","",VLOOKUP($A51,'Annex 2 EHV charges'!$A:$O,2,0))</f>
        <v/>
      </c>
      <c r="C51" s="77" t="str">
        <f>IF($A51="","",VLOOKUP($A51,'Annex 2 EHV charges'!$A:$O,3,0))</f>
        <v/>
      </c>
      <c r="D51" s="76" t="str">
        <f>IF($A51="","",VLOOKUP($A51,'Annex 2 EHV charges'!$A:$O,7,0))</f>
        <v/>
      </c>
      <c r="E51" s="81" t="str">
        <f>IFERROR(IF(VLOOKUP($A51,'Annex 2 EHV charges'!$A:$O,8,FALSE)=0,"",VLOOKUP($A51,'Annex 2 EHV charges'!$A:$O,8,FALSE)),"")</f>
        <v/>
      </c>
      <c r="F51" s="82" t="str">
        <f>IFERROR(IF(VLOOKUP($A51,'Annex 2 EHV charges'!$A:$O,9,FALSE)=0,"",VLOOKUP($A51,'Annex 2 EHV charges'!$A:$O,9,FALSE)),"")</f>
        <v/>
      </c>
      <c r="G51" s="83" t="str">
        <f>IFERROR(IF(VLOOKUP($A51,'Annex 2 EHV charges'!$A:$O,10,FALSE)=0,"",VLOOKUP($A51,'Annex 2 EHV charges'!$A:$O,10,FALSE)),"")</f>
        <v/>
      </c>
      <c r="H51" s="83" t="str">
        <f>IFERROR(IF(VLOOKUP($A51,'Annex 2 EHV charges'!$A:$O,11,FALSE)=0,"",VLOOKUP($A51,'Annex 2 EHV charges'!$A:$O,11,FALSE)),"")</f>
        <v/>
      </c>
    </row>
    <row r="52" spans="1:8" x14ac:dyDescent="0.2">
      <c r="A52" s="76" t="str">
        <f t="array" ref="A52">IFERROR(INDEX('Annex 2 EHV charges'!$A$11:$A$11, MATCH(0, IF(ISBLANK('Annex 2 EHV charges'!$A$11:$A$11),1, COUNTIF(A$4:$A51, 'Annex 2 EHV charges'!$A$11:$A$11)), 0)),"")</f>
        <v/>
      </c>
      <c r="B52" s="76" t="str">
        <f>IF($A52="","",VLOOKUP($A52,'Annex 2 EHV charges'!$A:$O,2,0))</f>
        <v/>
      </c>
      <c r="C52" s="77" t="str">
        <f>IF($A52="","",VLOOKUP($A52,'Annex 2 EHV charges'!$A:$O,3,0))</f>
        <v/>
      </c>
      <c r="D52" s="76" t="str">
        <f>IF($A52="","",VLOOKUP($A52,'Annex 2 EHV charges'!$A:$O,7,0))</f>
        <v/>
      </c>
      <c r="E52" s="81" t="str">
        <f>IFERROR(IF(VLOOKUP($A52,'Annex 2 EHV charges'!$A:$O,8,FALSE)=0,"",VLOOKUP($A52,'Annex 2 EHV charges'!$A:$O,8,FALSE)),"")</f>
        <v/>
      </c>
      <c r="F52" s="82" t="str">
        <f>IFERROR(IF(VLOOKUP($A52,'Annex 2 EHV charges'!$A:$O,9,FALSE)=0,"",VLOOKUP($A52,'Annex 2 EHV charges'!$A:$O,9,FALSE)),"")</f>
        <v/>
      </c>
      <c r="G52" s="83" t="str">
        <f>IFERROR(IF(VLOOKUP($A52,'Annex 2 EHV charges'!$A:$O,10,FALSE)=0,"",VLOOKUP($A52,'Annex 2 EHV charges'!$A:$O,10,FALSE)),"")</f>
        <v/>
      </c>
      <c r="H52" s="83" t="str">
        <f>IFERROR(IF(VLOOKUP($A52,'Annex 2 EHV charges'!$A:$O,11,FALSE)=0,"",VLOOKUP($A52,'Annex 2 EHV charges'!$A:$O,11,FALSE)),"")</f>
        <v/>
      </c>
    </row>
    <row r="53" spans="1:8" x14ac:dyDescent="0.2">
      <c r="A53" s="76" t="str">
        <f t="array" ref="A53">IFERROR(INDEX('Annex 2 EHV charges'!$A$11:$A$11, MATCH(0, IF(ISBLANK('Annex 2 EHV charges'!$A$11:$A$11),1, COUNTIF(A$4:$A52, 'Annex 2 EHV charges'!$A$11:$A$11)), 0)),"")</f>
        <v/>
      </c>
      <c r="B53" s="76" t="str">
        <f>IF($A53="","",VLOOKUP($A53,'Annex 2 EHV charges'!$A:$O,2,0))</f>
        <v/>
      </c>
      <c r="C53" s="77" t="str">
        <f>IF($A53="","",VLOOKUP($A53,'Annex 2 EHV charges'!$A:$O,3,0))</f>
        <v/>
      </c>
      <c r="D53" s="76" t="str">
        <f>IF($A53="","",VLOOKUP($A53,'Annex 2 EHV charges'!$A:$O,7,0))</f>
        <v/>
      </c>
      <c r="E53" s="81" t="str">
        <f>IFERROR(IF(VLOOKUP($A53,'Annex 2 EHV charges'!$A:$O,8,FALSE)=0,"",VLOOKUP($A53,'Annex 2 EHV charges'!$A:$O,8,FALSE)),"")</f>
        <v/>
      </c>
      <c r="F53" s="82" t="str">
        <f>IFERROR(IF(VLOOKUP($A53,'Annex 2 EHV charges'!$A:$O,9,FALSE)=0,"",VLOOKUP($A53,'Annex 2 EHV charges'!$A:$O,9,FALSE)),"")</f>
        <v/>
      </c>
      <c r="G53" s="83" t="str">
        <f>IFERROR(IF(VLOOKUP($A53,'Annex 2 EHV charges'!$A:$O,10,FALSE)=0,"",VLOOKUP($A53,'Annex 2 EHV charges'!$A:$O,10,FALSE)),"")</f>
        <v/>
      </c>
      <c r="H53" s="83" t="str">
        <f>IFERROR(IF(VLOOKUP($A53,'Annex 2 EHV charges'!$A:$O,11,FALSE)=0,"",VLOOKUP($A53,'Annex 2 EHV charges'!$A:$O,11,FALSE)),"")</f>
        <v/>
      </c>
    </row>
    <row r="54" spans="1:8" x14ac:dyDescent="0.2">
      <c r="A54" s="76" t="str">
        <f t="array" ref="A54">IFERROR(INDEX('Annex 2 EHV charges'!$A$11:$A$11, MATCH(0, IF(ISBLANK('Annex 2 EHV charges'!$A$11:$A$11),1, COUNTIF(A$4:$A53, 'Annex 2 EHV charges'!$A$11:$A$11)), 0)),"")</f>
        <v/>
      </c>
      <c r="B54" s="76" t="str">
        <f>IF($A54="","",VLOOKUP($A54,'Annex 2 EHV charges'!$A:$O,2,0))</f>
        <v/>
      </c>
      <c r="C54" s="77" t="str">
        <f>IF($A54="","",VLOOKUP($A54,'Annex 2 EHV charges'!$A:$O,3,0))</f>
        <v/>
      </c>
      <c r="D54" s="76" t="str">
        <f>IF($A54="","",VLOOKUP($A54,'Annex 2 EHV charges'!$A:$O,7,0))</f>
        <v/>
      </c>
      <c r="E54" s="81" t="str">
        <f>IFERROR(IF(VLOOKUP($A54,'Annex 2 EHV charges'!$A:$O,8,FALSE)=0,"",VLOOKUP($A54,'Annex 2 EHV charges'!$A:$O,8,FALSE)),"")</f>
        <v/>
      </c>
      <c r="F54" s="82" t="str">
        <f>IFERROR(IF(VLOOKUP($A54,'Annex 2 EHV charges'!$A:$O,9,FALSE)=0,"",VLOOKUP($A54,'Annex 2 EHV charges'!$A:$O,9,FALSE)),"")</f>
        <v/>
      </c>
      <c r="G54" s="83" t="str">
        <f>IFERROR(IF(VLOOKUP($A54,'Annex 2 EHV charges'!$A:$O,10,FALSE)=0,"",VLOOKUP($A54,'Annex 2 EHV charges'!$A:$O,10,FALSE)),"")</f>
        <v/>
      </c>
      <c r="H54" s="83" t="str">
        <f>IFERROR(IF(VLOOKUP($A54,'Annex 2 EHV charges'!$A:$O,11,FALSE)=0,"",VLOOKUP($A54,'Annex 2 EHV charges'!$A:$O,11,FALSE)),"")</f>
        <v/>
      </c>
    </row>
    <row r="55" spans="1:8" x14ac:dyDescent="0.2">
      <c r="A55" s="76" t="str">
        <f t="array" ref="A55">IFERROR(INDEX('Annex 2 EHV charges'!$A$11:$A$11, MATCH(0, IF(ISBLANK('Annex 2 EHV charges'!$A$11:$A$11),1, COUNTIF(A$4:$A54, 'Annex 2 EHV charges'!$A$11:$A$11)), 0)),"")</f>
        <v/>
      </c>
      <c r="B55" s="76" t="str">
        <f>IF($A55="","",VLOOKUP($A55,'Annex 2 EHV charges'!$A:$O,2,0))</f>
        <v/>
      </c>
      <c r="C55" s="77" t="str">
        <f>IF($A55="","",VLOOKUP($A55,'Annex 2 EHV charges'!$A:$O,3,0))</f>
        <v/>
      </c>
      <c r="D55" s="76" t="str">
        <f>IF($A55="","",VLOOKUP($A55,'Annex 2 EHV charges'!$A:$O,7,0))</f>
        <v/>
      </c>
      <c r="E55" s="81" t="str">
        <f>IFERROR(IF(VLOOKUP($A55,'Annex 2 EHV charges'!$A:$O,8,FALSE)=0,"",VLOOKUP($A55,'Annex 2 EHV charges'!$A:$O,8,FALSE)),"")</f>
        <v/>
      </c>
      <c r="F55" s="82" t="str">
        <f>IFERROR(IF(VLOOKUP($A55,'Annex 2 EHV charges'!$A:$O,9,FALSE)=0,"",VLOOKUP($A55,'Annex 2 EHV charges'!$A:$O,9,FALSE)),"")</f>
        <v/>
      </c>
      <c r="G55" s="83" t="str">
        <f>IFERROR(IF(VLOOKUP($A55,'Annex 2 EHV charges'!$A:$O,10,FALSE)=0,"",VLOOKUP($A55,'Annex 2 EHV charges'!$A:$O,10,FALSE)),"")</f>
        <v/>
      </c>
      <c r="H55" s="83" t="str">
        <f>IFERROR(IF(VLOOKUP($A55,'Annex 2 EHV charges'!$A:$O,11,FALSE)=0,"",VLOOKUP($A55,'Annex 2 EHV charges'!$A:$O,11,FALSE)),"")</f>
        <v/>
      </c>
    </row>
    <row r="56" spans="1:8" x14ac:dyDescent="0.2">
      <c r="A56" s="76" t="str">
        <f t="array" ref="A56">IFERROR(INDEX('Annex 2 EHV charges'!$A$11:$A$11, MATCH(0, IF(ISBLANK('Annex 2 EHV charges'!$A$11:$A$11),1, COUNTIF(A$4:$A55, 'Annex 2 EHV charges'!$A$11:$A$11)), 0)),"")</f>
        <v/>
      </c>
      <c r="B56" s="76" t="str">
        <f>IF($A56="","",VLOOKUP($A56,'Annex 2 EHV charges'!$A:$O,2,0))</f>
        <v/>
      </c>
      <c r="C56" s="77" t="str">
        <f>IF($A56="","",VLOOKUP($A56,'Annex 2 EHV charges'!$A:$O,3,0))</f>
        <v/>
      </c>
      <c r="D56" s="76" t="str">
        <f>IF($A56="","",VLOOKUP($A56,'Annex 2 EHV charges'!$A:$O,7,0))</f>
        <v/>
      </c>
      <c r="E56" s="81" t="str">
        <f>IFERROR(IF(VLOOKUP($A56,'Annex 2 EHV charges'!$A:$O,8,FALSE)=0,"",VLOOKUP($A56,'Annex 2 EHV charges'!$A:$O,8,FALSE)),"")</f>
        <v/>
      </c>
      <c r="F56" s="82" t="str">
        <f>IFERROR(IF(VLOOKUP($A56,'Annex 2 EHV charges'!$A:$O,9,FALSE)=0,"",VLOOKUP($A56,'Annex 2 EHV charges'!$A:$O,9,FALSE)),"")</f>
        <v/>
      </c>
      <c r="G56" s="83" t="str">
        <f>IFERROR(IF(VLOOKUP($A56,'Annex 2 EHV charges'!$A:$O,10,FALSE)=0,"",VLOOKUP($A56,'Annex 2 EHV charges'!$A:$O,10,FALSE)),"")</f>
        <v/>
      </c>
      <c r="H56" s="83" t="str">
        <f>IFERROR(IF(VLOOKUP($A56,'Annex 2 EHV charges'!$A:$O,11,FALSE)=0,"",VLOOKUP($A56,'Annex 2 EHV charges'!$A:$O,11,FALSE)),"")</f>
        <v/>
      </c>
    </row>
    <row r="57" spans="1:8" x14ac:dyDescent="0.2">
      <c r="A57" s="76" t="str">
        <f t="array" ref="A57">IFERROR(INDEX('Annex 2 EHV charges'!$A$11:$A$11, MATCH(0, IF(ISBLANK('Annex 2 EHV charges'!$A$11:$A$11),1, COUNTIF(A$4:$A56, 'Annex 2 EHV charges'!$A$11:$A$11)), 0)),"")</f>
        <v/>
      </c>
      <c r="B57" s="76" t="str">
        <f>IF($A57="","",VLOOKUP($A57,'Annex 2 EHV charges'!$A:$O,2,0))</f>
        <v/>
      </c>
      <c r="C57" s="77" t="str">
        <f>IF($A57="","",VLOOKUP($A57,'Annex 2 EHV charges'!$A:$O,3,0))</f>
        <v/>
      </c>
      <c r="D57" s="76" t="str">
        <f>IF($A57="","",VLOOKUP($A57,'Annex 2 EHV charges'!$A:$O,7,0))</f>
        <v/>
      </c>
      <c r="E57" s="81" t="str">
        <f>IFERROR(IF(VLOOKUP($A57,'Annex 2 EHV charges'!$A:$O,8,FALSE)=0,"",VLOOKUP($A57,'Annex 2 EHV charges'!$A:$O,8,FALSE)),"")</f>
        <v/>
      </c>
      <c r="F57" s="82" t="str">
        <f>IFERROR(IF(VLOOKUP($A57,'Annex 2 EHV charges'!$A:$O,9,FALSE)=0,"",VLOOKUP($A57,'Annex 2 EHV charges'!$A:$O,9,FALSE)),"")</f>
        <v/>
      </c>
      <c r="G57" s="83" t="str">
        <f>IFERROR(IF(VLOOKUP($A57,'Annex 2 EHV charges'!$A:$O,10,FALSE)=0,"",VLOOKUP($A57,'Annex 2 EHV charges'!$A:$O,10,FALSE)),"")</f>
        <v/>
      </c>
      <c r="H57" s="83" t="str">
        <f>IFERROR(IF(VLOOKUP($A57,'Annex 2 EHV charges'!$A:$O,11,FALSE)=0,"",VLOOKUP($A57,'Annex 2 EHV charges'!$A:$O,11,FALSE)),"")</f>
        <v/>
      </c>
    </row>
    <row r="58" spans="1:8" x14ac:dyDescent="0.2">
      <c r="A58" s="76" t="str">
        <f t="array" ref="A58">IFERROR(INDEX('Annex 2 EHV charges'!$A$11:$A$11, MATCH(0, IF(ISBLANK('Annex 2 EHV charges'!$A$11:$A$11),1, COUNTIF(A$4:$A57, 'Annex 2 EHV charges'!$A$11:$A$11)), 0)),"")</f>
        <v/>
      </c>
      <c r="B58" s="76" t="str">
        <f>IF($A58="","",VLOOKUP($A58,'Annex 2 EHV charges'!$A:$O,2,0))</f>
        <v/>
      </c>
      <c r="C58" s="77" t="str">
        <f>IF($A58="","",VLOOKUP($A58,'Annex 2 EHV charges'!$A:$O,3,0))</f>
        <v/>
      </c>
      <c r="D58" s="76" t="str">
        <f>IF($A58="","",VLOOKUP($A58,'Annex 2 EHV charges'!$A:$O,7,0))</f>
        <v/>
      </c>
      <c r="E58" s="81" t="str">
        <f>IFERROR(IF(VLOOKUP($A58,'Annex 2 EHV charges'!$A:$O,8,FALSE)=0,"",VLOOKUP($A58,'Annex 2 EHV charges'!$A:$O,8,FALSE)),"")</f>
        <v/>
      </c>
      <c r="F58" s="82" t="str">
        <f>IFERROR(IF(VLOOKUP($A58,'Annex 2 EHV charges'!$A:$O,9,FALSE)=0,"",VLOOKUP($A58,'Annex 2 EHV charges'!$A:$O,9,FALSE)),"")</f>
        <v/>
      </c>
      <c r="G58" s="83" t="str">
        <f>IFERROR(IF(VLOOKUP($A58,'Annex 2 EHV charges'!$A:$O,10,FALSE)=0,"",VLOOKUP($A58,'Annex 2 EHV charges'!$A:$O,10,FALSE)),"")</f>
        <v/>
      </c>
      <c r="H58" s="83" t="str">
        <f>IFERROR(IF(VLOOKUP($A58,'Annex 2 EHV charges'!$A:$O,11,FALSE)=0,"",VLOOKUP($A58,'Annex 2 EHV charges'!$A:$O,11,FALSE)),"")</f>
        <v/>
      </c>
    </row>
    <row r="59" spans="1:8" x14ac:dyDescent="0.2">
      <c r="A59" s="76" t="str">
        <f t="array" ref="A59">IFERROR(INDEX('Annex 2 EHV charges'!$A$11:$A$11, MATCH(0, IF(ISBLANK('Annex 2 EHV charges'!$A$11:$A$11),1, COUNTIF(A$4:$A58, 'Annex 2 EHV charges'!$A$11:$A$11)), 0)),"")</f>
        <v/>
      </c>
      <c r="B59" s="76" t="str">
        <f>IF($A59="","",VLOOKUP($A59,'Annex 2 EHV charges'!$A:$O,2,0))</f>
        <v/>
      </c>
      <c r="C59" s="77" t="str">
        <f>IF($A59="","",VLOOKUP($A59,'Annex 2 EHV charges'!$A:$O,3,0))</f>
        <v/>
      </c>
      <c r="D59" s="76" t="str">
        <f>IF($A59="","",VLOOKUP($A59,'Annex 2 EHV charges'!$A:$O,7,0))</f>
        <v/>
      </c>
      <c r="E59" s="81" t="str">
        <f>IFERROR(IF(VLOOKUP($A59,'Annex 2 EHV charges'!$A:$O,8,FALSE)=0,"",VLOOKUP($A59,'Annex 2 EHV charges'!$A:$O,8,FALSE)),"")</f>
        <v/>
      </c>
      <c r="F59" s="82" t="str">
        <f>IFERROR(IF(VLOOKUP($A59,'Annex 2 EHV charges'!$A:$O,9,FALSE)=0,"",VLOOKUP($A59,'Annex 2 EHV charges'!$A:$O,9,FALSE)),"")</f>
        <v/>
      </c>
      <c r="G59" s="83" t="str">
        <f>IFERROR(IF(VLOOKUP($A59,'Annex 2 EHV charges'!$A:$O,10,FALSE)=0,"",VLOOKUP($A59,'Annex 2 EHV charges'!$A:$O,10,FALSE)),"")</f>
        <v/>
      </c>
      <c r="H59" s="83" t="str">
        <f>IFERROR(IF(VLOOKUP($A59,'Annex 2 EHV charges'!$A:$O,11,FALSE)=0,"",VLOOKUP($A59,'Annex 2 EHV charges'!$A:$O,11,FALSE)),"")</f>
        <v/>
      </c>
    </row>
    <row r="60" spans="1:8" x14ac:dyDescent="0.2">
      <c r="A60" s="76" t="str">
        <f t="array" ref="A60">IFERROR(INDEX('Annex 2 EHV charges'!$A$11:$A$11, MATCH(0, IF(ISBLANK('Annex 2 EHV charges'!$A$11:$A$11),1, COUNTIF(A$4:$A59, 'Annex 2 EHV charges'!$A$11:$A$11)), 0)),"")</f>
        <v/>
      </c>
      <c r="B60" s="76" t="str">
        <f>IF($A60="","",VLOOKUP($A60,'Annex 2 EHV charges'!$A:$O,2,0))</f>
        <v/>
      </c>
      <c r="C60" s="77" t="str">
        <f>IF($A60="","",VLOOKUP($A60,'Annex 2 EHV charges'!$A:$O,3,0))</f>
        <v/>
      </c>
      <c r="D60" s="76" t="str">
        <f>IF($A60="","",VLOOKUP($A60,'Annex 2 EHV charges'!$A:$O,7,0))</f>
        <v/>
      </c>
      <c r="E60" s="81" t="str">
        <f>IFERROR(IF(VLOOKUP($A60,'Annex 2 EHV charges'!$A:$O,8,FALSE)=0,"",VLOOKUP($A60,'Annex 2 EHV charges'!$A:$O,8,FALSE)),"")</f>
        <v/>
      </c>
      <c r="F60" s="82" t="str">
        <f>IFERROR(IF(VLOOKUP($A60,'Annex 2 EHV charges'!$A:$O,9,FALSE)=0,"",VLOOKUP($A60,'Annex 2 EHV charges'!$A:$O,9,FALSE)),"")</f>
        <v/>
      </c>
      <c r="G60" s="83" t="str">
        <f>IFERROR(IF(VLOOKUP($A60,'Annex 2 EHV charges'!$A:$O,10,FALSE)=0,"",VLOOKUP($A60,'Annex 2 EHV charges'!$A:$O,10,FALSE)),"")</f>
        <v/>
      </c>
      <c r="H60" s="83" t="str">
        <f>IFERROR(IF(VLOOKUP($A60,'Annex 2 EHV charges'!$A:$O,11,FALSE)=0,"",VLOOKUP($A60,'Annex 2 EHV charges'!$A:$O,11,FALSE)),"")</f>
        <v/>
      </c>
    </row>
    <row r="61" spans="1:8" x14ac:dyDescent="0.2">
      <c r="A61" s="76" t="str">
        <f t="array" ref="A61">IFERROR(INDEX('Annex 2 EHV charges'!$A$11:$A$11, MATCH(0, IF(ISBLANK('Annex 2 EHV charges'!$A$11:$A$11),1, COUNTIF(A$4:$A60, 'Annex 2 EHV charges'!$A$11:$A$11)), 0)),"")</f>
        <v/>
      </c>
      <c r="B61" s="76" t="str">
        <f>IF($A61="","",VLOOKUP($A61,'Annex 2 EHV charges'!$A:$O,2,0))</f>
        <v/>
      </c>
      <c r="C61" s="77" t="str">
        <f>IF($A61="","",VLOOKUP($A61,'Annex 2 EHV charges'!$A:$O,3,0))</f>
        <v/>
      </c>
      <c r="D61" s="76" t="str">
        <f>IF($A61="","",VLOOKUP($A61,'Annex 2 EHV charges'!$A:$O,7,0))</f>
        <v/>
      </c>
      <c r="E61" s="81" t="str">
        <f>IFERROR(IF(VLOOKUP($A61,'Annex 2 EHV charges'!$A:$O,8,FALSE)=0,"",VLOOKUP($A61,'Annex 2 EHV charges'!$A:$O,8,FALSE)),"")</f>
        <v/>
      </c>
      <c r="F61" s="82" t="str">
        <f>IFERROR(IF(VLOOKUP($A61,'Annex 2 EHV charges'!$A:$O,9,FALSE)=0,"",VLOOKUP($A61,'Annex 2 EHV charges'!$A:$O,9,FALSE)),"")</f>
        <v/>
      </c>
      <c r="G61" s="83" t="str">
        <f>IFERROR(IF(VLOOKUP($A61,'Annex 2 EHV charges'!$A:$O,10,FALSE)=0,"",VLOOKUP($A61,'Annex 2 EHV charges'!$A:$O,10,FALSE)),"")</f>
        <v/>
      </c>
      <c r="H61" s="83" t="str">
        <f>IFERROR(IF(VLOOKUP($A61,'Annex 2 EHV charges'!$A:$O,11,FALSE)=0,"",VLOOKUP($A61,'Annex 2 EHV charges'!$A:$O,11,FALSE)),"")</f>
        <v/>
      </c>
    </row>
    <row r="62" spans="1:8" x14ac:dyDescent="0.2">
      <c r="A62" s="76" t="str">
        <f t="array" ref="A62">IFERROR(INDEX('Annex 2 EHV charges'!$A$11:$A$11, MATCH(0, IF(ISBLANK('Annex 2 EHV charges'!$A$11:$A$11),1, COUNTIF(A$4:$A61, 'Annex 2 EHV charges'!$A$11:$A$11)), 0)),"")</f>
        <v/>
      </c>
      <c r="B62" s="76" t="str">
        <f>IF($A62="","",VLOOKUP($A62,'Annex 2 EHV charges'!$A:$O,2,0))</f>
        <v/>
      </c>
      <c r="C62" s="77" t="str">
        <f>IF($A62="","",VLOOKUP($A62,'Annex 2 EHV charges'!$A:$O,3,0))</f>
        <v/>
      </c>
      <c r="D62" s="76" t="str">
        <f>IF($A62="","",VLOOKUP($A62,'Annex 2 EHV charges'!$A:$O,7,0))</f>
        <v/>
      </c>
      <c r="E62" s="81" t="str">
        <f>IFERROR(IF(VLOOKUP($A62,'Annex 2 EHV charges'!$A:$O,8,FALSE)=0,"",VLOOKUP($A62,'Annex 2 EHV charges'!$A:$O,8,FALSE)),"")</f>
        <v/>
      </c>
      <c r="F62" s="82" t="str">
        <f>IFERROR(IF(VLOOKUP($A62,'Annex 2 EHV charges'!$A:$O,9,FALSE)=0,"",VLOOKUP($A62,'Annex 2 EHV charges'!$A:$O,9,FALSE)),"")</f>
        <v/>
      </c>
      <c r="G62" s="83" t="str">
        <f>IFERROR(IF(VLOOKUP($A62,'Annex 2 EHV charges'!$A:$O,10,FALSE)=0,"",VLOOKUP($A62,'Annex 2 EHV charges'!$A:$O,10,FALSE)),"")</f>
        <v/>
      </c>
      <c r="H62" s="83" t="str">
        <f>IFERROR(IF(VLOOKUP($A62,'Annex 2 EHV charges'!$A:$O,11,FALSE)=0,"",VLOOKUP($A62,'Annex 2 EHV charges'!$A:$O,11,FALSE)),"")</f>
        <v/>
      </c>
    </row>
    <row r="63" spans="1:8" x14ac:dyDescent="0.2">
      <c r="A63" s="76" t="str">
        <f t="array" ref="A63">IFERROR(INDEX('Annex 2 EHV charges'!$A$11:$A$11, MATCH(0, IF(ISBLANK('Annex 2 EHV charges'!$A$11:$A$11),1, COUNTIF(A$4:$A62, 'Annex 2 EHV charges'!$A$11:$A$11)), 0)),"")</f>
        <v/>
      </c>
      <c r="B63" s="76" t="str">
        <f>IF($A63="","",VLOOKUP($A63,'Annex 2 EHV charges'!$A:$O,2,0))</f>
        <v/>
      </c>
      <c r="C63" s="77" t="str">
        <f>IF($A63="","",VLOOKUP($A63,'Annex 2 EHV charges'!$A:$O,3,0))</f>
        <v/>
      </c>
      <c r="D63" s="76" t="str">
        <f>IF($A63="","",VLOOKUP($A63,'Annex 2 EHV charges'!$A:$O,7,0))</f>
        <v/>
      </c>
      <c r="E63" s="81" t="str">
        <f>IFERROR(IF(VLOOKUP($A63,'Annex 2 EHV charges'!$A:$O,8,FALSE)=0,"",VLOOKUP($A63,'Annex 2 EHV charges'!$A:$O,8,FALSE)),"")</f>
        <v/>
      </c>
      <c r="F63" s="82" t="str">
        <f>IFERROR(IF(VLOOKUP($A63,'Annex 2 EHV charges'!$A:$O,9,FALSE)=0,"",VLOOKUP($A63,'Annex 2 EHV charges'!$A:$O,9,FALSE)),"")</f>
        <v/>
      </c>
      <c r="G63" s="83" t="str">
        <f>IFERROR(IF(VLOOKUP($A63,'Annex 2 EHV charges'!$A:$O,10,FALSE)=0,"",VLOOKUP($A63,'Annex 2 EHV charges'!$A:$O,10,FALSE)),"")</f>
        <v/>
      </c>
      <c r="H63" s="83" t="str">
        <f>IFERROR(IF(VLOOKUP($A63,'Annex 2 EHV charges'!$A:$O,11,FALSE)=0,"",VLOOKUP($A63,'Annex 2 EHV charges'!$A:$O,11,FALSE)),"")</f>
        <v/>
      </c>
    </row>
    <row r="64" spans="1:8" x14ac:dyDescent="0.2">
      <c r="A64" s="76" t="str">
        <f t="array" ref="A64">IFERROR(INDEX('Annex 2 EHV charges'!$A$11:$A$11, MATCH(0, IF(ISBLANK('Annex 2 EHV charges'!$A$11:$A$11),1, COUNTIF(A$4:$A63, 'Annex 2 EHV charges'!$A$11:$A$11)), 0)),"")</f>
        <v/>
      </c>
      <c r="B64" s="76" t="str">
        <f>IF($A64="","",VLOOKUP($A64,'Annex 2 EHV charges'!$A:$O,2,0))</f>
        <v/>
      </c>
      <c r="C64" s="77" t="str">
        <f>IF($A64="","",VLOOKUP($A64,'Annex 2 EHV charges'!$A:$O,3,0))</f>
        <v/>
      </c>
      <c r="D64" s="76" t="str">
        <f>IF($A64="","",VLOOKUP($A64,'Annex 2 EHV charges'!$A:$O,7,0))</f>
        <v/>
      </c>
      <c r="E64" s="81" t="str">
        <f>IFERROR(IF(VLOOKUP($A64,'Annex 2 EHV charges'!$A:$O,8,FALSE)=0,"",VLOOKUP($A64,'Annex 2 EHV charges'!$A:$O,8,FALSE)),"")</f>
        <v/>
      </c>
      <c r="F64" s="82" t="str">
        <f>IFERROR(IF(VLOOKUP($A64,'Annex 2 EHV charges'!$A:$O,9,FALSE)=0,"",VLOOKUP($A64,'Annex 2 EHV charges'!$A:$O,9,FALSE)),"")</f>
        <v/>
      </c>
      <c r="G64" s="83" t="str">
        <f>IFERROR(IF(VLOOKUP($A64,'Annex 2 EHV charges'!$A:$O,10,FALSE)=0,"",VLOOKUP($A64,'Annex 2 EHV charges'!$A:$O,10,FALSE)),"")</f>
        <v/>
      </c>
      <c r="H64" s="83" t="str">
        <f>IFERROR(IF(VLOOKUP($A64,'Annex 2 EHV charges'!$A:$O,11,FALSE)=0,"",VLOOKUP($A64,'Annex 2 EHV charges'!$A:$O,11,FALSE)),"")</f>
        <v/>
      </c>
    </row>
    <row r="65" spans="1:8" x14ac:dyDescent="0.2">
      <c r="A65" s="76" t="str">
        <f t="array" ref="A65">IFERROR(INDEX('Annex 2 EHV charges'!$A$11:$A$11, MATCH(0, IF(ISBLANK('Annex 2 EHV charges'!$A$11:$A$11),1, COUNTIF(A$4:$A64, 'Annex 2 EHV charges'!$A$11:$A$11)), 0)),"")</f>
        <v/>
      </c>
      <c r="B65" s="76" t="str">
        <f>IF($A65="","",VLOOKUP($A65,'Annex 2 EHV charges'!$A:$O,2,0))</f>
        <v/>
      </c>
      <c r="C65" s="77" t="str">
        <f>IF($A65="","",VLOOKUP($A65,'Annex 2 EHV charges'!$A:$O,3,0))</f>
        <v/>
      </c>
      <c r="D65" s="76" t="str">
        <f>IF($A65="","",VLOOKUP($A65,'Annex 2 EHV charges'!$A:$O,7,0))</f>
        <v/>
      </c>
      <c r="E65" s="81" t="str">
        <f>IFERROR(IF(VLOOKUP($A65,'Annex 2 EHV charges'!$A:$O,8,FALSE)=0,"",VLOOKUP($A65,'Annex 2 EHV charges'!$A:$O,8,FALSE)),"")</f>
        <v/>
      </c>
      <c r="F65" s="82" t="str">
        <f>IFERROR(IF(VLOOKUP($A65,'Annex 2 EHV charges'!$A:$O,9,FALSE)=0,"",VLOOKUP($A65,'Annex 2 EHV charges'!$A:$O,9,FALSE)),"")</f>
        <v/>
      </c>
      <c r="G65" s="83" t="str">
        <f>IFERROR(IF(VLOOKUP($A65,'Annex 2 EHV charges'!$A:$O,10,FALSE)=0,"",VLOOKUP($A65,'Annex 2 EHV charges'!$A:$O,10,FALSE)),"")</f>
        <v/>
      </c>
      <c r="H65" s="83" t="str">
        <f>IFERROR(IF(VLOOKUP($A65,'Annex 2 EHV charges'!$A:$O,11,FALSE)=0,"",VLOOKUP($A65,'Annex 2 EHV charges'!$A:$O,11,FALSE)),"")</f>
        <v/>
      </c>
    </row>
    <row r="66" spans="1:8" x14ac:dyDescent="0.2">
      <c r="A66" s="76" t="str">
        <f t="array" ref="A66">IFERROR(INDEX('Annex 2 EHV charges'!$A$11:$A$11, MATCH(0, IF(ISBLANK('Annex 2 EHV charges'!$A$11:$A$11),1, COUNTIF(A$4:$A65, 'Annex 2 EHV charges'!$A$11:$A$11)), 0)),"")</f>
        <v/>
      </c>
      <c r="B66" s="76" t="str">
        <f>IF($A66="","",VLOOKUP($A66,'Annex 2 EHV charges'!$A:$O,2,0))</f>
        <v/>
      </c>
      <c r="C66" s="77" t="str">
        <f>IF($A66="","",VLOOKUP($A66,'Annex 2 EHV charges'!$A:$O,3,0))</f>
        <v/>
      </c>
      <c r="D66" s="76" t="str">
        <f>IF($A66="","",VLOOKUP($A66,'Annex 2 EHV charges'!$A:$O,7,0))</f>
        <v/>
      </c>
      <c r="E66" s="81" t="str">
        <f>IFERROR(IF(VLOOKUP($A66,'Annex 2 EHV charges'!$A:$O,8,FALSE)=0,"",VLOOKUP($A66,'Annex 2 EHV charges'!$A:$O,8,FALSE)),"")</f>
        <v/>
      </c>
      <c r="F66" s="82" t="str">
        <f>IFERROR(IF(VLOOKUP($A66,'Annex 2 EHV charges'!$A:$O,9,FALSE)=0,"",VLOOKUP($A66,'Annex 2 EHV charges'!$A:$O,9,FALSE)),"")</f>
        <v/>
      </c>
      <c r="G66" s="83" t="str">
        <f>IFERROR(IF(VLOOKUP($A66,'Annex 2 EHV charges'!$A:$O,10,FALSE)=0,"",VLOOKUP($A66,'Annex 2 EHV charges'!$A:$O,10,FALSE)),"")</f>
        <v/>
      </c>
      <c r="H66" s="83" t="str">
        <f>IFERROR(IF(VLOOKUP($A66,'Annex 2 EHV charges'!$A:$O,11,FALSE)=0,"",VLOOKUP($A66,'Annex 2 EHV charges'!$A:$O,11,FALSE)),"")</f>
        <v/>
      </c>
    </row>
    <row r="67" spans="1:8" x14ac:dyDescent="0.2">
      <c r="A67" s="76" t="str">
        <f t="array" ref="A67">IFERROR(INDEX('Annex 2 EHV charges'!$A$11:$A$11, MATCH(0, IF(ISBLANK('Annex 2 EHV charges'!$A$11:$A$11),1, COUNTIF(A$4:$A66, 'Annex 2 EHV charges'!$A$11:$A$11)), 0)),"")</f>
        <v/>
      </c>
      <c r="B67" s="76" t="str">
        <f>IF($A67="","",VLOOKUP($A67,'Annex 2 EHV charges'!$A:$O,2,0))</f>
        <v/>
      </c>
      <c r="C67" s="77" t="str">
        <f>IF($A67="","",VLOOKUP($A67,'Annex 2 EHV charges'!$A:$O,3,0))</f>
        <v/>
      </c>
      <c r="D67" s="76" t="str">
        <f>IF($A67="","",VLOOKUP($A67,'Annex 2 EHV charges'!$A:$O,7,0))</f>
        <v/>
      </c>
      <c r="E67" s="81" t="str">
        <f>IFERROR(IF(VLOOKUP($A67,'Annex 2 EHV charges'!$A:$O,8,FALSE)=0,"",VLOOKUP($A67,'Annex 2 EHV charges'!$A:$O,8,FALSE)),"")</f>
        <v/>
      </c>
      <c r="F67" s="82" t="str">
        <f>IFERROR(IF(VLOOKUP($A67,'Annex 2 EHV charges'!$A:$O,9,FALSE)=0,"",VLOOKUP($A67,'Annex 2 EHV charges'!$A:$O,9,FALSE)),"")</f>
        <v/>
      </c>
      <c r="G67" s="83" t="str">
        <f>IFERROR(IF(VLOOKUP($A67,'Annex 2 EHV charges'!$A:$O,10,FALSE)=0,"",VLOOKUP($A67,'Annex 2 EHV charges'!$A:$O,10,FALSE)),"")</f>
        <v/>
      </c>
      <c r="H67" s="83" t="str">
        <f>IFERROR(IF(VLOOKUP($A67,'Annex 2 EHV charges'!$A:$O,11,FALSE)=0,"",VLOOKUP($A67,'Annex 2 EHV charges'!$A:$O,11,FALSE)),"")</f>
        <v/>
      </c>
    </row>
    <row r="68" spans="1:8" x14ac:dyDescent="0.2">
      <c r="A68" s="76" t="str">
        <f t="array" ref="A68">IFERROR(INDEX('Annex 2 EHV charges'!$A$11:$A$11, MATCH(0, IF(ISBLANK('Annex 2 EHV charges'!$A$11:$A$11),1, COUNTIF(A$4:$A67, 'Annex 2 EHV charges'!$A$11:$A$11)), 0)),"")</f>
        <v/>
      </c>
      <c r="B68" s="76" t="str">
        <f>IF($A68="","",VLOOKUP($A68,'Annex 2 EHV charges'!$A:$O,2,0))</f>
        <v/>
      </c>
      <c r="C68" s="77" t="str">
        <f>IF($A68="","",VLOOKUP($A68,'Annex 2 EHV charges'!$A:$O,3,0))</f>
        <v/>
      </c>
      <c r="D68" s="76" t="str">
        <f>IF($A68="","",VLOOKUP($A68,'Annex 2 EHV charges'!$A:$O,7,0))</f>
        <v/>
      </c>
      <c r="E68" s="81" t="str">
        <f>IFERROR(IF(VLOOKUP($A68,'Annex 2 EHV charges'!$A:$O,8,FALSE)=0,"",VLOOKUP($A68,'Annex 2 EHV charges'!$A:$O,8,FALSE)),"")</f>
        <v/>
      </c>
      <c r="F68" s="82" t="str">
        <f>IFERROR(IF(VLOOKUP($A68,'Annex 2 EHV charges'!$A:$O,9,FALSE)=0,"",VLOOKUP($A68,'Annex 2 EHV charges'!$A:$O,9,FALSE)),"")</f>
        <v/>
      </c>
      <c r="G68" s="83" t="str">
        <f>IFERROR(IF(VLOOKUP($A68,'Annex 2 EHV charges'!$A:$O,10,FALSE)=0,"",VLOOKUP($A68,'Annex 2 EHV charges'!$A:$O,10,FALSE)),"")</f>
        <v/>
      </c>
      <c r="H68" s="83" t="str">
        <f>IFERROR(IF(VLOOKUP($A68,'Annex 2 EHV charges'!$A:$O,11,FALSE)=0,"",VLOOKUP($A68,'Annex 2 EHV charges'!$A:$O,11,FALSE)),"")</f>
        <v/>
      </c>
    </row>
    <row r="69" spans="1:8" x14ac:dyDescent="0.2">
      <c r="A69" s="76" t="str">
        <f t="array" ref="A69">IFERROR(INDEX('Annex 2 EHV charges'!$A$11:$A$11, MATCH(0, IF(ISBLANK('Annex 2 EHV charges'!$A$11:$A$11),1, COUNTIF(A$4:$A68, 'Annex 2 EHV charges'!$A$11:$A$11)), 0)),"")</f>
        <v/>
      </c>
      <c r="B69" s="76" t="str">
        <f>IF($A69="","",VLOOKUP($A69,'Annex 2 EHV charges'!$A:$O,2,0))</f>
        <v/>
      </c>
      <c r="C69" s="77" t="str">
        <f>IF($A69="","",VLOOKUP($A69,'Annex 2 EHV charges'!$A:$O,3,0))</f>
        <v/>
      </c>
      <c r="D69" s="76" t="str">
        <f>IF($A69="","",VLOOKUP($A69,'Annex 2 EHV charges'!$A:$O,7,0))</f>
        <v/>
      </c>
      <c r="E69" s="81" t="str">
        <f>IFERROR(IF(VLOOKUP($A69,'Annex 2 EHV charges'!$A:$O,8,FALSE)=0,"",VLOOKUP($A69,'Annex 2 EHV charges'!$A:$O,8,FALSE)),"")</f>
        <v/>
      </c>
      <c r="F69" s="82" t="str">
        <f>IFERROR(IF(VLOOKUP($A69,'Annex 2 EHV charges'!$A:$O,9,FALSE)=0,"",VLOOKUP($A69,'Annex 2 EHV charges'!$A:$O,9,FALSE)),"")</f>
        <v/>
      </c>
      <c r="G69" s="83" t="str">
        <f>IFERROR(IF(VLOOKUP($A69,'Annex 2 EHV charges'!$A:$O,10,FALSE)=0,"",VLOOKUP($A69,'Annex 2 EHV charges'!$A:$O,10,FALSE)),"")</f>
        <v/>
      </c>
      <c r="H69" s="83" t="str">
        <f>IFERROR(IF(VLOOKUP($A69,'Annex 2 EHV charges'!$A:$O,11,FALSE)=0,"",VLOOKUP($A69,'Annex 2 EHV charges'!$A:$O,11,FALSE)),"")</f>
        <v/>
      </c>
    </row>
    <row r="70" spans="1:8" x14ac:dyDescent="0.2">
      <c r="A70" s="76" t="str">
        <f t="array" ref="A70">IFERROR(INDEX('Annex 2 EHV charges'!$A$11:$A$11, MATCH(0, IF(ISBLANK('Annex 2 EHV charges'!$A$11:$A$11),1, COUNTIF(A$4:$A69, 'Annex 2 EHV charges'!$A$11:$A$11)), 0)),"")</f>
        <v/>
      </c>
      <c r="B70" s="76" t="str">
        <f>IF($A70="","",VLOOKUP($A70,'Annex 2 EHV charges'!$A:$O,2,0))</f>
        <v/>
      </c>
      <c r="C70" s="77" t="str">
        <f>IF($A70="","",VLOOKUP($A70,'Annex 2 EHV charges'!$A:$O,3,0))</f>
        <v/>
      </c>
      <c r="D70" s="76" t="str">
        <f>IF($A70="","",VLOOKUP($A70,'Annex 2 EHV charges'!$A:$O,7,0))</f>
        <v/>
      </c>
      <c r="E70" s="81" t="str">
        <f>IFERROR(IF(VLOOKUP($A70,'Annex 2 EHV charges'!$A:$O,8,FALSE)=0,"",VLOOKUP($A70,'Annex 2 EHV charges'!$A:$O,8,FALSE)),"")</f>
        <v/>
      </c>
      <c r="F70" s="82" t="str">
        <f>IFERROR(IF(VLOOKUP($A70,'Annex 2 EHV charges'!$A:$O,9,FALSE)=0,"",VLOOKUP($A70,'Annex 2 EHV charges'!$A:$O,9,FALSE)),"")</f>
        <v/>
      </c>
      <c r="G70" s="83" t="str">
        <f>IFERROR(IF(VLOOKUP($A70,'Annex 2 EHV charges'!$A:$O,10,FALSE)=0,"",VLOOKUP($A70,'Annex 2 EHV charges'!$A:$O,10,FALSE)),"")</f>
        <v/>
      </c>
      <c r="H70" s="83" t="str">
        <f>IFERROR(IF(VLOOKUP($A70,'Annex 2 EHV charges'!$A:$O,11,FALSE)=0,"",VLOOKUP($A70,'Annex 2 EHV charges'!$A:$O,11,FALSE)),"")</f>
        <v/>
      </c>
    </row>
    <row r="71" spans="1:8" x14ac:dyDescent="0.2">
      <c r="A71" s="76" t="str">
        <f t="array" ref="A71">IFERROR(INDEX('Annex 2 EHV charges'!$A$11:$A$11, MATCH(0, IF(ISBLANK('Annex 2 EHV charges'!$A$11:$A$11),1, COUNTIF(A$4:$A70, 'Annex 2 EHV charges'!$A$11:$A$11)), 0)),"")</f>
        <v/>
      </c>
      <c r="B71" s="76" t="str">
        <f>IF($A71="","",VLOOKUP($A71,'Annex 2 EHV charges'!$A:$O,2,0))</f>
        <v/>
      </c>
      <c r="C71" s="77" t="str">
        <f>IF($A71="","",VLOOKUP($A71,'Annex 2 EHV charges'!$A:$O,3,0))</f>
        <v/>
      </c>
      <c r="D71" s="76" t="str">
        <f>IF($A71="","",VLOOKUP($A71,'Annex 2 EHV charges'!$A:$O,7,0))</f>
        <v/>
      </c>
      <c r="E71" s="81" t="str">
        <f>IFERROR(IF(VLOOKUP($A71,'Annex 2 EHV charges'!$A:$O,8,FALSE)=0,"",VLOOKUP($A71,'Annex 2 EHV charges'!$A:$O,8,FALSE)),"")</f>
        <v/>
      </c>
      <c r="F71" s="82" t="str">
        <f>IFERROR(IF(VLOOKUP($A71,'Annex 2 EHV charges'!$A:$O,9,FALSE)=0,"",VLOOKUP($A71,'Annex 2 EHV charges'!$A:$O,9,FALSE)),"")</f>
        <v/>
      </c>
      <c r="G71" s="83" t="str">
        <f>IFERROR(IF(VLOOKUP($A71,'Annex 2 EHV charges'!$A:$O,10,FALSE)=0,"",VLOOKUP($A71,'Annex 2 EHV charges'!$A:$O,10,FALSE)),"")</f>
        <v/>
      </c>
      <c r="H71" s="83" t="str">
        <f>IFERROR(IF(VLOOKUP($A71,'Annex 2 EHV charges'!$A:$O,11,FALSE)=0,"",VLOOKUP($A71,'Annex 2 EHV charges'!$A:$O,11,FALSE)),"")</f>
        <v/>
      </c>
    </row>
    <row r="72" spans="1:8" x14ac:dyDescent="0.2">
      <c r="A72" s="76" t="str">
        <f t="array" ref="A72">IFERROR(INDEX('Annex 2 EHV charges'!$A$11:$A$11, MATCH(0, IF(ISBLANK('Annex 2 EHV charges'!$A$11:$A$11),1, COUNTIF(A$4:$A71, 'Annex 2 EHV charges'!$A$11:$A$11)), 0)),"")</f>
        <v/>
      </c>
      <c r="B72" s="76" t="str">
        <f>IF($A72="","",VLOOKUP($A72,'Annex 2 EHV charges'!$A:$O,2,0))</f>
        <v/>
      </c>
      <c r="C72" s="77" t="str">
        <f>IF($A72="","",VLOOKUP($A72,'Annex 2 EHV charges'!$A:$O,3,0))</f>
        <v/>
      </c>
      <c r="D72" s="76" t="str">
        <f>IF($A72="","",VLOOKUP($A72,'Annex 2 EHV charges'!$A:$O,7,0))</f>
        <v/>
      </c>
      <c r="E72" s="81" t="str">
        <f>IFERROR(IF(VLOOKUP($A72,'Annex 2 EHV charges'!$A:$O,8,FALSE)=0,"",VLOOKUP($A72,'Annex 2 EHV charges'!$A:$O,8,FALSE)),"")</f>
        <v/>
      </c>
      <c r="F72" s="82" t="str">
        <f>IFERROR(IF(VLOOKUP($A72,'Annex 2 EHV charges'!$A:$O,9,FALSE)=0,"",VLOOKUP($A72,'Annex 2 EHV charges'!$A:$O,9,FALSE)),"")</f>
        <v/>
      </c>
      <c r="G72" s="83" t="str">
        <f>IFERROR(IF(VLOOKUP($A72,'Annex 2 EHV charges'!$A:$O,10,FALSE)=0,"",VLOOKUP($A72,'Annex 2 EHV charges'!$A:$O,10,FALSE)),"")</f>
        <v/>
      </c>
      <c r="H72" s="83" t="str">
        <f>IFERROR(IF(VLOOKUP($A72,'Annex 2 EHV charges'!$A:$O,11,FALSE)=0,"",VLOOKUP($A72,'Annex 2 EHV charges'!$A:$O,11,FALSE)),"")</f>
        <v/>
      </c>
    </row>
    <row r="73" spans="1:8" x14ac:dyDescent="0.2">
      <c r="A73" s="76" t="str">
        <f t="array" ref="A73">IFERROR(INDEX('Annex 2 EHV charges'!$A$11:$A$11, MATCH(0, IF(ISBLANK('Annex 2 EHV charges'!$A$11:$A$11),1, COUNTIF(A$4:$A72, 'Annex 2 EHV charges'!$A$11:$A$11)), 0)),"")</f>
        <v/>
      </c>
      <c r="B73" s="76" t="str">
        <f>IF($A73="","",VLOOKUP($A73,'Annex 2 EHV charges'!$A:$O,2,0))</f>
        <v/>
      </c>
      <c r="C73" s="77" t="str">
        <f>IF($A73="","",VLOOKUP($A73,'Annex 2 EHV charges'!$A:$O,3,0))</f>
        <v/>
      </c>
      <c r="D73" s="76" t="str">
        <f>IF($A73="","",VLOOKUP($A73,'Annex 2 EHV charges'!$A:$O,7,0))</f>
        <v/>
      </c>
      <c r="E73" s="81" t="str">
        <f>IFERROR(IF(VLOOKUP($A73,'Annex 2 EHV charges'!$A:$O,8,FALSE)=0,"",VLOOKUP($A73,'Annex 2 EHV charges'!$A:$O,8,FALSE)),"")</f>
        <v/>
      </c>
      <c r="F73" s="82" t="str">
        <f>IFERROR(IF(VLOOKUP($A73,'Annex 2 EHV charges'!$A:$O,9,FALSE)=0,"",VLOOKUP($A73,'Annex 2 EHV charges'!$A:$O,9,FALSE)),"")</f>
        <v/>
      </c>
      <c r="G73" s="83" t="str">
        <f>IFERROR(IF(VLOOKUP($A73,'Annex 2 EHV charges'!$A:$O,10,FALSE)=0,"",VLOOKUP($A73,'Annex 2 EHV charges'!$A:$O,10,FALSE)),"")</f>
        <v/>
      </c>
      <c r="H73" s="83" t="str">
        <f>IFERROR(IF(VLOOKUP($A73,'Annex 2 EHV charges'!$A:$O,11,FALSE)=0,"",VLOOKUP($A73,'Annex 2 EHV charges'!$A:$O,11,FALSE)),"")</f>
        <v/>
      </c>
    </row>
    <row r="74" spans="1:8" x14ac:dyDescent="0.2">
      <c r="A74" s="76" t="str">
        <f t="array" ref="A74">IFERROR(INDEX('Annex 2 EHV charges'!$A$11:$A$11, MATCH(0, IF(ISBLANK('Annex 2 EHV charges'!$A$11:$A$11),1, COUNTIF(A$4:$A73, 'Annex 2 EHV charges'!$A$11:$A$11)), 0)),"")</f>
        <v/>
      </c>
      <c r="B74" s="76" t="str">
        <f>IF($A74="","",VLOOKUP($A74,'Annex 2 EHV charges'!$A:$O,2,0))</f>
        <v/>
      </c>
      <c r="C74" s="77" t="str">
        <f>IF($A74="","",VLOOKUP($A74,'Annex 2 EHV charges'!$A:$O,3,0))</f>
        <v/>
      </c>
      <c r="D74" s="76" t="str">
        <f>IF($A74="","",VLOOKUP($A74,'Annex 2 EHV charges'!$A:$O,7,0))</f>
        <v/>
      </c>
      <c r="E74" s="81" t="str">
        <f>IFERROR(IF(VLOOKUP($A74,'Annex 2 EHV charges'!$A:$O,8,FALSE)=0,"",VLOOKUP($A74,'Annex 2 EHV charges'!$A:$O,8,FALSE)),"")</f>
        <v/>
      </c>
      <c r="F74" s="82" t="str">
        <f>IFERROR(IF(VLOOKUP($A74,'Annex 2 EHV charges'!$A:$O,9,FALSE)=0,"",VLOOKUP($A74,'Annex 2 EHV charges'!$A:$O,9,FALSE)),"")</f>
        <v/>
      </c>
      <c r="G74" s="83" t="str">
        <f>IFERROR(IF(VLOOKUP($A74,'Annex 2 EHV charges'!$A:$O,10,FALSE)=0,"",VLOOKUP($A74,'Annex 2 EHV charges'!$A:$O,10,FALSE)),"")</f>
        <v/>
      </c>
      <c r="H74" s="83" t="str">
        <f>IFERROR(IF(VLOOKUP($A74,'Annex 2 EHV charges'!$A:$O,11,FALSE)=0,"",VLOOKUP($A74,'Annex 2 EHV charges'!$A:$O,11,FALSE)),"")</f>
        <v/>
      </c>
    </row>
    <row r="75" spans="1:8" x14ac:dyDescent="0.2">
      <c r="A75" s="76" t="str">
        <f t="array" ref="A75">IFERROR(INDEX('Annex 2 EHV charges'!$A$11:$A$11, MATCH(0, IF(ISBLANK('Annex 2 EHV charges'!$A$11:$A$11),1, COUNTIF(A$4:$A74, 'Annex 2 EHV charges'!$A$11:$A$11)), 0)),"")</f>
        <v/>
      </c>
      <c r="B75" s="76" t="str">
        <f>IF($A75="","",VLOOKUP($A75,'Annex 2 EHV charges'!$A:$O,2,0))</f>
        <v/>
      </c>
      <c r="C75" s="77" t="str">
        <f>IF($A75="","",VLOOKUP($A75,'Annex 2 EHV charges'!$A:$O,3,0))</f>
        <v/>
      </c>
      <c r="D75" s="76" t="str">
        <f>IF($A75="","",VLOOKUP($A75,'Annex 2 EHV charges'!$A:$O,7,0))</f>
        <v/>
      </c>
      <c r="E75" s="81" t="str">
        <f>IFERROR(IF(VLOOKUP($A75,'Annex 2 EHV charges'!$A:$O,8,FALSE)=0,"",VLOOKUP($A75,'Annex 2 EHV charges'!$A:$O,8,FALSE)),"")</f>
        <v/>
      </c>
      <c r="F75" s="82" t="str">
        <f>IFERROR(IF(VLOOKUP($A75,'Annex 2 EHV charges'!$A:$O,9,FALSE)=0,"",VLOOKUP($A75,'Annex 2 EHV charges'!$A:$O,9,FALSE)),"")</f>
        <v/>
      </c>
      <c r="G75" s="83" t="str">
        <f>IFERROR(IF(VLOOKUP($A75,'Annex 2 EHV charges'!$A:$O,10,FALSE)=0,"",VLOOKUP($A75,'Annex 2 EHV charges'!$A:$O,10,FALSE)),"")</f>
        <v/>
      </c>
      <c r="H75" s="83" t="str">
        <f>IFERROR(IF(VLOOKUP($A75,'Annex 2 EHV charges'!$A:$O,11,FALSE)=0,"",VLOOKUP($A75,'Annex 2 EHV charges'!$A:$O,11,FALSE)),"")</f>
        <v/>
      </c>
    </row>
    <row r="76" spans="1:8" x14ac:dyDescent="0.2">
      <c r="A76" s="76" t="str">
        <f t="array" ref="A76">IFERROR(INDEX('Annex 2 EHV charges'!$A$11:$A$11, MATCH(0, IF(ISBLANK('Annex 2 EHV charges'!$A$11:$A$11),1, COUNTIF(A$4:$A75, 'Annex 2 EHV charges'!$A$11:$A$11)), 0)),"")</f>
        <v/>
      </c>
      <c r="B76" s="76" t="str">
        <f>IF($A76="","",VLOOKUP($A76,'Annex 2 EHV charges'!$A:$O,2,0))</f>
        <v/>
      </c>
      <c r="C76" s="77" t="str">
        <f>IF($A76="","",VLOOKUP($A76,'Annex 2 EHV charges'!$A:$O,3,0))</f>
        <v/>
      </c>
      <c r="D76" s="76" t="str">
        <f>IF($A76="","",VLOOKUP($A76,'Annex 2 EHV charges'!$A:$O,7,0))</f>
        <v/>
      </c>
      <c r="E76" s="81" t="str">
        <f>IFERROR(IF(VLOOKUP($A76,'Annex 2 EHV charges'!$A:$O,8,FALSE)=0,"",VLOOKUP($A76,'Annex 2 EHV charges'!$A:$O,8,FALSE)),"")</f>
        <v/>
      </c>
      <c r="F76" s="82" t="str">
        <f>IFERROR(IF(VLOOKUP($A76,'Annex 2 EHV charges'!$A:$O,9,FALSE)=0,"",VLOOKUP($A76,'Annex 2 EHV charges'!$A:$O,9,FALSE)),"")</f>
        <v/>
      </c>
      <c r="G76" s="83" t="str">
        <f>IFERROR(IF(VLOOKUP($A76,'Annex 2 EHV charges'!$A:$O,10,FALSE)=0,"",VLOOKUP($A76,'Annex 2 EHV charges'!$A:$O,10,FALSE)),"")</f>
        <v/>
      </c>
      <c r="H76" s="83" t="str">
        <f>IFERROR(IF(VLOOKUP($A76,'Annex 2 EHV charges'!$A:$O,11,FALSE)=0,"",VLOOKUP($A76,'Annex 2 EHV charges'!$A:$O,11,FALSE)),"")</f>
        <v/>
      </c>
    </row>
    <row r="77" spans="1:8" x14ac:dyDescent="0.2">
      <c r="A77" s="76" t="str">
        <f t="array" ref="A77">IFERROR(INDEX('Annex 2 EHV charges'!$A$11:$A$11, MATCH(0, IF(ISBLANK('Annex 2 EHV charges'!$A$11:$A$11),1, COUNTIF(A$4:$A76, 'Annex 2 EHV charges'!$A$11:$A$11)), 0)),"")</f>
        <v/>
      </c>
      <c r="B77" s="76" t="str">
        <f>IF($A77="","",VLOOKUP($A77,'Annex 2 EHV charges'!$A:$O,2,0))</f>
        <v/>
      </c>
      <c r="C77" s="77" t="str">
        <f>IF($A77="","",VLOOKUP($A77,'Annex 2 EHV charges'!$A:$O,3,0))</f>
        <v/>
      </c>
      <c r="D77" s="76" t="str">
        <f>IF($A77="","",VLOOKUP($A77,'Annex 2 EHV charges'!$A:$O,7,0))</f>
        <v/>
      </c>
      <c r="E77" s="81" t="str">
        <f>IFERROR(IF(VLOOKUP($A77,'Annex 2 EHV charges'!$A:$O,8,FALSE)=0,"",VLOOKUP($A77,'Annex 2 EHV charges'!$A:$O,8,FALSE)),"")</f>
        <v/>
      </c>
      <c r="F77" s="82" t="str">
        <f>IFERROR(IF(VLOOKUP($A77,'Annex 2 EHV charges'!$A:$O,9,FALSE)=0,"",VLOOKUP($A77,'Annex 2 EHV charges'!$A:$O,9,FALSE)),"")</f>
        <v/>
      </c>
      <c r="G77" s="83" t="str">
        <f>IFERROR(IF(VLOOKUP($A77,'Annex 2 EHV charges'!$A:$O,10,FALSE)=0,"",VLOOKUP($A77,'Annex 2 EHV charges'!$A:$O,10,FALSE)),"")</f>
        <v/>
      </c>
      <c r="H77" s="83" t="str">
        <f>IFERROR(IF(VLOOKUP($A77,'Annex 2 EHV charges'!$A:$O,11,FALSE)=0,"",VLOOKUP($A77,'Annex 2 EHV charges'!$A:$O,11,FALSE)),"")</f>
        <v/>
      </c>
    </row>
    <row r="78" spans="1:8" x14ac:dyDescent="0.2">
      <c r="A78" s="76" t="str">
        <f t="array" ref="A78">IFERROR(INDEX('Annex 2 EHV charges'!$A$11:$A$11, MATCH(0, IF(ISBLANK('Annex 2 EHV charges'!$A$11:$A$11),1, COUNTIF(A$4:$A77, 'Annex 2 EHV charges'!$A$11:$A$11)), 0)),"")</f>
        <v/>
      </c>
      <c r="B78" s="76" t="str">
        <f>IF($A78="","",VLOOKUP($A78,'Annex 2 EHV charges'!$A:$O,2,0))</f>
        <v/>
      </c>
      <c r="C78" s="77" t="str">
        <f>IF($A78="","",VLOOKUP($A78,'Annex 2 EHV charges'!$A:$O,3,0))</f>
        <v/>
      </c>
      <c r="D78" s="76" t="str">
        <f>IF($A78="","",VLOOKUP($A78,'Annex 2 EHV charges'!$A:$O,7,0))</f>
        <v/>
      </c>
      <c r="E78" s="81" t="str">
        <f>IFERROR(IF(VLOOKUP($A78,'Annex 2 EHV charges'!$A:$O,8,FALSE)=0,"",VLOOKUP($A78,'Annex 2 EHV charges'!$A:$O,8,FALSE)),"")</f>
        <v/>
      </c>
      <c r="F78" s="82" t="str">
        <f>IFERROR(IF(VLOOKUP($A78,'Annex 2 EHV charges'!$A:$O,9,FALSE)=0,"",VLOOKUP($A78,'Annex 2 EHV charges'!$A:$O,9,FALSE)),"")</f>
        <v/>
      </c>
      <c r="G78" s="83" t="str">
        <f>IFERROR(IF(VLOOKUP($A78,'Annex 2 EHV charges'!$A:$O,10,FALSE)=0,"",VLOOKUP($A78,'Annex 2 EHV charges'!$A:$O,10,FALSE)),"")</f>
        <v/>
      </c>
      <c r="H78" s="83" t="str">
        <f>IFERROR(IF(VLOOKUP($A78,'Annex 2 EHV charges'!$A:$O,11,FALSE)=0,"",VLOOKUP($A78,'Annex 2 EHV charges'!$A:$O,11,FALSE)),"")</f>
        <v/>
      </c>
    </row>
    <row r="79" spans="1:8" x14ac:dyDescent="0.2">
      <c r="A79" s="76" t="str">
        <f t="array" ref="A79">IFERROR(INDEX('Annex 2 EHV charges'!$A$11:$A$11, MATCH(0, IF(ISBLANK('Annex 2 EHV charges'!$A$11:$A$11),1, COUNTIF(A$4:$A78, 'Annex 2 EHV charges'!$A$11:$A$11)), 0)),"")</f>
        <v/>
      </c>
      <c r="B79" s="76" t="str">
        <f>IF($A79="","",VLOOKUP($A79,'Annex 2 EHV charges'!$A:$O,2,0))</f>
        <v/>
      </c>
      <c r="C79" s="77" t="str">
        <f>IF($A79="","",VLOOKUP($A79,'Annex 2 EHV charges'!$A:$O,3,0))</f>
        <v/>
      </c>
      <c r="D79" s="76" t="str">
        <f>IF($A79="","",VLOOKUP($A79,'Annex 2 EHV charges'!$A:$O,7,0))</f>
        <v/>
      </c>
      <c r="E79" s="81" t="str">
        <f>IFERROR(IF(VLOOKUP($A79,'Annex 2 EHV charges'!$A:$O,8,FALSE)=0,"",VLOOKUP($A79,'Annex 2 EHV charges'!$A:$O,8,FALSE)),"")</f>
        <v/>
      </c>
      <c r="F79" s="82" t="str">
        <f>IFERROR(IF(VLOOKUP($A79,'Annex 2 EHV charges'!$A:$O,9,FALSE)=0,"",VLOOKUP($A79,'Annex 2 EHV charges'!$A:$O,9,FALSE)),"")</f>
        <v/>
      </c>
      <c r="G79" s="83" t="str">
        <f>IFERROR(IF(VLOOKUP($A79,'Annex 2 EHV charges'!$A:$O,10,FALSE)=0,"",VLOOKUP($A79,'Annex 2 EHV charges'!$A:$O,10,FALSE)),"")</f>
        <v/>
      </c>
      <c r="H79" s="83" t="str">
        <f>IFERROR(IF(VLOOKUP($A79,'Annex 2 EHV charges'!$A:$O,11,FALSE)=0,"",VLOOKUP($A79,'Annex 2 EHV charges'!$A:$O,11,FALSE)),"")</f>
        <v/>
      </c>
    </row>
    <row r="80" spans="1:8" x14ac:dyDescent="0.2">
      <c r="A80" s="76" t="str">
        <f t="array" ref="A80">IFERROR(INDEX('Annex 2 EHV charges'!$A$11:$A$11, MATCH(0, IF(ISBLANK('Annex 2 EHV charges'!$A$11:$A$11),1, COUNTIF(A$4:$A79, 'Annex 2 EHV charges'!$A$11:$A$11)), 0)),"")</f>
        <v/>
      </c>
      <c r="B80" s="76" t="str">
        <f>IF($A80="","",VLOOKUP($A80,'Annex 2 EHV charges'!$A:$O,2,0))</f>
        <v/>
      </c>
      <c r="C80" s="77" t="str">
        <f>IF($A80="","",VLOOKUP($A80,'Annex 2 EHV charges'!$A:$O,3,0))</f>
        <v/>
      </c>
      <c r="D80" s="76" t="str">
        <f>IF($A80="","",VLOOKUP($A80,'Annex 2 EHV charges'!$A:$O,7,0))</f>
        <v/>
      </c>
      <c r="E80" s="81" t="str">
        <f>IFERROR(IF(VLOOKUP($A80,'Annex 2 EHV charges'!$A:$O,8,FALSE)=0,"",VLOOKUP($A80,'Annex 2 EHV charges'!$A:$O,8,FALSE)),"")</f>
        <v/>
      </c>
      <c r="F80" s="82" t="str">
        <f>IFERROR(IF(VLOOKUP($A80,'Annex 2 EHV charges'!$A:$O,9,FALSE)=0,"",VLOOKUP($A80,'Annex 2 EHV charges'!$A:$O,9,FALSE)),"")</f>
        <v/>
      </c>
      <c r="G80" s="83" t="str">
        <f>IFERROR(IF(VLOOKUP($A80,'Annex 2 EHV charges'!$A:$O,10,FALSE)=0,"",VLOOKUP($A80,'Annex 2 EHV charges'!$A:$O,10,FALSE)),"")</f>
        <v/>
      </c>
      <c r="H80" s="83" t="str">
        <f>IFERROR(IF(VLOOKUP($A80,'Annex 2 EHV charges'!$A:$O,11,FALSE)=0,"",VLOOKUP($A80,'Annex 2 EHV charges'!$A:$O,11,FALSE)),"")</f>
        <v/>
      </c>
    </row>
    <row r="81" spans="1:8" x14ac:dyDescent="0.2">
      <c r="A81" s="76" t="str">
        <f t="array" ref="A81">IFERROR(INDEX('Annex 2 EHV charges'!$A$11:$A$11, MATCH(0, IF(ISBLANK('Annex 2 EHV charges'!$A$11:$A$11),1, COUNTIF(A$4:$A80, 'Annex 2 EHV charges'!$A$11:$A$11)), 0)),"")</f>
        <v/>
      </c>
      <c r="B81" s="76" t="str">
        <f>IF($A81="","",VLOOKUP($A81,'Annex 2 EHV charges'!$A:$O,2,0))</f>
        <v/>
      </c>
      <c r="C81" s="77" t="str">
        <f>IF($A81="","",VLOOKUP($A81,'Annex 2 EHV charges'!$A:$O,3,0))</f>
        <v/>
      </c>
      <c r="D81" s="76" t="str">
        <f>IF($A81="","",VLOOKUP($A81,'Annex 2 EHV charges'!$A:$O,7,0))</f>
        <v/>
      </c>
      <c r="E81" s="81" t="str">
        <f>IFERROR(IF(VLOOKUP($A81,'Annex 2 EHV charges'!$A:$O,8,FALSE)=0,"",VLOOKUP($A81,'Annex 2 EHV charges'!$A:$O,8,FALSE)),"")</f>
        <v/>
      </c>
      <c r="F81" s="82" t="str">
        <f>IFERROR(IF(VLOOKUP($A81,'Annex 2 EHV charges'!$A:$O,9,FALSE)=0,"",VLOOKUP($A81,'Annex 2 EHV charges'!$A:$O,9,FALSE)),"")</f>
        <v/>
      </c>
      <c r="G81" s="83" t="str">
        <f>IFERROR(IF(VLOOKUP($A81,'Annex 2 EHV charges'!$A:$O,10,FALSE)=0,"",VLOOKUP($A81,'Annex 2 EHV charges'!$A:$O,10,FALSE)),"")</f>
        <v/>
      </c>
      <c r="H81" s="83" t="str">
        <f>IFERROR(IF(VLOOKUP($A81,'Annex 2 EHV charges'!$A:$O,11,FALSE)=0,"",VLOOKUP($A81,'Annex 2 EHV charges'!$A:$O,11,FALSE)),"")</f>
        <v/>
      </c>
    </row>
    <row r="82" spans="1:8" x14ac:dyDescent="0.2">
      <c r="A82" s="76" t="str">
        <f t="array" ref="A82">IFERROR(INDEX('Annex 2 EHV charges'!$A$11:$A$11, MATCH(0, IF(ISBLANK('Annex 2 EHV charges'!$A$11:$A$11),1, COUNTIF(A$4:$A81, 'Annex 2 EHV charges'!$A$11:$A$11)), 0)),"")</f>
        <v/>
      </c>
      <c r="B82" s="76" t="str">
        <f>IF($A82="","",VLOOKUP($A82,'Annex 2 EHV charges'!$A:$O,2,0))</f>
        <v/>
      </c>
      <c r="C82" s="77" t="str">
        <f>IF($A82="","",VLOOKUP($A82,'Annex 2 EHV charges'!$A:$O,3,0))</f>
        <v/>
      </c>
      <c r="D82" s="76" t="str">
        <f>IF($A82="","",VLOOKUP($A82,'Annex 2 EHV charges'!$A:$O,7,0))</f>
        <v/>
      </c>
      <c r="E82" s="81" t="str">
        <f>IFERROR(IF(VLOOKUP($A82,'Annex 2 EHV charges'!$A:$O,8,FALSE)=0,"",VLOOKUP($A82,'Annex 2 EHV charges'!$A:$O,8,FALSE)),"")</f>
        <v/>
      </c>
      <c r="F82" s="82" t="str">
        <f>IFERROR(IF(VLOOKUP($A82,'Annex 2 EHV charges'!$A:$O,9,FALSE)=0,"",VLOOKUP($A82,'Annex 2 EHV charges'!$A:$O,9,FALSE)),"")</f>
        <v/>
      </c>
      <c r="G82" s="83" t="str">
        <f>IFERROR(IF(VLOOKUP($A82,'Annex 2 EHV charges'!$A:$O,10,FALSE)=0,"",VLOOKUP($A82,'Annex 2 EHV charges'!$A:$O,10,FALSE)),"")</f>
        <v/>
      </c>
      <c r="H82" s="83" t="str">
        <f>IFERROR(IF(VLOOKUP($A82,'Annex 2 EHV charges'!$A:$O,11,FALSE)=0,"",VLOOKUP($A82,'Annex 2 EHV charges'!$A:$O,11,FALSE)),"")</f>
        <v/>
      </c>
    </row>
    <row r="83" spans="1:8" x14ac:dyDescent="0.2">
      <c r="A83" s="76" t="str">
        <f t="array" ref="A83">IFERROR(INDEX('Annex 2 EHV charges'!$A$11:$A$11, MATCH(0, IF(ISBLANK('Annex 2 EHV charges'!$A$11:$A$11),1, COUNTIF(A$4:$A82, 'Annex 2 EHV charges'!$A$11:$A$11)), 0)),"")</f>
        <v/>
      </c>
      <c r="B83" s="76" t="str">
        <f>IF($A83="","",VLOOKUP($A83,'Annex 2 EHV charges'!$A:$O,2,0))</f>
        <v/>
      </c>
      <c r="C83" s="77" t="str">
        <f>IF($A83="","",VLOOKUP($A83,'Annex 2 EHV charges'!$A:$O,3,0))</f>
        <v/>
      </c>
      <c r="D83" s="76" t="str">
        <f>IF($A83="","",VLOOKUP($A83,'Annex 2 EHV charges'!$A:$O,7,0))</f>
        <v/>
      </c>
      <c r="E83" s="81" t="str">
        <f>IFERROR(IF(VLOOKUP($A83,'Annex 2 EHV charges'!$A:$O,8,FALSE)=0,"",VLOOKUP($A83,'Annex 2 EHV charges'!$A:$O,8,FALSE)),"")</f>
        <v/>
      </c>
      <c r="F83" s="82" t="str">
        <f>IFERROR(IF(VLOOKUP($A83,'Annex 2 EHV charges'!$A:$O,9,FALSE)=0,"",VLOOKUP($A83,'Annex 2 EHV charges'!$A:$O,9,FALSE)),"")</f>
        <v/>
      </c>
      <c r="G83" s="83" t="str">
        <f>IFERROR(IF(VLOOKUP($A83,'Annex 2 EHV charges'!$A:$O,10,FALSE)=0,"",VLOOKUP($A83,'Annex 2 EHV charges'!$A:$O,10,FALSE)),"")</f>
        <v/>
      </c>
      <c r="H83" s="83" t="str">
        <f>IFERROR(IF(VLOOKUP($A83,'Annex 2 EHV charges'!$A:$O,11,FALSE)=0,"",VLOOKUP($A83,'Annex 2 EHV charges'!$A:$O,11,FALSE)),"")</f>
        <v/>
      </c>
    </row>
    <row r="84" spans="1:8" x14ac:dyDescent="0.2">
      <c r="A84" s="76" t="str">
        <f t="array" ref="A84">IFERROR(INDEX('Annex 2 EHV charges'!$A$11:$A$11, MATCH(0, IF(ISBLANK('Annex 2 EHV charges'!$A$11:$A$11),1, COUNTIF(A$4:$A83, 'Annex 2 EHV charges'!$A$11:$A$11)), 0)),"")</f>
        <v/>
      </c>
      <c r="B84" s="76" t="str">
        <f>IF($A84="","",VLOOKUP($A84,'Annex 2 EHV charges'!$A:$O,2,0))</f>
        <v/>
      </c>
      <c r="C84" s="77" t="str">
        <f>IF($A84="","",VLOOKUP($A84,'Annex 2 EHV charges'!$A:$O,3,0))</f>
        <v/>
      </c>
      <c r="D84" s="76" t="str">
        <f>IF($A84="","",VLOOKUP($A84,'Annex 2 EHV charges'!$A:$O,7,0))</f>
        <v/>
      </c>
      <c r="E84" s="81" t="str">
        <f>IFERROR(IF(VLOOKUP($A84,'Annex 2 EHV charges'!$A:$O,8,FALSE)=0,"",VLOOKUP($A84,'Annex 2 EHV charges'!$A:$O,8,FALSE)),"")</f>
        <v/>
      </c>
      <c r="F84" s="82" t="str">
        <f>IFERROR(IF(VLOOKUP($A84,'Annex 2 EHV charges'!$A:$O,9,FALSE)=0,"",VLOOKUP($A84,'Annex 2 EHV charges'!$A:$O,9,FALSE)),"")</f>
        <v/>
      </c>
      <c r="G84" s="83" t="str">
        <f>IFERROR(IF(VLOOKUP($A84,'Annex 2 EHV charges'!$A:$O,10,FALSE)=0,"",VLOOKUP($A84,'Annex 2 EHV charges'!$A:$O,10,FALSE)),"")</f>
        <v/>
      </c>
      <c r="H84" s="83" t="str">
        <f>IFERROR(IF(VLOOKUP($A84,'Annex 2 EHV charges'!$A:$O,11,FALSE)=0,"",VLOOKUP($A84,'Annex 2 EHV charges'!$A:$O,11,FALSE)),"")</f>
        <v/>
      </c>
    </row>
    <row r="85" spans="1:8" x14ac:dyDescent="0.2">
      <c r="A85" s="76" t="str">
        <f t="array" ref="A85">IFERROR(INDEX('Annex 2 EHV charges'!$A$11:$A$11, MATCH(0, IF(ISBLANK('Annex 2 EHV charges'!$A$11:$A$11),1, COUNTIF(A$4:$A84, 'Annex 2 EHV charges'!$A$11:$A$11)), 0)),"")</f>
        <v/>
      </c>
      <c r="B85" s="76" t="str">
        <f>IF($A85="","",VLOOKUP($A85,'Annex 2 EHV charges'!$A:$O,2,0))</f>
        <v/>
      </c>
      <c r="C85" s="77" t="str">
        <f>IF($A85="","",VLOOKUP($A85,'Annex 2 EHV charges'!$A:$O,3,0))</f>
        <v/>
      </c>
      <c r="D85" s="76" t="str">
        <f>IF($A85="","",VLOOKUP($A85,'Annex 2 EHV charges'!$A:$O,7,0))</f>
        <v/>
      </c>
      <c r="E85" s="81" t="str">
        <f>IFERROR(IF(VLOOKUP($A85,'Annex 2 EHV charges'!$A:$O,8,FALSE)=0,"",VLOOKUP($A85,'Annex 2 EHV charges'!$A:$O,8,FALSE)),"")</f>
        <v/>
      </c>
      <c r="F85" s="82" t="str">
        <f>IFERROR(IF(VLOOKUP($A85,'Annex 2 EHV charges'!$A:$O,9,FALSE)=0,"",VLOOKUP($A85,'Annex 2 EHV charges'!$A:$O,9,FALSE)),"")</f>
        <v/>
      </c>
      <c r="G85" s="83" t="str">
        <f>IFERROR(IF(VLOOKUP($A85,'Annex 2 EHV charges'!$A:$O,10,FALSE)=0,"",VLOOKUP($A85,'Annex 2 EHV charges'!$A:$O,10,FALSE)),"")</f>
        <v/>
      </c>
      <c r="H85" s="83" t="str">
        <f>IFERROR(IF(VLOOKUP($A85,'Annex 2 EHV charges'!$A:$O,11,FALSE)=0,"",VLOOKUP($A85,'Annex 2 EHV charges'!$A:$O,11,FALSE)),"")</f>
        <v/>
      </c>
    </row>
    <row r="86" spans="1:8" x14ac:dyDescent="0.2">
      <c r="A86" s="76" t="str">
        <f t="array" ref="A86">IFERROR(INDEX('Annex 2 EHV charges'!$A$11:$A$11, MATCH(0, IF(ISBLANK('Annex 2 EHV charges'!$A$11:$A$11),1, COUNTIF(A$4:$A85, 'Annex 2 EHV charges'!$A$11:$A$11)), 0)),"")</f>
        <v/>
      </c>
      <c r="B86" s="76" t="str">
        <f>IF($A86="","",VLOOKUP($A86,'Annex 2 EHV charges'!$A:$O,2,0))</f>
        <v/>
      </c>
      <c r="C86" s="77" t="str">
        <f>IF($A86="","",VLOOKUP($A86,'Annex 2 EHV charges'!$A:$O,3,0))</f>
        <v/>
      </c>
      <c r="D86" s="76" t="str">
        <f>IF($A86="","",VLOOKUP($A86,'Annex 2 EHV charges'!$A:$O,7,0))</f>
        <v/>
      </c>
      <c r="E86" s="81" t="str">
        <f>IFERROR(IF(VLOOKUP($A86,'Annex 2 EHV charges'!$A:$O,8,FALSE)=0,"",VLOOKUP($A86,'Annex 2 EHV charges'!$A:$O,8,FALSE)),"")</f>
        <v/>
      </c>
      <c r="F86" s="82" t="str">
        <f>IFERROR(IF(VLOOKUP($A86,'Annex 2 EHV charges'!$A:$O,9,FALSE)=0,"",VLOOKUP($A86,'Annex 2 EHV charges'!$A:$O,9,FALSE)),"")</f>
        <v/>
      </c>
      <c r="G86" s="83" t="str">
        <f>IFERROR(IF(VLOOKUP($A86,'Annex 2 EHV charges'!$A:$O,10,FALSE)=0,"",VLOOKUP($A86,'Annex 2 EHV charges'!$A:$O,10,FALSE)),"")</f>
        <v/>
      </c>
      <c r="H86" s="83" t="str">
        <f>IFERROR(IF(VLOOKUP($A86,'Annex 2 EHV charges'!$A:$O,11,FALSE)=0,"",VLOOKUP($A86,'Annex 2 EHV charges'!$A:$O,11,FALSE)),"")</f>
        <v/>
      </c>
    </row>
    <row r="87" spans="1:8" x14ac:dyDescent="0.2">
      <c r="A87" s="76" t="str">
        <f t="array" ref="A87">IFERROR(INDEX('Annex 2 EHV charges'!$A$11:$A$11, MATCH(0, IF(ISBLANK('Annex 2 EHV charges'!$A$11:$A$11),1, COUNTIF(A$4:$A86, 'Annex 2 EHV charges'!$A$11:$A$11)), 0)),"")</f>
        <v/>
      </c>
      <c r="B87" s="76" t="str">
        <f>IF($A87="","",VLOOKUP($A87,'Annex 2 EHV charges'!$A:$O,2,0))</f>
        <v/>
      </c>
      <c r="C87" s="77" t="str">
        <f>IF($A87="","",VLOOKUP($A87,'Annex 2 EHV charges'!$A:$O,3,0))</f>
        <v/>
      </c>
      <c r="D87" s="76" t="str">
        <f>IF($A87="","",VLOOKUP($A87,'Annex 2 EHV charges'!$A:$O,7,0))</f>
        <v/>
      </c>
      <c r="E87" s="81" t="str">
        <f>IFERROR(IF(VLOOKUP($A87,'Annex 2 EHV charges'!$A:$O,8,FALSE)=0,"",VLOOKUP($A87,'Annex 2 EHV charges'!$A:$O,8,FALSE)),"")</f>
        <v/>
      </c>
      <c r="F87" s="82" t="str">
        <f>IFERROR(IF(VLOOKUP($A87,'Annex 2 EHV charges'!$A:$O,9,FALSE)=0,"",VLOOKUP($A87,'Annex 2 EHV charges'!$A:$O,9,FALSE)),"")</f>
        <v/>
      </c>
      <c r="G87" s="83" t="str">
        <f>IFERROR(IF(VLOOKUP($A87,'Annex 2 EHV charges'!$A:$O,10,FALSE)=0,"",VLOOKUP($A87,'Annex 2 EHV charges'!$A:$O,10,FALSE)),"")</f>
        <v/>
      </c>
      <c r="H87" s="83" t="str">
        <f>IFERROR(IF(VLOOKUP($A87,'Annex 2 EHV charges'!$A:$O,11,FALSE)=0,"",VLOOKUP($A87,'Annex 2 EHV charges'!$A:$O,11,FALSE)),"")</f>
        <v/>
      </c>
    </row>
    <row r="88" spans="1:8" x14ac:dyDescent="0.2">
      <c r="A88" s="76" t="str">
        <f t="array" ref="A88">IFERROR(INDEX('Annex 2 EHV charges'!$A$11:$A$11, MATCH(0, IF(ISBLANK('Annex 2 EHV charges'!$A$11:$A$11),1, COUNTIF(A$4:$A87, 'Annex 2 EHV charges'!$A$11:$A$11)), 0)),"")</f>
        <v/>
      </c>
      <c r="B88" s="76" t="str">
        <f>IF($A88="","",VLOOKUP($A88,'Annex 2 EHV charges'!$A:$O,2,0))</f>
        <v/>
      </c>
      <c r="C88" s="77" t="str">
        <f>IF($A88="","",VLOOKUP($A88,'Annex 2 EHV charges'!$A:$O,3,0))</f>
        <v/>
      </c>
      <c r="D88" s="76" t="str">
        <f>IF($A88="","",VLOOKUP($A88,'Annex 2 EHV charges'!$A:$O,7,0))</f>
        <v/>
      </c>
      <c r="E88" s="81" t="str">
        <f>IFERROR(IF(VLOOKUP($A88,'Annex 2 EHV charges'!$A:$O,8,FALSE)=0,"",VLOOKUP($A88,'Annex 2 EHV charges'!$A:$O,8,FALSE)),"")</f>
        <v/>
      </c>
      <c r="F88" s="82" t="str">
        <f>IFERROR(IF(VLOOKUP($A88,'Annex 2 EHV charges'!$A:$O,9,FALSE)=0,"",VLOOKUP($A88,'Annex 2 EHV charges'!$A:$O,9,FALSE)),"")</f>
        <v/>
      </c>
      <c r="G88" s="83" t="str">
        <f>IFERROR(IF(VLOOKUP($A88,'Annex 2 EHV charges'!$A:$O,10,FALSE)=0,"",VLOOKUP($A88,'Annex 2 EHV charges'!$A:$O,10,FALSE)),"")</f>
        <v/>
      </c>
      <c r="H88" s="83" t="str">
        <f>IFERROR(IF(VLOOKUP($A88,'Annex 2 EHV charges'!$A:$O,11,FALSE)=0,"",VLOOKUP($A88,'Annex 2 EHV charges'!$A:$O,11,FALSE)),"")</f>
        <v/>
      </c>
    </row>
    <row r="89" spans="1:8" x14ac:dyDescent="0.2">
      <c r="A89" s="76" t="str">
        <f t="array" ref="A89">IFERROR(INDEX('Annex 2 EHV charges'!$A$11:$A$11, MATCH(0, IF(ISBLANK('Annex 2 EHV charges'!$A$11:$A$11),1, COUNTIF(A$4:$A88, 'Annex 2 EHV charges'!$A$11:$A$11)), 0)),"")</f>
        <v/>
      </c>
      <c r="B89" s="76" t="str">
        <f>IF($A89="","",VLOOKUP($A89,'Annex 2 EHV charges'!$A:$O,2,0))</f>
        <v/>
      </c>
      <c r="C89" s="77" t="str">
        <f>IF($A89="","",VLOOKUP($A89,'Annex 2 EHV charges'!$A:$O,3,0))</f>
        <v/>
      </c>
      <c r="D89" s="76" t="str">
        <f>IF($A89="","",VLOOKUP($A89,'Annex 2 EHV charges'!$A:$O,7,0))</f>
        <v/>
      </c>
      <c r="E89" s="81" t="str">
        <f>IFERROR(IF(VLOOKUP($A89,'Annex 2 EHV charges'!$A:$O,8,FALSE)=0,"",VLOOKUP($A89,'Annex 2 EHV charges'!$A:$O,8,FALSE)),"")</f>
        <v/>
      </c>
      <c r="F89" s="82" t="str">
        <f>IFERROR(IF(VLOOKUP($A89,'Annex 2 EHV charges'!$A:$O,9,FALSE)=0,"",VLOOKUP($A89,'Annex 2 EHV charges'!$A:$O,9,FALSE)),"")</f>
        <v/>
      </c>
      <c r="G89" s="83" t="str">
        <f>IFERROR(IF(VLOOKUP($A89,'Annex 2 EHV charges'!$A:$O,10,FALSE)=0,"",VLOOKUP($A89,'Annex 2 EHV charges'!$A:$O,10,FALSE)),"")</f>
        <v/>
      </c>
      <c r="H89" s="83" t="str">
        <f>IFERROR(IF(VLOOKUP($A89,'Annex 2 EHV charges'!$A:$O,11,FALSE)=0,"",VLOOKUP($A89,'Annex 2 EHV charges'!$A:$O,11,FALSE)),"")</f>
        <v/>
      </c>
    </row>
    <row r="90" spans="1:8" x14ac:dyDescent="0.2">
      <c r="A90" s="76" t="str">
        <f t="array" ref="A90">IFERROR(INDEX('Annex 2 EHV charges'!$A$11:$A$11, MATCH(0, IF(ISBLANK('Annex 2 EHV charges'!$A$11:$A$11),1, COUNTIF(A$4:$A89, 'Annex 2 EHV charges'!$A$11:$A$11)), 0)),"")</f>
        <v/>
      </c>
      <c r="B90" s="76" t="str">
        <f>IF($A90="","",VLOOKUP($A90,'Annex 2 EHV charges'!$A:$O,2,0))</f>
        <v/>
      </c>
      <c r="C90" s="77" t="str">
        <f>IF($A90="","",VLOOKUP($A90,'Annex 2 EHV charges'!$A:$O,3,0))</f>
        <v/>
      </c>
      <c r="D90" s="76" t="str">
        <f>IF($A90="","",VLOOKUP($A90,'Annex 2 EHV charges'!$A:$O,7,0))</f>
        <v/>
      </c>
      <c r="E90" s="81" t="str">
        <f>IFERROR(IF(VLOOKUP($A90,'Annex 2 EHV charges'!$A:$O,8,FALSE)=0,"",VLOOKUP($A90,'Annex 2 EHV charges'!$A:$O,8,FALSE)),"")</f>
        <v/>
      </c>
      <c r="F90" s="82" t="str">
        <f>IFERROR(IF(VLOOKUP($A90,'Annex 2 EHV charges'!$A:$O,9,FALSE)=0,"",VLOOKUP($A90,'Annex 2 EHV charges'!$A:$O,9,FALSE)),"")</f>
        <v/>
      </c>
      <c r="G90" s="83" t="str">
        <f>IFERROR(IF(VLOOKUP($A90,'Annex 2 EHV charges'!$A:$O,10,FALSE)=0,"",VLOOKUP($A90,'Annex 2 EHV charges'!$A:$O,10,FALSE)),"")</f>
        <v/>
      </c>
      <c r="H90" s="83" t="str">
        <f>IFERROR(IF(VLOOKUP($A90,'Annex 2 EHV charges'!$A:$O,11,FALSE)=0,"",VLOOKUP($A90,'Annex 2 EHV charges'!$A:$O,11,FALSE)),"")</f>
        <v/>
      </c>
    </row>
    <row r="91" spans="1:8" x14ac:dyDescent="0.2">
      <c r="A91" s="76" t="str">
        <f t="array" ref="A91">IFERROR(INDEX('Annex 2 EHV charges'!$A$11:$A$11, MATCH(0, IF(ISBLANK('Annex 2 EHV charges'!$A$11:$A$11),1, COUNTIF(A$4:$A90, 'Annex 2 EHV charges'!$A$11:$A$11)), 0)),"")</f>
        <v/>
      </c>
      <c r="B91" s="76" t="str">
        <f>IF($A91="","",VLOOKUP($A91,'Annex 2 EHV charges'!$A:$O,2,0))</f>
        <v/>
      </c>
      <c r="C91" s="77" t="str">
        <f>IF($A91="","",VLOOKUP($A91,'Annex 2 EHV charges'!$A:$O,3,0))</f>
        <v/>
      </c>
      <c r="D91" s="76" t="str">
        <f>IF($A91="","",VLOOKUP($A91,'Annex 2 EHV charges'!$A:$O,7,0))</f>
        <v/>
      </c>
      <c r="E91" s="81" t="str">
        <f>IFERROR(IF(VLOOKUP($A91,'Annex 2 EHV charges'!$A:$O,8,FALSE)=0,"",VLOOKUP($A91,'Annex 2 EHV charges'!$A:$O,8,FALSE)),"")</f>
        <v/>
      </c>
      <c r="F91" s="82" t="str">
        <f>IFERROR(IF(VLOOKUP($A91,'Annex 2 EHV charges'!$A:$O,9,FALSE)=0,"",VLOOKUP($A91,'Annex 2 EHV charges'!$A:$O,9,FALSE)),"")</f>
        <v/>
      </c>
      <c r="G91" s="83" t="str">
        <f>IFERROR(IF(VLOOKUP($A91,'Annex 2 EHV charges'!$A:$O,10,FALSE)=0,"",VLOOKUP($A91,'Annex 2 EHV charges'!$A:$O,10,FALSE)),"")</f>
        <v/>
      </c>
      <c r="H91" s="83" t="str">
        <f>IFERROR(IF(VLOOKUP($A91,'Annex 2 EHV charges'!$A:$O,11,FALSE)=0,"",VLOOKUP($A91,'Annex 2 EHV charges'!$A:$O,11,FALSE)),"")</f>
        <v/>
      </c>
    </row>
    <row r="92" spans="1:8" x14ac:dyDescent="0.2">
      <c r="A92" s="76" t="str">
        <f t="array" ref="A92">IFERROR(INDEX('Annex 2 EHV charges'!$A$11:$A$11, MATCH(0, IF(ISBLANK('Annex 2 EHV charges'!$A$11:$A$11),1, COUNTIF(A$4:$A91, 'Annex 2 EHV charges'!$A$11:$A$11)), 0)),"")</f>
        <v/>
      </c>
      <c r="B92" s="76" t="str">
        <f>IF($A92="","",VLOOKUP($A92,'Annex 2 EHV charges'!$A:$O,2,0))</f>
        <v/>
      </c>
      <c r="C92" s="77" t="str">
        <f>IF($A92="","",VLOOKUP($A92,'Annex 2 EHV charges'!$A:$O,3,0))</f>
        <v/>
      </c>
      <c r="D92" s="76" t="str">
        <f>IF($A92="","",VLOOKUP($A92,'Annex 2 EHV charges'!$A:$O,7,0))</f>
        <v/>
      </c>
      <c r="E92" s="81" t="str">
        <f>IFERROR(IF(VLOOKUP($A92,'Annex 2 EHV charges'!$A:$O,8,FALSE)=0,"",VLOOKUP($A92,'Annex 2 EHV charges'!$A:$O,8,FALSE)),"")</f>
        <v/>
      </c>
      <c r="F92" s="82" t="str">
        <f>IFERROR(IF(VLOOKUP($A92,'Annex 2 EHV charges'!$A:$O,9,FALSE)=0,"",VLOOKUP($A92,'Annex 2 EHV charges'!$A:$O,9,FALSE)),"")</f>
        <v/>
      </c>
      <c r="G92" s="83" t="str">
        <f>IFERROR(IF(VLOOKUP($A92,'Annex 2 EHV charges'!$A:$O,10,FALSE)=0,"",VLOOKUP($A92,'Annex 2 EHV charges'!$A:$O,10,FALSE)),"")</f>
        <v/>
      </c>
      <c r="H92" s="83" t="str">
        <f>IFERROR(IF(VLOOKUP($A92,'Annex 2 EHV charges'!$A:$O,11,FALSE)=0,"",VLOOKUP($A92,'Annex 2 EHV charges'!$A:$O,11,FALSE)),"")</f>
        <v/>
      </c>
    </row>
    <row r="93" spans="1:8" x14ac:dyDescent="0.2">
      <c r="A93" s="76" t="str">
        <f t="array" ref="A93">IFERROR(INDEX('Annex 2 EHV charges'!$A$11:$A$11, MATCH(0, IF(ISBLANK('Annex 2 EHV charges'!$A$11:$A$11),1, COUNTIF(A$4:$A92, 'Annex 2 EHV charges'!$A$11:$A$11)), 0)),"")</f>
        <v/>
      </c>
      <c r="B93" s="76" t="str">
        <f>IF($A93="","",VLOOKUP($A93,'Annex 2 EHV charges'!$A:$O,2,0))</f>
        <v/>
      </c>
      <c r="C93" s="77" t="str">
        <f>IF($A93="","",VLOOKUP($A93,'Annex 2 EHV charges'!$A:$O,3,0))</f>
        <v/>
      </c>
      <c r="D93" s="76" t="str">
        <f>IF($A93="","",VLOOKUP($A93,'Annex 2 EHV charges'!$A:$O,7,0))</f>
        <v/>
      </c>
      <c r="E93" s="81" t="str">
        <f>IFERROR(IF(VLOOKUP($A93,'Annex 2 EHV charges'!$A:$O,8,FALSE)=0,"",VLOOKUP($A93,'Annex 2 EHV charges'!$A:$O,8,FALSE)),"")</f>
        <v/>
      </c>
      <c r="F93" s="82" t="str">
        <f>IFERROR(IF(VLOOKUP($A93,'Annex 2 EHV charges'!$A:$O,9,FALSE)=0,"",VLOOKUP($A93,'Annex 2 EHV charges'!$A:$O,9,FALSE)),"")</f>
        <v/>
      </c>
      <c r="G93" s="83" t="str">
        <f>IFERROR(IF(VLOOKUP($A93,'Annex 2 EHV charges'!$A:$O,10,FALSE)=0,"",VLOOKUP($A93,'Annex 2 EHV charges'!$A:$O,10,FALSE)),"")</f>
        <v/>
      </c>
      <c r="H93" s="83" t="str">
        <f>IFERROR(IF(VLOOKUP($A93,'Annex 2 EHV charges'!$A:$O,11,FALSE)=0,"",VLOOKUP($A93,'Annex 2 EHV charges'!$A:$O,11,FALSE)),"")</f>
        <v/>
      </c>
    </row>
    <row r="94" spans="1:8" x14ac:dyDescent="0.2">
      <c r="A94" s="76" t="str">
        <f t="array" ref="A94">IFERROR(INDEX('Annex 2 EHV charges'!$A$11:$A$11, MATCH(0, IF(ISBLANK('Annex 2 EHV charges'!$A$11:$A$11),1, COUNTIF(A$4:$A93, 'Annex 2 EHV charges'!$A$11:$A$11)), 0)),"")</f>
        <v/>
      </c>
      <c r="B94" s="76" t="str">
        <f>IF($A94="","",VLOOKUP($A94,'Annex 2 EHV charges'!$A:$O,2,0))</f>
        <v/>
      </c>
      <c r="C94" s="77" t="str">
        <f>IF($A94="","",VLOOKUP($A94,'Annex 2 EHV charges'!$A:$O,3,0))</f>
        <v/>
      </c>
      <c r="D94" s="76" t="str">
        <f>IF($A94="","",VLOOKUP($A94,'Annex 2 EHV charges'!$A:$O,7,0))</f>
        <v/>
      </c>
      <c r="E94" s="81" t="str">
        <f>IFERROR(IF(VLOOKUP($A94,'Annex 2 EHV charges'!$A:$O,8,FALSE)=0,"",VLOOKUP($A94,'Annex 2 EHV charges'!$A:$O,8,FALSE)),"")</f>
        <v/>
      </c>
      <c r="F94" s="82" t="str">
        <f>IFERROR(IF(VLOOKUP($A94,'Annex 2 EHV charges'!$A:$O,9,FALSE)=0,"",VLOOKUP($A94,'Annex 2 EHV charges'!$A:$O,9,FALSE)),"")</f>
        <v/>
      </c>
      <c r="G94" s="83" t="str">
        <f>IFERROR(IF(VLOOKUP($A94,'Annex 2 EHV charges'!$A:$O,10,FALSE)=0,"",VLOOKUP($A94,'Annex 2 EHV charges'!$A:$O,10,FALSE)),"")</f>
        <v/>
      </c>
      <c r="H94" s="83" t="str">
        <f>IFERROR(IF(VLOOKUP($A94,'Annex 2 EHV charges'!$A:$O,11,FALSE)=0,"",VLOOKUP($A94,'Annex 2 EHV charges'!$A:$O,11,FALSE)),"")</f>
        <v/>
      </c>
    </row>
    <row r="95" spans="1:8" x14ac:dyDescent="0.2">
      <c r="A95" s="76" t="str">
        <f t="array" ref="A95">IFERROR(INDEX('Annex 2 EHV charges'!$A$11:$A$11, MATCH(0, IF(ISBLANK('Annex 2 EHV charges'!$A$11:$A$11),1, COUNTIF(A$4:$A94, 'Annex 2 EHV charges'!$A$11:$A$11)), 0)),"")</f>
        <v/>
      </c>
      <c r="B95" s="76" t="str">
        <f>IF($A95="","",VLOOKUP($A95,'Annex 2 EHV charges'!$A:$O,2,0))</f>
        <v/>
      </c>
      <c r="C95" s="77" t="str">
        <f>IF($A95="","",VLOOKUP($A95,'Annex 2 EHV charges'!$A:$O,3,0))</f>
        <v/>
      </c>
      <c r="D95" s="76" t="str">
        <f>IF($A95="","",VLOOKUP($A95,'Annex 2 EHV charges'!$A:$O,7,0))</f>
        <v/>
      </c>
      <c r="E95" s="81" t="str">
        <f>IFERROR(IF(VLOOKUP($A95,'Annex 2 EHV charges'!$A:$O,8,FALSE)=0,"",VLOOKUP($A95,'Annex 2 EHV charges'!$A:$O,8,FALSE)),"")</f>
        <v/>
      </c>
      <c r="F95" s="82" t="str">
        <f>IFERROR(IF(VLOOKUP($A95,'Annex 2 EHV charges'!$A:$O,9,FALSE)=0,"",VLOOKUP($A95,'Annex 2 EHV charges'!$A:$O,9,FALSE)),"")</f>
        <v/>
      </c>
      <c r="G95" s="83" t="str">
        <f>IFERROR(IF(VLOOKUP($A95,'Annex 2 EHV charges'!$A:$O,10,FALSE)=0,"",VLOOKUP($A95,'Annex 2 EHV charges'!$A:$O,10,FALSE)),"")</f>
        <v/>
      </c>
      <c r="H95" s="83" t="str">
        <f>IFERROR(IF(VLOOKUP($A95,'Annex 2 EHV charges'!$A:$O,11,FALSE)=0,"",VLOOKUP($A95,'Annex 2 EHV charges'!$A:$O,11,FALSE)),"")</f>
        <v/>
      </c>
    </row>
    <row r="96" spans="1:8" x14ac:dyDescent="0.2">
      <c r="A96" s="76" t="str">
        <f t="array" ref="A96">IFERROR(INDEX('Annex 2 EHV charges'!$A$11:$A$11, MATCH(0, IF(ISBLANK('Annex 2 EHV charges'!$A$11:$A$11),1, COUNTIF(A$4:$A95, 'Annex 2 EHV charges'!$A$11:$A$11)), 0)),"")</f>
        <v/>
      </c>
      <c r="B96" s="76" t="str">
        <f>IF($A96="","",VLOOKUP($A96,'Annex 2 EHV charges'!$A:$O,2,0))</f>
        <v/>
      </c>
      <c r="C96" s="77" t="str">
        <f>IF($A96="","",VLOOKUP($A96,'Annex 2 EHV charges'!$A:$O,3,0))</f>
        <v/>
      </c>
      <c r="D96" s="76" t="str">
        <f>IF($A96="","",VLOOKUP($A96,'Annex 2 EHV charges'!$A:$O,7,0))</f>
        <v/>
      </c>
      <c r="E96" s="81" t="str">
        <f>IFERROR(IF(VLOOKUP($A96,'Annex 2 EHV charges'!$A:$O,8,FALSE)=0,"",VLOOKUP($A96,'Annex 2 EHV charges'!$A:$O,8,FALSE)),"")</f>
        <v/>
      </c>
      <c r="F96" s="82" t="str">
        <f>IFERROR(IF(VLOOKUP($A96,'Annex 2 EHV charges'!$A:$O,9,FALSE)=0,"",VLOOKUP($A96,'Annex 2 EHV charges'!$A:$O,9,FALSE)),"")</f>
        <v/>
      </c>
      <c r="G96" s="83" t="str">
        <f>IFERROR(IF(VLOOKUP($A96,'Annex 2 EHV charges'!$A:$O,10,FALSE)=0,"",VLOOKUP($A96,'Annex 2 EHV charges'!$A:$O,10,FALSE)),"")</f>
        <v/>
      </c>
      <c r="H96" s="83" t="str">
        <f>IFERROR(IF(VLOOKUP($A96,'Annex 2 EHV charges'!$A:$O,11,FALSE)=0,"",VLOOKUP($A96,'Annex 2 EHV charges'!$A:$O,11,FALSE)),"")</f>
        <v/>
      </c>
    </row>
    <row r="97" spans="1:8" x14ac:dyDescent="0.2">
      <c r="A97" s="76" t="str">
        <f t="array" ref="A97">IFERROR(INDEX('Annex 2 EHV charges'!$A$11:$A$11, MATCH(0, IF(ISBLANK('Annex 2 EHV charges'!$A$11:$A$11),1, COUNTIF(A$4:$A96, 'Annex 2 EHV charges'!$A$11:$A$11)), 0)),"")</f>
        <v/>
      </c>
      <c r="B97" s="76" t="str">
        <f>IF($A97="","",VLOOKUP($A97,'Annex 2 EHV charges'!$A:$O,2,0))</f>
        <v/>
      </c>
      <c r="C97" s="77" t="str">
        <f>IF($A97="","",VLOOKUP($A97,'Annex 2 EHV charges'!$A:$O,3,0))</f>
        <v/>
      </c>
      <c r="D97" s="76" t="str">
        <f>IF($A97="","",VLOOKUP($A97,'Annex 2 EHV charges'!$A:$O,7,0))</f>
        <v/>
      </c>
      <c r="E97" s="81" t="str">
        <f>IFERROR(IF(VLOOKUP($A97,'Annex 2 EHV charges'!$A:$O,8,FALSE)=0,"",VLOOKUP($A97,'Annex 2 EHV charges'!$A:$O,8,FALSE)),"")</f>
        <v/>
      </c>
      <c r="F97" s="82" t="str">
        <f>IFERROR(IF(VLOOKUP($A97,'Annex 2 EHV charges'!$A:$O,9,FALSE)=0,"",VLOOKUP($A97,'Annex 2 EHV charges'!$A:$O,9,FALSE)),"")</f>
        <v/>
      </c>
      <c r="G97" s="83" t="str">
        <f>IFERROR(IF(VLOOKUP($A97,'Annex 2 EHV charges'!$A:$O,10,FALSE)=0,"",VLOOKUP($A97,'Annex 2 EHV charges'!$A:$O,10,FALSE)),"")</f>
        <v/>
      </c>
      <c r="H97" s="83" t="str">
        <f>IFERROR(IF(VLOOKUP($A97,'Annex 2 EHV charges'!$A:$O,11,FALSE)=0,"",VLOOKUP($A97,'Annex 2 EHV charges'!$A:$O,11,FALSE)),"")</f>
        <v/>
      </c>
    </row>
    <row r="98" spans="1:8" x14ac:dyDescent="0.2">
      <c r="A98" s="76" t="str">
        <f t="array" ref="A98">IFERROR(INDEX('Annex 2 EHV charges'!$A$11:$A$11, MATCH(0, IF(ISBLANK('Annex 2 EHV charges'!$A$11:$A$11),1, COUNTIF(A$4:$A97, 'Annex 2 EHV charges'!$A$11:$A$11)), 0)),"")</f>
        <v/>
      </c>
      <c r="B98" s="76" t="str">
        <f>IF($A98="","",VLOOKUP($A98,'Annex 2 EHV charges'!$A:$O,2,0))</f>
        <v/>
      </c>
      <c r="C98" s="77" t="str">
        <f>IF($A98="","",VLOOKUP($A98,'Annex 2 EHV charges'!$A:$O,3,0))</f>
        <v/>
      </c>
      <c r="D98" s="76" t="str">
        <f>IF($A98="","",VLOOKUP($A98,'Annex 2 EHV charges'!$A:$O,7,0))</f>
        <v/>
      </c>
      <c r="E98" s="81" t="str">
        <f>IFERROR(IF(VLOOKUP($A98,'Annex 2 EHV charges'!$A:$O,8,FALSE)=0,"",VLOOKUP($A98,'Annex 2 EHV charges'!$A:$O,8,FALSE)),"")</f>
        <v/>
      </c>
      <c r="F98" s="82" t="str">
        <f>IFERROR(IF(VLOOKUP($A98,'Annex 2 EHV charges'!$A:$O,9,FALSE)=0,"",VLOOKUP($A98,'Annex 2 EHV charges'!$A:$O,9,FALSE)),"")</f>
        <v/>
      </c>
      <c r="G98" s="83" t="str">
        <f>IFERROR(IF(VLOOKUP($A98,'Annex 2 EHV charges'!$A:$O,10,FALSE)=0,"",VLOOKUP($A98,'Annex 2 EHV charges'!$A:$O,10,FALSE)),"")</f>
        <v/>
      </c>
      <c r="H98" s="83" t="str">
        <f>IFERROR(IF(VLOOKUP($A98,'Annex 2 EHV charges'!$A:$O,11,FALSE)=0,"",VLOOKUP($A98,'Annex 2 EHV charges'!$A:$O,11,FALSE)),"")</f>
        <v/>
      </c>
    </row>
    <row r="99" spans="1:8" x14ac:dyDescent="0.2">
      <c r="A99" s="76" t="str">
        <f t="array" ref="A99">IFERROR(INDEX('Annex 2 EHV charges'!$A$11:$A$11, MATCH(0, IF(ISBLANK('Annex 2 EHV charges'!$A$11:$A$11),1, COUNTIF(A$4:$A98, 'Annex 2 EHV charges'!$A$11:$A$11)), 0)),"")</f>
        <v/>
      </c>
      <c r="B99" s="76" t="str">
        <f>IF($A99="","",VLOOKUP($A99,'Annex 2 EHV charges'!$A:$O,2,0))</f>
        <v/>
      </c>
      <c r="C99" s="77" t="str">
        <f>IF($A99="","",VLOOKUP($A99,'Annex 2 EHV charges'!$A:$O,3,0))</f>
        <v/>
      </c>
      <c r="D99" s="76" t="str">
        <f>IF($A99="","",VLOOKUP($A99,'Annex 2 EHV charges'!$A:$O,7,0))</f>
        <v/>
      </c>
      <c r="E99" s="81" t="str">
        <f>IFERROR(IF(VLOOKUP($A99,'Annex 2 EHV charges'!$A:$O,8,FALSE)=0,"",VLOOKUP($A99,'Annex 2 EHV charges'!$A:$O,8,FALSE)),"")</f>
        <v/>
      </c>
      <c r="F99" s="82" t="str">
        <f>IFERROR(IF(VLOOKUP($A99,'Annex 2 EHV charges'!$A:$O,9,FALSE)=0,"",VLOOKUP($A99,'Annex 2 EHV charges'!$A:$O,9,FALSE)),"")</f>
        <v/>
      </c>
      <c r="G99" s="83" t="str">
        <f>IFERROR(IF(VLOOKUP($A99,'Annex 2 EHV charges'!$A:$O,10,FALSE)=0,"",VLOOKUP($A99,'Annex 2 EHV charges'!$A:$O,10,FALSE)),"")</f>
        <v/>
      </c>
      <c r="H99" s="83" t="str">
        <f>IFERROR(IF(VLOOKUP($A99,'Annex 2 EHV charges'!$A:$O,11,FALSE)=0,"",VLOOKUP($A99,'Annex 2 EHV charges'!$A:$O,11,FALSE)),"")</f>
        <v/>
      </c>
    </row>
    <row r="100" spans="1:8" x14ac:dyDescent="0.2">
      <c r="A100" s="76" t="str">
        <f t="array" ref="A100">IFERROR(INDEX('Annex 2 EHV charges'!$A$11:$A$11, MATCH(0, IF(ISBLANK('Annex 2 EHV charges'!$A$11:$A$11),1, COUNTIF(A$4:$A99, 'Annex 2 EHV charges'!$A$11:$A$11)), 0)),"")</f>
        <v/>
      </c>
      <c r="B100" s="76" t="str">
        <f>IF($A100="","",VLOOKUP($A100,'Annex 2 EHV charges'!$A:$O,2,0))</f>
        <v/>
      </c>
      <c r="C100" s="77" t="str">
        <f>IF($A100="","",VLOOKUP($A100,'Annex 2 EHV charges'!$A:$O,3,0))</f>
        <v/>
      </c>
      <c r="D100" s="76" t="str">
        <f>IF($A100="","",VLOOKUP($A100,'Annex 2 EHV charges'!$A:$O,7,0))</f>
        <v/>
      </c>
      <c r="E100" s="81" t="str">
        <f>IFERROR(IF(VLOOKUP($A100,'Annex 2 EHV charges'!$A:$O,8,FALSE)=0,"",VLOOKUP($A100,'Annex 2 EHV charges'!$A:$O,8,FALSE)),"")</f>
        <v/>
      </c>
      <c r="F100" s="82" t="str">
        <f>IFERROR(IF(VLOOKUP($A100,'Annex 2 EHV charges'!$A:$O,9,FALSE)=0,"",VLOOKUP($A100,'Annex 2 EHV charges'!$A:$O,9,FALSE)),"")</f>
        <v/>
      </c>
      <c r="G100" s="83" t="str">
        <f>IFERROR(IF(VLOOKUP($A100,'Annex 2 EHV charges'!$A:$O,10,FALSE)=0,"",VLOOKUP($A100,'Annex 2 EHV charges'!$A:$O,10,FALSE)),"")</f>
        <v/>
      </c>
      <c r="H100" s="83" t="str">
        <f>IFERROR(IF(VLOOKUP($A100,'Annex 2 EHV charges'!$A:$O,11,FALSE)=0,"",VLOOKUP($A100,'Annex 2 EHV charges'!$A:$O,11,FALSE)),"")</f>
        <v/>
      </c>
    </row>
    <row r="101" spans="1:8" x14ac:dyDescent="0.2">
      <c r="A101" s="76" t="str">
        <f t="array" ref="A101">IFERROR(INDEX('Annex 2 EHV charges'!$A$11:$A$11, MATCH(0, IF(ISBLANK('Annex 2 EHV charges'!$A$11:$A$11),1, COUNTIF(A$4:$A100, 'Annex 2 EHV charges'!$A$11:$A$11)), 0)),"")</f>
        <v/>
      </c>
      <c r="B101" s="76" t="str">
        <f>IF($A101="","",VLOOKUP($A101,'Annex 2 EHV charges'!$A:$O,2,0))</f>
        <v/>
      </c>
      <c r="C101" s="77" t="str">
        <f>IF($A101="","",VLOOKUP($A101,'Annex 2 EHV charges'!$A:$O,3,0))</f>
        <v/>
      </c>
      <c r="D101" s="76" t="str">
        <f>IF($A101="","",VLOOKUP($A101,'Annex 2 EHV charges'!$A:$O,7,0))</f>
        <v/>
      </c>
      <c r="E101" s="81" t="str">
        <f>IFERROR(IF(VLOOKUP($A101,'Annex 2 EHV charges'!$A:$O,8,FALSE)=0,"",VLOOKUP($A101,'Annex 2 EHV charges'!$A:$O,8,FALSE)),"")</f>
        <v/>
      </c>
      <c r="F101" s="82" t="str">
        <f>IFERROR(IF(VLOOKUP($A101,'Annex 2 EHV charges'!$A:$O,9,FALSE)=0,"",VLOOKUP($A101,'Annex 2 EHV charges'!$A:$O,9,FALSE)),"")</f>
        <v/>
      </c>
      <c r="G101" s="83" t="str">
        <f>IFERROR(IF(VLOOKUP($A101,'Annex 2 EHV charges'!$A:$O,10,FALSE)=0,"",VLOOKUP($A101,'Annex 2 EHV charges'!$A:$O,10,FALSE)),"")</f>
        <v/>
      </c>
      <c r="H101" s="83" t="str">
        <f>IFERROR(IF(VLOOKUP($A101,'Annex 2 EHV charges'!$A:$O,11,FALSE)=0,"",VLOOKUP($A101,'Annex 2 EHV charges'!$A:$O,11,FALSE)),"")</f>
        <v/>
      </c>
    </row>
    <row r="102" spans="1:8" x14ac:dyDescent="0.2">
      <c r="A102" s="76" t="str">
        <f t="array" ref="A102">IFERROR(INDEX('Annex 2 EHV charges'!$A$11:$A$11, MATCH(0, IF(ISBLANK('Annex 2 EHV charges'!$A$11:$A$11),1, COUNTIF(A$4:$A101, 'Annex 2 EHV charges'!$A$11:$A$11)), 0)),"")</f>
        <v/>
      </c>
      <c r="B102" s="76" t="str">
        <f>IF($A102="","",VLOOKUP($A102,'Annex 2 EHV charges'!$A:$O,2,0))</f>
        <v/>
      </c>
      <c r="C102" s="77" t="str">
        <f>IF($A102="","",VLOOKUP($A102,'Annex 2 EHV charges'!$A:$O,3,0))</f>
        <v/>
      </c>
      <c r="D102" s="76" t="str">
        <f>IF($A102="","",VLOOKUP($A102,'Annex 2 EHV charges'!$A:$O,7,0))</f>
        <v/>
      </c>
      <c r="E102" s="81" t="str">
        <f>IFERROR(IF(VLOOKUP($A102,'Annex 2 EHV charges'!$A:$O,8,FALSE)=0,"",VLOOKUP($A102,'Annex 2 EHV charges'!$A:$O,8,FALSE)),"")</f>
        <v/>
      </c>
      <c r="F102" s="82" t="str">
        <f>IFERROR(IF(VLOOKUP($A102,'Annex 2 EHV charges'!$A:$O,9,FALSE)=0,"",VLOOKUP($A102,'Annex 2 EHV charges'!$A:$O,9,FALSE)),"")</f>
        <v/>
      </c>
      <c r="G102" s="83" t="str">
        <f>IFERROR(IF(VLOOKUP($A102,'Annex 2 EHV charges'!$A:$O,10,FALSE)=0,"",VLOOKUP($A102,'Annex 2 EHV charges'!$A:$O,10,FALSE)),"")</f>
        <v/>
      </c>
      <c r="H102" s="83" t="str">
        <f>IFERROR(IF(VLOOKUP($A102,'Annex 2 EHV charges'!$A:$O,11,FALSE)=0,"",VLOOKUP($A102,'Annex 2 EHV charges'!$A:$O,11,FALSE)),"")</f>
        <v/>
      </c>
    </row>
    <row r="103" spans="1:8" x14ac:dyDescent="0.2">
      <c r="A103" s="76" t="str">
        <f t="array" ref="A103">IFERROR(INDEX('Annex 2 EHV charges'!$A$11:$A$11, MATCH(0, IF(ISBLANK('Annex 2 EHV charges'!$A$11:$A$11),1, COUNTIF(A$4:$A102, 'Annex 2 EHV charges'!$A$11:$A$11)), 0)),"")</f>
        <v/>
      </c>
      <c r="B103" s="76" t="str">
        <f>IF($A103="","",VLOOKUP($A103,'Annex 2 EHV charges'!$A:$O,2,0))</f>
        <v/>
      </c>
      <c r="C103" s="77" t="str">
        <f>IF($A103="","",VLOOKUP($A103,'Annex 2 EHV charges'!$A:$O,3,0))</f>
        <v/>
      </c>
      <c r="D103" s="76" t="str">
        <f>IF($A103="","",VLOOKUP($A103,'Annex 2 EHV charges'!$A:$O,7,0))</f>
        <v/>
      </c>
      <c r="E103" s="81" t="str">
        <f>IFERROR(IF(VLOOKUP($A103,'Annex 2 EHV charges'!$A:$O,8,FALSE)=0,"",VLOOKUP($A103,'Annex 2 EHV charges'!$A:$O,8,FALSE)),"")</f>
        <v/>
      </c>
      <c r="F103" s="82" t="str">
        <f>IFERROR(IF(VLOOKUP($A103,'Annex 2 EHV charges'!$A:$O,9,FALSE)=0,"",VLOOKUP($A103,'Annex 2 EHV charges'!$A:$O,9,FALSE)),"")</f>
        <v/>
      </c>
      <c r="G103" s="83" t="str">
        <f>IFERROR(IF(VLOOKUP($A103,'Annex 2 EHV charges'!$A:$O,10,FALSE)=0,"",VLOOKUP($A103,'Annex 2 EHV charges'!$A:$O,10,FALSE)),"")</f>
        <v/>
      </c>
      <c r="H103" s="83" t="str">
        <f>IFERROR(IF(VLOOKUP($A103,'Annex 2 EHV charges'!$A:$O,11,FALSE)=0,"",VLOOKUP($A103,'Annex 2 EHV charges'!$A:$O,11,FALSE)),"")</f>
        <v/>
      </c>
    </row>
    <row r="104" spans="1:8" x14ac:dyDescent="0.2">
      <c r="A104" s="76" t="str">
        <f t="array" ref="A104">IFERROR(INDEX('Annex 2 EHV charges'!$A$11:$A$11, MATCH(0, IF(ISBLANK('Annex 2 EHV charges'!$A$11:$A$11),1, COUNTIF(A$4:$A103, 'Annex 2 EHV charges'!$A$11:$A$11)), 0)),"")</f>
        <v/>
      </c>
      <c r="B104" s="76" t="str">
        <f>IF($A104="","",VLOOKUP($A104,'Annex 2 EHV charges'!$A:$O,2,0))</f>
        <v/>
      </c>
      <c r="C104" s="77" t="str">
        <f>IF($A104="","",VLOOKUP($A104,'Annex 2 EHV charges'!$A:$O,3,0))</f>
        <v/>
      </c>
      <c r="D104" s="76" t="str">
        <f>IF($A104="","",VLOOKUP($A104,'Annex 2 EHV charges'!$A:$O,7,0))</f>
        <v/>
      </c>
      <c r="E104" s="81" t="str">
        <f>IFERROR(IF(VLOOKUP($A104,'Annex 2 EHV charges'!$A:$O,8,FALSE)=0,"",VLOOKUP($A104,'Annex 2 EHV charges'!$A:$O,8,FALSE)),"")</f>
        <v/>
      </c>
      <c r="F104" s="82" t="str">
        <f>IFERROR(IF(VLOOKUP($A104,'Annex 2 EHV charges'!$A:$O,9,FALSE)=0,"",VLOOKUP($A104,'Annex 2 EHV charges'!$A:$O,9,FALSE)),"")</f>
        <v/>
      </c>
      <c r="G104" s="83" t="str">
        <f>IFERROR(IF(VLOOKUP($A104,'Annex 2 EHV charges'!$A:$O,10,FALSE)=0,"",VLOOKUP($A104,'Annex 2 EHV charges'!$A:$O,10,FALSE)),"")</f>
        <v/>
      </c>
      <c r="H104" s="83" t="str">
        <f>IFERROR(IF(VLOOKUP($A104,'Annex 2 EHV charges'!$A:$O,11,FALSE)=0,"",VLOOKUP($A104,'Annex 2 EHV charges'!$A:$O,11,FALSE)),"")</f>
        <v/>
      </c>
    </row>
    <row r="105" spans="1:8" x14ac:dyDescent="0.2">
      <c r="A105" s="76" t="str">
        <f t="array" ref="A105">IFERROR(INDEX('Annex 2 EHV charges'!$A$11:$A$11, MATCH(0, IF(ISBLANK('Annex 2 EHV charges'!$A$11:$A$11),1, COUNTIF(A$4:$A104, 'Annex 2 EHV charges'!$A$11:$A$11)), 0)),"")</f>
        <v/>
      </c>
      <c r="B105" s="76" t="str">
        <f>IF($A105="","",VLOOKUP($A105,'Annex 2 EHV charges'!$A:$O,2,0))</f>
        <v/>
      </c>
      <c r="C105" s="77" t="str">
        <f>IF($A105="","",VLOOKUP($A105,'Annex 2 EHV charges'!$A:$O,3,0))</f>
        <v/>
      </c>
      <c r="D105" s="76" t="str">
        <f>IF($A105="","",VLOOKUP($A105,'Annex 2 EHV charges'!$A:$O,7,0))</f>
        <v/>
      </c>
      <c r="E105" s="81" t="str">
        <f>IFERROR(IF(VLOOKUP($A105,'Annex 2 EHV charges'!$A:$O,8,FALSE)=0,"",VLOOKUP($A105,'Annex 2 EHV charges'!$A:$O,8,FALSE)),"")</f>
        <v/>
      </c>
      <c r="F105" s="82" t="str">
        <f>IFERROR(IF(VLOOKUP($A105,'Annex 2 EHV charges'!$A:$O,9,FALSE)=0,"",VLOOKUP($A105,'Annex 2 EHV charges'!$A:$O,9,FALSE)),"")</f>
        <v/>
      </c>
      <c r="G105" s="83" t="str">
        <f>IFERROR(IF(VLOOKUP($A105,'Annex 2 EHV charges'!$A:$O,10,FALSE)=0,"",VLOOKUP($A105,'Annex 2 EHV charges'!$A:$O,10,FALSE)),"")</f>
        <v/>
      </c>
      <c r="H105" s="83" t="str">
        <f>IFERROR(IF(VLOOKUP($A105,'Annex 2 EHV charges'!$A:$O,11,FALSE)=0,"",VLOOKUP($A105,'Annex 2 EHV charges'!$A:$O,11,FALSE)),"")</f>
        <v/>
      </c>
    </row>
    <row r="106" spans="1:8" x14ac:dyDescent="0.2">
      <c r="A106" s="76" t="str">
        <f t="array" ref="A106">IFERROR(INDEX('Annex 2 EHV charges'!$A$11:$A$11, MATCH(0, IF(ISBLANK('Annex 2 EHV charges'!$A$11:$A$11),1, COUNTIF(A$4:$A105, 'Annex 2 EHV charges'!$A$11:$A$11)), 0)),"")</f>
        <v/>
      </c>
      <c r="B106" s="76" t="str">
        <f>IF($A106="","",VLOOKUP($A106,'Annex 2 EHV charges'!$A:$O,2,0))</f>
        <v/>
      </c>
      <c r="C106" s="77" t="str">
        <f>IF($A106="","",VLOOKUP($A106,'Annex 2 EHV charges'!$A:$O,3,0))</f>
        <v/>
      </c>
      <c r="D106" s="76" t="str">
        <f>IF($A106="","",VLOOKUP($A106,'Annex 2 EHV charges'!$A:$O,7,0))</f>
        <v/>
      </c>
      <c r="E106" s="81" t="str">
        <f>IFERROR(IF(VLOOKUP($A106,'Annex 2 EHV charges'!$A:$O,8,FALSE)=0,"",VLOOKUP($A106,'Annex 2 EHV charges'!$A:$O,8,FALSE)),"")</f>
        <v/>
      </c>
      <c r="F106" s="82" t="str">
        <f>IFERROR(IF(VLOOKUP($A106,'Annex 2 EHV charges'!$A:$O,9,FALSE)=0,"",VLOOKUP($A106,'Annex 2 EHV charges'!$A:$O,9,FALSE)),"")</f>
        <v/>
      </c>
      <c r="G106" s="83" t="str">
        <f>IFERROR(IF(VLOOKUP($A106,'Annex 2 EHV charges'!$A:$O,10,FALSE)=0,"",VLOOKUP($A106,'Annex 2 EHV charges'!$A:$O,10,FALSE)),"")</f>
        <v/>
      </c>
      <c r="H106" s="83" t="str">
        <f>IFERROR(IF(VLOOKUP($A106,'Annex 2 EHV charges'!$A:$O,11,FALSE)=0,"",VLOOKUP($A106,'Annex 2 EHV charges'!$A:$O,11,FALSE)),"")</f>
        <v/>
      </c>
    </row>
    <row r="107" spans="1:8" x14ac:dyDescent="0.2">
      <c r="A107" s="76" t="str">
        <f t="array" ref="A107">IFERROR(INDEX('Annex 2 EHV charges'!$A$11:$A$11, MATCH(0, IF(ISBLANK('Annex 2 EHV charges'!$A$11:$A$11),1, COUNTIF(A$4:$A106, 'Annex 2 EHV charges'!$A$11:$A$11)), 0)),"")</f>
        <v/>
      </c>
      <c r="B107" s="76" t="str">
        <f>IF($A107="","",VLOOKUP($A107,'Annex 2 EHV charges'!$A:$O,2,0))</f>
        <v/>
      </c>
      <c r="C107" s="77" t="str">
        <f>IF($A107="","",VLOOKUP($A107,'Annex 2 EHV charges'!$A:$O,3,0))</f>
        <v/>
      </c>
      <c r="D107" s="76" t="str">
        <f>IF($A107="","",VLOOKUP($A107,'Annex 2 EHV charges'!$A:$O,7,0))</f>
        <v/>
      </c>
      <c r="E107" s="81" t="str">
        <f>IFERROR(IF(VLOOKUP($A107,'Annex 2 EHV charges'!$A:$O,8,FALSE)=0,"",VLOOKUP($A107,'Annex 2 EHV charges'!$A:$O,8,FALSE)),"")</f>
        <v/>
      </c>
      <c r="F107" s="82" t="str">
        <f>IFERROR(IF(VLOOKUP($A107,'Annex 2 EHV charges'!$A:$O,9,FALSE)=0,"",VLOOKUP($A107,'Annex 2 EHV charges'!$A:$O,9,FALSE)),"")</f>
        <v/>
      </c>
      <c r="G107" s="83" t="str">
        <f>IFERROR(IF(VLOOKUP($A107,'Annex 2 EHV charges'!$A:$O,10,FALSE)=0,"",VLOOKUP($A107,'Annex 2 EHV charges'!$A:$O,10,FALSE)),"")</f>
        <v/>
      </c>
      <c r="H107" s="83" t="str">
        <f>IFERROR(IF(VLOOKUP($A107,'Annex 2 EHV charges'!$A:$O,11,FALSE)=0,"",VLOOKUP($A107,'Annex 2 EHV charges'!$A:$O,11,FALSE)),"")</f>
        <v/>
      </c>
    </row>
    <row r="108" spans="1:8" x14ac:dyDescent="0.2">
      <c r="A108" s="76" t="str">
        <f t="array" ref="A108">IFERROR(INDEX('Annex 2 EHV charges'!$A$11:$A$11, MATCH(0, IF(ISBLANK('Annex 2 EHV charges'!$A$11:$A$11),1, COUNTIF(A$4:$A107, 'Annex 2 EHV charges'!$A$11:$A$11)), 0)),"")</f>
        <v/>
      </c>
      <c r="B108" s="76" t="str">
        <f>IF($A108="","",VLOOKUP($A108,'Annex 2 EHV charges'!$A:$O,2,0))</f>
        <v/>
      </c>
      <c r="C108" s="77" t="str">
        <f>IF($A108="","",VLOOKUP($A108,'Annex 2 EHV charges'!$A:$O,3,0))</f>
        <v/>
      </c>
      <c r="D108" s="76" t="str">
        <f>IF($A108="","",VLOOKUP($A108,'Annex 2 EHV charges'!$A:$O,7,0))</f>
        <v/>
      </c>
      <c r="E108" s="81" t="str">
        <f>IFERROR(IF(VLOOKUP($A108,'Annex 2 EHV charges'!$A:$O,8,FALSE)=0,"",VLOOKUP($A108,'Annex 2 EHV charges'!$A:$O,8,FALSE)),"")</f>
        <v/>
      </c>
      <c r="F108" s="82" t="str">
        <f>IFERROR(IF(VLOOKUP($A108,'Annex 2 EHV charges'!$A:$O,9,FALSE)=0,"",VLOOKUP($A108,'Annex 2 EHV charges'!$A:$O,9,FALSE)),"")</f>
        <v/>
      </c>
      <c r="G108" s="83" t="str">
        <f>IFERROR(IF(VLOOKUP($A108,'Annex 2 EHV charges'!$A:$O,10,FALSE)=0,"",VLOOKUP($A108,'Annex 2 EHV charges'!$A:$O,10,FALSE)),"")</f>
        <v/>
      </c>
      <c r="H108" s="83" t="str">
        <f>IFERROR(IF(VLOOKUP($A108,'Annex 2 EHV charges'!$A:$O,11,FALSE)=0,"",VLOOKUP($A108,'Annex 2 EHV charges'!$A:$O,11,FALSE)),"")</f>
        <v/>
      </c>
    </row>
    <row r="109" spans="1:8" x14ac:dyDescent="0.2">
      <c r="A109" s="76" t="str">
        <f t="array" ref="A109">IFERROR(INDEX('Annex 2 EHV charges'!$A$11:$A$11, MATCH(0, IF(ISBLANK('Annex 2 EHV charges'!$A$11:$A$11),1, COUNTIF(A$4:$A108, 'Annex 2 EHV charges'!$A$11:$A$11)), 0)),"")</f>
        <v/>
      </c>
      <c r="B109" s="76" t="str">
        <f>IF($A109="","",VLOOKUP($A109,'Annex 2 EHV charges'!$A:$O,2,0))</f>
        <v/>
      </c>
      <c r="C109" s="77" t="str">
        <f>IF($A109="","",VLOOKUP($A109,'Annex 2 EHV charges'!$A:$O,3,0))</f>
        <v/>
      </c>
      <c r="D109" s="76" t="str">
        <f>IF($A109="","",VLOOKUP($A109,'Annex 2 EHV charges'!$A:$O,7,0))</f>
        <v/>
      </c>
      <c r="E109" s="81" t="str">
        <f>IFERROR(IF(VLOOKUP($A109,'Annex 2 EHV charges'!$A:$O,8,FALSE)=0,"",VLOOKUP($A109,'Annex 2 EHV charges'!$A:$O,8,FALSE)),"")</f>
        <v/>
      </c>
      <c r="F109" s="82" t="str">
        <f>IFERROR(IF(VLOOKUP($A109,'Annex 2 EHV charges'!$A:$O,9,FALSE)=0,"",VLOOKUP($A109,'Annex 2 EHV charges'!$A:$O,9,FALSE)),"")</f>
        <v/>
      </c>
      <c r="G109" s="83" t="str">
        <f>IFERROR(IF(VLOOKUP($A109,'Annex 2 EHV charges'!$A:$O,10,FALSE)=0,"",VLOOKUP($A109,'Annex 2 EHV charges'!$A:$O,10,FALSE)),"")</f>
        <v/>
      </c>
      <c r="H109" s="83" t="str">
        <f>IFERROR(IF(VLOOKUP($A109,'Annex 2 EHV charges'!$A:$O,11,FALSE)=0,"",VLOOKUP($A109,'Annex 2 EHV charges'!$A:$O,11,FALSE)),"")</f>
        <v/>
      </c>
    </row>
    <row r="110" spans="1:8" x14ac:dyDescent="0.2">
      <c r="A110" s="76" t="str">
        <f t="array" ref="A110">IFERROR(INDEX('Annex 2 EHV charges'!$A$11:$A$11, MATCH(0, IF(ISBLANK('Annex 2 EHV charges'!$A$11:$A$11),1, COUNTIF(A$4:$A109, 'Annex 2 EHV charges'!$A$11:$A$11)), 0)),"")</f>
        <v/>
      </c>
      <c r="B110" s="76" t="str">
        <f>IF($A110="","",VLOOKUP($A110,'Annex 2 EHV charges'!$A:$O,2,0))</f>
        <v/>
      </c>
      <c r="C110" s="77" t="str">
        <f>IF($A110="","",VLOOKUP($A110,'Annex 2 EHV charges'!$A:$O,3,0))</f>
        <v/>
      </c>
      <c r="D110" s="76" t="str">
        <f>IF($A110="","",VLOOKUP($A110,'Annex 2 EHV charges'!$A:$O,7,0))</f>
        <v/>
      </c>
      <c r="E110" s="81" t="str">
        <f>IFERROR(IF(VLOOKUP($A110,'Annex 2 EHV charges'!$A:$O,8,FALSE)=0,"",VLOOKUP($A110,'Annex 2 EHV charges'!$A:$O,8,FALSE)),"")</f>
        <v/>
      </c>
      <c r="F110" s="82" t="str">
        <f>IFERROR(IF(VLOOKUP($A110,'Annex 2 EHV charges'!$A:$O,9,FALSE)=0,"",VLOOKUP($A110,'Annex 2 EHV charges'!$A:$O,9,FALSE)),"")</f>
        <v/>
      </c>
      <c r="G110" s="83" t="str">
        <f>IFERROR(IF(VLOOKUP($A110,'Annex 2 EHV charges'!$A:$O,10,FALSE)=0,"",VLOOKUP($A110,'Annex 2 EHV charges'!$A:$O,10,FALSE)),"")</f>
        <v/>
      </c>
      <c r="H110" s="83" t="str">
        <f>IFERROR(IF(VLOOKUP($A110,'Annex 2 EHV charges'!$A:$O,11,FALSE)=0,"",VLOOKUP($A110,'Annex 2 EHV charges'!$A:$O,11,FALSE)),"")</f>
        <v/>
      </c>
    </row>
    <row r="111" spans="1:8" x14ac:dyDescent="0.2">
      <c r="A111" s="76" t="str">
        <f t="array" ref="A111">IFERROR(INDEX('Annex 2 EHV charges'!$A$11:$A$11, MATCH(0, IF(ISBLANK('Annex 2 EHV charges'!$A$11:$A$11),1, COUNTIF(A$4:$A110, 'Annex 2 EHV charges'!$A$11:$A$11)), 0)),"")</f>
        <v/>
      </c>
      <c r="B111" s="76" t="str">
        <f>IF($A111="","",VLOOKUP($A111,'Annex 2 EHV charges'!$A:$O,2,0))</f>
        <v/>
      </c>
      <c r="C111" s="77" t="str">
        <f>IF($A111="","",VLOOKUP($A111,'Annex 2 EHV charges'!$A:$O,3,0))</f>
        <v/>
      </c>
      <c r="D111" s="76" t="str">
        <f>IF($A111="","",VLOOKUP($A111,'Annex 2 EHV charges'!$A:$O,7,0))</f>
        <v/>
      </c>
      <c r="E111" s="81" t="str">
        <f>IFERROR(IF(VLOOKUP($A111,'Annex 2 EHV charges'!$A:$O,8,FALSE)=0,"",VLOOKUP($A111,'Annex 2 EHV charges'!$A:$O,8,FALSE)),"")</f>
        <v/>
      </c>
      <c r="F111" s="82" t="str">
        <f>IFERROR(IF(VLOOKUP($A111,'Annex 2 EHV charges'!$A:$O,9,FALSE)=0,"",VLOOKUP($A111,'Annex 2 EHV charges'!$A:$O,9,FALSE)),"")</f>
        <v/>
      </c>
      <c r="G111" s="83" t="str">
        <f>IFERROR(IF(VLOOKUP($A111,'Annex 2 EHV charges'!$A:$O,10,FALSE)=0,"",VLOOKUP($A111,'Annex 2 EHV charges'!$A:$O,10,FALSE)),"")</f>
        <v/>
      </c>
      <c r="H111" s="83" t="str">
        <f>IFERROR(IF(VLOOKUP($A111,'Annex 2 EHV charges'!$A:$O,11,FALSE)=0,"",VLOOKUP($A111,'Annex 2 EHV charges'!$A:$O,11,FALSE)),"")</f>
        <v/>
      </c>
    </row>
    <row r="112" spans="1:8" x14ac:dyDescent="0.2">
      <c r="A112" s="76" t="str">
        <f t="array" ref="A112">IFERROR(INDEX('Annex 2 EHV charges'!$A$11:$A$11, MATCH(0, IF(ISBLANK('Annex 2 EHV charges'!$A$11:$A$11),1, COUNTIF(A$4:$A111, 'Annex 2 EHV charges'!$A$11:$A$11)), 0)),"")</f>
        <v/>
      </c>
      <c r="B112" s="76" t="str">
        <f>IF($A112="","",VLOOKUP($A112,'Annex 2 EHV charges'!$A:$O,2,0))</f>
        <v/>
      </c>
      <c r="C112" s="77" t="str">
        <f>IF($A112="","",VLOOKUP($A112,'Annex 2 EHV charges'!$A:$O,3,0))</f>
        <v/>
      </c>
      <c r="D112" s="76" t="str">
        <f>IF($A112="","",VLOOKUP($A112,'Annex 2 EHV charges'!$A:$O,7,0))</f>
        <v/>
      </c>
      <c r="E112" s="81" t="str">
        <f>IFERROR(IF(VLOOKUP($A112,'Annex 2 EHV charges'!$A:$O,8,FALSE)=0,"",VLOOKUP($A112,'Annex 2 EHV charges'!$A:$O,8,FALSE)),"")</f>
        <v/>
      </c>
      <c r="F112" s="82" t="str">
        <f>IFERROR(IF(VLOOKUP($A112,'Annex 2 EHV charges'!$A:$O,9,FALSE)=0,"",VLOOKUP($A112,'Annex 2 EHV charges'!$A:$O,9,FALSE)),"")</f>
        <v/>
      </c>
      <c r="G112" s="83" t="str">
        <f>IFERROR(IF(VLOOKUP($A112,'Annex 2 EHV charges'!$A:$O,10,FALSE)=0,"",VLOOKUP($A112,'Annex 2 EHV charges'!$A:$O,10,FALSE)),"")</f>
        <v/>
      </c>
      <c r="H112" s="83" t="str">
        <f>IFERROR(IF(VLOOKUP($A112,'Annex 2 EHV charges'!$A:$O,11,FALSE)=0,"",VLOOKUP($A112,'Annex 2 EHV charges'!$A:$O,11,FALSE)),"")</f>
        <v/>
      </c>
    </row>
    <row r="113" spans="1:8" x14ac:dyDescent="0.2">
      <c r="A113" s="76" t="str">
        <f t="array" ref="A113">IFERROR(INDEX('Annex 2 EHV charges'!$A$11:$A$11, MATCH(0, IF(ISBLANK('Annex 2 EHV charges'!$A$11:$A$11),1, COUNTIF(A$4:$A112, 'Annex 2 EHV charges'!$A$11:$A$11)), 0)),"")</f>
        <v/>
      </c>
      <c r="B113" s="76" t="str">
        <f>IF($A113="","",VLOOKUP($A113,'Annex 2 EHV charges'!$A:$O,2,0))</f>
        <v/>
      </c>
      <c r="C113" s="77" t="str">
        <f>IF($A113="","",VLOOKUP($A113,'Annex 2 EHV charges'!$A:$O,3,0))</f>
        <v/>
      </c>
      <c r="D113" s="76" t="str">
        <f>IF($A113="","",VLOOKUP($A113,'Annex 2 EHV charges'!$A:$O,7,0))</f>
        <v/>
      </c>
      <c r="E113" s="81" t="str">
        <f>IFERROR(IF(VLOOKUP($A113,'Annex 2 EHV charges'!$A:$O,8,FALSE)=0,"",VLOOKUP($A113,'Annex 2 EHV charges'!$A:$O,8,FALSE)),"")</f>
        <v/>
      </c>
      <c r="F113" s="82" t="str">
        <f>IFERROR(IF(VLOOKUP($A113,'Annex 2 EHV charges'!$A:$O,9,FALSE)=0,"",VLOOKUP($A113,'Annex 2 EHV charges'!$A:$O,9,FALSE)),"")</f>
        <v/>
      </c>
      <c r="G113" s="83" t="str">
        <f>IFERROR(IF(VLOOKUP($A113,'Annex 2 EHV charges'!$A:$O,10,FALSE)=0,"",VLOOKUP($A113,'Annex 2 EHV charges'!$A:$O,10,FALSE)),"")</f>
        <v/>
      </c>
      <c r="H113" s="83" t="str">
        <f>IFERROR(IF(VLOOKUP($A113,'Annex 2 EHV charges'!$A:$O,11,FALSE)=0,"",VLOOKUP($A113,'Annex 2 EHV charges'!$A:$O,11,FALSE)),"")</f>
        <v/>
      </c>
    </row>
    <row r="114" spans="1:8" x14ac:dyDescent="0.2">
      <c r="A114" s="76" t="str">
        <f t="array" ref="A114">IFERROR(INDEX('Annex 2 EHV charges'!$A$11:$A$11, MATCH(0, IF(ISBLANK('Annex 2 EHV charges'!$A$11:$A$11),1, COUNTIF(A$4:$A113, 'Annex 2 EHV charges'!$A$11:$A$11)), 0)),"")</f>
        <v/>
      </c>
      <c r="B114" s="76" t="str">
        <f>IF($A114="","",VLOOKUP($A114,'Annex 2 EHV charges'!$A:$O,2,0))</f>
        <v/>
      </c>
      <c r="C114" s="77" t="str">
        <f>IF($A114="","",VLOOKUP($A114,'Annex 2 EHV charges'!$A:$O,3,0))</f>
        <v/>
      </c>
      <c r="D114" s="76" t="str">
        <f>IF($A114="","",VLOOKUP($A114,'Annex 2 EHV charges'!$A:$O,7,0))</f>
        <v/>
      </c>
      <c r="E114" s="81" t="str">
        <f>IFERROR(IF(VLOOKUP($A114,'Annex 2 EHV charges'!$A:$O,8,FALSE)=0,"",VLOOKUP($A114,'Annex 2 EHV charges'!$A:$O,8,FALSE)),"")</f>
        <v/>
      </c>
      <c r="F114" s="82" t="str">
        <f>IFERROR(IF(VLOOKUP($A114,'Annex 2 EHV charges'!$A:$O,9,FALSE)=0,"",VLOOKUP($A114,'Annex 2 EHV charges'!$A:$O,9,FALSE)),"")</f>
        <v/>
      </c>
      <c r="G114" s="83" t="str">
        <f>IFERROR(IF(VLOOKUP($A114,'Annex 2 EHV charges'!$A:$O,10,FALSE)=0,"",VLOOKUP($A114,'Annex 2 EHV charges'!$A:$O,10,FALSE)),"")</f>
        <v/>
      </c>
      <c r="H114" s="83" t="str">
        <f>IFERROR(IF(VLOOKUP($A114,'Annex 2 EHV charges'!$A:$O,11,FALSE)=0,"",VLOOKUP($A114,'Annex 2 EHV charges'!$A:$O,11,FALSE)),"")</f>
        <v/>
      </c>
    </row>
    <row r="115" spans="1:8" x14ac:dyDescent="0.2">
      <c r="A115" s="76" t="str">
        <f t="array" ref="A115">IFERROR(INDEX('Annex 2 EHV charges'!$A$11:$A$11, MATCH(0, IF(ISBLANK('Annex 2 EHV charges'!$A$11:$A$11),1, COUNTIF(A$4:$A114, 'Annex 2 EHV charges'!$A$11:$A$11)), 0)),"")</f>
        <v/>
      </c>
      <c r="B115" s="76" t="str">
        <f>IF($A115="","",VLOOKUP($A115,'Annex 2 EHV charges'!$A:$O,2,0))</f>
        <v/>
      </c>
      <c r="C115" s="77" t="str">
        <f>IF($A115="","",VLOOKUP($A115,'Annex 2 EHV charges'!$A:$O,3,0))</f>
        <v/>
      </c>
      <c r="D115" s="76" t="str">
        <f>IF($A115="","",VLOOKUP($A115,'Annex 2 EHV charges'!$A:$O,7,0))</f>
        <v/>
      </c>
      <c r="E115" s="81" t="str">
        <f>IFERROR(IF(VLOOKUP($A115,'Annex 2 EHV charges'!$A:$O,8,FALSE)=0,"",VLOOKUP($A115,'Annex 2 EHV charges'!$A:$O,8,FALSE)),"")</f>
        <v/>
      </c>
      <c r="F115" s="82" t="str">
        <f>IFERROR(IF(VLOOKUP($A115,'Annex 2 EHV charges'!$A:$O,9,FALSE)=0,"",VLOOKUP($A115,'Annex 2 EHV charges'!$A:$O,9,FALSE)),"")</f>
        <v/>
      </c>
      <c r="G115" s="83" t="str">
        <f>IFERROR(IF(VLOOKUP($A115,'Annex 2 EHV charges'!$A:$O,10,FALSE)=0,"",VLOOKUP($A115,'Annex 2 EHV charges'!$A:$O,10,FALSE)),"")</f>
        <v/>
      </c>
      <c r="H115" s="83" t="str">
        <f>IFERROR(IF(VLOOKUP($A115,'Annex 2 EHV charges'!$A:$O,11,FALSE)=0,"",VLOOKUP($A115,'Annex 2 EHV charges'!$A:$O,11,FALSE)),"")</f>
        <v/>
      </c>
    </row>
    <row r="116" spans="1:8" x14ac:dyDescent="0.2">
      <c r="A116" s="76" t="str">
        <f t="array" ref="A116">IFERROR(INDEX('Annex 2 EHV charges'!$A$11:$A$11, MATCH(0, IF(ISBLANK('Annex 2 EHV charges'!$A$11:$A$11),1, COUNTIF(A$4:$A115, 'Annex 2 EHV charges'!$A$11:$A$11)), 0)),"")</f>
        <v/>
      </c>
      <c r="B116" s="76" t="str">
        <f>IF($A116="","",VLOOKUP($A116,'Annex 2 EHV charges'!$A:$O,2,0))</f>
        <v/>
      </c>
      <c r="C116" s="77" t="str">
        <f>IF($A116="","",VLOOKUP($A116,'Annex 2 EHV charges'!$A:$O,3,0))</f>
        <v/>
      </c>
      <c r="D116" s="76" t="str">
        <f>IF($A116="","",VLOOKUP($A116,'Annex 2 EHV charges'!$A:$O,7,0))</f>
        <v/>
      </c>
      <c r="E116" s="81" t="str">
        <f>IFERROR(IF(VLOOKUP($A116,'Annex 2 EHV charges'!$A:$O,8,FALSE)=0,"",VLOOKUP($A116,'Annex 2 EHV charges'!$A:$O,8,FALSE)),"")</f>
        <v/>
      </c>
      <c r="F116" s="82" t="str">
        <f>IFERROR(IF(VLOOKUP($A116,'Annex 2 EHV charges'!$A:$O,9,FALSE)=0,"",VLOOKUP($A116,'Annex 2 EHV charges'!$A:$O,9,FALSE)),"")</f>
        <v/>
      </c>
      <c r="G116" s="83" t="str">
        <f>IFERROR(IF(VLOOKUP($A116,'Annex 2 EHV charges'!$A:$O,10,FALSE)=0,"",VLOOKUP($A116,'Annex 2 EHV charges'!$A:$O,10,FALSE)),"")</f>
        <v/>
      </c>
      <c r="H116" s="83" t="str">
        <f>IFERROR(IF(VLOOKUP($A116,'Annex 2 EHV charges'!$A:$O,11,FALSE)=0,"",VLOOKUP($A116,'Annex 2 EHV charges'!$A:$O,11,FALSE)),"")</f>
        <v/>
      </c>
    </row>
    <row r="117" spans="1:8" x14ac:dyDescent="0.2">
      <c r="A117" s="76" t="str">
        <f t="array" ref="A117">IFERROR(INDEX('Annex 2 EHV charges'!$A$11:$A$11, MATCH(0, IF(ISBLANK('Annex 2 EHV charges'!$A$11:$A$11),1, COUNTIF(A$4:$A116, 'Annex 2 EHV charges'!$A$11:$A$11)), 0)),"")</f>
        <v/>
      </c>
      <c r="B117" s="76" t="str">
        <f>IF($A117="","",VLOOKUP($A117,'Annex 2 EHV charges'!$A:$O,2,0))</f>
        <v/>
      </c>
      <c r="C117" s="77" t="str">
        <f>IF($A117="","",VLOOKUP($A117,'Annex 2 EHV charges'!$A:$O,3,0))</f>
        <v/>
      </c>
      <c r="D117" s="76" t="str">
        <f>IF($A117="","",VLOOKUP($A117,'Annex 2 EHV charges'!$A:$O,7,0))</f>
        <v/>
      </c>
      <c r="E117" s="81" t="str">
        <f>IFERROR(IF(VLOOKUP($A117,'Annex 2 EHV charges'!$A:$O,8,FALSE)=0,"",VLOOKUP($A117,'Annex 2 EHV charges'!$A:$O,8,FALSE)),"")</f>
        <v/>
      </c>
      <c r="F117" s="82" t="str">
        <f>IFERROR(IF(VLOOKUP($A117,'Annex 2 EHV charges'!$A:$O,9,FALSE)=0,"",VLOOKUP($A117,'Annex 2 EHV charges'!$A:$O,9,FALSE)),"")</f>
        <v/>
      </c>
      <c r="G117" s="83" t="str">
        <f>IFERROR(IF(VLOOKUP($A117,'Annex 2 EHV charges'!$A:$O,10,FALSE)=0,"",VLOOKUP($A117,'Annex 2 EHV charges'!$A:$O,10,FALSE)),"")</f>
        <v/>
      </c>
      <c r="H117" s="83" t="str">
        <f>IFERROR(IF(VLOOKUP($A117,'Annex 2 EHV charges'!$A:$O,11,FALSE)=0,"",VLOOKUP($A117,'Annex 2 EHV charges'!$A:$O,11,FALSE)),"")</f>
        <v/>
      </c>
    </row>
    <row r="118" spans="1:8" x14ac:dyDescent="0.2">
      <c r="A118" s="76" t="str">
        <f t="array" ref="A118">IFERROR(INDEX('Annex 2 EHV charges'!$A$11:$A$11, MATCH(0, IF(ISBLANK('Annex 2 EHV charges'!$A$11:$A$11),1, COUNTIF(A$4:$A117, 'Annex 2 EHV charges'!$A$11:$A$11)), 0)),"")</f>
        <v/>
      </c>
      <c r="B118" s="76" t="str">
        <f>IF($A118="","",VLOOKUP($A118,'Annex 2 EHV charges'!$A:$O,2,0))</f>
        <v/>
      </c>
      <c r="C118" s="77" t="str">
        <f>IF($A118="","",VLOOKUP($A118,'Annex 2 EHV charges'!$A:$O,3,0))</f>
        <v/>
      </c>
      <c r="D118" s="76" t="str">
        <f>IF($A118="","",VLOOKUP($A118,'Annex 2 EHV charges'!$A:$O,7,0))</f>
        <v/>
      </c>
      <c r="E118" s="81" t="str">
        <f>IFERROR(IF(VLOOKUP($A118,'Annex 2 EHV charges'!$A:$O,8,FALSE)=0,"",VLOOKUP($A118,'Annex 2 EHV charges'!$A:$O,8,FALSE)),"")</f>
        <v/>
      </c>
      <c r="F118" s="82" t="str">
        <f>IFERROR(IF(VLOOKUP($A118,'Annex 2 EHV charges'!$A:$O,9,FALSE)=0,"",VLOOKUP($A118,'Annex 2 EHV charges'!$A:$O,9,FALSE)),"")</f>
        <v/>
      </c>
      <c r="G118" s="83" t="str">
        <f>IFERROR(IF(VLOOKUP($A118,'Annex 2 EHV charges'!$A:$O,10,FALSE)=0,"",VLOOKUP($A118,'Annex 2 EHV charges'!$A:$O,10,FALSE)),"")</f>
        <v/>
      </c>
      <c r="H118" s="83" t="str">
        <f>IFERROR(IF(VLOOKUP($A118,'Annex 2 EHV charges'!$A:$O,11,FALSE)=0,"",VLOOKUP($A118,'Annex 2 EHV charges'!$A:$O,11,FALSE)),"")</f>
        <v/>
      </c>
    </row>
    <row r="119" spans="1:8" x14ac:dyDescent="0.2">
      <c r="A119" s="76" t="str">
        <f t="array" ref="A119">IFERROR(INDEX('Annex 2 EHV charges'!$A$11:$A$11, MATCH(0, IF(ISBLANK('Annex 2 EHV charges'!$A$11:$A$11),1, COUNTIF(A$4:$A118, 'Annex 2 EHV charges'!$A$11:$A$11)), 0)),"")</f>
        <v/>
      </c>
      <c r="B119" s="76" t="str">
        <f>IF($A119="","",VLOOKUP($A119,'Annex 2 EHV charges'!$A:$O,2,0))</f>
        <v/>
      </c>
      <c r="C119" s="77" t="str">
        <f>IF($A119="","",VLOOKUP($A119,'Annex 2 EHV charges'!$A:$O,3,0))</f>
        <v/>
      </c>
      <c r="D119" s="76" t="str">
        <f>IF($A119="","",VLOOKUP($A119,'Annex 2 EHV charges'!$A:$O,7,0))</f>
        <v/>
      </c>
      <c r="E119" s="81" t="str">
        <f>IFERROR(IF(VLOOKUP($A119,'Annex 2 EHV charges'!$A:$O,8,FALSE)=0,"",VLOOKUP($A119,'Annex 2 EHV charges'!$A:$O,8,FALSE)),"")</f>
        <v/>
      </c>
      <c r="F119" s="82" t="str">
        <f>IFERROR(IF(VLOOKUP($A119,'Annex 2 EHV charges'!$A:$O,9,FALSE)=0,"",VLOOKUP($A119,'Annex 2 EHV charges'!$A:$O,9,FALSE)),"")</f>
        <v/>
      </c>
      <c r="G119" s="83" t="str">
        <f>IFERROR(IF(VLOOKUP($A119,'Annex 2 EHV charges'!$A:$O,10,FALSE)=0,"",VLOOKUP($A119,'Annex 2 EHV charges'!$A:$O,10,FALSE)),"")</f>
        <v/>
      </c>
      <c r="H119" s="83" t="str">
        <f>IFERROR(IF(VLOOKUP($A119,'Annex 2 EHV charges'!$A:$O,11,FALSE)=0,"",VLOOKUP($A119,'Annex 2 EHV charges'!$A:$O,11,FALSE)),"")</f>
        <v/>
      </c>
    </row>
    <row r="120" spans="1:8" x14ac:dyDescent="0.2">
      <c r="A120" s="76" t="str">
        <f t="array" ref="A120">IFERROR(INDEX('Annex 2 EHV charges'!$A$11:$A$11, MATCH(0, IF(ISBLANK('Annex 2 EHV charges'!$A$11:$A$11),1, COUNTIF(A$4:$A119, 'Annex 2 EHV charges'!$A$11:$A$11)), 0)),"")</f>
        <v/>
      </c>
      <c r="B120" s="76" t="str">
        <f>IF($A120="","",VLOOKUP($A120,'Annex 2 EHV charges'!$A:$O,2,0))</f>
        <v/>
      </c>
      <c r="C120" s="77" t="str">
        <f>IF($A120="","",VLOOKUP($A120,'Annex 2 EHV charges'!$A:$O,3,0))</f>
        <v/>
      </c>
      <c r="D120" s="76" t="str">
        <f>IF($A120="","",VLOOKUP($A120,'Annex 2 EHV charges'!$A:$O,7,0))</f>
        <v/>
      </c>
      <c r="E120" s="81" t="str">
        <f>IFERROR(IF(VLOOKUP($A120,'Annex 2 EHV charges'!$A:$O,8,FALSE)=0,"",VLOOKUP($A120,'Annex 2 EHV charges'!$A:$O,8,FALSE)),"")</f>
        <v/>
      </c>
      <c r="F120" s="82" t="str">
        <f>IFERROR(IF(VLOOKUP($A120,'Annex 2 EHV charges'!$A:$O,9,FALSE)=0,"",VLOOKUP($A120,'Annex 2 EHV charges'!$A:$O,9,FALSE)),"")</f>
        <v/>
      </c>
      <c r="G120" s="83" t="str">
        <f>IFERROR(IF(VLOOKUP($A120,'Annex 2 EHV charges'!$A:$O,10,FALSE)=0,"",VLOOKUP($A120,'Annex 2 EHV charges'!$A:$O,10,FALSE)),"")</f>
        <v/>
      </c>
      <c r="H120" s="83" t="str">
        <f>IFERROR(IF(VLOOKUP($A120,'Annex 2 EHV charges'!$A:$O,11,FALSE)=0,"",VLOOKUP($A120,'Annex 2 EHV charges'!$A:$O,11,FALSE)),"")</f>
        <v/>
      </c>
    </row>
    <row r="121" spans="1:8" x14ac:dyDescent="0.2">
      <c r="A121" s="76" t="str">
        <f t="array" ref="A121">IFERROR(INDEX('Annex 2 EHV charges'!$A$11:$A$11, MATCH(0, IF(ISBLANK('Annex 2 EHV charges'!$A$11:$A$11),1, COUNTIF(A$4:$A120, 'Annex 2 EHV charges'!$A$11:$A$11)), 0)),"")</f>
        <v/>
      </c>
      <c r="B121" s="76" t="str">
        <f>IF($A121="","",VLOOKUP($A121,'Annex 2 EHV charges'!$A:$O,2,0))</f>
        <v/>
      </c>
      <c r="C121" s="77" t="str">
        <f>IF($A121="","",VLOOKUP($A121,'Annex 2 EHV charges'!$A:$O,3,0))</f>
        <v/>
      </c>
      <c r="D121" s="76" t="str">
        <f>IF($A121="","",VLOOKUP($A121,'Annex 2 EHV charges'!$A:$O,7,0))</f>
        <v/>
      </c>
      <c r="E121" s="81" t="str">
        <f>IFERROR(IF(VLOOKUP($A121,'Annex 2 EHV charges'!$A:$O,8,FALSE)=0,"",VLOOKUP($A121,'Annex 2 EHV charges'!$A:$O,8,FALSE)),"")</f>
        <v/>
      </c>
      <c r="F121" s="82" t="str">
        <f>IFERROR(IF(VLOOKUP($A121,'Annex 2 EHV charges'!$A:$O,9,FALSE)=0,"",VLOOKUP($A121,'Annex 2 EHV charges'!$A:$O,9,FALSE)),"")</f>
        <v/>
      </c>
      <c r="G121" s="83" t="str">
        <f>IFERROR(IF(VLOOKUP($A121,'Annex 2 EHV charges'!$A:$O,10,FALSE)=0,"",VLOOKUP($A121,'Annex 2 EHV charges'!$A:$O,10,FALSE)),"")</f>
        <v/>
      </c>
      <c r="H121" s="83" t="str">
        <f>IFERROR(IF(VLOOKUP($A121,'Annex 2 EHV charges'!$A:$O,11,FALSE)=0,"",VLOOKUP($A121,'Annex 2 EHV charges'!$A:$O,11,FALSE)),"")</f>
        <v/>
      </c>
    </row>
    <row r="122" spans="1:8" x14ac:dyDescent="0.2">
      <c r="A122" s="76" t="str">
        <f t="array" ref="A122">IFERROR(INDEX('Annex 2 EHV charges'!$A$11:$A$11, MATCH(0, IF(ISBLANK('Annex 2 EHV charges'!$A$11:$A$11),1, COUNTIF(A$4:$A121, 'Annex 2 EHV charges'!$A$11:$A$11)), 0)),"")</f>
        <v/>
      </c>
      <c r="B122" s="76" t="str">
        <f>IF($A122="","",VLOOKUP($A122,'Annex 2 EHV charges'!$A:$O,2,0))</f>
        <v/>
      </c>
      <c r="C122" s="77" t="str">
        <f>IF($A122="","",VLOOKUP($A122,'Annex 2 EHV charges'!$A:$O,3,0))</f>
        <v/>
      </c>
      <c r="D122" s="76" t="str">
        <f>IF($A122="","",VLOOKUP($A122,'Annex 2 EHV charges'!$A:$O,7,0))</f>
        <v/>
      </c>
      <c r="E122" s="81" t="str">
        <f>IFERROR(IF(VLOOKUP($A122,'Annex 2 EHV charges'!$A:$O,8,FALSE)=0,"",VLOOKUP($A122,'Annex 2 EHV charges'!$A:$O,8,FALSE)),"")</f>
        <v/>
      </c>
      <c r="F122" s="82" t="str">
        <f>IFERROR(IF(VLOOKUP($A122,'Annex 2 EHV charges'!$A:$O,9,FALSE)=0,"",VLOOKUP($A122,'Annex 2 EHV charges'!$A:$O,9,FALSE)),"")</f>
        <v/>
      </c>
      <c r="G122" s="83" t="str">
        <f>IFERROR(IF(VLOOKUP($A122,'Annex 2 EHV charges'!$A:$O,10,FALSE)=0,"",VLOOKUP($A122,'Annex 2 EHV charges'!$A:$O,10,FALSE)),"")</f>
        <v/>
      </c>
      <c r="H122" s="83" t="str">
        <f>IFERROR(IF(VLOOKUP($A122,'Annex 2 EHV charges'!$A:$O,11,FALSE)=0,"",VLOOKUP($A122,'Annex 2 EHV charges'!$A:$O,11,FALSE)),"")</f>
        <v/>
      </c>
    </row>
    <row r="123" spans="1:8" x14ac:dyDescent="0.2">
      <c r="A123" s="76" t="str">
        <f t="array" ref="A123">IFERROR(INDEX('Annex 2 EHV charges'!$A$11:$A$11, MATCH(0, IF(ISBLANK('Annex 2 EHV charges'!$A$11:$A$11),1, COUNTIF(A$4:$A122, 'Annex 2 EHV charges'!$A$11:$A$11)), 0)),"")</f>
        <v/>
      </c>
      <c r="B123" s="76" t="str">
        <f>IF($A123="","",VLOOKUP($A123,'Annex 2 EHV charges'!$A:$O,2,0))</f>
        <v/>
      </c>
      <c r="C123" s="77" t="str">
        <f>IF($A123="","",VLOOKUP($A123,'Annex 2 EHV charges'!$A:$O,3,0))</f>
        <v/>
      </c>
      <c r="D123" s="76" t="str">
        <f>IF($A123="","",VLOOKUP($A123,'Annex 2 EHV charges'!$A:$O,7,0))</f>
        <v/>
      </c>
      <c r="E123" s="81" t="str">
        <f>IFERROR(IF(VLOOKUP($A123,'Annex 2 EHV charges'!$A:$O,8,FALSE)=0,"",VLOOKUP($A123,'Annex 2 EHV charges'!$A:$O,8,FALSE)),"")</f>
        <v/>
      </c>
      <c r="F123" s="82" t="str">
        <f>IFERROR(IF(VLOOKUP($A123,'Annex 2 EHV charges'!$A:$O,9,FALSE)=0,"",VLOOKUP($A123,'Annex 2 EHV charges'!$A:$O,9,FALSE)),"")</f>
        <v/>
      </c>
      <c r="G123" s="83" t="str">
        <f>IFERROR(IF(VLOOKUP($A123,'Annex 2 EHV charges'!$A:$O,10,FALSE)=0,"",VLOOKUP($A123,'Annex 2 EHV charges'!$A:$O,10,FALSE)),"")</f>
        <v/>
      </c>
      <c r="H123" s="83" t="str">
        <f>IFERROR(IF(VLOOKUP($A123,'Annex 2 EHV charges'!$A:$O,11,FALSE)=0,"",VLOOKUP($A123,'Annex 2 EHV charges'!$A:$O,11,FALSE)),"")</f>
        <v/>
      </c>
    </row>
    <row r="124" spans="1:8" x14ac:dyDescent="0.2">
      <c r="A124" s="76" t="str">
        <f t="array" ref="A124">IFERROR(INDEX('Annex 2 EHV charges'!$A$11:$A$11, MATCH(0, IF(ISBLANK('Annex 2 EHV charges'!$A$11:$A$11),1, COUNTIF(A$4:$A123, 'Annex 2 EHV charges'!$A$11:$A$11)), 0)),"")</f>
        <v/>
      </c>
      <c r="B124" s="76" t="str">
        <f>IF($A124="","",VLOOKUP($A124,'Annex 2 EHV charges'!$A:$O,2,0))</f>
        <v/>
      </c>
      <c r="C124" s="77" t="str">
        <f>IF($A124="","",VLOOKUP($A124,'Annex 2 EHV charges'!$A:$O,3,0))</f>
        <v/>
      </c>
      <c r="D124" s="76" t="str">
        <f>IF($A124="","",VLOOKUP($A124,'Annex 2 EHV charges'!$A:$O,7,0))</f>
        <v/>
      </c>
      <c r="E124" s="81" t="str">
        <f>IFERROR(IF(VLOOKUP($A124,'Annex 2 EHV charges'!$A:$O,8,FALSE)=0,"",VLOOKUP($A124,'Annex 2 EHV charges'!$A:$O,8,FALSE)),"")</f>
        <v/>
      </c>
      <c r="F124" s="82" t="str">
        <f>IFERROR(IF(VLOOKUP($A124,'Annex 2 EHV charges'!$A:$O,9,FALSE)=0,"",VLOOKUP($A124,'Annex 2 EHV charges'!$A:$O,9,FALSE)),"")</f>
        <v/>
      </c>
      <c r="G124" s="83" t="str">
        <f>IFERROR(IF(VLOOKUP($A124,'Annex 2 EHV charges'!$A:$O,10,FALSE)=0,"",VLOOKUP($A124,'Annex 2 EHV charges'!$A:$O,10,FALSE)),"")</f>
        <v/>
      </c>
      <c r="H124" s="83" t="str">
        <f>IFERROR(IF(VLOOKUP($A124,'Annex 2 EHV charges'!$A:$O,11,FALSE)=0,"",VLOOKUP($A124,'Annex 2 EHV charges'!$A:$O,11,FALSE)),"")</f>
        <v/>
      </c>
    </row>
    <row r="125" spans="1:8" x14ac:dyDescent="0.2">
      <c r="A125" s="76" t="str">
        <f t="array" ref="A125">IFERROR(INDEX('Annex 2 EHV charges'!$A$11:$A$11, MATCH(0, IF(ISBLANK('Annex 2 EHV charges'!$A$11:$A$11),1, COUNTIF(A$4:$A124, 'Annex 2 EHV charges'!$A$11:$A$11)), 0)),"")</f>
        <v/>
      </c>
      <c r="B125" s="76" t="str">
        <f>IF($A125="","",VLOOKUP($A125,'Annex 2 EHV charges'!$A:$O,2,0))</f>
        <v/>
      </c>
      <c r="C125" s="77" t="str">
        <f>IF($A125="","",VLOOKUP($A125,'Annex 2 EHV charges'!$A:$O,3,0))</f>
        <v/>
      </c>
      <c r="D125" s="76" t="str">
        <f>IF($A125="","",VLOOKUP($A125,'Annex 2 EHV charges'!$A:$O,7,0))</f>
        <v/>
      </c>
      <c r="E125" s="81" t="str">
        <f>IFERROR(IF(VLOOKUP($A125,'Annex 2 EHV charges'!$A:$O,8,FALSE)=0,"",VLOOKUP($A125,'Annex 2 EHV charges'!$A:$O,8,FALSE)),"")</f>
        <v/>
      </c>
      <c r="F125" s="82" t="str">
        <f>IFERROR(IF(VLOOKUP($A125,'Annex 2 EHV charges'!$A:$O,9,FALSE)=0,"",VLOOKUP($A125,'Annex 2 EHV charges'!$A:$O,9,FALSE)),"")</f>
        <v/>
      </c>
      <c r="G125" s="83" t="str">
        <f>IFERROR(IF(VLOOKUP($A125,'Annex 2 EHV charges'!$A:$O,10,FALSE)=0,"",VLOOKUP($A125,'Annex 2 EHV charges'!$A:$O,10,FALSE)),"")</f>
        <v/>
      </c>
      <c r="H125" s="83" t="str">
        <f>IFERROR(IF(VLOOKUP($A125,'Annex 2 EHV charges'!$A:$O,11,FALSE)=0,"",VLOOKUP($A125,'Annex 2 EHV charges'!$A:$O,11,FALSE)),"")</f>
        <v/>
      </c>
    </row>
    <row r="126" spans="1:8" x14ac:dyDescent="0.2">
      <c r="A126" s="76" t="str">
        <f t="array" ref="A126">IFERROR(INDEX('Annex 2 EHV charges'!$A$11:$A$11, MATCH(0, IF(ISBLANK('Annex 2 EHV charges'!$A$11:$A$11),1, COUNTIF(A$4:$A125, 'Annex 2 EHV charges'!$A$11:$A$11)), 0)),"")</f>
        <v/>
      </c>
      <c r="B126" s="76" t="str">
        <f>IF($A126="","",VLOOKUP($A126,'Annex 2 EHV charges'!$A:$O,2,0))</f>
        <v/>
      </c>
      <c r="C126" s="77" t="str">
        <f>IF($A126="","",VLOOKUP($A126,'Annex 2 EHV charges'!$A:$O,3,0))</f>
        <v/>
      </c>
      <c r="D126" s="76" t="str">
        <f>IF($A126="","",VLOOKUP($A126,'Annex 2 EHV charges'!$A:$O,7,0))</f>
        <v/>
      </c>
      <c r="E126" s="81" t="str">
        <f>IFERROR(IF(VLOOKUP($A126,'Annex 2 EHV charges'!$A:$O,8,FALSE)=0,"",VLOOKUP($A126,'Annex 2 EHV charges'!$A:$O,8,FALSE)),"")</f>
        <v/>
      </c>
      <c r="F126" s="82" t="str">
        <f>IFERROR(IF(VLOOKUP($A126,'Annex 2 EHV charges'!$A:$O,9,FALSE)=0,"",VLOOKUP($A126,'Annex 2 EHV charges'!$A:$O,9,FALSE)),"")</f>
        <v/>
      </c>
      <c r="G126" s="83" t="str">
        <f>IFERROR(IF(VLOOKUP($A126,'Annex 2 EHV charges'!$A:$O,10,FALSE)=0,"",VLOOKUP($A126,'Annex 2 EHV charges'!$A:$O,10,FALSE)),"")</f>
        <v/>
      </c>
      <c r="H126" s="83" t="str">
        <f>IFERROR(IF(VLOOKUP($A126,'Annex 2 EHV charges'!$A:$O,11,FALSE)=0,"",VLOOKUP($A126,'Annex 2 EHV charges'!$A:$O,11,FALSE)),"")</f>
        <v/>
      </c>
    </row>
    <row r="127" spans="1:8" x14ac:dyDescent="0.2">
      <c r="A127" s="76" t="str">
        <f t="array" ref="A127">IFERROR(INDEX('Annex 2 EHV charges'!$A$11:$A$11, MATCH(0, IF(ISBLANK('Annex 2 EHV charges'!$A$11:$A$11),1, COUNTIF(A$4:$A126, 'Annex 2 EHV charges'!$A$11:$A$11)), 0)),"")</f>
        <v/>
      </c>
      <c r="B127" s="76" t="str">
        <f>IF($A127="","",VLOOKUP($A127,'Annex 2 EHV charges'!$A:$O,2,0))</f>
        <v/>
      </c>
      <c r="C127" s="77" t="str">
        <f>IF($A127="","",VLOOKUP($A127,'Annex 2 EHV charges'!$A:$O,3,0))</f>
        <v/>
      </c>
      <c r="D127" s="76" t="str">
        <f>IF($A127="","",VLOOKUP($A127,'Annex 2 EHV charges'!$A:$O,7,0))</f>
        <v/>
      </c>
      <c r="E127" s="81" t="str">
        <f>IFERROR(IF(VLOOKUP($A127,'Annex 2 EHV charges'!$A:$O,8,FALSE)=0,"",VLOOKUP($A127,'Annex 2 EHV charges'!$A:$O,8,FALSE)),"")</f>
        <v/>
      </c>
      <c r="F127" s="82" t="str">
        <f>IFERROR(IF(VLOOKUP($A127,'Annex 2 EHV charges'!$A:$O,9,FALSE)=0,"",VLOOKUP($A127,'Annex 2 EHV charges'!$A:$O,9,FALSE)),"")</f>
        <v/>
      </c>
      <c r="G127" s="83" t="str">
        <f>IFERROR(IF(VLOOKUP($A127,'Annex 2 EHV charges'!$A:$O,10,FALSE)=0,"",VLOOKUP($A127,'Annex 2 EHV charges'!$A:$O,10,FALSE)),"")</f>
        <v/>
      </c>
      <c r="H127" s="83" t="str">
        <f>IFERROR(IF(VLOOKUP($A127,'Annex 2 EHV charges'!$A:$O,11,FALSE)=0,"",VLOOKUP($A127,'Annex 2 EHV charges'!$A:$O,11,FALSE)),"")</f>
        <v/>
      </c>
    </row>
    <row r="128" spans="1:8" x14ac:dyDescent="0.2">
      <c r="A128" s="76" t="str">
        <f t="array" ref="A128">IFERROR(INDEX('Annex 2 EHV charges'!$A$11:$A$11, MATCH(0, IF(ISBLANK('Annex 2 EHV charges'!$A$11:$A$11),1, COUNTIF(A$4:$A127, 'Annex 2 EHV charges'!$A$11:$A$11)), 0)),"")</f>
        <v/>
      </c>
      <c r="B128" s="76" t="str">
        <f>IF($A128="","",VLOOKUP($A128,'Annex 2 EHV charges'!$A:$O,2,0))</f>
        <v/>
      </c>
      <c r="C128" s="77" t="str">
        <f>IF($A128="","",VLOOKUP($A128,'Annex 2 EHV charges'!$A:$O,3,0))</f>
        <v/>
      </c>
      <c r="D128" s="76" t="str">
        <f>IF($A128="","",VLOOKUP($A128,'Annex 2 EHV charges'!$A:$O,7,0))</f>
        <v/>
      </c>
      <c r="E128" s="81" t="str">
        <f>IFERROR(IF(VLOOKUP($A128,'Annex 2 EHV charges'!$A:$O,8,FALSE)=0,"",VLOOKUP($A128,'Annex 2 EHV charges'!$A:$O,8,FALSE)),"")</f>
        <v/>
      </c>
      <c r="F128" s="82" t="str">
        <f>IFERROR(IF(VLOOKUP($A128,'Annex 2 EHV charges'!$A:$O,9,FALSE)=0,"",VLOOKUP($A128,'Annex 2 EHV charges'!$A:$O,9,FALSE)),"")</f>
        <v/>
      </c>
      <c r="G128" s="83" t="str">
        <f>IFERROR(IF(VLOOKUP($A128,'Annex 2 EHV charges'!$A:$O,10,FALSE)=0,"",VLOOKUP($A128,'Annex 2 EHV charges'!$A:$O,10,FALSE)),"")</f>
        <v/>
      </c>
      <c r="H128" s="83" t="str">
        <f>IFERROR(IF(VLOOKUP($A128,'Annex 2 EHV charges'!$A:$O,11,FALSE)=0,"",VLOOKUP($A128,'Annex 2 EHV charges'!$A:$O,11,FALSE)),"")</f>
        <v/>
      </c>
    </row>
    <row r="129" spans="1:8" x14ac:dyDescent="0.2">
      <c r="A129" s="76" t="str">
        <f t="array" ref="A129">IFERROR(INDEX('Annex 2 EHV charges'!$A$11:$A$11, MATCH(0, IF(ISBLANK('Annex 2 EHV charges'!$A$11:$A$11),1, COUNTIF(A$4:$A128, 'Annex 2 EHV charges'!$A$11:$A$11)), 0)),"")</f>
        <v/>
      </c>
      <c r="B129" s="76" t="str">
        <f>IF($A129="","",VLOOKUP($A129,'Annex 2 EHV charges'!$A:$O,2,0))</f>
        <v/>
      </c>
      <c r="C129" s="77" t="str">
        <f>IF($A129="","",VLOOKUP($A129,'Annex 2 EHV charges'!$A:$O,3,0))</f>
        <v/>
      </c>
      <c r="D129" s="76" t="str">
        <f>IF($A129="","",VLOOKUP($A129,'Annex 2 EHV charges'!$A:$O,7,0))</f>
        <v/>
      </c>
      <c r="E129" s="81" t="str">
        <f>IFERROR(IF(VLOOKUP($A129,'Annex 2 EHV charges'!$A:$O,8,FALSE)=0,"",VLOOKUP($A129,'Annex 2 EHV charges'!$A:$O,8,FALSE)),"")</f>
        <v/>
      </c>
      <c r="F129" s="82" t="str">
        <f>IFERROR(IF(VLOOKUP($A129,'Annex 2 EHV charges'!$A:$O,9,FALSE)=0,"",VLOOKUP($A129,'Annex 2 EHV charges'!$A:$O,9,FALSE)),"")</f>
        <v/>
      </c>
      <c r="G129" s="83" t="str">
        <f>IFERROR(IF(VLOOKUP($A129,'Annex 2 EHV charges'!$A:$O,10,FALSE)=0,"",VLOOKUP($A129,'Annex 2 EHV charges'!$A:$O,10,FALSE)),"")</f>
        <v/>
      </c>
      <c r="H129" s="83" t="str">
        <f>IFERROR(IF(VLOOKUP($A129,'Annex 2 EHV charges'!$A:$O,11,FALSE)=0,"",VLOOKUP($A129,'Annex 2 EHV charges'!$A:$O,11,FALSE)),"")</f>
        <v/>
      </c>
    </row>
    <row r="130" spans="1:8" x14ac:dyDescent="0.2">
      <c r="A130" s="76" t="str">
        <f t="array" ref="A130">IFERROR(INDEX('Annex 2 EHV charges'!$A$11:$A$11, MATCH(0, IF(ISBLANK('Annex 2 EHV charges'!$A$11:$A$11),1, COUNTIF(A$4:$A129, 'Annex 2 EHV charges'!$A$11:$A$11)), 0)),"")</f>
        <v/>
      </c>
      <c r="B130" s="76" t="str">
        <f>IF($A130="","",VLOOKUP($A130,'Annex 2 EHV charges'!$A:$O,2,0))</f>
        <v/>
      </c>
      <c r="C130" s="77" t="str">
        <f>IF($A130="","",VLOOKUP($A130,'Annex 2 EHV charges'!$A:$O,3,0))</f>
        <v/>
      </c>
      <c r="D130" s="76" t="str">
        <f>IF($A130="","",VLOOKUP($A130,'Annex 2 EHV charges'!$A:$O,7,0))</f>
        <v/>
      </c>
      <c r="E130" s="81" t="str">
        <f>IFERROR(IF(VLOOKUP($A130,'Annex 2 EHV charges'!$A:$O,8,FALSE)=0,"",VLOOKUP($A130,'Annex 2 EHV charges'!$A:$O,8,FALSE)),"")</f>
        <v/>
      </c>
      <c r="F130" s="82" t="str">
        <f>IFERROR(IF(VLOOKUP($A130,'Annex 2 EHV charges'!$A:$O,9,FALSE)=0,"",VLOOKUP($A130,'Annex 2 EHV charges'!$A:$O,9,FALSE)),"")</f>
        <v/>
      </c>
      <c r="G130" s="83" t="str">
        <f>IFERROR(IF(VLOOKUP($A130,'Annex 2 EHV charges'!$A:$O,10,FALSE)=0,"",VLOOKUP($A130,'Annex 2 EHV charges'!$A:$O,10,FALSE)),"")</f>
        <v/>
      </c>
      <c r="H130" s="83" t="str">
        <f>IFERROR(IF(VLOOKUP($A130,'Annex 2 EHV charges'!$A:$O,11,FALSE)=0,"",VLOOKUP($A130,'Annex 2 EHV charges'!$A:$O,11,FALSE)),"")</f>
        <v/>
      </c>
    </row>
    <row r="131" spans="1:8" x14ac:dyDescent="0.2">
      <c r="A131" s="76" t="str">
        <f t="array" ref="A131">IFERROR(INDEX('Annex 2 EHV charges'!$A$11:$A$11, MATCH(0, IF(ISBLANK('Annex 2 EHV charges'!$A$11:$A$11),1, COUNTIF(A$4:$A130, 'Annex 2 EHV charges'!$A$11:$A$11)), 0)),"")</f>
        <v/>
      </c>
      <c r="B131" s="76" t="str">
        <f>IF($A131="","",VLOOKUP($A131,'Annex 2 EHV charges'!$A:$O,2,0))</f>
        <v/>
      </c>
      <c r="C131" s="77" t="str">
        <f>IF($A131="","",VLOOKUP($A131,'Annex 2 EHV charges'!$A:$O,3,0))</f>
        <v/>
      </c>
      <c r="D131" s="76" t="str">
        <f>IF($A131="","",VLOOKUP($A131,'Annex 2 EHV charges'!$A:$O,7,0))</f>
        <v/>
      </c>
      <c r="E131" s="81" t="str">
        <f>IFERROR(IF(VLOOKUP($A131,'Annex 2 EHV charges'!$A:$O,8,FALSE)=0,"",VLOOKUP($A131,'Annex 2 EHV charges'!$A:$O,8,FALSE)),"")</f>
        <v/>
      </c>
      <c r="F131" s="82" t="str">
        <f>IFERROR(IF(VLOOKUP($A131,'Annex 2 EHV charges'!$A:$O,9,FALSE)=0,"",VLOOKUP($A131,'Annex 2 EHV charges'!$A:$O,9,FALSE)),"")</f>
        <v/>
      </c>
      <c r="G131" s="83" t="str">
        <f>IFERROR(IF(VLOOKUP($A131,'Annex 2 EHV charges'!$A:$O,10,FALSE)=0,"",VLOOKUP($A131,'Annex 2 EHV charges'!$A:$O,10,FALSE)),"")</f>
        <v/>
      </c>
      <c r="H131" s="83" t="str">
        <f>IFERROR(IF(VLOOKUP($A131,'Annex 2 EHV charges'!$A:$O,11,FALSE)=0,"",VLOOKUP($A131,'Annex 2 EHV charges'!$A:$O,11,FALSE)),"")</f>
        <v/>
      </c>
    </row>
    <row r="132" spans="1:8" x14ac:dyDescent="0.2">
      <c r="A132" s="76" t="str">
        <f t="array" ref="A132">IFERROR(INDEX('Annex 2 EHV charges'!$A$11:$A$11, MATCH(0, IF(ISBLANK('Annex 2 EHV charges'!$A$11:$A$11),1, COUNTIF(A$4:$A131, 'Annex 2 EHV charges'!$A$11:$A$11)), 0)),"")</f>
        <v/>
      </c>
      <c r="B132" s="76" t="str">
        <f>IF($A132="","",VLOOKUP($A132,'Annex 2 EHV charges'!$A:$O,2,0))</f>
        <v/>
      </c>
      <c r="C132" s="77" t="str">
        <f>IF($A132="","",VLOOKUP($A132,'Annex 2 EHV charges'!$A:$O,3,0))</f>
        <v/>
      </c>
      <c r="D132" s="76" t="str">
        <f>IF($A132="","",VLOOKUP($A132,'Annex 2 EHV charges'!$A:$O,7,0))</f>
        <v/>
      </c>
      <c r="E132" s="81" t="str">
        <f>IFERROR(IF(VLOOKUP($A132,'Annex 2 EHV charges'!$A:$O,8,FALSE)=0,"",VLOOKUP($A132,'Annex 2 EHV charges'!$A:$O,8,FALSE)),"")</f>
        <v/>
      </c>
      <c r="F132" s="82" t="str">
        <f>IFERROR(IF(VLOOKUP($A132,'Annex 2 EHV charges'!$A:$O,9,FALSE)=0,"",VLOOKUP($A132,'Annex 2 EHV charges'!$A:$O,9,FALSE)),"")</f>
        <v/>
      </c>
      <c r="G132" s="83" t="str">
        <f>IFERROR(IF(VLOOKUP($A132,'Annex 2 EHV charges'!$A:$O,10,FALSE)=0,"",VLOOKUP($A132,'Annex 2 EHV charges'!$A:$O,10,FALSE)),"")</f>
        <v/>
      </c>
      <c r="H132" s="83" t="str">
        <f>IFERROR(IF(VLOOKUP($A132,'Annex 2 EHV charges'!$A:$O,11,FALSE)=0,"",VLOOKUP($A132,'Annex 2 EHV charges'!$A:$O,11,FALSE)),"")</f>
        <v/>
      </c>
    </row>
    <row r="133" spans="1:8" x14ac:dyDescent="0.2">
      <c r="A133" s="76" t="str">
        <f t="array" ref="A133">IFERROR(INDEX('Annex 2 EHV charges'!$A$11:$A$11, MATCH(0, IF(ISBLANK('Annex 2 EHV charges'!$A$11:$A$11),1, COUNTIF(A$4:$A132, 'Annex 2 EHV charges'!$A$11:$A$11)), 0)),"")</f>
        <v/>
      </c>
      <c r="B133" s="76" t="str">
        <f>IF($A133="","",VLOOKUP($A133,'Annex 2 EHV charges'!$A:$O,2,0))</f>
        <v/>
      </c>
      <c r="C133" s="77" t="str">
        <f>IF($A133="","",VLOOKUP($A133,'Annex 2 EHV charges'!$A:$O,3,0))</f>
        <v/>
      </c>
      <c r="D133" s="76" t="str">
        <f>IF($A133="","",VLOOKUP($A133,'Annex 2 EHV charges'!$A:$O,7,0))</f>
        <v/>
      </c>
      <c r="E133" s="81" t="str">
        <f>IFERROR(IF(VLOOKUP($A133,'Annex 2 EHV charges'!$A:$O,8,FALSE)=0,"",VLOOKUP($A133,'Annex 2 EHV charges'!$A:$O,8,FALSE)),"")</f>
        <v/>
      </c>
      <c r="F133" s="82" t="str">
        <f>IFERROR(IF(VLOOKUP($A133,'Annex 2 EHV charges'!$A:$O,9,FALSE)=0,"",VLOOKUP($A133,'Annex 2 EHV charges'!$A:$O,9,FALSE)),"")</f>
        <v/>
      </c>
      <c r="G133" s="83" t="str">
        <f>IFERROR(IF(VLOOKUP($A133,'Annex 2 EHV charges'!$A:$O,10,FALSE)=0,"",VLOOKUP($A133,'Annex 2 EHV charges'!$A:$O,10,FALSE)),"")</f>
        <v/>
      </c>
      <c r="H133" s="83" t="str">
        <f>IFERROR(IF(VLOOKUP($A133,'Annex 2 EHV charges'!$A:$O,11,FALSE)=0,"",VLOOKUP($A133,'Annex 2 EHV charges'!$A:$O,11,FALSE)),"")</f>
        <v/>
      </c>
    </row>
    <row r="134" spans="1:8" x14ac:dyDescent="0.2">
      <c r="A134" s="76" t="str">
        <f t="array" ref="A134">IFERROR(INDEX('Annex 2 EHV charges'!$A$11:$A$11, MATCH(0, IF(ISBLANK('Annex 2 EHV charges'!$A$11:$A$11),1, COUNTIF(A$4:$A133, 'Annex 2 EHV charges'!$A$11:$A$11)), 0)),"")</f>
        <v/>
      </c>
      <c r="B134" s="76" t="str">
        <f>IF($A134="","",VLOOKUP($A134,'Annex 2 EHV charges'!$A:$O,2,0))</f>
        <v/>
      </c>
      <c r="C134" s="77" t="str">
        <f>IF($A134="","",VLOOKUP($A134,'Annex 2 EHV charges'!$A:$O,3,0))</f>
        <v/>
      </c>
      <c r="D134" s="76" t="str">
        <f>IF($A134="","",VLOOKUP($A134,'Annex 2 EHV charges'!$A:$O,7,0))</f>
        <v/>
      </c>
      <c r="E134" s="81" t="str">
        <f>IFERROR(IF(VLOOKUP($A134,'Annex 2 EHV charges'!$A:$O,8,FALSE)=0,"",VLOOKUP($A134,'Annex 2 EHV charges'!$A:$O,8,FALSE)),"")</f>
        <v/>
      </c>
      <c r="F134" s="82" t="str">
        <f>IFERROR(IF(VLOOKUP($A134,'Annex 2 EHV charges'!$A:$O,9,FALSE)=0,"",VLOOKUP($A134,'Annex 2 EHV charges'!$A:$O,9,FALSE)),"")</f>
        <v/>
      </c>
      <c r="G134" s="83" t="str">
        <f>IFERROR(IF(VLOOKUP($A134,'Annex 2 EHV charges'!$A:$O,10,FALSE)=0,"",VLOOKUP($A134,'Annex 2 EHV charges'!$A:$O,10,FALSE)),"")</f>
        <v/>
      </c>
      <c r="H134" s="83" t="str">
        <f>IFERROR(IF(VLOOKUP($A134,'Annex 2 EHV charges'!$A:$O,11,FALSE)=0,"",VLOOKUP($A134,'Annex 2 EHV charges'!$A:$O,11,FALSE)),"")</f>
        <v/>
      </c>
    </row>
    <row r="135" spans="1:8" x14ac:dyDescent="0.2">
      <c r="A135" s="76" t="str">
        <f t="array" ref="A135">IFERROR(INDEX('Annex 2 EHV charges'!$A$11:$A$11, MATCH(0, IF(ISBLANK('Annex 2 EHV charges'!$A$11:$A$11),1, COUNTIF(A$4:$A134, 'Annex 2 EHV charges'!$A$11:$A$11)), 0)),"")</f>
        <v/>
      </c>
      <c r="B135" s="76" t="str">
        <f>IF($A135="","",VLOOKUP($A135,'Annex 2 EHV charges'!$A:$O,2,0))</f>
        <v/>
      </c>
      <c r="C135" s="77" t="str">
        <f>IF($A135="","",VLOOKUP($A135,'Annex 2 EHV charges'!$A:$O,3,0))</f>
        <v/>
      </c>
      <c r="D135" s="76" t="str">
        <f>IF($A135="","",VLOOKUP($A135,'Annex 2 EHV charges'!$A:$O,7,0))</f>
        <v/>
      </c>
      <c r="E135" s="81" t="str">
        <f>IFERROR(IF(VLOOKUP($A135,'Annex 2 EHV charges'!$A:$O,8,FALSE)=0,"",VLOOKUP($A135,'Annex 2 EHV charges'!$A:$O,8,FALSE)),"")</f>
        <v/>
      </c>
      <c r="F135" s="82" t="str">
        <f>IFERROR(IF(VLOOKUP($A135,'Annex 2 EHV charges'!$A:$O,9,FALSE)=0,"",VLOOKUP($A135,'Annex 2 EHV charges'!$A:$O,9,FALSE)),"")</f>
        <v/>
      </c>
      <c r="G135" s="83" t="str">
        <f>IFERROR(IF(VLOOKUP($A135,'Annex 2 EHV charges'!$A:$O,10,FALSE)=0,"",VLOOKUP($A135,'Annex 2 EHV charges'!$A:$O,10,FALSE)),"")</f>
        <v/>
      </c>
      <c r="H135" s="83" t="str">
        <f>IFERROR(IF(VLOOKUP($A135,'Annex 2 EHV charges'!$A:$O,11,FALSE)=0,"",VLOOKUP($A135,'Annex 2 EHV charges'!$A:$O,11,FALSE)),"")</f>
        <v/>
      </c>
    </row>
    <row r="136" spans="1:8" x14ac:dyDescent="0.2">
      <c r="A136" s="76" t="str">
        <f t="array" ref="A136">IFERROR(INDEX('Annex 2 EHV charges'!$A$11:$A$11, MATCH(0, IF(ISBLANK('Annex 2 EHV charges'!$A$11:$A$11),1, COUNTIF(A$4:$A135, 'Annex 2 EHV charges'!$A$11:$A$11)), 0)),"")</f>
        <v/>
      </c>
      <c r="B136" s="76" t="str">
        <f>IF($A136="","",VLOOKUP($A136,'Annex 2 EHV charges'!$A:$O,2,0))</f>
        <v/>
      </c>
      <c r="C136" s="77" t="str">
        <f>IF($A136="","",VLOOKUP($A136,'Annex 2 EHV charges'!$A:$O,3,0))</f>
        <v/>
      </c>
      <c r="D136" s="76" t="str">
        <f>IF($A136="","",VLOOKUP($A136,'Annex 2 EHV charges'!$A:$O,7,0))</f>
        <v/>
      </c>
      <c r="E136" s="81" t="str">
        <f>IFERROR(IF(VLOOKUP($A136,'Annex 2 EHV charges'!$A:$O,8,FALSE)=0,"",VLOOKUP($A136,'Annex 2 EHV charges'!$A:$O,8,FALSE)),"")</f>
        <v/>
      </c>
      <c r="F136" s="82" t="str">
        <f>IFERROR(IF(VLOOKUP($A136,'Annex 2 EHV charges'!$A:$O,9,FALSE)=0,"",VLOOKUP($A136,'Annex 2 EHV charges'!$A:$O,9,FALSE)),"")</f>
        <v/>
      </c>
      <c r="G136" s="83" t="str">
        <f>IFERROR(IF(VLOOKUP($A136,'Annex 2 EHV charges'!$A:$O,10,FALSE)=0,"",VLOOKUP($A136,'Annex 2 EHV charges'!$A:$O,10,FALSE)),"")</f>
        <v/>
      </c>
      <c r="H136" s="83" t="str">
        <f>IFERROR(IF(VLOOKUP($A136,'Annex 2 EHV charges'!$A:$O,11,FALSE)=0,"",VLOOKUP($A136,'Annex 2 EHV charges'!$A:$O,11,FALSE)),"")</f>
        <v/>
      </c>
    </row>
    <row r="137" spans="1:8" x14ac:dyDescent="0.2">
      <c r="A137" s="76" t="str">
        <f t="array" ref="A137">IFERROR(INDEX('Annex 2 EHV charges'!$A$11:$A$11, MATCH(0, IF(ISBLANK('Annex 2 EHV charges'!$A$11:$A$11),1, COUNTIF(A$4:$A136, 'Annex 2 EHV charges'!$A$11:$A$11)), 0)),"")</f>
        <v/>
      </c>
      <c r="B137" s="76" t="str">
        <f>IF($A137="","",VLOOKUP($A137,'Annex 2 EHV charges'!$A:$O,2,0))</f>
        <v/>
      </c>
      <c r="C137" s="77" t="str">
        <f>IF($A137="","",VLOOKUP($A137,'Annex 2 EHV charges'!$A:$O,3,0))</f>
        <v/>
      </c>
      <c r="D137" s="76" t="str">
        <f>IF($A137="","",VLOOKUP($A137,'Annex 2 EHV charges'!$A:$O,7,0))</f>
        <v/>
      </c>
      <c r="E137" s="81" t="str">
        <f>IFERROR(IF(VLOOKUP($A137,'Annex 2 EHV charges'!$A:$O,8,FALSE)=0,"",VLOOKUP($A137,'Annex 2 EHV charges'!$A:$O,8,FALSE)),"")</f>
        <v/>
      </c>
      <c r="F137" s="82" t="str">
        <f>IFERROR(IF(VLOOKUP($A137,'Annex 2 EHV charges'!$A:$O,9,FALSE)=0,"",VLOOKUP($A137,'Annex 2 EHV charges'!$A:$O,9,FALSE)),"")</f>
        <v/>
      </c>
      <c r="G137" s="83" t="str">
        <f>IFERROR(IF(VLOOKUP($A137,'Annex 2 EHV charges'!$A:$O,10,FALSE)=0,"",VLOOKUP($A137,'Annex 2 EHV charges'!$A:$O,10,FALSE)),"")</f>
        <v/>
      </c>
      <c r="H137" s="83" t="str">
        <f>IFERROR(IF(VLOOKUP($A137,'Annex 2 EHV charges'!$A:$O,11,FALSE)=0,"",VLOOKUP($A137,'Annex 2 EHV charges'!$A:$O,11,FALSE)),"")</f>
        <v/>
      </c>
    </row>
    <row r="138" spans="1:8" x14ac:dyDescent="0.2">
      <c r="A138" s="76" t="str">
        <f t="array" ref="A138">IFERROR(INDEX('Annex 2 EHV charges'!$A$11:$A$11, MATCH(0, IF(ISBLANK('Annex 2 EHV charges'!$A$11:$A$11),1, COUNTIF(A$4:$A137, 'Annex 2 EHV charges'!$A$11:$A$11)), 0)),"")</f>
        <v/>
      </c>
      <c r="B138" s="76" t="str">
        <f>IF($A138="","",VLOOKUP($A138,'Annex 2 EHV charges'!$A:$O,2,0))</f>
        <v/>
      </c>
      <c r="C138" s="77" t="str">
        <f>IF($A138="","",VLOOKUP($A138,'Annex 2 EHV charges'!$A:$O,3,0))</f>
        <v/>
      </c>
      <c r="D138" s="76" t="str">
        <f>IF($A138="","",VLOOKUP($A138,'Annex 2 EHV charges'!$A:$O,7,0))</f>
        <v/>
      </c>
      <c r="E138" s="81" t="str">
        <f>IFERROR(IF(VLOOKUP($A138,'Annex 2 EHV charges'!$A:$O,8,FALSE)=0,"",VLOOKUP($A138,'Annex 2 EHV charges'!$A:$O,8,FALSE)),"")</f>
        <v/>
      </c>
      <c r="F138" s="82" t="str">
        <f>IFERROR(IF(VLOOKUP($A138,'Annex 2 EHV charges'!$A:$O,9,FALSE)=0,"",VLOOKUP($A138,'Annex 2 EHV charges'!$A:$O,9,FALSE)),"")</f>
        <v/>
      </c>
      <c r="G138" s="83" t="str">
        <f>IFERROR(IF(VLOOKUP($A138,'Annex 2 EHV charges'!$A:$O,10,FALSE)=0,"",VLOOKUP($A138,'Annex 2 EHV charges'!$A:$O,10,FALSE)),"")</f>
        <v/>
      </c>
      <c r="H138" s="83" t="str">
        <f>IFERROR(IF(VLOOKUP($A138,'Annex 2 EHV charges'!$A:$O,11,FALSE)=0,"",VLOOKUP($A138,'Annex 2 EHV charges'!$A:$O,11,FALSE)),"")</f>
        <v/>
      </c>
    </row>
    <row r="139" spans="1:8" x14ac:dyDescent="0.2">
      <c r="A139" s="76" t="str">
        <f t="array" ref="A139">IFERROR(INDEX('Annex 2 EHV charges'!$A$11:$A$11, MATCH(0, IF(ISBLANK('Annex 2 EHV charges'!$A$11:$A$11),1, COUNTIF(A$4:$A138, 'Annex 2 EHV charges'!$A$11:$A$11)), 0)),"")</f>
        <v/>
      </c>
      <c r="B139" s="76" t="str">
        <f>IF($A139="","",VLOOKUP($A139,'Annex 2 EHV charges'!$A:$O,2,0))</f>
        <v/>
      </c>
      <c r="C139" s="77" t="str">
        <f>IF($A139="","",VLOOKUP($A139,'Annex 2 EHV charges'!$A:$O,3,0))</f>
        <v/>
      </c>
      <c r="D139" s="76" t="str">
        <f>IF($A139="","",VLOOKUP($A139,'Annex 2 EHV charges'!$A:$O,7,0))</f>
        <v/>
      </c>
      <c r="E139" s="81" t="str">
        <f>IFERROR(IF(VLOOKUP($A139,'Annex 2 EHV charges'!$A:$O,8,FALSE)=0,"",VLOOKUP($A139,'Annex 2 EHV charges'!$A:$O,8,FALSE)),"")</f>
        <v/>
      </c>
      <c r="F139" s="82" t="str">
        <f>IFERROR(IF(VLOOKUP($A139,'Annex 2 EHV charges'!$A:$O,9,FALSE)=0,"",VLOOKUP($A139,'Annex 2 EHV charges'!$A:$O,9,FALSE)),"")</f>
        <v/>
      </c>
      <c r="G139" s="83" t="str">
        <f>IFERROR(IF(VLOOKUP($A139,'Annex 2 EHV charges'!$A:$O,10,FALSE)=0,"",VLOOKUP($A139,'Annex 2 EHV charges'!$A:$O,10,FALSE)),"")</f>
        <v/>
      </c>
      <c r="H139" s="83" t="str">
        <f>IFERROR(IF(VLOOKUP($A139,'Annex 2 EHV charges'!$A:$O,11,FALSE)=0,"",VLOOKUP($A139,'Annex 2 EHV charges'!$A:$O,11,FALSE)),"")</f>
        <v/>
      </c>
    </row>
    <row r="140" spans="1:8" x14ac:dyDescent="0.2">
      <c r="A140" s="76" t="str">
        <f t="array" ref="A140">IFERROR(INDEX('Annex 2 EHV charges'!$A$11:$A$11, MATCH(0, IF(ISBLANK('Annex 2 EHV charges'!$A$11:$A$11),1, COUNTIF(A$4:$A139, 'Annex 2 EHV charges'!$A$11:$A$11)), 0)),"")</f>
        <v/>
      </c>
      <c r="B140" s="76" t="str">
        <f>IF($A140="","",VLOOKUP($A140,'Annex 2 EHV charges'!$A:$O,2,0))</f>
        <v/>
      </c>
      <c r="C140" s="77" t="str">
        <f>IF($A140="","",VLOOKUP($A140,'Annex 2 EHV charges'!$A:$O,3,0))</f>
        <v/>
      </c>
      <c r="D140" s="76" t="str">
        <f>IF($A140="","",VLOOKUP($A140,'Annex 2 EHV charges'!$A:$O,7,0))</f>
        <v/>
      </c>
      <c r="E140" s="81" t="str">
        <f>IFERROR(IF(VLOOKUP($A140,'Annex 2 EHV charges'!$A:$O,8,FALSE)=0,"",VLOOKUP($A140,'Annex 2 EHV charges'!$A:$O,8,FALSE)),"")</f>
        <v/>
      </c>
      <c r="F140" s="82" t="str">
        <f>IFERROR(IF(VLOOKUP($A140,'Annex 2 EHV charges'!$A:$O,9,FALSE)=0,"",VLOOKUP($A140,'Annex 2 EHV charges'!$A:$O,9,FALSE)),"")</f>
        <v/>
      </c>
      <c r="G140" s="83" t="str">
        <f>IFERROR(IF(VLOOKUP($A140,'Annex 2 EHV charges'!$A:$O,10,FALSE)=0,"",VLOOKUP($A140,'Annex 2 EHV charges'!$A:$O,10,FALSE)),"")</f>
        <v/>
      </c>
      <c r="H140" s="83" t="str">
        <f>IFERROR(IF(VLOOKUP($A140,'Annex 2 EHV charges'!$A:$O,11,FALSE)=0,"",VLOOKUP($A140,'Annex 2 EHV charges'!$A:$O,11,FALSE)),"")</f>
        <v/>
      </c>
    </row>
    <row r="141" spans="1:8" x14ac:dyDescent="0.2">
      <c r="A141" s="76" t="str">
        <f t="array" ref="A141">IFERROR(INDEX('Annex 2 EHV charges'!$A$11:$A$11, MATCH(0, IF(ISBLANK('Annex 2 EHV charges'!$A$11:$A$11),1, COUNTIF(A$4:$A140, 'Annex 2 EHV charges'!$A$11:$A$11)), 0)),"")</f>
        <v/>
      </c>
      <c r="B141" s="76" t="str">
        <f>IF($A141="","",VLOOKUP($A141,'Annex 2 EHV charges'!$A:$O,2,0))</f>
        <v/>
      </c>
      <c r="C141" s="77" t="str">
        <f>IF($A141="","",VLOOKUP($A141,'Annex 2 EHV charges'!$A:$O,3,0))</f>
        <v/>
      </c>
      <c r="D141" s="76" t="str">
        <f>IF($A141="","",VLOOKUP($A141,'Annex 2 EHV charges'!$A:$O,7,0))</f>
        <v/>
      </c>
      <c r="E141" s="81" t="str">
        <f>IFERROR(IF(VLOOKUP($A141,'Annex 2 EHV charges'!$A:$O,8,FALSE)=0,"",VLOOKUP($A141,'Annex 2 EHV charges'!$A:$O,8,FALSE)),"")</f>
        <v/>
      </c>
      <c r="F141" s="82" t="str">
        <f>IFERROR(IF(VLOOKUP($A141,'Annex 2 EHV charges'!$A:$O,9,FALSE)=0,"",VLOOKUP($A141,'Annex 2 EHV charges'!$A:$O,9,FALSE)),"")</f>
        <v/>
      </c>
      <c r="G141" s="83" t="str">
        <f>IFERROR(IF(VLOOKUP($A141,'Annex 2 EHV charges'!$A:$O,10,FALSE)=0,"",VLOOKUP($A141,'Annex 2 EHV charges'!$A:$O,10,FALSE)),"")</f>
        <v/>
      </c>
      <c r="H141" s="83" t="str">
        <f>IFERROR(IF(VLOOKUP($A141,'Annex 2 EHV charges'!$A:$O,11,FALSE)=0,"",VLOOKUP($A141,'Annex 2 EHV charges'!$A:$O,11,FALSE)),"")</f>
        <v/>
      </c>
    </row>
    <row r="142" spans="1:8" x14ac:dyDescent="0.2">
      <c r="A142" s="76" t="str">
        <f t="array" ref="A142">IFERROR(INDEX('Annex 2 EHV charges'!$A$11:$A$11, MATCH(0, IF(ISBLANK('Annex 2 EHV charges'!$A$11:$A$11),1, COUNTIF(A$4:$A141, 'Annex 2 EHV charges'!$A$11:$A$11)), 0)),"")</f>
        <v/>
      </c>
      <c r="B142" s="76" t="str">
        <f>IF($A142="","",VLOOKUP($A142,'Annex 2 EHV charges'!$A:$O,2,0))</f>
        <v/>
      </c>
      <c r="C142" s="77" t="str">
        <f>IF($A142="","",VLOOKUP($A142,'Annex 2 EHV charges'!$A:$O,3,0))</f>
        <v/>
      </c>
      <c r="D142" s="76" t="str">
        <f>IF($A142="","",VLOOKUP($A142,'Annex 2 EHV charges'!$A:$O,7,0))</f>
        <v/>
      </c>
      <c r="E142" s="81" t="str">
        <f>IFERROR(IF(VLOOKUP($A142,'Annex 2 EHV charges'!$A:$O,8,FALSE)=0,"",VLOOKUP($A142,'Annex 2 EHV charges'!$A:$O,8,FALSE)),"")</f>
        <v/>
      </c>
      <c r="F142" s="82" t="str">
        <f>IFERROR(IF(VLOOKUP($A142,'Annex 2 EHV charges'!$A:$O,9,FALSE)=0,"",VLOOKUP($A142,'Annex 2 EHV charges'!$A:$O,9,FALSE)),"")</f>
        <v/>
      </c>
      <c r="G142" s="83" t="str">
        <f>IFERROR(IF(VLOOKUP($A142,'Annex 2 EHV charges'!$A:$O,10,FALSE)=0,"",VLOOKUP($A142,'Annex 2 EHV charges'!$A:$O,10,FALSE)),"")</f>
        <v/>
      </c>
      <c r="H142" s="83" t="str">
        <f>IFERROR(IF(VLOOKUP($A142,'Annex 2 EHV charges'!$A:$O,11,FALSE)=0,"",VLOOKUP($A142,'Annex 2 EHV charges'!$A:$O,11,FALSE)),"")</f>
        <v/>
      </c>
    </row>
    <row r="143" spans="1:8" x14ac:dyDescent="0.2">
      <c r="A143" s="76" t="str">
        <f t="array" ref="A143">IFERROR(INDEX('Annex 2 EHV charges'!$A$11:$A$11, MATCH(0, IF(ISBLANK('Annex 2 EHV charges'!$A$11:$A$11),1, COUNTIF(A$4:$A142, 'Annex 2 EHV charges'!$A$11:$A$11)), 0)),"")</f>
        <v/>
      </c>
      <c r="B143" s="76" t="str">
        <f>IF($A143="","",VLOOKUP($A143,'Annex 2 EHV charges'!$A:$O,2,0))</f>
        <v/>
      </c>
      <c r="C143" s="77" t="str">
        <f>IF($A143="","",VLOOKUP($A143,'Annex 2 EHV charges'!$A:$O,3,0))</f>
        <v/>
      </c>
      <c r="D143" s="76" t="str">
        <f>IF($A143="","",VLOOKUP($A143,'Annex 2 EHV charges'!$A:$O,7,0))</f>
        <v/>
      </c>
      <c r="E143" s="81" t="str">
        <f>IFERROR(IF(VLOOKUP($A143,'Annex 2 EHV charges'!$A:$O,8,FALSE)=0,"",VLOOKUP($A143,'Annex 2 EHV charges'!$A:$O,8,FALSE)),"")</f>
        <v/>
      </c>
      <c r="F143" s="82" t="str">
        <f>IFERROR(IF(VLOOKUP($A143,'Annex 2 EHV charges'!$A:$O,9,FALSE)=0,"",VLOOKUP($A143,'Annex 2 EHV charges'!$A:$O,9,FALSE)),"")</f>
        <v/>
      </c>
      <c r="G143" s="83" t="str">
        <f>IFERROR(IF(VLOOKUP($A143,'Annex 2 EHV charges'!$A:$O,10,FALSE)=0,"",VLOOKUP($A143,'Annex 2 EHV charges'!$A:$O,10,FALSE)),"")</f>
        <v/>
      </c>
      <c r="H143" s="83" t="str">
        <f>IFERROR(IF(VLOOKUP($A143,'Annex 2 EHV charges'!$A:$O,11,FALSE)=0,"",VLOOKUP($A143,'Annex 2 EHV charges'!$A:$O,11,FALSE)),"")</f>
        <v/>
      </c>
    </row>
    <row r="144" spans="1:8" x14ac:dyDescent="0.2">
      <c r="A144" s="76" t="str">
        <f t="array" ref="A144">IFERROR(INDEX('Annex 2 EHV charges'!$A$11:$A$11, MATCH(0, IF(ISBLANK('Annex 2 EHV charges'!$A$11:$A$11),1, COUNTIF(A$4:$A143, 'Annex 2 EHV charges'!$A$11:$A$11)), 0)),"")</f>
        <v/>
      </c>
      <c r="B144" s="76" t="str">
        <f>IF($A144="","",VLOOKUP($A144,'Annex 2 EHV charges'!$A:$O,2,0))</f>
        <v/>
      </c>
      <c r="C144" s="77" t="str">
        <f>IF($A144="","",VLOOKUP($A144,'Annex 2 EHV charges'!$A:$O,3,0))</f>
        <v/>
      </c>
      <c r="D144" s="76" t="str">
        <f>IF($A144="","",VLOOKUP($A144,'Annex 2 EHV charges'!$A:$O,7,0))</f>
        <v/>
      </c>
      <c r="E144" s="81" t="str">
        <f>IFERROR(IF(VLOOKUP($A144,'Annex 2 EHV charges'!$A:$O,8,FALSE)=0,"",VLOOKUP($A144,'Annex 2 EHV charges'!$A:$O,8,FALSE)),"")</f>
        <v/>
      </c>
      <c r="F144" s="82" t="str">
        <f>IFERROR(IF(VLOOKUP($A144,'Annex 2 EHV charges'!$A:$O,9,FALSE)=0,"",VLOOKUP($A144,'Annex 2 EHV charges'!$A:$O,9,FALSE)),"")</f>
        <v/>
      </c>
      <c r="G144" s="83" t="str">
        <f>IFERROR(IF(VLOOKUP($A144,'Annex 2 EHV charges'!$A:$O,10,FALSE)=0,"",VLOOKUP($A144,'Annex 2 EHV charges'!$A:$O,10,FALSE)),"")</f>
        <v/>
      </c>
      <c r="H144" s="83" t="str">
        <f>IFERROR(IF(VLOOKUP($A144,'Annex 2 EHV charges'!$A:$O,11,FALSE)=0,"",VLOOKUP($A144,'Annex 2 EHV charges'!$A:$O,11,FALSE)),"")</f>
        <v/>
      </c>
    </row>
    <row r="145" spans="1:8" x14ac:dyDescent="0.2">
      <c r="A145" s="76" t="str">
        <f t="array" ref="A145">IFERROR(INDEX('Annex 2 EHV charges'!$A$11:$A$11, MATCH(0, IF(ISBLANK('Annex 2 EHV charges'!$A$11:$A$11),1, COUNTIF(A$4:$A144, 'Annex 2 EHV charges'!$A$11:$A$11)), 0)),"")</f>
        <v/>
      </c>
      <c r="B145" s="76" t="str">
        <f>IF($A145="","",VLOOKUP($A145,'Annex 2 EHV charges'!$A:$O,2,0))</f>
        <v/>
      </c>
      <c r="C145" s="77" t="str">
        <f>IF($A145="","",VLOOKUP($A145,'Annex 2 EHV charges'!$A:$O,3,0))</f>
        <v/>
      </c>
      <c r="D145" s="76" t="str">
        <f>IF($A145="","",VLOOKUP($A145,'Annex 2 EHV charges'!$A:$O,7,0))</f>
        <v/>
      </c>
      <c r="E145" s="81" t="str">
        <f>IFERROR(IF(VLOOKUP($A145,'Annex 2 EHV charges'!$A:$O,8,FALSE)=0,"",VLOOKUP($A145,'Annex 2 EHV charges'!$A:$O,8,FALSE)),"")</f>
        <v/>
      </c>
      <c r="F145" s="82" t="str">
        <f>IFERROR(IF(VLOOKUP($A145,'Annex 2 EHV charges'!$A:$O,9,FALSE)=0,"",VLOOKUP($A145,'Annex 2 EHV charges'!$A:$O,9,FALSE)),"")</f>
        <v/>
      </c>
      <c r="G145" s="83" t="str">
        <f>IFERROR(IF(VLOOKUP($A145,'Annex 2 EHV charges'!$A:$O,10,FALSE)=0,"",VLOOKUP($A145,'Annex 2 EHV charges'!$A:$O,10,FALSE)),"")</f>
        <v/>
      </c>
      <c r="H145" s="83" t="str">
        <f>IFERROR(IF(VLOOKUP($A145,'Annex 2 EHV charges'!$A:$O,11,FALSE)=0,"",VLOOKUP($A145,'Annex 2 EHV charges'!$A:$O,11,FALSE)),"")</f>
        <v/>
      </c>
    </row>
    <row r="146" spans="1:8" x14ac:dyDescent="0.2">
      <c r="A146" s="76" t="str">
        <f t="array" ref="A146">IFERROR(INDEX('Annex 2 EHV charges'!$A$11:$A$11, MATCH(0, IF(ISBLANK('Annex 2 EHV charges'!$A$11:$A$11),1, COUNTIF(A$4:$A145, 'Annex 2 EHV charges'!$A$11:$A$11)), 0)),"")</f>
        <v/>
      </c>
      <c r="B146" s="76" t="str">
        <f>IF($A146="","",VLOOKUP($A146,'Annex 2 EHV charges'!$A:$O,2,0))</f>
        <v/>
      </c>
      <c r="C146" s="77" t="str">
        <f>IF($A146="","",VLOOKUP($A146,'Annex 2 EHV charges'!$A:$O,3,0))</f>
        <v/>
      </c>
      <c r="D146" s="76" t="str">
        <f>IF($A146="","",VLOOKUP($A146,'Annex 2 EHV charges'!$A:$O,7,0))</f>
        <v/>
      </c>
      <c r="E146" s="81" t="str">
        <f>IFERROR(IF(VLOOKUP($A146,'Annex 2 EHV charges'!$A:$O,8,FALSE)=0,"",VLOOKUP($A146,'Annex 2 EHV charges'!$A:$O,8,FALSE)),"")</f>
        <v/>
      </c>
      <c r="F146" s="82" t="str">
        <f>IFERROR(IF(VLOOKUP($A146,'Annex 2 EHV charges'!$A:$O,9,FALSE)=0,"",VLOOKUP($A146,'Annex 2 EHV charges'!$A:$O,9,FALSE)),"")</f>
        <v/>
      </c>
      <c r="G146" s="83" t="str">
        <f>IFERROR(IF(VLOOKUP($A146,'Annex 2 EHV charges'!$A:$O,10,FALSE)=0,"",VLOOKUP($A146,'Annex 2 EHV charges'!$A:$O,10,FALSE)),"")</f>
        <v/>
      </c>
      <c r="H146" s="83" t="str">
        <f>IFERROR(IF(VLOOKUP($A146,'Annex 2 EHV charges'!$A:$O,11,FALSE)=0,"",VLOOKUP($A146,'Annex 2 EHV charges'!$A:$O,11,FALSE)),"")</f>
        <v/>
      </c>
    </row>
    <row r="147" spans="1:8" x14ac:dyDescent="0.2">
      <c r="A147" s="76" t="str">
        <f t="array" ref="A147">IFERROR(INDEX('Annex 2 EHV charges'!$A$11:$A$11, MATCH(0, IF(ISBLANK('Annex 2 EHV charges'!$A$11:$A$11),1, COUNTIF(A$4:$A146, 'Annex 2 EHV charges'!$A$11:$A$11)), 0)),"")</f>
        <v/>
      </c>
      <c r="B147" s="76" t="str">
        <f>IF($A147="","",VLOOKUP($A147,'Annex 2 EHV charges'!$A:$O,2,0))</f>
        <v/>
      </c>
      <c r="C147" s="77" t="str">
        <f>IF($A147="","",VLOOKUP($A147,'Annex 2 EHV charges'!$A:$O,3,0))</f>
        <v/>
      </c>
      <c r="D147" s="76" t="str">
        <f>IF($A147="","",VLOOKUP($A147,'Annex 2 EHV charges'!$A:$O,7,0))</f>
        <v/>
      </c>
      <c r="E147" s="81" t="str">
        <f>IFERROR(IF(VLOOKUP($A147,'Annex 2 EHV charges'!$A:$O,8,FALSE)=0,"",VLOOKUP($A147,'Annex 2 EHV charges'!$A:$O,8,FALSE)),"")</f>
        <v/>
      </c>
      <c r="F147" s="82" t="str">
        <f>IFERROR(IF(VLOOKUP($A147,'Annex 2 EHV charges'!$A:$O,9,FALSE)=0,"",VLOOKUP($A147,'Annex 2 EHV charges'!$A:$O,9,FALSE)),"")</f>
        <v/>
      </c>
      <c r="G147" s="83" t="str">
        <f>IFERROR(IF(VLOOKUP($A147,'Annex 2 EHV charges'!$A:$O,10,FALSE)=0,"",VLOOKUP($A147,'Annex 2 EHV charges'!$A:$O,10,FALSE)),"")</f>
        <v/>
      </c>
      <c r="H147" s="83" t="str">
        <f>IFERROR(IF(VLOOKUP($A147,'Annex 2 EHV charges'!$A:$O,11,FALSE)=0,"",VLOOKUP($A147,'Annex 2 EHV charges'!$A:$O,11,FALSE)),"")</f>
        <v/>
      </c>
    </row>
    <row r="148" spans="1:8" x14ac:dyDescent="0.2">
      <c r="A148" s="76" t="str">
        <f t="array" ref="A148">IFERROR(INDEX('Annex 2 EHV charges'!$A$11:$A$11, MATCH(0, IF(ISBLANK('Annex 2 EHV charges'!$A$11:$A$11),1, COUNTIF(A$4:$A147, 'Annex 2 EHV charges'!$A$11:$A$11)), 0)),"")</f>
        <v/>
      </c>
      <c r="B148" s="76" t="str">
        <f>IF($A148="","",VLOOKUP($A148,'Annex 2 EHV charges'!$A:$O,2,0))</f>
        <v/>
      </c>
      <c r="C148" s="77" t="str">
        <f>IF($A148="","",VLOOKUP($A148,'Annex 2 EHV charges'!$A:$O,3,0))</f>
        <v/>
      </c>
      <c r="D148" s="76" t="str">
        <f>IF($A148="","",VLOOKUP($A148,'Annex 2 EHV charges'!$A:$O,7,0))</f>
        <v/>
      </c>
      <c r="E148" s="81" t="str">
        <f>IFERROR(IF(VLOOKUP($A148,'Annex 2 EHV charges'!$A:$O,8,FALSE)=0,"",VLOOKUP($A148,'Annex 2 EHV charges'!$A:$O,8,FALSE)),"")</f>
        <v/>
      </c>
      <c r="F148" s="82" t="str">
        <f>IFERROR(IF(VLOOKUP($A148,'Annex 2 EHV charges'!$A:$O,9,FALSE)=0,"",VLOOKUP($A148,'Annex 2 EHV charges'!$A:$O,9,FALSE)),"")</f>
        <v/>
      </c>
      <c r="G148" s="83" t="str">
        <f>IFERROR(IF(VLOOKUP($A148,'Annex 2 EHV charges'!$A:$O,10,FALSE)=0,"",VLOOKUP($A148,'Annex 2 EHV charges'!$A:$O,10,FALSE)),"")</f>
        <v/>
      </c>
      <c r="H148" s="83" t="str">
        <f>IFERROR(IF(VLOOKUP($A148,'Annex 2 EHV charges'!$A:$O,11,FALSE)=0,"",VLOOKUP($A148,'Annex 2 EHV charges'!$A:$O,11,FALSE)),"")</f>
        <v/>
      </c>
    </row>
    <row r="149" spans="1:8" x14ac:dyDescent="0.2">
      <c r="A149" s="76" t="str">
        <f t="array" ref="A149">IFERROR(INDEX('Annex 2 EHV charges'!$A$11:$A$11, MATCH(0, IF(ISBLANK('Annex 2 EHV charges'!$A$11:$A$11),1, COUNTIF(A$4:$A148, 'Annex 2 EHV charges'!$A$11:$A$11)), 0)),"")</f>
        <v/>
      </c>
      <c r="B149" s="76" t="str">
        <f>IF($A149="","",VLOOKUP($A149,'Annex 2 EHV charges'!$A:$O,2,0))</f>
        <v/>
      </c>
      <c r="C149" s="77" t="str">
        <f>IF($A149="","",VLOOKUP($A149,'Annex 2 EHV charges'!$A:$O,3,0))</f>
        <v/>
      </c>
      <c r="D149" s="76" t="str">
        <f>IF($A149="","",VLOOKUP($A149,'Annex 2 EHV charges'!$A:$O,7,0))</f>
        <v/>
      </c>
      <c r="E149" s="81" t="str">
        <f>IFERROR(IF(VLOOKUP($A149,'Annex 2 EHV charges'!$A:$O,8,FALSE)=0,"",VLOOKUP($A149,'Annex 2 EHV charges'!$A:$O,8,FALSE)),"")</f>
        <v/>
      </c>
      <c r="F149" s="82" t="str">
        <f>IFERROR(IF(VLOOKUP($A149,'Annex 2 EHV charges'!$A:$O,9,FALSE)=0,"",VLOOKUP($A149,'Annex 2 EHV charges'!$A:$O,9,FALSE)),"")</f>
        <v/>
      </c>
      <c r="G149" s="83" t="str">
        <f>IFERROR(IF(VLOOKUP($A149,'Annex 2 EHV charges'!$A:$O,10,FALSE)=0,"",VLOOKUP($A149,'Annex 2 EHV charges'!$A:$O,10,FALSE)),"")</f>
        <v/>
      </c>
      <c r="H149" s="83" t="str">
        <f>IFERROR(IF(VLOOKUP($A149,'Annex 2 EHV charges'!$A:$O,11,FALSE)=0,"",VLOOKUP($A149,'Annex 2 EHV charges'!$A:$O,11,FALSE)),"")</f>
        <v/>
      </c>
    </row>
    <row r="150" spans="1:8" x14ac:dyDescent="0.2">
      <c r="A150" s="76" t="str">
        <f t="array" ref="A150">IFERROR(INDEX('Annex 2 EHV charges'!$A$11:$A$11, MATCH(0, IF(ISBLANK('Annex 2 EHV charges'!$A$11:$A$11),1, COUNTIF(A$4:$A149, 'Annex 2 EHV charges'!$A$11:$A$11)), 0)),"")</f>
        <v/>
      </c>
      <c r="B150" s="76" t="str">
        <f>IF($A150="","",VLOOKUP($A150,'Annex 2 EHV charges'!$A:$O,2,0))</f>
        <v/>
      </c>
      <c r="C150" s="77" t="str">
        <f>IF($A150="","",VLOOKUP($A150,'Annex 2 EHV charges'!$A:$O,3,0))</f>
        <v/>
      </c>
      <c r="D150" s="76" t="str">
        <f>IF($A150="","",VLOOKUP($A150,'Annex 2 EHV charges'!$A:$O,7,0))</f>
        <v/>
      </c>
      <c r="E150" s="81" t="str">
        <f>IFERROR(IF(VLOOKUP($A150,'Annex 2 EHV charges'!$A:$O,8,FALSE)=0,"",VLOOKUP($A150,'Annex 2 EHV charges'!$A:$O,8,FALSE)),"")</f>
        <v/>
      </c>
      <c r="F150" s="82" t="str">
        <f>IFERROR(IF(VLOOKUP($A150,'Annex 2 EHV charges'!$A:$O,9,FALSE)=0,"",VLOOKUP($A150,'Annex 2 EHV charges'!$A:$O,9,FALSE)),"")</f>
        <v/>
      </c>
      <c r="G150" s="83" t="str">
        <f>IFERROR(IF(VLOOKUP($A150,'Annex 2 EHV charges'!$A:$O,10,FALSE)=0,"",VLOOKUP($A150,'Annex 2 EHV charges'!$A:$O,10,FALSE)),"")</f>
        <v/>
      </c>
      <c r="H150" s="83" t="str">
        <f>IFERROR(IF(VLOOKUP($A150,'Annex 2 EHV charges'!$A:$O,11,FALSE)=0,"",VLOOKUP($A150,'Annex 2 EHV charges'!$A:$O,11,FALSE)),"")</f>
        <v/>
      </c>
    </row>
    <row r="151" spans="1:8" x14ac:dyDescent="0.2">
      <c r="A151" s="76" t="str">
        <f t="array" ref="A151">IFERROR(INDEX('Annex 2 EHV charges'!$A$11:$A$11, MATCH(0, IF(ISBLANK('Annex 2 EHV charges'!$A$11:$A$11),1, COUNTIF(A$4:$A150, 'Annex 2 EHV charges'!$A$11:$A$11)), 0)),"")</f>
        <v/>
      </c>
      <c r="B151" s="76" t="str">
        <f>IF($A151="","",VLOOKUP($A151,'Annex 2 EHV charges'!$A:$O,2,0))</f>
        <v/>
      </c>
      <c r="C151" s="77" t="str">
        <f>IF($A151="","",VLOOKUP($A151,'Annex 2 EHV charges'!$A:$O,3,0))</f>
        <v/>
      </c>
      <c r="D151" s="76" t="str">
        <f>IF($A151="","",VLOOKUP($A151,'Annex 2 EHV charges'!$A:$O,7,0))</f>
        <v/>
      </c>
      <c r="E151" s="81" t="str">
        <f>IFERROR(IF(VLOOKUP($A151,'Annex 2 EHV charges'!$A:$O,8,FALSE)=0,"",VLOOKUP($A151,'Annex 2 EHV charges'!$A:$O,8,FALSE)),"")</f>
        <v/>
      </c>
      <c r="F151" s="82" t="str">
        <f>IFERROR(IF(VLOOKUP($A151,'Annex 2 EHV charges'!$A:$O,9,FALSE)=0,"",VLOOKUP($A151,'Annex 2 EHV charges'!$A:$O,9,FALSE)),"")</f>
        <v/>
      </c>
      <c r="G151" s="83" t="str">
        <f>IFERROR(IF(VLOOKUP($A151,'Annex 2 EHV charges'!$A:$O,10,FALSE)=0,"",VLOOKUP($A151,'Annex 2 EHV charges'!$A:$O,10,FALSE)),"")</f>
        <v/>
      </c>
      <c r="H151" s="83" t="str">
        <f>IFERROR(IF(VLOOKUP($A151,'Annex 2 EHV charges'!$A:$O,11,FALSE)=0,"",VLOOKUP($A151,'Annex 2 EHV charges'!$A:$O,11,FALSE)),"")</f>
        <v/>
      </c>
    </row>
    <row r="152" spans="1:8" x14ac:dyDescent="0.2">
      <c r="A152" s="76" t="str">
        <f t="array" ref="A152">IFERROR(INDEX('Annex 2 EHV charges'!$A$11:$A$11, MATCH(0, IF(ISBLANK('Annex 2 EHV charges'!$A$11:$A$11),1, COUNTIF(A$4:$A151, 'Annex 2 EHV charges'!$A$11:$A$11)), 0)),"")</f>
        <v/>
      </c>
      <c r="B152" s="76" t="str">
        <f>IF($A152="","",VLOOKUP($A152,'Annex 2 EHV charges'!$A:$O,2,0))</f>
        <v/>
      </c>
      <c r="C152" s="77" t="str">
        <f>IF($A152="","",VLOOKUP($A152,'Annex 2 EHV charges'!$A:$O,3,0))</f>
        <v/>
      </c>
      <c r="D152" s="76" t="str">
        <f>IF($A152="","",VLOOKUP($A152,'Annex 2 EHV charges'!$A:$O,7,0))</f>
        <v/>
      </c>
      <c r="E152" s="81" t="str">
        <f>IFERROR(IF(VLOOKUP($A152,'Annex 2 EHV charges'!$A:$O,8,FALSE)=0,"",VLOOKUP($A152,'Annex 2 EHV charges'!$A:$O,8,FALSE)),"")</f>
        <v/>
      </c>
      <c r="F152" s="82" t="str">
        <f>IFERROR(IF(VLOOKUP($A152,'Annex 2 EHV charges'!$A:$O,9,FALSE)=0,"",VLOOKUP($A152,'Annex 2 EHV charges'!$A:$O,9,FALSE)),"")</f>
        <v/>
      </c>
      <c r="G152" s="83" t="str">
        <f>IFERROR(IF(VLOOKUP($A152,'Annex 2 EHV charges'!$A:$O,10,FALSE)=0,"",VLOOKUP($A152,'Annex 2 EHV charges'!$A:$O,10,FALSE)),"")</f>
        <v/>
      </c>
      <c r="H152" s="83" t="str">
        <f>IFERROR(IF(VLOOKUP($A152,'Annex 2 EHV charges'!$A:$O,11,FALSE)=0,"",VLOOKUP($A152,'Annex 2 EHV charges'!$A:$O,11,FALSE)),"")</f>
        <v/>
      </c>
    </row>
    <row r="153" spans="1:8" x14ac:dyDescent="0.2">
      <c r="A153" s="76" t="str">
        <f t="array" ref="A153">IFERROR(INDEX('Annex 2 EHV charges'!$A$11:$A$11, MATCH(0, IF(ISBLANK('Annex 2 EHV charges'!$A$11:$A$11),1, COUNTIF(A$4:$A152, 'Annex 2 EHV charges'!$A$11:$A$11)), 0)),"")</f>
        <v/>
      </c>
      <c r="B153" s="76" t="str">
        <f>IF($A153="","",VLOOKUP($A153,'Annex 2 EHV charges'!$A:$O,2,0))</f>
        <v/>
      </c>
      <c r="C153" s="77" t="str">
        <f>IF($A153="","",VLOOKUP($A153,'Annex 2 EHV charges'!$A:$O,3,0))</f>
        <v/>
      </c>
      <c r="D153" s="76" t="str">
        <f>IF($A153="","",VLOOKUP($A153,'Annex 2 EHV charges'!$A:$O,7,0))</f>
        <v/>
      </c>
      <c r="E153" s="81" t="str">
        <f>IFERROR(IF(VLOOKUP($A153,'Annex 2 EHV charges'!$A:$O,8,FALSE)=0,"",VLOOKUP($A153,'Annex 2 EHV charges'!$A:$O,8,FALSE)),"")</f>
        <v/>
      </c>
      <c r="F153" s="82" t="str">
        <f>IFERROR(IF(VLOOKUP($A153,'Annex 2 EHV charges'!$A:$O,9,FALSE)=0,"",VLOOKUP($A153,'Annex 2 EHV charges'!$A:$O,9,FALSE)),"")</f>
        <v/>
      </c>
      <c r="G153" s="83" t="str">
        <f>IFERROR(IF(VLOOKUP($A153,'Annex 2 EHV charges'!$A:$O,10,FALSE)=0,"",VLOOKUP($A153,'Annex 2 EHV charges'!$A:$O,10,FALSE)),"")</f>
        <v/>
      </c>
      <c r="H153" s="83" t="str">
        <f>IFERROR(IF(VLOOKUP($A153,'Annex 2 EHV charges'!$A:$O,11,FALSE)=0,"",VLOOKUP($A153,'Annex 2 EHV charges'!$A:$O,11,FALSE)),"")</f>
        <v/>
      </c>
    </row>
    <row r="154" spans="1:8" x14ac:dyDescent="0.2">
      <c r="A154" s="76" t="str">
        <f t="array" ref="A154">IFERROR(INDEX('Annex 2 EHV charges'!$A$11:$A$11, MATCH(0, IF(ISBLANK('Annex 2 EHV charges'!$A$11:$A$11),1, COUNTIF(A$4:$A153, 'Annex 2 EHV charges'!$A$11:$A$11)), 0)),"")</f>
        <v/>
      </c>
      <c r="B154" s="76" t="str">
        <f>IF($A154="","",VLOOKUP($A154,'Annex 2 EHV charges'!$A:$O,2,0))</f>
        <v/>
      </c>
      <c r="C154" s="77" t="str">
        <f>IF($A154="","",VLOOKUP($A154,'Annex 2 EHV charges'!$A:$O,3,0))</f>
        <v/>
      </c>
      <c r="D154" s="76" t="str">
        <f>IF($A154="","",VLOOKUP($A154,'Annex 2 EHV charges'!$A:$O,7,0))</f>
        <v/>
      </c>
      <c r="E154" s="81" t="str">
        <f>IFERROR(IF(VLOOKUP($A154,'Annex 2 EHV charges'!$A:$O,8,FALSE)=0,"",VLOOKUP($A154,'Annex 2 EHV charges'!$A:$O,8,FALSE)),"")</f>
        <v/>
      </c>
      <c r="F154" s="82" t="str">
        <f>IFERROR(IF(VLOOKUP($A154,'Annex 2 EHV charges'!$A:$O,9,FALSE)=0,"",VLOOKUP($A154,'Annex 2 EHV charges'!$A:$O,9,FALSE)),"")</f>
        <v/>
      </c>
      <c r="G154" s="83" t="str">
        <f>IFERROR(IF(VLOOKUP($A154,'Annex 2 EHV charges'!$A:$O,10,FALSE)=0,"",VLOOKUP($A154,'Annex 2 EHV charges'!$A:$O,10,FALSE)),"")</f>
        <v/>
      </c>
      <c r="H154" s="83" t="str">
        <f>IFERROR(IF(VLOOKUP($A154,'Annex 2 EHV charges'!$A:$O,11,FALSE)=0,"",VLOOKUP($A154,'Annex 2 EHV charges'!$A:$O,11,FALSE)),"")</f>
        <v/>
      </c>
    </row>
    <row r="155" spans="1:8" x14ac:dyDescent="0.2">
      <c r="A155" s="76" t="str">
        <f t="array" ref="A155">IFERROR(INDEX('Annex 2 EHV charges'!$A$11:$A$11, MATCH(0, IF(ISBLANK('Annex 2 EHV charges'!$A$11:$A$11),1, COUNTIF(A$4:$A154, 'Annex 2 EHV charges'!$A$11:$A$11)), 0)),"")</f>
        <v/>
      </c>
      <c r="B155" s="76" t="str">
        <f>IF($A155="","",VLOOKUP($A155,'Annex 2 EHV charges'!$A:$O,2,0))</f>
        <v/>
      </c>
      <c r="C155" s="77" t="str">
        <f>IF($A155="","",VLOOKUP($A155,'Annex 2 EHV charges'!$A:$O,3,0))</f>
        <v/>
      </c>
      <c r="D155" s="76" t="str">
        <f>IF($A155="","",VLOOKUP($A155,'Annex 2 EHV charges'!$A:$O,7,0))</f>
        <v/>
      </c>
      <c r="E155" s="81" t="str">
        <f>IFERROR(IF(VLOOKUP($A155,'Annex 2 EHV charges'!$A:$O,8,FALSE)=0,"",VLOOKUP($A155,'Annex 2 EHV charges'!$A:$O,8,FALSE)),"")</f>
        <v/>
      </c>
      <c r="F155" s="82" t="str">
        <f>IFERROR(IF(VLOOKUP($A155,'Annex 2 EHV charges'!$A:$O,9,FALSE)=0,"",VLOOKUP($A155,'Annex 2 EHV charges'!$A:$O,9,FALSE)),"")</f>
        <v/>
      </c>
      <c r="G155" s="83" t="str">
        <f>IFERROR(IF(VLOOKUP($A155,'Annex 2 EHV charges'!$A:$O,10,FALSE)=0,"",VLOOKUP($A155,'Annex 2 EHV charges'!$A:$O,10,FALSE)),"")</f>
        <v/>
      </c>
      <c r="H155" s="83" t="str">
        <f>IFERROR(IF(VLOOKUP($A155,'Annex 2 EHV charges'!$A:$O,11,FALSE)=0,"",VLOOKUP($A155,'Annex 2 EHV charges'!$A:$O,11,FALSE)),"")</f>
        <v/>
      </c>
    </row>
    <row r="156" spans="1:8" x14ac:dyDescent="0.2">
      <c r="A156" s="76" t="str">
        <f t="array" ref="A156">IFERROR(INDEX('Annex 2 EHV charges'!$A$11:$A$11, MATCH(0, IF(ISBLANK('Annex 2 EHV charges'!$A$11:$A$11),1, COUNTIF(A$4:$A155, 'Annex 2 EHV charges'!$A$11:$A$11)), 0)),"")</f>
        <v/>
      </c>
      <c r="B156" s="76" t="str">
        <f>IF($A156="","",VLOOKUP($A156,'Annex 2 EHV charges'!$A:$O,2,0))</f>
        <v/>
      </c>
      <c r="C156" s="77" t="str">
        <f>IF($A156="","",VLOOKUP($A156,'Annex 2 EHV charges'!$A:$O,3,0))</f>
        <v/>
      </c>
      <c r="D156" s="76" t="str">
        <f>IF($A156="","",VLOOKUP($A156,'Annex 2 EHV charges'!$A:$O,7,0))</f>
        <v/>
      </c>
      <c r="E156" s="81" t="str">
        <f>IFERROR(IF(VLOOKUP($A156,'Annex 2 EHV charges'!$A:$O,8,FALSE)=0,"",VLOOKUP($A156,'Annex 2 EHV charges'!$A:$O,8,FALSE)),"")</f>
        <v/>
      </c>
      <c r="F156" s="82" t="str">
        <f>IFERROR(IF(VLOOKUP($A156,'Annex 2 EHV charges'!$A:$O,9,FALSE)=0,"",VLOOKUP($A156,'Annex 2 EHV charges'!$A:$O,9,FALSE)),"")</f>
        <v/>
      </c>
      <c r="G156" s="83" t="str">
        <f>IFERROR(IF(VLOOKUP($A156,'Annex 2 EHV charges'!$A:$O,10,FALSE)=0,"",VLOOKUP($A156,'Annex 2 EHV charges'!$A:$O,10,FALSE)),"")</f>
        <v/>
      </c>
      <c r="H156" s="83" t="str">
        <f>IFERROR(IF(VLOOKUP($A156,'Annex 2 EHV charges'!$A:$O,11,FALSE)=0,"",VLOOKUP($A156,'Annex 2 EHV charges'!$A:$O,11,FALSE)),"")</f>
        <v/>
      </c>
    </row>
    <row r="157" spans="1:8" x14ac:dyDescent="0.2">
      <c r="A157" s="76" t="str">
        <f t="array" ref="A157">IFERROR(INDEX('Annex 2 EHV charges'!$A$11:$A$11, MATCH(0, IF(ISBLANK('Annex 2 EHV charges'!$A$11:$A$11),1, COUNTIF(A$4:$A156, 'Annex 2 EHV charges'!$A$11:$A$11)), 0)),"")</f>
        <v/>
      </c>
      <c r="B157" s="76" t="str">
        <f>IF($A157="","",VLOOKUP($A157,'Annex 2 EHV charges'!$A:$O,2,0))</f>
        <v/>
      </c>
      <c r="C157" s="77" t="str">
        <f>IF($A157="","",VLOOKUP($A157,'Annex 2 EHV charges'!$A:$O,3,0))</f>
        <v/>
      </c>
      <c r="D157" s="76" t="str">
        <f>IF($A157="","",VLOOKUP($A157,'Annex 2 EHV charges'!$A:$O,7,0))</f>
        <v/>
      </c>
      <c r="E157" s="81" t="str">
        <f>IFERROR(IF(VLOOKUP($A157,'Annex 2 EHV charges'!$A:$O,8,FALSE)=0,"",VLOOKUP($A157,'Annex 2 EHV charges'!$A:$O,8,FALSE)),"")</f>
        <v/>
      </c>
      <c r="F157" s="82" t="str">
        <f>IFERROR(IF(VLOOKUP($A157,'Annex 2 EHV charges'!$A:$O,9,FALSE)=0,"",VLOOKUP($A157,'Annex 2 EHV charges'!$A:$O,9,FALSE)),"")</f>
        <v/>
      </c>
      <c r="G157" s="83" t="str">
        <f>IFERROR(IF(VLOOKUP($A157,'Annex 2 EHV charges'!$A:$O,10,FALSE)=0,"",VLOOKUP($A157,'Annex 2 EHV charges'!$A:$O,10,FALSE)),"")</f>
        <v/>
      </c>
      <c r="H157" s="83" t="str">
        <f>IFERROR(IF(VLOOKUP($A157,'Annex 2 EHV charges'!$A:$O,11,FALSE)=0,"",VLOOKUP($A157,'Annex 2 EHV charges'!$A:$O,11,FALSE)),"")</f>
        <v/>
      </c>
    </row>
    <row r="158" spans="1:8" x14ac:dyDescent="0.2">
      <c r="A158" s="76" t="str">
        <f t="array" ref="A158">IFERROR(INDEX('Annex 2 EHV charges'!$A$11:$A$11, MATCH(0, IF(ISBLANK('Annex 2 EHV charges'!$A$11:$A$11),1, COUNTIF(A$4:$A157, 'Annex 2 EHV charges'!$A$11:$A$11)), 0)),"")</f>
        <v/>
      </c>
      <c r="B158" s="76" t="str">
        <f>IF($A158="","",VLOOKUP($A158,'Annex 2 EHV charges'!$A:$O,2,0))</f>
        <v/>
      </c>
      <c r="C158" s="77" t="str">
        <f>IF($A158="","",VLOOKUP($A158,'Annex 2 EHV charges'!$A:$O,3,0))</f>
        <v/>
      </c>
      <c r="D158" s="76" t="str">
        <f>IF($A158="","",VLOOKUP($A158,'Annex 2 EHV charges'!$A:$O,7,0))</f>
        <v/>
      </c>
      <c r="E158" s="81" t="str">
        <f>IFERROR(IF(VLOOKUP($A158,'Annex 2 EHV charges'!$A:$O,8,FALSE)=0,"",VLOOKUP($A158,'Annex 2 EHV charges'!$A:$O,8,FALSE)),"")</f>
        <v/>
      </c>
      <c r="F158" s="82" t="str">
        <f>IFERROR(IF(VLOOKUP($A158,'Annex 2 EHV charges'!$A:$O,9,FALSE)=0,"",VLOOKUP($A158,'Annex 2 EHV charges'!$A:$O,9,FALSE)),"")</f>
        <v/>
      </c>
      <c r="G158" s="83" t="str">
        <f>IFERROR(IF(VLOOKUP($A158,'Annex 2 EHV charges'!$A:$O,10,FALSE)=0,"",VLOOKUP($A158,'Annex 2 EHV charges'!$A:$O,10,FALSE)),"")</f>
        <v/>
      </c>
      <c r="H158" s="83" t="str">
        <f>IFERROR(IF(VLOOKUP($A158,'Annex 2 EHV charges'!$A:$O,11,FALSE)=0,"",VLOOKUP($A158,'Annex 2 EHV charges'!$A:$O,11,FALSE)),"")</f>
        <v/>
      </c>
    </row>
    <row r="159" spans="1:8" x14ac:dyDescent="0.2">
      <c r="A159" s="76" t="str">
        <f t="array" ref="A159">IFERROR(INDEX('Annex 2 EHV charges'!$A$11:$A$11, MATCH(0, IF(ISBLANK('Annex 2 EHV charges'!$A$11:$A$11),1, COUNTIF(A$4:$A158, 'Annex 2 EHV charges'!$A$11:$A$11)), 0)),"")</f>
        <v/>
      </c>
      <c r="B159" s="76" t="str">
        <f>IF($A159="","",VLOOKUP($A159,'Annex 2 EHV charges'!$A:$O,2,0))</f>
        <v/>
      </c>
      <c r="C159" s="77" t="str">
        <f>IF($A159="","",VLOOKUP($A159,'Annex 2 EHV charges'!$A:$O,3,0))</f>
        <v/>
      </c>
      <c r="D159" s="76" t="str">
        <f>IF($A159="","",VLOOKUP($A159,'Annex 2 EHV charges'!$A:$O,7,0))</f>
        <v/>
      </c>
      <c r="E159" s="81" t="str">
        <f>IFERROR(IF(VLOOKUP($A159,'Annex 2 EHV charges'!$A:$O,8,FALSE)=0,"",VLOOKUP($A159,'Annex 2 EHV charges'!$A:$O,8,FALSE)),"")</f>
        <v/>
      </c>
      <c r="F159" s="82" t="str">
        <f>IFERROR(IF(VLOOKUP($A159,'Annex 2 EHV charges'!$A:$O,9,FALSE)=0,"",VLOOKUP($A159,'Annex 2 EHV charges'!$A:$O,9,FALSE)),"")</f>
        <v/>
      </c>
      <c r="G159" s="83" t="str">
        <f>IFERROR(IF(VLOOKUP($A159,'Annex 2 EHV charges'!$A:$O,10,FALSE)=0,"",VLOOKUP($A159,'Annex 2 EHV charges'!$A:$O,10,FALSE)),"")</f>
        <v/>
      </c>
      <c r="H159" s="83" t="str">
        <f>IFERROR(IF(VLOOKUP($A159,'Annex 2 EHV charges'!$A:$O,11,FALSE)=0,"",VLOOKUP($A159,'Annex 2 EHV charges'!$A:$O,11,FALSE)),"")</f>
        <v/>
      </c>
    </row>
    <row r="160" spans="1:8" x14ac:dyDescent="0.2">
      <c r="A160" s="76" t="str">
        <f t="array" ref="A160">IFERROR(INDEX('Annex 2 EHV charges'!$A$11:$A$11, MATCH(0, IF(ISBLANK('Annex 2 EHV charges'!$A$11:$A$11),1, COUNTIF(A$4:$A159, 'Annex 2 EHV charges'!$A$11:$A$11)), 0)),"")</f>
        <v/>
      </c>
      <c r="B160" s="76" t="str">
        <f>IF($A160="","",VLOOKUP($A160,'Annex 2 EHV charges'!$A:$O,2,0))</f>
        <v/>
      </c>
      <c r="C160" s="77" t="str">
        <f>IF($A160="","",VLOOKUP($A160,'Annex 2 EHV charges'!$A:$O,3,0))</f>
        <v/>
      </c>
      <c r="D160" s="76" t="str">
        <f>IF($A160="","",VLOOKUP($A160,'Annex 2 EHV charges'!$A:$O,7,0))</f>
        <v/>
      </c>
      <c r="E160" s="81" t="str">
        <f>IFERROR(IF(VLOOKUP($A160,'Annex 2 EHV charges'!$A:$O,8,FALSE)=0,"",VLOOKUP($A160,'Annex 2 EHV charges'!$A:$O,8,FALSE)),"")</f>
        <v/>
      </c>
      <c r="F160" s="82" t="str">
        <f>IFERROR(IF(VLOOKUP($A160,'Annex 2 EHV charges'!$A:$O,9,FALSE)=0,"",VLOOKUP($A160,'Annex 2 EHV charges'!$A:$O,9,FALSE)),"")</f>
        <v/>
      </c>
      <c r="G160" s="83" t="str">
        <f>IFERROR(IF(VLOOKUP($A160,'Annex 2 EHV charges'!$A:$O,10,FALSE)=0,"",VLOOKUP($A160,'Annex 2 EHV charges'!$A:$O,10,FALSE)),"")</f>
        <v/>
      </c>
      <c r="H160" s="83" t="str">
        <f>IFERROR(IF(VLOOKUP($A160,'Annex 2 EHV charges'!$A:$O,11,FALSE)=0,"",VLOOKUP($A160,'Annex 2 EHV charges'!$A:$O,11,FALSE)),"")</f>
        <v/>
      </c>
    </row>
    <row r="161" spans="1:8" x14ac:dyDescent="0.2">
      <c r="A161" s="76" t="str">
        <f t="array" ref="A161">IFERROR(INDEX('Annex 2 EHV charges'!$A$11:$A$11, MATCH(0, IF(ISBLANK('Annex 2 EHV charges'!$A$11:$A$11),1, COUNTIF(A$4:$A160, 'Annex 2 EHV charges'!$A$11:$A$11)), 0)),"")</f>
        <v/>
      </c>
      <c r="B161" s="76" t="str">
        <f>IF($A161="","",VLOOKUP($A161,'Annex 2 EHV charges'!$A:$O,2,0))</f>
        <v/>
      </c>
      <c r="C161" s="77" t="str">
        <f>IF($A161="","",VLOOKUP($A161,'Annex 2 EHV charges'!$A:$O,3,0))</f>
        <v/>
      </c>
      <c r="D161" s="76" t="str">
        <f>IF($A161="","",VLOOKUP($A161,'Annex 2 EHV charges'!$A:$O,7,0))</f>
        <v/>
      </c>
      <c r="E161" s="81" t="str">
        <f>IFERROR(IF(VLOOKUP($A161,'Annex 2 EHV charges'!$A:$O,8,FALSE)=0,"",VLOOKUP($A161,'Annex 2 EHV charges'!$A:$O,8,FALSE)),"")</f>
        <v/>
      </c>
      <c r="F161" s="82" t="str">
        <f>IFERROR(IF(VLOOKUP($A161,'Annex 2 EHV charges'!$A:$O,9,FALSE)=0,"",VLOOKUP($A161,'Annex 2 EHV charges'!$A:$O,9,FALSE)),"")</f>
        <v/>
      </c>
      <c r="G161" s="83" t="str">
        <f>IFERROR(IF(VLOOKUP($A161,'Annex 2 EHV charges'!$A:$O,10,FALSE)=0,"",VLOOKUP($A161,'Annex 2 EHV charges'!$A:$O,10,FALSE)),"")</f>
        <v/>
      </c>
      <c r="H161" s="83" t="str">
        <f>IFERROR(IF(VLOOKUP($A161,'Annex 2 EHV charges'!$A:$O,11,FALSE)=0,"",VLOOKUP($A161,'Annex 2 EHV charges'!$A:$O,11,FALSE)),"")</f>
        <v/>
      </c>
    </row>
    <row r="162" spans="1:8" x14ac:dyDescent="0.2">
      <c r="A162" s="76" t="str">
        <f t="array" ref="A162">IFERROR(INDEX('Annex 2 EHV charges'!$A$11:$A$11, MATCH(0, IF(ISBLANK('Annex 2 EHV charges'!$A$11:$A$11),1, COUNTIF(A$4:$A161, 'Annex 2 EHV charges'!$A$11:$A$11)), 0)),"")</f>
        <v/>
      </c>
      <c r="B162" s="76" t="str">
        <f>IF($A162="","",VLOOKUP($A162,'Annex 2 EHV charges'!$A:$O,2,0))</f>
        <v/>
      </c>
      <c r="C162" s="77" t="str">
        <f>IF($A162="","",VLOOKUP($A162,'Annex 2 EHV charges'!$A:$O,3,0))</f>
        <v/>
      </c>
      <c r="D162" s="76" t="str">
        <f>IF($A162="","",VLOOKUP($A162,'Annex 2 EHV charges'!$A:$O,7,0))</f>
        <v/>
      </c>
      <c r="E162" s="81" t="str">
        <f>IFERROR(IF(VLOOKUP($A162,'Annex 2 EHV charges'!$A:$O,8,FALSE)=0,"",VLOOKUP($A162,'Annex 2 EHV charges'!$A:$O,8,FALSE)),"")</f>
        <v/>
      </c>
      <c r="F162" s="82" t="str">
        <f>IFERROR(IF(VLOOKUP($A162,'Annex 2 EHV charges'!$A:$O,9,FALSE)=0,"",VLOOKUP($A162,'Annex 2 EHV charges'!$A:$O,9,FALSE)),"")</f>
        <v/>
      </c>
      <c r="G162" s="83" t="str">
        <f>IFERROR(IF(VLOOKUP($A162,'Annex 2 EHV charges'!$A:$O,10,FALSE)=0,"",VLOOKUP($A162,'Annex 2 EHV charges'!$A:$O,10,FALSE)),"")</f>
        <v/>
      </c>
      <c r="H162" s="83" t="str">
        <f>IFERROR(IF(VLOOKUP($A162,'Annex 2 EHV charges'!$A:$O,11,FALSE)=0,"",VLOOKUP($A162,'Annex 2 EHV charges'!$A:$O,11,FALSE)),"")</f>
        <v/>
      </c>
    </row>
    <row r="163" spans="1:8" x14ac:dyDescent="0.2">
      <c r="A163" s="76" t="str">
        <f t="array" ref="A163">IFERROR(INDEX('Annex 2 EHV charges'!$A$11:$A$11, MATCH(0, IF(ISBLANK('Annex 2 EHV charges'!$A$11:$A$11),1, COUNTIF(A$4:$A162, 'Annex 2 EHV charges'!$A$11:$A$11)), 0)),"")</f>
        <v/>
      </c>
      <c r="B163" s="76" t="str">
        <f>IF($A163="","",VLOOKUP($A163,'Annex 2 EHV charges'!$A:$O,2,0))</f>
        <v/>
      </c>
      <c r="C163" s="77" t="str">
        <f>IF($A163="","",VLOOKUP($A163,'Annex 2 EHV charges'!$A:$O,3,0))</f>
        <v/>
      </c>
      <c r="D163" s="76" t="str">
        <f>IF($A163="","",VLOOKUP($A163,'Annex 2 EHV charges'!$A:$O,7,0))</f>
        <v/>
      </c>
      <c r="E163" s="81" t="str">
        <f>IFERROR(IF(VLOOKUP($A163,'Annex 2 EHV charges'!$A:$O,8,FALSE)=0,"",VLOOKUP($A163,'Annex 2 EHV charges'!$A:$O,8,FALSE)),"")</f>
        <v/>
      </c>
      <c r="F163" s="82" t="str">
        <f>IFERROR(IF(VLOOKUP($A163,'Annex 2 EHV charges'!$A:$O,9,FALSE)=0,"",VLOOKUP($A163,'Annex 2 EHV charges'!$A:$O,9,FALSE)),"")</f>
        <v/>
      </c>
      <c r="G163" s="83" t="str">
        <f>IFERROR(IF(VLOOKUP($A163,'Annex 2 EHV charges'!$A:$O,10,FALSE)=0,"",VLOOKUP($A163,'Annex 2 EHV charges'!$A:$O,10,FALSE)),"")</f>
        <v/>
      </c>
      <c r="H163" s="83" t="str">
        <f>IFERROR(IF(VLOOKUP($A163,'Annex 2 EHV charges'!$A:$O,11,FALSE)=0,"",VLOOKUP($A163,'Annex 2 EHV charges'!$A:$O,11,FALSE)),"")</f>
        <v/>
      </c>
    </row>
    <row r="164" spans="1:8" x14ac:dyDescent="0.2">
      <c r="A164" s="76" t="str">
        <f t="array" ref="A164">IFERROR(INDEX('Annex 2 EHV charges'!$A$11:$A$11, MATCH(0, IF(ISBLANK('Annex 2 EHV charges'!$A$11:$A$11),1, COUNTIF(A$4:$A163, 'Annex 2 EHV charges'!$A$11:$A$11)), 0)),"")</f>
        <v/>
      </c>
      <c r="B164" s="76" t="str">
        <f>IF($A164="","",VLOOKUP($A164,'Annex 2 EHV charges'!$A:$O,2,0))</f>
        <v/>
      </c>
      <c r="C164" s="77" t="str">
        <f>IF($A164="","",VLOOKUP($A164,'Annex 2 EHV charges'!$A:$O,3,0))</f>
        <v/>
      </c>
      <c r="D164" s="76" t="str">
        <f>IF($A164="","",VLOOKUP($A164,'Annex 2 EHV charges'!$A:$O,7,0))</f>
        <v/>
      </c>
      <c r="E164" s="81" t="str">
        <f>IFERROR(IF(VLOOKUP($A164,'Annex 2 EHV charges'!$A:$O,8,FALSE)=0,"",VLOOKUP($A164,'Annex 2 EHV charges'!$A:$O,8,FALSE)),"")</f>
        <v/>
      </c>
      <c r="F164" s="82" t="str">
        <f>IFERROR(IF(VLOOKUP($A164,'Annex 2 EHV charges'!$A:$O,9,FALSE)=0,"",VLOOKUP($A164,'Annex 2 EHV charges'!$A:$O,9,FALSE)),"")</f>
        <v/>
      </c>
      <c r="G164" s="83" t="str">
        <f>IFERROR(IF(VLOOKUP($A164,'Annex 2 EHV charges'!$A:$O,10,FALSE)=0,"",VLOOKUP($A164,'Annex 2 EHV charges'!$A:$O,10,FALSE)),"")</f>
        <v/>
      </c>
      <c r="H164" s="83" t="str">
        <f>IFERROR(IF(VLOOKUP($A164,'Annex 2 EHV charges'!$A:$O,11,FALSE)=0,"",VLOOKUP($A164,'Annex 2 EHV charges'!$A:$O,11,FALSE)),"")</f>
        <v/>
      </c>
    </row>
    <row r="165" spans="1:8" x14ac:dyDescent="0.2">
      <c r="A165" s="76" t="str">
        <f t="array" ref="A165">IFERROR(INDEX('Annex 2 EHV charges'!$A$11:$A$11, MATCH(0, IF(ISBLANK('Annex 2 EHV charges'!$A$11:$A$11),1, COUNTIF(A$4:$A164, 'Annex 2 EHV charges'!$A$11:$A$11)), 0)),"")</f>
        <v/>
      </c>
      <c r="B165" s="76" t="str">
        <f>IF($A165="","",VLOOKUP($A165,'Annex 2 EHV charges'!$A:$O,2,0))</f>
        <v/>
      </c>
      <c r="C165" s="77" t="str">
        <f>IF($A165="","",VLOOKUP($A165,'Annex 2 EHV charges'!$A:$O,3,0))</f>
        <v/>
      </c>
      <c r="D165" s="76" t="str">
        <f>IF($A165="","",VLOOKUP($A165,'Annex 2 EHV charges'!$A:$O,7,0))</f>
        <v/>
      </c>
      <c r="E165" s="81" t="str">
        <f>IFERROR(IF(VLOOKUP($A165,'Annex 2 EHV charges'!$A:$O,8,FALSE)=0,"",VLOOKUP($A165,'Annex 2 EHV charges'!$A:$O,8,FALSE)),"")</f>
        <v/>
      </c>
      <c r="F165" s="82" t="str">
        <f>IFERROR(IF(VLOOKUP($A165,'Annex 2 EHV charges'!$A:$O,9,FALSE)=0,"",VLOOKUP($A165,'Annex 2 EHV charges'!$A:$O,9,FALSE)),"")</f>
        <v/>
      </c>
      <c r="G165" s="83" t="str">
        <f>IFERROR(IF(VLOOKUP($A165,'Annex 2 EHV charges'!$A:$O,10,FALSE)=0,"",VLOOKUP($A165,'Annex 2 EHV charges'!$A:$O,10,FALSE)),"")</f>
        <v/>
      </c>
      <c r="H165" s="83" t="str">
        <f>IFERROR(IF(VLOOKUP($A165,'Annex 2 EHV charges'!$A:$O,11,FALSE)=0,"",VLOOKUP($A165,'Annex 2 EHV charges'!$A:$O,11,FALSE)),"")</f>
        <v/>
      </c>
    </row>
    <row r="166" spans="1:8" x14ac:dyDescent="0.2">
      <c r="A166" s="76" t="str">
        <f t="array" ref="A166">IFERROR(INDEX('Annex 2 EHV charges'!$A$11:$A$11, MATCH(0, IF(ISBLANK('Annex 2 EHV charges'!$A$11:$A$11),1, COUNTIF(A$4:$A165, 'Annex 2 EHV charges'!$A$11:$A$11)), 0)),"")</f>
        <v/>
      </c>
      <c r="B166" s="76" t="str">
        <f>IF($A166="","",VLOOKUP($A166,'Annex 2 EHV charges'!$A:$O,2,0))</f>
        <v/>
      </c>
      <c r="C166" s="77" t="str">
        <f>IF($A166="","",VLOOKUP($A166,'Annex 2 EHV charges'!$A:$O,3,0))</f>
        <v/>
      </c>
      <c r="D166" s="76" t="str">
        <f>IF($A166="","",VLOOKUP($A166,'Annex 2 EHV charges'!$A:$O,7,0))</f>
        <v/>
      </c>
      <c r="E166" s="81" t="str">
        <f>IFERROR(IF(VLOOKUP($A166,'Annex 2 EHV charges'!$A:$O,8,FALSE)=0,"",VLOOKUP($A166,'Annex 2 EHV charges'!$A:$O,8,FALSE)),"")</f>
        <v/>
      </c>
      <c r="F166" s="82" t="str">
        <f>IFERROR(IF(VLOOKUP($A166,'Annex 2 EHV charges'!$A:$O,9,FALSE)=0,"",VLOOKUP($A166,'Annex 2 EHV charges'!$A:$O,9,FALSE)),"")</f>
        <v/>
      </c>
      <c r="G166" s="83" t="str">
        <f>IFERROR(IF(VLOOKUP($A166,'Annex 2 EHV charges'!$A:$O,10,FALSE)=0,"",VLOOKUP($A166,'Annex 2 EHV charges'!$A:$O,10,FALSE)),"")</f>
        <v/>
      </c>
      <c r="H166" s="83" t="str">
        <f>IFERROR(IF(VLOOKUP($A166,'Annex 2 EHV charges'!$A:$O,11,FALSE)=0,"",VLOOKUP($A166,'Annex 2 EHV charges'!$A:$O,11,FALSE)),"")</f>
        <v/>
      </c>
    </row>
    <row r="167" spans="1:8" x14ac:dyDescent="0.2">
      <c r="A167" s="76" t="str">
        <f t="array" ref="A167">IFERROR(INDEX('Annex 2 EHV charges'!$A$11:$A$11, MATCH(0, IF(ISBLANK('Annex 2 EHV charges'!$A$11:$A$11),1, COUNTIF(A$4:$A166, 'Annex 2 EHV charges'!$A$11:$A$11)), 0)),"")</f>
        <v/>
      </c>
      <c r="B167" s="76" t="str">
        <f>IF($A167="","",VLOOKUP($A167,'Annex 2 EHV charges'!$A:$O,2,0))</f>
        <v/>
      </c>
      <c r="C167" s="77" t="str">
        <f>IF($A167="","",VLOOKUP($A167,'Annex 2 EHV charges'!$A:$O,3,0))</f>
        <v/>
      </c>
      <c r="D167" s="76" t="str">
        <f>IF($A167="","",VLOOKUP($A167,'Annex 2 EHV charges'!$A:$O,7,0))</f>
        <v/>
      </c>
      <c r="E167" s="81" t="str">
        <f>IFERROR(IF(VLOOKUP($A167,'Annex 2 EHV charges'!$A:$O,8,FALSE)=0,"",VLOOKUP($A167,'Annex 2 EHV charges'!$A:$O,8,FALSE)),"")</f>
        <v/>
      </c>
      <c r="F167" s="82" t="str">
        <f>IFERROR(IF(VLOOKUP($A167,'Annex 2 EHV charges'!$A:$O,9,FALSE)=0,"",VLOOKUP($A167,'Annex 2 EHV charges'!$A:$O,9,FALSE)),"")</f>
        <v/>
      </c>
      <c r="G167" s="83" t="str">
        <f>IFERROR(IF(VLOOKUP($A167,'Annex 2 EHV charges'!$A:$O,10,FALSE)=0,"",VLOOKUP($A167,'Annex 2 EHV charges'!$A:$O,10,FALSE)),"")</f>
        <v/>
      </c>
      <c r="H167" s="83" t="str">
        <f>IFERROR(IF(VLOOKUP($A167,'Annex 2 EHV charges'!$A:$O,11,FALSE)=0,"",VLOOKUP($A167,'Annex 2 EHV charges'!$A:$O,11,FALSE)),"")</f>
        <v/>
      </c>
    </row>
    <row r="168" spans="1:8" x14ac:dyDescent="0.2">
      <c r="A168" s="76" t="str">
        <f t="array" ref="A168">IFERROR(INDEX('Annex 2 EHV charges'!$A$11:$A$11, MATCH(0, IF(ISBLANK('Annex 2 EHV charges'!$A$11:$A$11),1, COUNTIF(A$4:$A167, 'Annex 2 EHV charges'!$A$11:$A$11)), 0)),"")</f>
        <v/>
      </c>
      <c r="B168" s="76" t="str">
        <f>IF($A168="","",VLOOKUP($A168,'Annex 2 EHV charges'!$A:$O,2,0))</f>
        <v/>
      </c>
      <c r="C168" s="77" t="str">
        <f>IF($A168="","",VLOOKUP($A168,'Annex 2 EHV charges'!$A:$O,3,0))</f>
        <v/>
      </c>
      <c r="D168" s="76" t="str">
        <f>IF($A168="","",VLOOKUP($A168,'Annex 2 EHV charges'!$A:$O,7,0))</f>
        <v/>
      </c>
      <c r="E168" s="81" t="str">
        <f>IFERROR(IF(VLOOKUP($A168,'Annex 2 EHV charges'!$A:$O,8,FALSE)=0,"",VLOOKUP($A168,'Annex 2 EHV charges'!$A:$O,8,FALSE)),"")</f>
        <v/>
      </c>
      <c r="F168" s="82" t="str">
        <f>IFERROR(IF(VLOOKUP($A168,'Annex 2 EHV charges'!$A:$O,9,FALSE)=0,"",VLOOKUP($A168,'Annex 2 EHV charges'!$A:$O,9,FALSE)),"")</f>
        <v/>
      </c>
      <c r="G168" s="83" t="str">
        <f>IFERROR(IF(VLOOKUP($A168,'Annex 2 EHV charges'!$A:$O,10,FALSE)=0,"",VLOOKUP($A168,'Annex 2 EHV charges'!$A:$O,10,FALSE)),"")</f>
        <v/>
      </c>
      <c r="H168" s="83" t="str">
        <f>IFERROR(IF(VLOOKUP($A168,'Annex 2 EHV charges'!$A:$O,11,FALSE)=0,"",VLOOKUP($A168,'Annex 2 EHV charges'!$A:$O,11,FALSE)),"")</f>
        <v/>
      </c>
    </row>
    <row r="169" spans="1:8" x14ac:dyDescent="0.2">
      <c r="A169" s="76" t="str">
        <f t="array" ref="A169">IFERROR(INDEX('Annex 2 EHV charges'!$A$11:$A$11, MATCH(0, IF(ISBLANK('Annex 2 EHV charges'!$A$11:$A$11),1, COUNTIF(A$4:$A168, 'Annex 2 EHV charges'!$A$11:$A$11)), 0)),"")</f>
        <v/>
      </c>
      <c r="B169" s="76" t="str">
        <f>IF($A169="","",VLOOKUP($A169,'Annex 2 EHV charges'!$A:$O,2,0))</f>
        <v/>
      </c>
      <c r="C169" s="77" t="str">
        <f>IF($A169="","",VLOOKUP($A169,'Annex 2 EHV charges'!$A:$O,3,0))</f>
        <v/>
      </c>
      <c r="D169" s="76" t="str">
        <f>IF($A169="","",VLOOKUP($A169,'Annex 2 EHV charges'!$A:$O,7,0))</f>
        <v/>
      </c>
      <c r="E169" s="81" t="str">
        <f>IFERROR(IF(VLOOKUP($A169,'Annex 2 EHV charges'!$A:$O,8,FALSE)=0,"",VLOOKUP($A169,'Annex 2 EHV charges'!$A:$O,8,FALSE)),"")</f>
        <v/>
      </c>
      <c r="F169" s="82" t="str">
        <f>IFERROR(IF(VLOOKUP($A169,'Annex 2 EHV charges'!$A:$O,9,FALSE)=0,"",VLOOKUP($A169,'Annex 2 EHV charges'!$A:$O,9,FALSE)),"")</f>
        <v/>
      </c>
      <c r="G169" s="83" t="str">
        <f>IFERROR(IF(VLOOKUP($A169,'Annex 2 EHV charges'!$A:$O,10,FALSE)=0,"",VLOOKUP($A169,'Annex 2 EHV charges'!$A:$O,10,FALSE)),"")</f>
        <v/>
      </c>
      <c r="H169" s="83" t="str">
        <f>IFERROR(IF(VLOOKUP($A169,'Annex 2 EHV charges'!$A:$O,11,FALSE)=0,"",VLOOKUP($A169,'Annex 2 EHV charges'!$A:$O,11,FALSE)),"")</f>
        <v/>
      </c>
    </row>
    <row r="170" spans="1:8" x14ac:dyDescent="0.2">
      <c r="A170" s="76" t="str">
        <f t="array" ref="A170">IFERROR(INDEX('Annex 2 EHV charges'!$A$11:$A$11, MATCH(0, IF(ISBLANK('Annex 2 EHV charges'!$A$11:$A$11),1, COUNTIF(A$4:$A169, 'Annex 2 EHV charges'!$A$11:$A$11)), 0)),"")</f>
        <v/>
      </c>
      <c r="B170" s="76" t="str">
        <f>IF($A170="","",VLOOKUP($A170,'Annex 2 EHV charges'!$A:$O,2,0))</f>
        <v/>
      </c>
      <c r="C170" s="77" t="str">
        <f>IF($A170="","",VLOOKUP($A170,'Annex 2 EHV charges'!$A:$O,3,0))</f>
        <v/>
      </c>
      <c r="D170" s="76" t="str">
        <f>IF($A170="","",VLOOKUP($A170,'Annex 2 EHV charges'!$A:$O,7,0))</f>
        <v/>
      </c>
      <c r="E170" s="81" t="str">
        <f>IFERROR(IF(VLOOKUP($A170,'Annex 2 EHV charges'!$A:$O,8,FALSE)=0,"",VLOOKUP($A170,'Annex 2 EHV charges'!$A:$O,8,FALSE)),"")</f>
        <v/>
      </c>
      <c r="F170" s="82" t="str">
        <f>IFERROR(IF(VLOOKUP($A170,'Annex 2 EHV charges'!$A:$O,9,FALSE)=0,"",VLOOKUP($A170,'Annex 2 EHV charges'!$A:$O,9,FALSE)),"")</f>
        <v/>
      </c>
      <c r="G170" s="83" t="str">
        <f>IFERROR(IF(VLOOKUP($A170,'Annex 2 EHV charges'!$A:$O,10,FALSE)=0,"",VLOOKUP($A170,'Annex 2 EHV charges'!$A:$O,10,FALSE)),"")</f>
        <v/>
      </c>
      <c r="H170" s="83" t="str">
        <f>IFERROR(IF(VLOOKUP($A170,'Annex 2 EHV charges'!$A:$O,11,FALSE)=0,"",VLOOKUP($A170,'Annex 2 EHV charges'!$A:$O,11,FALSE)),"")</f>
        <v/>
      </c>
    </row>
    <row r="171" spans="1:8" x14ac:dyDescent="0.2">
      <c r="A171" s="76" t="str">
        <f t="array" ref="A171">IFERROR(INDEX('Annex 2 EHV charges'!$A$11:$A$11, MATCH(0, IF(ISBLANK('Annex 2 EHV charges'!$A$11:$A$11),1, COUNTIF(A$4:$A170, 'Annex 2 EHV charges'!$A$11:$A$11)), 0)),"")</f>
        <v/>
      </c>
      <c r="B171" s="76" t="str">
        <f>IF($A171="","",VLOOKUP($A171,'Annex 2 EHV charges'!$A:$O,2,0))</f>
        <v/>
      </c>
      <c r="C171" s="77" t="str">
        <f>IF($A171="","",VLOOKUP($A171,'Annex 2 EHV charges'!$A:$O,3,0))</f>
        <v/>
      </c>
      <c r="D171" s="76" t="str">
        <f>IF($A171="","",VLOOKUP($A171,'Annex 2 EHV charges'!$A:$O,7,0))</f>
        <v/>
      </c>
      <c r="E171" s="81" t="str">
        <f>IFERROR(IF(VLOOKUP($A171,'Annex 2 EHV charges'!$A:$O,8,FALSE)=0,"",VLOOKUP($A171,'Annex 2 EHV charges'!$A:$O,8,FALSE)),"")</f>
        <v/>
      </c>
      <c r="F171" s="82" t="str">
        <f>IFERROR(IF(VLOOKUP($A171,'Annex 2 EHV charges'!$A:$O,9,FALSE)=0,"",VLOOKUP($A171,'Annex 2 EHV charges'!$A:$O,9,FALSE)),"")</f>
        <v/>
      </c>
      <c r="G171" s="83" t="str">
        <f>IFERROR(IF(VLOOKUP($A171,'Annex 2 EHV charges'!$A:$O,10,FALSE)=0,"",VLOOKUP($A171,'Annex 2 EHV charges'!$A:$O,10,FALSE)),"")</f>
        <v/>
      </c>
      <c r="H171" s="83" t="str">
        <f>IFERROR(IF(VLOOKUP($A171,'Annex 2 EHV charges'!$A:$O,11,FALSE)=0,"",VLOOKUP($A171,'Annex 2 EHV charges'!$A:$O,11,FALSE)),"")</f>
        <v/>
      </c>
    </row>
    <row r="172" spans="1:8" x14ac:dyDescent="0.2">
      <c r="A172" s="76" t="str">
        <f t="array" ref="A172">IFERROR(INDEX('Annex 2 EHV charges'!$A$11:$A$11, MATCH(0, IF(ISBLANK('Annex 2 EHV charges'!$A$11:$A$11),1, COUNTIF(A$4:$A171, 'Annex 2 EHV charges'!$A$11:$A$11)), 0)),"")</f>
        <v/>
      </c>
      <c r="B172" s="76" t="str">
        <f>IF($A172="","",VLOOKUP($A172,'Annex 2 EHV charges'!$A:$O,2,0))</f>
        <v/>
      </c>
      <c r="C172" s="77" t="str">
        <f>IF($A172="","",VLOOKUP($A172,'Annex 2 EHV charges'!$A:$O,3,0))</f>
        <v/>
      </c>
      <c r="D172" s="76" t="str">
        <f>IF($A172="","",VLOOKUP($A172,'Annex 2 EHV charges'!$A:$O,7,0))</f>
        <v/>
      </c>
      <c r="E172" s="81" t="str">
        <f>IFERROR(IF(VLOOKUP($A172,'Annex 2 EHV charges'!$A:$O,8,FALSE)=0,"",VLOOKUP($A172,'Annex 2 EHV charges'!$A:$O,8,FALSE)),"")</f>
        <v/>
      </c>
      <c r="F172" s="82" t="str">
        <f>IFERROR(IF(VLOOKUP($A172,'Annex 2 EHV charges'!$A:$O,9,FALSE)=0,"",VLOOKUP($A172,'Annex 2 EHV charges'!$A:$O,9,FALSE)),"")</f>
        <v/>
      </c>
      <c r="G172" s="83" t="str">
        <f>IFERROR(IF(VLOOKUP($A172,'Annex 2 EHV charges'!$A:$O,10,FALSE)=0,"",VLOOKUP($A172,'Annex 2 EHV charges'!$A:$O,10,FALSE)),"")</f>
        <v/>
      </c>
      <c r="H172" s="83" t="str">
        <f>IFERROR(IF(VLOOKUP($A172,'Annex 2 EHV charges'!$A:$O,11,FALSE)=0,"",VLOOKUP($A172,'Annex 2 EHV charges'!$A:$O,11,FALSE)),"")</f>
        <v/>
      </c>
    </row>
    <row r="173" spans="1:8" x14ac:dyDescent="0.2">
      <c r="A173" s="76" t="str">
        <f t="array" ref="A173">IFERROR(INDEX('Annex 2 EHV charges'!$A$11:$A$11, MATCH(0, IF(ISBLANK('Annex 2 EHV charges'!$A$11:$A$11),1, COUNTIF(A$4:$A172, 'Annex 2 EHV charges'!$A$11:$A$11)), 0)),"")</f>
        <v/>
      </c>
      <c r="B173" s="76" t="str">
        <f>IF($A173="","",VLOOKUP($A173,'Annex 2 EHV charges'!$A:$O,2,0))</f>
        <v/>
      </c>
      <c r="C173" s="77" t="str">
        <f>IF($A173="","",VLOOKUP($A173,'Annex 2 EHV charges'!$A:$O,3,0))</f>
        <v/>
      </c>
      <c r="D173" s="76" t="str">
        <f>IF($A173="","",VLOOKUP($A173,'Annex 2 EHV charges'!$A:$O,7,0))</f>
        <v/>
      </c>
      <c r="E173" s="81" t="str">
        <f>IFERROR(IF(VLOOKUP($A173,'Annex 2 EHV charges'!$A:$O,8,FALSE)=0,"",VLOOKUP($A173,'Annex 2 EHV charges'!$A:$O,8,FALSE)),"")</f>
        <v/>
      </c>
      <c r="F173" s="82" t="str">
        <f>IFERROR(IF(VLOOKUP($A173,'Annex 2 EHV charges'!$A:$O,9,FALSE)=0,"",VLOOKUP($A173,'Annex 2 EHV charges'!$A:$O,9,FALSE)),"")</f>
        <v/>
      </c>
      <c r="G173" s="83" t="str">
        <f>IFERROR(IF(VLOOKUP($A173,'Annex 2 EHV charges'!$A:$O,10,FALSE)=0,"",VLOOKUP($A173,'Annex 2 EHV charges'!$A:$O,10,FALSE)),"")</f>
        <v/>
      </c>
      <c r="H173" s="83" t="str">
        <f>IFERROR(IF(VLOOKUP($A173,'Annex 2 EHV charges'!$A:$O,11,FALSE)=0,"",VLOOKUP($A173,'Annex 2 EHV charges'!$A:$O,11,FALSE)),"")</f>
        <v/>
      </c>
    </row>
    <row r="174" spans="1:8" x14ac:dyDescent="0.2">
      <c r="A174" s="76" t="str">
        <f t="array" ref="A174">IFERROR(INDEX('Annex 2 EHV charges'!$A$11:$A$11, MATCH(0, IF(ISBLANK('Annex 2 EHV charges'!$A$11:$A$11),1, COUNTIF(A$4:$A173, 'Annex 2 EHV charges'!$A$11:$A$11)), 0)),"")</f>
        <v/>
      </c>
      <c r="B174" s="76" t="str">
        <f>IF($A174="","",VLOOKUP($A174,'Annex 2 EHV charges'!$A:$O,2,0))</f>
        <v/>
      </c>
      <c r="C174" s="77" t="str">
        <f>IF($A174="","",VLOOKUP($A174,'Annex 2 EHV charges'!$A:$O,3,0))</f>
        <v/>
      </c>
      <c r="D174" s="76" t="str">
        <f>IF($A174="","",VLOOKUP($A174,'Annex 2 EHV charges'!$A:$O,7,0))</f>
        <v/>
      </c>
      <c r="E174" s="81" t="str">
        <f>IFERROR(IF(VLOOKUP($A174,'Annex 2 EHV charges'!$A:$O,8,FALSE)=0,"",VLOOKUP($A174,'Annex 2 EHV charges'!$A:$O,8,FALSE)),"")</f>
        <v/>
      </c>
      <c r="F174" s="82" t="str">
        <f>IFERROR(IF(VLOOKUP($A174,'Annex 2 EHV charges'!$A:$O,9,FALSE)=0,"",VLOOKUP($A174,'Annex 2 EHV charges'!$A:$O,9,FALSE)),"")</f>
        <v/>
      </c>
      <c r="G174" s="83" t="str">
        <f>IFERROR(IF(VLOOKUP($A174,'Annex 2 EHV charges'!$A:$O,10,FALSE)=0,"",VLOOKUP($A174,'Annex 2 EHV charges'!$A:$O,10,FALSE)),"")</f>
        <v/>
      </c>
      <c r="H174" s="83" t="str">
        <f>IFERROR(IF(VLOOKUP($A174,'Annex 2 EHV charges'!$A:$O,11,FALSE)=0,"",VLOOKUP($A174,'Annex 2 EHV charges'!$A:$O,11,FALSE)),"")</f>
        <v/>
      </c>
    </row>
    <row r="175" spans="1:8" x14ac:dyDescent="0.2">
      <c r="A175" s="76" t="str">
        <f t="array" ref="A175">IFERROR(INDEX('Annex 2 EHV charges'!$A$11:$A$11, MATCH(0, IF(ISBLANK('Annex 2 EHV charges'!$A$11:$A$11),1, COUNTIF(A$4:$A174, 'Annex 2 EHV charges'!$A$11:$A$11)), 0)),"")</f>
        <v/>
      </c>
      <c r="B175" s="76" t="str">
        <f>IF($A175="","",VLOOKUP($A175,'Annex 2 EHV charges'!$A:$O,2,0))</f>
        <v/>
      </c>
      <c r="C175" s="77" t="str">
        <f>IF($A175="","",VLOOKUP($A175,'Annex 2 EHV charges'!$A:$O,3,0))</f>
        <v/>
      </c>
      <c r="D175" s="76" t="str">
        <f>IF($A175="","",VLOOKUP($A175,'Annex 2 EHV charges'!$A:$O,7,0))</f>
        <v/>
      </c>
      <c r="E175" s="81" t="str">
        <f>IFERROR(IF(VLOOKUP($A175,'Annex 2 EHV charges'!$A:$O,8,FALSE)=0,"",VLOOKUP($A175,'Annex 2 EHV charges'!$A:$O,8,FALSE)),"")</f>
        <v/>
      </c>
      <c r="F175" s="82" t="str">
        <f>IFERROR(IF(VLOOKUP($A175,'Annex 2 EHV charges'!$A:$O,9,FALSE)=0,"",VLOOKUP($A175,'Annex 2 EHV charges'!$A:$O,9,FALSE)),"")</f>
        <v/>
      </c>
      <c r="G175" s="83" t="str">
        <f>IFERROR(IF(VLOOKUP($A175,'Annex 2 EHV charges'!$A:$O,10,FALSE)=0,"",VLOOKUP($A175,'Annex 2 EHV charges'!$A:$O,10,FALSE)),"")</f>
        <v/>
      </c>
      <c r="H175" s="83" t="str">
        <f>IFERROR(IF(VLOOKUP($A175,'Annex 2 EHV charges'!$A:$O,11,FALSE)=0,"",VLOOKUP($A175,'Annex 2 EHV charges'!$A:$O,11,FALSE)),"")</f>
        <v/>
      </c>
    </row>
    <row r="176" spans="1:8" x14ac:dyDescent="0.2">
      <c r="A176" s="76" t="str">
        <f t="array" ref="A176">IFERROR(INDEX('Annex 2 EHV charges'!$A$11:$A$11, MATCH(0, IF(ISBLANK('Annex 2 EHV charges'!$A$11:$A$11),1, COUNTIF(A$4:$A175, 'Annex 2 EHV charges'!$A$11:$A$11)), 0)),"")</f>
        <v/>
      </c>
      <c r="B176" s="76" t="str">
        <f>IF($A176="","",VLOOKUP($A176,'Annex 2 EHV charges'!$A:$O,2,0))</f>
        <v/>
      </c>
      <c r="C176" s="77" t="str">
        <f>IF($A176="","",VLOOKUP($A176,'Annex 2 EHV charges'!$A:$O,3,0))</f>
        <v/>
      </c>
      <c r="D176" s="76" t="str">
        <f>IF($A176="","",VLOOKUP($A176,'Annex 2 EHV charges'!$A:$O,7,0))</f>
        <v/>
      </c>
      <c r="E176" s="81" t="str">
        <f>IFERROR(IF(VLOOKUP($A176,'Annex 2 EHV charges'!$A:$O,8,FALSE)=0,"",VLOOKUP($A176,'Annex 2 EHV charges'!$A:$O,8,FALSE)),"")</f>
        <v/>
      </c>
      <c r="F176" s="82" t="str">
        <f>IFERROR(IF(VLOOKUP($A176,'Annex 2 EHV charges'!$A:$O,9,FALSE)=0,"",VLOOKUP($A176,'Annex 2 EHV charges'!$A:$O,9,FALSE)),"")</f>
        <v/>
      </c>
      <c r="G176" s="83" t="str">
        <f>IFERROR(IF(VLOOKUP($A176,'Annex 2 EHV charges'!$A:$O,10,FALSE)=0,"",VLOOKUP($A176,'Annex 2 EHV charges'!$A:$O,10,FALSE)),"")</f>
        <v/>
      </c>
      <c r="H176" s="83" t="str">
        <f>IFERROR(IF(VLOOKUP($A176,'Annex 2 EHV charges'!$A:$O,11,FALSE)=0,"",VLOOKUP($A176,'Annex 2 EHV charges'!$A:$O,11,FALSE)),"")</f>
        <v/>
      </c>
    </row>
    <row r="177" spans="1:8" x14ac:dyDescent="0.2">
      <c r="A177" s="76" t="str">
        <f t="array" ref="A177">IFERROR(INDEX('Annex 2 EHV charges'!$A$11:$A$11, MATCH(0, IF(ISBLANK('Annex 2 EHV charges'!$A$11:$A$11),1, COUNTIF(A$4:$A176, 'Annex 2 EHV charges'!$A$11:$A$11)), 0)),"")</f>
        <v/>
      </c>
      <c r="B177" s="76" t="str">
        <f>IF($A177="","",VLOOKUP($A177,'Annex 2 EHV charges'!$A:$O,2,0))</f>
        <v/>
      </c>
      <c r="C177" s="77" t="str">
        <f>IF($A177="","",VLOOKUP($A177,'Annex 2 EHV charges'!$A:$O,3,0))</f>
        <v/>
      </c>
      <c r="D177" s="76" t="str">
        <f>IF($A177="","",VLOOKUP($A177,'Annex 2 EHV charges'!$A:$O,7,0))</f>
        <v/>
      </c>
      <c r="E177" s="81" t="str">
        <f>IFERROR(IF(VLOOKUP($A177,'Annex 2 EHV charges'!$A:$O,8,FALSE)=0,"",VLOOKUP($A177,'Annex 2 EHV charges'!$A:$O,8,FALSE)),"")</f>
        <v/>
      </c>
      <c r="F177" s="82" t="str">
        <f>IFERROR(IF(VLOOKUP($A177,'Annex 2 EHV charges'!$A:$O,9,FALSE)=0,"",VLOOKUP($A177,'Annex 2 EHV charges'!$A:$O,9,FALSE)),"")</f>
        <v/>
      </c>
      <c r="G177" s="83" t="str">
        <f>IFERROR(IF(VLOOKUP($A177,'Annex 2 EHV charges'!$A:$O,10,FALSE)=0,"",VLOOKUP($A177,'Annex 2 EHV charges'!$A:$O,10,FALSE)),"")</f>
        <v/>
      </c>
      <c r="H177" s="83" t="str">
        <f>IFERROR(IF(VLOOKUP($A177,'Annex 2 EHV charges'!$A:$O,11,FALSE)=0,"",VLOOKUP($A177,'Annex 2 EHV charges'!$A:$O,11,FALSE)),"")</f>
        <v/>
      </c>
    </row>
    <row r="178" spans="1:8" x14ac:dyDescent="0.2">
      <c r="A178" s="76" t="str">
        <f t="array" ref="A178">IFERROR(INDEX('Annex 2 EHV charges'!$A$11:$A$11, MATCH(0, IF(ISBLANK('Annex 2 EHV charges'!$A$11:$A$11),1, COUNTIF(A$4:$A177, 'Annex 2 EHV charges'!$A$11:$A$11)), 0)),"")</f>
        <v/>
      </c>
      <c r="B178" s="76" t="str">
        <f>IF($A178="","",VLOOKUP($A178,'Annex 2 EHV charges'!$A:$O,2,0))</f>
        <v/>
      </c>
      <c r="C178" s="77" t="str">
        <f>IF($A178="","",VLOOKUP($A178,'Annex 2 EHV charges'!$A:$O,3,0))</f>
        <v/>
      </c>
      <c r="D178" s="76" t="str">
        <f>IF($A178="","",VLOOKUP($A178,'Annex 2 EHV charges'!$A:$O,7,0))</f>
        <v/>
      </c>
      <c r="E178" s="81" t="str">
        <f>IFERROR(IF(VLOOKUP($A178,'Annex 2 EHV charges'!$A:$O,8,FALSE)=0,"",VLOOKUP($A178,'Annex 2 EHV charges'!$A:$O,8,FALSE)),"")</f>
        <v/>
      </c>
      <c r="F178" s="82" t="str">
        <f>IFERROR(IF(VLOOKUP($A178,'Annex 2 EHV charges'!$A:$O,9,FALSE)=0,"",VLOOKUP($A178,'Annex 2 EHV charges'!$A:$O,9,FALSE)),"")</f>
        <v/>
      </c>
      <c r="G178" s="83" t="str">
        <f>IFERROR(IF(VLOOKUP($A178,'Annex 2 EHV charges'!$A:$O,10,FALSE)=0,"",VLOOKUP($A178,'Annex 2 EHV charges'!$A:$O,10,FALSE)),"")</f>
        <v/>
      </c>
      <c r="H178" s="83" t="str">
        <f>IFERROR(IF(VLOOKUP($A178,'Annex 2 EHV charges'!$A:$O,11,FALSE)=0,"",VLOOKUP($A178,'Annex 2 EHV charges'!$A:$O,11,FALSE)),"")</f>
        <v/>
      </c>
    </row>
    <row r="179" spans="1:8" x14ac:dyDescent="0.2">
      <c r="A179" s="76" t="str">
        <f t="array" ref="A179">IFERROR(INDEX('Annex 2 EHV charges'!$A$11:$A$11, MATCH(0, IF(ISBLANK('Annex 2 EHV charges'!$A$11:$A$11),1, COUNTIF(A$4:$A178, 'Annex 2 EHV charges'!$A$11:$A$11)), 0)),"")</f>
        <v/>
      </c>
      <c r="B179" s="76" t="str">
        <f>IF($A179="","",VLOOKUP($A179,'Annex 2 EHV charges'!$A:$O,2,0))</f>
        <v/>
      </c>
      <c r="C179" s="77" t="str">
        <f>IF($A179="","",VLOOKUP($A179,'Annex 2 EHV charges'!$A:$O,3,0))</f>
        <v/>
      </c>
      <c r="D179" s="76" t="str">
        <f>IF($A179="","",VLOOKUP($A179,'Annex 2 EHV charges'!$A:$O,7,0))</f>
        <v/>
      </c>
      <c r="E179" s="81" t="str">
        <f>IFERROR(IF(VLOOKUP($A179,'Annex 2 EHV charges'!$A:$O,8,FALSE)=0,"",VLOOKUP($A179,'Annex 2 EHV charges'!$A:$O,8,FALSE)),"")</f>
        <v/>
      </c>
      <c r="F179" s="82" t="str">
        <f>IFERROR(IF(VLOOKUP($A179,'Annex 2 EHV charges'!$A:$O,9,FALSE)=0,"",VLOOKUP($A179,'Annex 2 EHV charges'!$A:$O,9,FALSE)),"")</f>
        <v/>
      </c>
      <c r="G179" s="83" t="str">
        <f>IFERROR(IF(VLOOKUP($A179,'Annex 2 EHV charges'!$A:$O,10,FALSE)=0,"",VLOOKUP($A179,'Annex 2 EHV charges'!$A:$O,10,FALSE)),"")</f>
        <v/>
      </c>
      <c r="H179" s="83" t="str">
        <f>IFERROR(IF(VLOOKUP($A179,'Annex 2 EHV charges'!$A:$O,11,FALSE)=0,"",VLOOKUP($A179,'Annex 2 EHV charges'!$A:$O,11,FALSE)),"")</f>
        <v/>
      </c>
    </row>
    <row r="180" spans="1:8" x14ac:dyDescent="0.2">
      <c r="A180" s="76" t="str">
        <f t="array" ref="A180">IFERROR(INDEX('Annex 2 EHV charges'!$A$11:$A$11, MATCH(0, IF(ISBLANK('Annex 2 EHV charges'!$A$11:$A$11),1, COUNTIF(A$4:$A179, 'Annex 2 EHV charges'!$A$11:$A$11)), 0)),"")</f>
        <v/>
      </c>
      <c r="B180" s="76" t="str">
        <f>IF($A180="","",VLOOKUP($A180,'Annex 2 EHV charges'!$A:$O,2,0))</f>
        <v/>
      </c>
      <c r="C180" s="77" t="str">
        <f>IF($A180="","",VLOOKUP($A180,'Annex 2 EHV charges'!$A:$O,3,0))</f>
        <v/>
      </c>
      <c r="D180" s="76" t="str">
        <f>IF($A180="","",VLOOKUP($A180,'Annex 2 EHV charges'!$A:$O,7,0))</f>
        <v/>
      </c>
      <c r="E180" s="81" t="str">
        <f>IFERROR(IF(VLOOKUP($A180,'Annex 2 EHV charges'!$A:$O,8,FALSE)=0,"",VLOOKUP($A180,'Annex 2 EHV charges'!$A:$O,8,FALSE)),"")</f>
        <v/>
      </c>
      <c r="F180" s="82" t="str">
        <f>IFERROR(IF(VLOOKUP($A180,'Annex 2 EHV charges'!$A:$O,9,FALSE)=0,"",VLOOKUP($A180,'Annex 2 EHV charges'!$A:$O,9,FALSE)),"")</f>
        <v/>
      </c>
      <c r="G180" s="83" t="str">
        <f>IFERROR(IF(VLOOKUP($A180,'Annex 2 EHV charges'!$A:$O,10,FALSE)=0,"",VLOOKUP($A180,'Annex 2 EHV charges'!$A:$O,10,FALSE)),"")</f>
        <v/>
      </c>
      <c r="H180" s="83" t="str">
        <f>IFERROR(IF(VLOOKUP($A180,'Annex 2 EHV charges'!$A:$O,11,FALSE)=0,"",VLOOKUP($A180,'Annex 2 EHV charges'!$A:$O,11,FALSE)),"")</f>
        <v/>
      </c>
    </row>
    <row r="181" spans="1:8" x14ac:dyDescent="0.2">
      <c r="A181" s="76" t="str">
        <f t="array" ref="A181">IFERROR(INDEX('Annex 2 EHV charges'!$A$11:$A$11, MATCH(0, IF(ISBLANK('Annex 2 EHV charges'!$A$11:$A$11),1, COUNTIF(A$4:$A180, 'Annex 2 EHV charges'!$A$11:$A$11)), 0)),"")</f>
        <v/>
      </c>
      <c r="B181" s="76" t="str">
        <f>IF($A181="","",VLOOKUP($A181,'Annex 2 EHV charges'!$A:$O,2,0))</f>
        <v/>
      </c>
      <c r="C181" s="77" t="str">
        <f>IF($A181="","",VLOOKUP($A181,'Annex 2 EHV charges'!$A:$O,3,0))</f>
        <v/>
      </c>
      <c r="D181" s="76" t="str">
        <f>IF($A181="","",VLOOKUP($A181,'Annex 2 EHV charges'!$A:$O,7,0))</f>
        <v/>
      </c>
      <c r="E181" s="81" t="str">
        <f>IFERROR(IF(VLOOKUP($A181,'Annex 2 EHV charges'!$A:$O,8,FALSE)=0,"",VLOOKUP($A181,'Annex 2 EHV charges'!$A:$O,8,FALSE)),"")</f>
        <v/>
      </c>
      <c r="F181" s="82" t="str">
        <f>IFERROR(IF(VLOOKUP($A181,'Annex 2 EHV charges'!$A:$O,9,FALSE)=0,"",VLOOKUP($A181,'Annex 2 EHV charges'!$A:$O,9,FALSE)),"")</f>
        <v/>
      </c>
      <c r="G181" s="83" t="str">
        <f>IFERROR(IF(VLOOKUP($A181,'Annex 2 EHV charges'!$A:$O,10,FALSE)=0,"",VLOOKUP($A181,'Annex 2 EHV charges'!$A:$O,10,FALSE)),"")</f>
        <v/>
      </c>
      <c r="H181" s="83" t="str">
        <f>IFERROR(IF(VLOOKUP($A181,'Annex 2 EHV charges'!$A:$O,11,FALSE)=0,"",VLOOKUP($A181,'Annex 2 EHV charges'!$A:$O,11,FALSE)),"")</f>
        <v/>
      </c>
    </row>
    <row r="182" spans="1:8" x14ac:dyDescent="0.2">
      <c r="A182" s="76" t="str">
        <f t="array" ref="A182">IFERROR(INDEX('Annex 2 EHV charges'!$A$11:$A$11, MATCH(0, IF(ISBLANK('Annex 2 EHV charges'!$A$11:$A$11),1, COUNTIF(A$4:$A181, 'Annex 2 EHV charges'!$A$11:$A$11)), 0)),"")</f>
        <v/>
      </c>
      <c r="B182" s="76" t="str">
        <f>IF($A182="","",VLOOKUP($A182,'Annex 2 EHV charges'!$A:$O,2,0))</f>
        <v/>
      </c>
      <c r="C182" s="77" t="str">
        <f>IF($A182="","",VLOOKUP($A182,'Annex 2 EHV charges'!$A:$O,3,0))</f>
        <v/>
      </c>
      <c r="D182" s="76" t="str">
        <f>IF($A182="","",VLOOKUP($A182,'Annex 2 EHV charges'!$A:$O,7,0))</f>
        <v/>
      </c>
      <c r="E182" s="81" t="str">
        <f>IFERROR(IF(VLOOKUP($A182,'Annex 2 EHV charges'!$A:$O,8,FALSE)=0,"",VLOOKUP($A182,'Annex 2 EHV charges'!$A:$O,8,FALSE)),"")</f>
        <v/>
      </c>
      <c r="F182" s="82" t="str">
        <f>IFERROR(IF(VLOOKUP($A182,'Annex 2 EHV charges'!$A:$O,9,FALSE)=0,"",VLOOKUP($A182,'Annex 2 EHV charges'!$A:$O,9,FALSE)),"")</f>
        <v/>
      </c>
      <c r="G182" s="83" t="str">
        <f>IFERROR(IF(VLOOKUP($A182,'Annex 2 EHV charges'!$A:$O,10,FALSE)=0,"",VLOOKUP($A182,'Annex 2 EHV charges'!$A:$O,10,FALSE)),"")</f>
        <v/>
      </c>
      <c r="H182" s="83" t="str">
        <f>IFERROR(IF(VLOOKUP($A182,'Annex 2 EHV charges'!$A:$O,11,FALSE)=0,"",VLOOKUP($A182,'Annex 2 EHV charges'!$A:$O,11,FALSE)),"")</f>
        <v/>
      </c>
    </row>
    <row r="183" spans="1:8" x14ac:dyDescent="0.2">
      <c r="A183" s="76" t="str">
        <f t="array" ref="A183">IFERROR(INDEX('Annex 2 EHV charges'!$A$11:$A$11, MATCH(0, IF(ISBLANK('Annex 2 EHV charges'!$A$11:$A$11),1, COUNTIF(A$4:$A182, 'Annex 2 EHV charges'!$A$11:$A$11)), 0)),"")</f>
        <v/>
      </c>
      <c r="B183" s="76" t="str">
        <f>IF($A183="","",VLOOKUP($A183,'Annex 2 EHV charges'!$A:$O,2,0))</f>
        <v/>
      </c>
      <c r="C183" s="77" t="str">
        <f>IF($A183="","",VLOOKUP($A183,'Annex 2 EHV charges'!$A:$O,3,0))</f>
        <v/>
      </c>
      <c r="D183" s="76" t="str">
        <f>IF($A183="","",VLOOKUP($A183,'Annex 2 EHV charges'!$A:$O,7,0))</f>
        <v/>
      </c>
      <c r="E183" s="81" t="str">
        <f>IFERROR(IF(VLOOKUP($A183,'Annex 2 EHV charges'!$A:$O,8,FALSE)=0,"",VLOOKUP($A183,'Annex 2 EHV charges'!$A:$O,8,FALSE)),"")</f>
        <v/>
      </c>
      <c r="F183" s="82" t="str">
        <f>IFERROR(IF(VLOOKUP($A183,'Annex 2 EHV charges'!$A:$O,9,FALSE)=0,"",VLOOKUP($A183,'Annex 2 EHV charges'!$A:$O,9,FALSE)),"")</f>
        <v/>
      </c>
      <c r="G183" s="83" t="str">
        <f>IFERROR(IF(VLOOKUP($A183,'Annex 2 EHV charges'!$A:$O,10,FALSE)=0,"",VLOOKUP($A183,'Annex 2 EHV charges'!$A:$O,10,FALSE)),"")</f>
        <v/>
      </c>
      <c r="H183" s="83" t="str">
        <f>IFERROR(IF(VLOOKUP($A183,'Annex 2 EHV charges'!$A:$O,11,FALSE)=0,"",VLOOKUP($A183,'Annex 2 EHV charges'!$A:$O,11,FALSE)),"")</f>
        <v/>
      </c>
    </row>
    <row r="184" spans="1:8" x14ac:dyDescent="0.2">
      <c r="A184" s="76" t="str">
        <f t="array" ref="A184">IFERROR(INDEX('Annex 2 EHV charges'!$A$11:$A$11, MATCH(0, IF(ISBLANK('Annex 2 EHV charges'!$A$11:$A$11),1, COUNTIF(A$4:$A183, 'Annex 2 EHV charges'!$A$11:$A$11)), 0)),"")</f>
        <v/>
      </c>
      <c r="B184" s="76" t="str">
        <f>IF($A184="","",VLOOKUP($A184,'Annex 2 EHV charges'!$A:$O,2,0))</f>
        <v/>
      </c>
      <c r="C184" s="77" t="str">
        <f>IF($A184="","",VLOOKUP($A184,'Annex 2 EHV charges'!$A:$O,3,0))</f>
        <v/>
      </c>
      <c r="D184" s="76" t="str">
        <f>IF($A184="","",VLOOKUP($A184,'Annex 2 EHV charges'!$A:$O,7,0))</f>
        <v/>
      </c>
      <c r="E184" s="81" t="str">
        <f>IFERROR(IF(VLOOKUP($A184,'Annex 2 EHV charges'!$A:$O,8,FALSE)=0,"",VLOOKUP($A184,'Annex 2 EHV charges'!$A:$O,8,FALSE)),"")</f>
        <v/>
      </c>
      <c r="F184" s="82" t="str">
        <f>IFERROR(IF(VLOOKUP($A184,'Annex 2 EHV charges'!$A:$O,9,FALSE)=0,"",VLOOKUP($A184,'Annex 2 EHV charges'!$A:$O,9,FALSE)),"")</f>
        <v/>
      </c>
      <c r="G184" s="83" t="str">
        <f>IFERROR(IF(VLOOKUP($A184,'Annex 2 EHV charges'!$A:$O,10,FALSE)=0,"",VLOOKUP($A184,'Annex 2 EHV charges'!$A:$O,10,FALSE)),"")</f>
        <v/>
      </c>
      <c r="H184" s="83" t="str">
        <f>IFERROR(IF(VLOOKUP($A184,'Annex 2 EHV charges'!$A:$O,11,FALSE)=0,"",VLOOKUP($A184,'Annex 2 EHV charges'!$A:$O,11,FALSE)),"")</f>
        <v/>
      </c>
    </row>
    <row r="185" spans="1:8" x14ac:dyDescent="0.2">
      <c r="A185" s="76" t="str">
        <f t="array" ref="A185">IFERROR(INDEX('Annex 2 EHV charges'!$A$11:$A$11, MATCH(0, IF(ISBLANK('Annex 2 EHV charges'!$A$11:$A$11),1, COUNTIF(A$4:$A184, 'Annex 2 EHV charges'!$A$11:$A$11)), 0)),"")</f>
        <v/>
      </c>
      <c r="B185" s="76" t="str">
        <f>IF($A185="","",VLOOKUP($A185,'Annex 2 EHV charges'!$A:$O,2,0))</f>
        <v/>
      </c>
      <c r="C185" s="77" t="str">
        <f>IF($A185="","",VLOOKUP($A185,'Annex 2 EHV charges'!$A:$O,3,0))</f>
        <v/>
      </c>
      <c r="D185" s="76" t="str">
        <f>IF($A185="","",VLOOKUP($A185,'Annex 2 EHV charges'!$A:$O,7,0))</f>
        <v/>
      </c>
      <c r="E185" s="81" t="str">
        <f>IFERROR(IF(VLOOKUP($A185,'Annex 2 EHV charges'!$A:$O,8,FALSE)=0,"",VLOOKUP($A185,'Annex 2 EHV charges'!$A:$O,8,FALSE)),"")</f>
        <v/>
      </c>
      <c r="F185" s="82" t="str">
        <f>IFERROR(IF(VLOOKUP($A185,'Annex 2 EHV charges'!$A:$O,9,FALSE)=0,"",VLOOKUP($A185,'Annex 2 EHV charges'!$A:$O,9,FALSE)),"")</f>
        <v/>
      </c>
      <c r="G185" s="83" t="str">
        <f>IFERROR(IF(VLOOKUP($A185,'Annex 2 EHV charges'!$A:$O,10,FALSE)=0,"",VLOOKUP($A185,'Annex 2 EHV charges'!$A:$O,10,FALSE)),"")</f>
        <v/>
      </c>
      <c r="H185" s="83" t="str">
        <f>IFERROR(IF(VLOOKUP($A185,'Annex 2 EHV charges'!$A:$O,11,FALSE)=0,"",VLOOKUP($A185,'Annex 2 EHV charges'!$A:$O,11,FALSE)),"")</f>
        <v/>
      </c>
    </row>
    <row r="186" spans="1:8" x14ac:dyDescent="0.2">
      <c r="A186" s="76" t="str">
        <f t="array" ref="A186">IFERROR(INDEX('Annex 2 EHV charges'!$A$11:$A$11, MATCH(0, IF(ISBLANK('Annex 2 EHV charges'!$A$11:$A$11),1, COUNTIF(A$4:$A185, 'Annex 2 EHV charges'!$A$11:$A$11)), 0)),"")</f>
        <v/>
      </c>
      <c r="B186" s="76" t="str">
        <f>IF($A186="","",VLOOKUP($A186,'Annex 2 EHV charges'!$A:$O,2,0))</f>
        <v/>
      </c>
      <c r="C186" s="77" t="str">
        <f>IF($A186="","",VLOOKUP($A186,'Annex 2 EHV charges'!$A:$O,3,0))</f>
        <v/>
      </c>
      <c r="D186" s="76" t="str">
        <f>IF($A186="","",VLOOKUP($A186,'Annex 2 EHV charges'!$A:$O,7,0))</f>
        <v/>
      </c>
      <c r="E186" s="81" t="str">
        <f>IFERROR(IF(VLOOKUP($A186,'Annex 2 EHV charges'!$A:$O,8,FALSE)=0,"",VLOOKUP($A186,'Annex 2 EHV charges'!$A:$O,8,FALSE)),"")</f>
        <v/>
      </c>
      <c r="F186" s="82" t="str">
        <f>IFERROR(IF(VLOOKUP($A186,'Annex 2 EHV charges'!$A:$O,9,FALSE)=0,"",VLOOKUP($A186,'Annex 2 EHV charges'!$A:$O,9,FALSE)),"")</f>
        <v/>
      </c>
      <c r="G186" s="83" t="str">
        <f>IFERROR(IF(VLOOKUP($A186,'Annex 2 EHV charges'!$A:$O,10,FALSE)=0,"",VLOOKUP($A186,'Annex 2 EHV charges'!$A:$O,10,FALSE)),"")</f>
        <v/>
      </c>
      <c r="H186" s="83" t="str">
        <f>IFERROR(IF(VLOOKUP($A186,'Annex 2 EHV charges'!$A:$O,11,FALSE)=0,"",VLOOKUP($A186,'Annex 2 EHV charges'!$A:$O,11,FALSE)),"")</f>
        <v/>
      </c>
    </row>
    <row r="187" spans="1:8" x14ac:dyDescent="0.2">
      <c r="A187" s="76" t="str">
        <f t="array" ref="A187">IFERROR(INDEX('Annex 2 EHV charges'!$A$11:$A$11, MATCH(0, IF(ISBLANK('Annex 2 EHV charges'!$A$11:$A$11),1, COUNTIF(A$4:$A186, 'Annex 2 EHV charges'!$A$11:$A$11)), 0)),"")</f>
        <v/>
      </c>
      <c r="B187" s="76" t="str">
        <f>IF($A187="","",VLOOKUP($A187,'Annex 2 EHV charges'!$A:$O,2,0))</f>
        <v/>
      </c>
      <c r="C187" s="77" t="str">
        <f>IF($A187="","",VLOOKUP($A187,'Annex 2 EHV charges'!$A:$O,3,0))</f>
        <v/>
      </c>
      <c r="D187" s="76" t="str">
        <f>IF($A187="","",VLOOKUP($A187,'Annex 2 EHV charges'!$A:$O,7,0))</f>
        <v/>
      </c>
      <c r="E187" s="81" t="str">
        <f>IFERROR(IF(VLOOKUP($A187,'Annex 2 EHV charges'!$A:$O,8,FALSE)=0,"",VLOOKUP($A187,'Annex 2 EHV charges'!$A:$O,8,FALSE)),"")</f>
        <v/>
      </c>
      <c r="F187" s="82" t="str">
        <f>IFERROR(IF(VLOOKUP($A187,'Annex 2 EHV charges'!$A:$O,9,FALSE)=0,"",VLOOKUP($A187,'Annex 2 EHV charges'!$A:$O,9,FALSE)),"")</f>
        <v/>
      </c>
      <c r="G187" s="83" t="str">
        <f>IFERROR(IF(VLOOKUP($A187,'Annex 2 EHV charges'!$A:$O,10,FALSE)=0,"",VLOOKUP($A187,'Annex 2 EHV charges'!$A:$O,10,FALSE)),"")</f>
        <v/>
      </c>
      <c r="H187" s="83" t="str">
        <f>IFERROR(IF(VLOOKUP($A187,'Annex 2 EHV charges'!$A:$O,11,FALSE)=0,"",VLOOKUP($A187,'Annex 2 EHV charges'!$A:$O,11,FALSE)),"")</f>
        <v/>
      </c>
    </row>
    <row r="188" spans="1:8" x14ac:dyDescent="0.2">
      <c r="A188" s="76" t="str">
        <f t="array" ref="A188">IFERROR(INDEX('Annex 2 EHV charges'!$A$11:$A$11, MATCH(0, IF(ISBLANK('Annex 2 EHV charges'!$A$11:$A$11),1, COUNTIF(A$4:$A187, 'Annex 2 EHV charges'!$A$11:$A$11)), 0)),"")</f>
        <v/>
      </c>
      <c r="B188" s="76" t="str">
        <f>IF($A188="","",VLOOKUP($A188,'Annex 2 EHV charges'!$A:$O,2,0))</f>
        <v/>
      </c>
      <c r="C188" s="77" t="str">
        <f>IF($A188="","",VLOOKUP($A188,'Annex 2 EHV charges'!$A:$O,3,0))</f>
        <v/>
      </c>
      <c r="D188" s="76" t="str">
        <f>IF($A188="","",VLOOKUP($A188,'Annex 2 EHV charges'!$A:$O,7,0))</f>
        <v/>
      </c>
      <c r="E188" s="81" t="str">
        <f>IFERROR(IF(VLOOKUP($A188,'Annex 2 EHV charges'!$A:$O,8,FALSE)=0,"",VLOOKUP($A188,'Annex 2 EHV charges'!$A:$O,8,FALSE)),"")</f>
        <v/>
      </c>
      <c r="F188" s="82" t="str">
        <f>IFERROR(IF(VLOOKUP($A188,'Annex 2 EHV charges'!$A:$O,9,FALSE)=0,"",VLOOKUP($A188,'Annex 2 EHV charges'!$A:$O,9,FALSE)),"")</f>
        <v/>
      </c>
      <c r="G188" s="83" t="str">
        <f>IFERROR(IF(VLOOKUP($A188,'Annex 2 EHV charges'!$A:$O,10,FALSE)=0,"",VLOOKUP($A188,'Annex 2 EHV charges'!$A:$O,10,FALSE)),"")</f>
        <v/>
      </c>
      <c r="H188" s="83" t="str">
        <f>IFERROR(IF(VLOOKUP($A188,'Annex 2 EHV charges'!$A:$O,11,FALSE)=0,"",VLOOKUP($A188,'Annex 2 EHV charges'!$A:$O,11,FALSE)),"")</f>
        <v/>
      </c>
    </row>
    <row r="189" spans="1:8" x14ac:dyDescent="0.2">
      <c r="A189" s="76" t="str">
        <f t="array" ref="A189">IFERROR(INDEX('Annex 2 EHV charges'!$A$11:$A$11, MATCH(0, IF(ISBLANK('Annex 2 EHV charges'!$A$11:$A$11),1, COUNTIF(A$4:$A188, 'Annex 2 EHV charges'!$A$11:$A$11)), 0)),"")</f>
        <v/>
      </c>
      <c r="B189" s="76" t="str">
        <f>IF($A189="","",VLOOKUP($A189,'Annex 2 EHV charges'!$A:$O,2,0))</f>
        <v/>
      </c>
      <c r="C189" s="77" t="str">
        <f>IF($A189="","",VLOOKUP($A189,'Annex 2 EHV charges'!$A:$O,3,0))</f>
        <v/>
      </c>
      <c r="D189" s="76" t="str">
        <f>IF($A189="","",VLOOKUP($A189,'Annex 2 EHV charges'!$A:$O,7,0))</f>
        <v/>
      </c>
      <c r="E189" s="81" t="str">
        <f>IFERROR(IF(VLOOKUP($A189,'Annex 2 EHV charges'!$A:$O,8,FALSE)=0,"",VLOOKUP($A189,'Annex 2 EHV charges'!$A:$O,8,FALSE)),"")</f>
        <v/>
      </c>
      <c r="F189" s="82" t="str">
        <f>IFERROR(IF(VLOOKUP($A189,'Annex 2 EHV charges'!$A:$O,9,FALSE)=0,"",VLOOKUP($A189,'Annex 2 EHV charges'!$A:$O,9,FALSE)),"")</f>
        <v/>
      </c>
      <c r="G189" s="83" t="str">
        <f>IFERROR(IF(VLOOKUP($A189,'Annex 2 EHV charges'!$A:$O,10,FALSE)=0,"",VLOOKUP($A189,'Annex 2 EHV charges'!$A:$O,10,FALSE)),"")</f>
        <v/>
      </c>
      <c r="H189" s="83" t="str">
        <f>IFERROR(IF(VLOOKUP($A189,'Annex 2 EHV charges'!$A:$O,11,FALSE)=0,"",VLOOKUP($A189,'Annex 2 EHV charges'!$A:$O,11,FALSE)),"")</f>
        <v/>
      </c>
    </row>
    <row r="190" spans="1:8" x14ac:dyDescent="0.2">
      <c r="A190" s="76" t="str">
        <f t="array" ref="A190">IFERROR(INDEX('Annex 2 EHV charges'!$A$11:$A$11, MATCH(0, IF(ISBLANK('Annex 2 EHV charges'!$A$11:$A$11),1, COUNTIF(A$4:$A189, 'Annex 2 EHV charges'!$A$11:$A$11)), 0)),"")</f>
        <v/>
      </c>
      <c r="B190" s="76" t="str">
        <f>IF($A190="","",VLOOKUP($A190,'Annex 2 EHV charges'!$A:$O,2,0))</f>
        <v/>
      </c>
      <c r="C190" s="77" t="str">
        <f>IF($A190="","",VLOOKUP($A190,'Annex 2 EHV charges'!$A:$O,3,0))</f>
        <v/>
      </c>
      <c r="D190" s="76" t="str">
        <f>IF($A190="","",VLOOKUP($A190,'Annex 2 EHV charges'!$A:$O,7,0))</f>
        <v/>
      </c>
      <c r="E190" s="81" t="str">
        <f>IFERROR(IF(VLOOKUP($A190,'Annex 2 EHV charges'!$A:$O,8,FALSE)=0,"",VLOOKUP($A190,'Annex 2 EHV charges'!$A:$O,8,FALSE)),"")</f>
        <v/>
      </c>
      <c r="F190" s="82" t="str">
        <f>IFERROR(IF(VLOOKUP($A190,'Annex 2 EHV charges'!$A:$O,9,FALSE)=0,"",VLOOKUP($A190,'Annex 2 EHV charges'!$A:$O,9,FALSE)),"")</f>
        <v/>
      </c>
      <c r="G190" s="83" t="str">
        <f>IFERROR(IF(VLOOKUP($A190,'Annex 2 EHV charges'!$A:$O,10,FALSE)=0,"",VLOOKUP($A190,'Annex 2 EHV charges'!$A:$O,10,FALSE)),"")</f>
        <v/>
      </c>
      <c r="H190" s="83" t="str">
        <f>IFERROR(IF(VLOOKUP($A190,'Annex 2 EHV charges'!$A:$O,11,FALSE)=0,"",VLOOKUP($A190,'Annex 2 EHV charges'!$A:$O,11,FALSE)),"")</f>
        <v/>
      </c>
    </row>
    <row r="191" spans="1:8" x14ac:dyDescent="0.2">
      <c r="A191" s="76" t="str">
        <f t="array" ref="A191">IFERROR(INDEX('Annex 2 EHV charges'!$A$11:$A$11, MATCH(0, IF(ISBLANK('Annex 2 EHV charges'!$A$11:$A$11),1, COUNTIF(A$4:$A190, 'Annex 2 EHV charges'!$A$11:$A$11)), 0)),"")</f>
        <v/>
      </c>
      <c r="B191" s="76" t="str">
        <f>IF($A191="","",VLOOKUP($A191,'Annex 2 EHV charges'!$A:$O,2,0))</f>
        <v/>
      </c>
      <c r="C191" s="77" t="str">
        <f>IF($A191="","",VLOOKUP($A191,'Annex 2 EHV charges'!$A:$O,3,0))</f>
        <v/>
      </c>
      <c r="D191" s="76" t="str">
        <f>IF($A191="","",VLOOKUP($A191,'Annex 2 EHV charges'!$A:$O,7,0))</f>
        <v/>
      </c>
      <c r="E191" s="81" t="str">
        <f>IFERROR(IF(VLOOKUP($A191,'Annex 2 EHV charges'!$A:$O,8,FALSE)=0,"",VLOOKUP($A191,'Annex 2 EHV charges'!$A:$O,8,FALSE)),"")</f>
        <v/>
      </c>
      <c r="F191" s="82" t="str">
        <f>IFERROR(IF(VLOOKUP($A191,'Annex 2 EHV charges'!$A:$O,9,FALSE)=0,"",VLOOKUP($A191,'Annex 2 EHV charges'!$A:$O,9,FALSE)),"")</f>
        <v/>
      </c>
      <c r="G191" s="83" t="str">
        <f>IFERROR(IF(VLOOKUP($A191,'Annex 2 EHV charges'!$A:$O,10,FALSE)=0,"",VLOOKUP($A191,'Annex 2 EHV charges'!$A:$O,10,FALSE)),"")</f>
        <v/>
      </c>
      <c r="H191" s="83" t="str">
        <f>IFERROR(IF(VLOOKUP($A191,'Annex 2 EHV charges'!$A:$O,11,FALSE)=0,"",VLOOKUP($A191,'Annex 2 EHV charges'!$A:$O,11,FALSE)),"")</f>
        <v/>
      </c>
    </row>
    <row r="192" spans="1:8" x14ac:dyDescent="0.2">
      <c r="A192" s="76" t="str">
        <f t="array" ref="A192">IFERROR(INDEX('Annex 2 EHV charges'!$A$11:$A$11, MATCH(0, IF(ISBLANK('Annex 2 EHV charges'!$A$11:$A$11),1, COUNTIF(A$4:$A191, 'Annex 2 EHV charges'!$A$11:$A$11)), 0)),"")</f>
        <v/>
      </c>
      <c r="B192" s="76" t="str">
        <f>IF($A192="","",VLOOKUP($A192,'Annex 2 EHV charges'!$A:$O,2,0))</f>
        <v/>
      </c>
      <c r="C192" s="77" t="str">
        <f>IF($A192="","",VLOOKUP($A192,'Annex 2 EHV charges'!$A:$O,3,0))</f>
        <v/>
      </c>
      <c r="D192" s="76" t="str">
        <f>IF($A192="","",VLOOKUP($A192,'Annex 2 EHV charges'!$A:$O,7,0))</f>
        <v/>
      </c>
      <c r="E192" s="81" t="str">
        <f>IFERROR(IF(VLOOKUP($A192,'Annex 2 EHV charges'!$A:$O,8,FALSE)=0,"",VLOOKUP($A192,'Annex 2 EHV charges'!$A:$O,8,FALSE)),"")</f>
        <v/>
      </c>
      <c r="F192" s="82" t="str">
        <f>IFERROR(IF(VLOOKUP($A192,'Annex 2 EHV charges'!$A:$O,9,FALSE)=0,"",VLOOKUP($A192,'Annex 2 EHV charges'!$A:$O,9,FALSE)),"")</f>
        <v/>
      </c>
      <c r="G192" s="83" t="str">
        <f>IFERROR(IF(VLOOKUP($A192,'Annex 2 EHV charges'!$A:$O,10,FALSE)=0,"",VLOOKUP($A192,'Annex 2 EHV charges'!$A:$O,10,FALSE)),"")</f>
        <v/>
      </c>
      <c r="H192" s="83" t="str">
        <f>IFERROR(IF(VLOOKUP($A192,'Annex 2 EHV charges'!$A:$O,11,FALSE)=0,"",VLOOKUP($A192,'Annex 2 EHV charges'!$A:$O,11,FALSE)),"")</f>
        <v/>
      </c>
    </row>
    <row r="193" spans="1:8" x14ac:dyDescent="0.2">
      <c r="A193" s="76" t="str">
        <f t="array" ref="A193">IFERROR(INDEX('Annex 2 EHV charges'!$A$11:$A$11, MATCH(0, IF(ISBLANK('Annex 2 EHV charges'!$A$11:$A$11),1, COUNTIF(A$4:$A192, 'Annex 2 EHV charges'!$A$11:$A$11)), 0)),"")</f>
        <v/>
      </c>
      <c r="B193" s="76" t="str">
        <f>IF($A193="","",VLOOKUP($A193,'Annex 2 EHV charges'!$A:$O,2,0))</f>
        <v/>
      </c>
      <c r="C193" s="77" t="str">
        <f>IF($A193="","",VLOOKUP($A193,'Annex 2 EHV charges'!$A:$O,3,0))</f>
        <v/>
      </c>
      <c r="D193" s="76" t="str">
        <f>IF($A193="","",VLOOKUP($A193,'Annex 2 EHV charges'!$A:$O,7,0))</f>
        <v/>
      </c>
      <c r="E193" s="81" t="str">
        <f>IFERROR(IF(VLOOKUP($A193,'Annex 2 EHV charges'!$A:$O,8,FALSE)=0,"",VLOOKUP($A193,'Annex 2 EHV charges'!$A:$O,8,FALSE)),"")</f>
        <v/>
      </c>
      <c r="F193" s="82" t="str">
        <f>IFERROR(IF(VLOOKUP($A193,'Annex 2 EHV charges'!$A:$O,9,FALSE)=0,"",VLOOKUP($A193,'Annex 2 EHV charges'!$A:$O,9,FALSE)),"")</f>
        <v/>
      </c>
      <c r="G193" s="83" t="str">
        <f>IFERROR(IF(VLOOKUP($A193,'Annex 2 EHV charges'!$A:$O,10,FALSE)=0,"",VLOOKUP($A193,'Annex 2 EHV charges'!$A:$O,10,FALSE)),"")</f>
        <v/>
      </c>
      <c r="H193" s="83" t="str">
        <f>IFERROR(IF(VLOOKUP($A193,'Annex 2 EHV charges'!$A:$O,11,FALSE)=0,"",VLOOKUP($A193,'Annex 2 EHV charges'!$A:$O,11,FALSE)),"")</f>
        <v/>
      </c>
    </row>
    <row r="194" spans="1:8" x14ac:dyDescent="0.2">
      <c r="A194" s="76" t="str">
        <f t="array" ref="A194">IFERROR(INDEX('Annex 2 EHV charges'!$A$11:$A$11, MATCH(0, IF(ISBLANK('Annex 2 EHV charges'!$A$11:$A$11),1, COUNTIF(A$4:$A193, 'Annex 2 EHV charges'!$A$11:$A$11)), 0)),"")</f>
        <v/>
      </c>
      <c r="B194" s="76" t="str">
        <f>IF($A194="","",VLOOKUP($A194,'Annex 2 EHV charges'!$A:$O,2,0))</f>
        <v/>
      </c>
      <c r="C194" s="77" t="str">
        <f>IF($A194="","",VLOOKUP($A194,'Annex 2 EHV charges'!$A:$O,3,0))</f>
        <v/>
      </c>
      <c r="D194" s="76" t="str">
        <f>IF($A194="","",VLOOKUP($A194,'Annex 2 EHV charges'!$A:$O,7,0))</f>
        <v/>
      </c>
      <c r="E194" s="81" t="str">
        <f>IFERROR(IF(VLOOKUP($A194,'Annex 2 EHV charges'!$A:$O,8,FALSE)=0,"",VLOOKUP($A194,'Annex 2 EHV charges'!$A:$O,8,FALSE)),"")</f>
        <v/>
      </c>
      <c r="F194" s="82" t="str">
        <f>IFERROR(IF(VLOOKUP($A194,'Annex 2 EHV charges'!$A:$O,9,FALSE)=0,"",VLOOKUP($A194,'Annex 2 EHV charges'!$A:$O,9,FALSE)),"")</f>
        <v/>
      </c>
      <c r="G194" s="83" t="str">
        <f>IFERROR(IF(VLOOKUP($A194,'Annex 2 EHV charges'!$A:$O,10,FALSE)=0,"",VLOOKUP($A194,'Annex 2 EHV charges'!$A:$O,10,FALSE)),"")</f>
        <v/>
      </c>
      <c r="H194" s="83" t="str">
        <f>IFERROR(IF(VLOOKUP($A194,'Annex 2 EHV charges'!$A:$O,11,FALSE)=0,"",VLOOKUP($A194,'Annex 2 EHV charges'!$A:$O,11,FALSE)),"")</f>
        <v/>
      </c>
    </row>
    <row r="195" spans="1:8" x14ac:dyDescent="0.2">
      <c r="A195" s="76" t="str">
        <f t="array" ref="A195">IFERROR(INDEX('Annex 2 EHV charges'!$A$11:$A$11, MATCH(0, IF(ISBLANK('Annex 2 EHV charges'!$A$11:$A$11),1, COUNTIF(A$4:$A194, 'Annex 2 EHV charges'!$A$11:$A$11)), 0)),"")</f>
        <v/>
      </c>
      <c r="B195" s="76" t="str">
        <f>IF($A195="","",VLOOKUP($A195,'Annex 2 EHV charges'!$A:$O,2,0))</f>
        <v/>
      </c>
      <c r="C195" s="77" t="str">
        <f>IF($A195="","",VLOOKUP($A195,'Annex 2 EHV charges'!$A:$O,3,0))</f>
        <v/>
      </c>
      <c r="D195" s="76" t="str">
        <f>IF($A195="","",VLOOKUP($A195,'Annex 2 EHV charges'!$A:$O,7,0))</f>
        <v/>
      </c>
      <c r="E195" s="81" t="str">
        <f>IFERROR(IF(VLOOKUP($A195,'Annex 2 EHV charges'!$A:$O,8,FALSE)=0,"",VLOOKUP($A195,'Annex 2 EHV charges'!$A:$O,8,FALSE)),"")</f>
        <v/>
      </c>
      <c r="F195" s="82" t="str">
        <f>IFERROR(IF(VLOOKUP($A195,'Annex 2 EHV charges'!$A:$O,9,FALSE)=0,"",VLOOKUP($A195,'Annex 2 EHV charges'!$A:$O,9,FALSE)),"")</f>
        <v/>
      </c>
      <c r="G195" s="83" t="str">
        <f>IFERROR(IF(VLOOKUP($A195,'Annex 2 EHV charges'!$A:$O,10,FALSE)=0,"",VLOOKUP($A195,'Annex 2 EHV charges'!$A:$O,10,FALSE)),"")</f>
        <v/>
      </c>
      <c r="H195" s="83" t="str">
        <f>IFERROR(IF(VLOOKUP($A195,'Annex 2 EHV charges'!$A:$O,11,FALSE)=0,"",VLOOKUP($A195,'Annex 2 EHV charges'!$A:$O,11,FALSE)),"")</f>
        <v/>
      </c>
    </row>
    <row r="196" spans="1:8" x14ac:dyDescent="0.2">
      <c r="A196" s="76" t="str">
        <f t="array" ref="A196">IFERROR(INDEX('Annex 2 EHV charges'!$A$11:$A$11, MATCH(0, IF(ISBLANK('Annex 2 EHV charges'!$A$11:$A$11),1, COUNTIF(A$4:$A195, 'Annex 2 EHV charges'!$A$11:$A$11)), 0)),"")</f>
        <v/>
      </c>
      <c r="B196" s="76" t="str">
        <f>IF($A196="","",VLOOKUP($A196,'Annex 2 EHV charges'!$A:$O,2,0))</f>
        <v/>
      </c>
      <c r="C196" s="77" t="str">
        <f>IF($A196="","",VLOOKUP($A196,'Annex 2 EHV charges'!$A:$O,3,0))</f>
        <v/>
      </c>
      <c r="D196" s="76" t="str">
        <f>IF($A196="","",VLOOKUP($A196,'Annex 2 EHV charges'!$A:$O,7,0))</f>
        <v/>
      </c>
      <c r="E196" s="81" t="str">
        <f>IFERROR(IF(VLOOKUP($A196,'Annex 2 EHV charges'!$A:$O,8,FALSE)=0,"",VLOOKUP($A196,'Annex 2 EHV charges'!$A:$O,8,FALSE)),"")</f>
        <v/>
      </c>
      <c r="F196" s="82" t="str">
        <f>IFERROR(IF(VLOOKUP($A196,'Annex 2 EHV charges'!$A:$O,9,FALSE)=0,"",VLOOKUP($A196,'Annex 2 EHV charges'!$A:$O,9,FALSE)),"")</f>
        <v/>
      </c>
      <c r="G196" s="83" t="str">
        <f>IFERROR(IF(VLOOKUP($A196,'Annex 2 EHV charges'!$A:$O,10,FALSE)=0,"",VLOOKUP($A196,'Annex 2 EHV charges'!$A:$O,10,FALSE)),"")</f>
        <v/>
      </c>
      <c r="H196" s="83" t="str">
        <f>IFERROR(IF(VLOOKUP($A196,'Annex 2 EHV charges'!$A:$O,11,FALSE)=0,"",VLOOKUP($A196,'Annex 2 EHV charges'!$A:$O,11,FALSE)),"")</f>
        <v/>
      </c>
    </row>
    <row r="197" spans="1:8" x14ac:dyDescent="0.2">
      <c r="A197" s="76" t="str">
        <f t="array" ref="A197">IFERROR(INDEX('Annex 2 EHV charges'!$A$11:$A$11, MATCH(0, IF(ISBLANK('Annex 2 EHV charges'!$A$11:$A$11),1, COUNTIF(A$4:$A196, 'Annex 2 EHV charges'!$A$11:$A$11)), 0)),"")</f>
        <v/>
      </c>
      <c r="B197" s="76" t="str">
        <f>IF($A197="","",VLOOKUP($A197,'Annex 2 EHV charges'!$A:$O,2,0))</f>
        <v/>
      </c>
      <c r="C197" s="77" t="str">
        <f>IF($A197="","",VLOOKUP($A197,'Annex 2 EHV charges'!$A:$O,3,0))</f>
        <v/>
      </c>
      <c r="D197" s="76" t="str">
        <f>IF($A197="","",VLOOKUP($A197,'Annex 2 EHV charges'!$A:$O,7,0))</f>
        <v/>
      </c>
      <c r="E197" s="81" t="str">
        <f>IFERROR(IF(VLOOKUP($A197,'Annex 2 EHV charges'!$A:$O,8,FALSE)=0,"",VLOOKUP($A197,'Annex 2 EHV charges'!$A:$O,8,FALSE)),"")</f>
        <v/>
      </c>
      <c r="F197" s="82" t="str">
        <f>IFERROR(IF(VLOOKUP($A197,'Annex 2 EHV charges'!$A:$O,9,FALSE)=0,"",VLOOKUP($A197,'Annex 2 EHV charges'!$A:$O,9,FALSE)),"")</f>
        <v/>
      </c>
      <c r="G197" s="83" t="str">
        <f>IFERROR(IF(VLOOKUP($A197,'Annex 2 EHV charges'!$A:$O,10,FALSE)=0,"",VLOOKUP($A197,'Annex 2 EHV charges'!$A:$O,10,FALSE)),"")</f>
        <v/>
      </c>
      <c r="H197" s="83" t="str">
        <f>IFERROR(IF(VLOOKUP($A197,'Annex 2 EHV charges'!$A:$O,11,FALSE)=0,"",VLOOKUP($A197,'Annex 2 EHV charges'!$A:$O,11,FALSE)),"")</f>
        <v/>
      </c>
    </row>
    <row r="198" spans="1:8" x14ac:dyDescent="0.2">
      <c r="A198" s="76" t="str">
        <f t="array" ref="A198">IFERROR(INDEX('Annex 2 EHV charges'!$A$11:$A$11, MATCH(0, IF(ISBLANK('Annex 2 EHV charges'!$A$11:$A$11),1, COUNTIF(A$4:$A197, 'Annex 2 EHV charges'!$A$11:$A$11)), 0)),"")</f>
        <v/>
      </c>
      <c r="B198" s="76" t="str">
        <f>IF($A198="","",VLOOKUP($A198,'Annex 2 EHV charges'!$A:$O,2,0))</f>
        <v/>
      </c>
      <c r="C198" s="77" t="str">
        <f>IF($A198="","",VLOOKUP($A198,'Annex 2 EHV charges'!$A:$O,3,0))</f>
        <v/>
      </c>
      <c r="D198" s="76" t="str">
        <f>IF($A198="","",VLOOKUP($A198,'Annex 2 EHV charges'!$A:$O,7,0))</f>
        <v/>
      </c>
      <c r="E198" s="81" t="str">
        <f>IFERROR(IF(VLOOKUP($A198,'Annex 2 EHV charges'!$A:$O,8,FALSE)=0,"",VLOOKUP($A198,'Annex 2 EHV charges'!$A:$O,8,FALSE)),"")</f>
        <v/>
      </c>
      <c r="F198" s="82" t="str">
        <f>IFERROR(IF(VLOOKUP($A198,'Annex 2 EHV charges'!$A:$O,9,FALSE)=0,"",VLOOKUP($A198,'Annex 2 EHV charges'!$A:$O,9,FALSE)),"")</f>
        <v/>
      </c>
      <c r="G198" s="83" t="str">
        <f>IFERROR(IF(VLOOKUP($A198,'Annex 2 EHV charges'!$A:$O,10,FALSE)=0,"",VLOOKUP($A198,'Annex 2 EHV charges'!$A:$O,10,FALSE)),"")</f>
        <v/>
      </c>
      <c r="H198" s="83" t="str">
        <f>IFERROR(IF(VLOOKUP($A198,'Annex 2 EHV charges'!$A:$O,11,FALSE)=0,"",VLOOKUP($A198,'Annex 2 EHV charges'!$A:$O,11,FALSE)),"")</f>
        <v/>
      </c>
    </row>
    <row r="199" spans="1:8" x14ac:dyDescent="0.2">
      <c r="A199" s="76" t="str">
        <f t="array" ref="A199">IFERROR(INDEX('Annex 2 EHV charges'!$A$11:$A$11, MATCH(0, IF(ISBLANK('Annex 2 EHV charges'!$A$11:$A$11),1, COUNTIF(A$4:$A198, 'Annex 2 EHV charges'!$A$11:$A$11)), 0)),"")</f>
        <v/>
      </c>
      <c r="B199" s="76" t="str">
        <f>IF($A199="","",VLOOKUP($A199,'Annex 2 EHV charges'!$A:$O,2,0))</f>
        <v/>
      </c>
      <c r="C199" s="77" t="str">
        <f>IF($A199="","",VLOOKUP($A199,'Annex 2 EHV charges'!$A:$O,3,0))</f>
        <v/>
      </c>
      <c r="D199" s="76" t="str">
        <f>IF($A199="","",VLOOKUP($A199,'Annex 2 EHV charges'!$A:$O,7,0))</f>
        <v/>
      </c>
      <c r="E199" s="81" t="str">
        <f>IFERROR(IF(VLOOKUP($A199,'Annex 2 EHV charges'!$A:$O,8,FALSE)=0,"",VLOOKUP($A199,'Annex 2 EHV charges'!$A:$O,8,FALSE)),"")</f>
        <v/>
      </c>
      <c r="F199" s="82" t="str">
        <f>IFERROR(IF(VLOOKUP($A199,'Annex 2 EHV charges'!$A:$O,9,FALSE)=0,"",VLOOKUP($A199,'Annex 2 EHV charges'!$A:$O,9,FALSE)),"")</f>
        <v/>
      </c>
      <c r="G199" s="83" t="str">
        <f>IFERROR(IF(VLOOKUP($A199,'Annex 2 EHV charges'!$A:$O,10,FALSE)=0,"",VLOOKUP($A199,'Annex 2 EHV charges'!$A:$O,10,FALSE)),"")</f>
        <v/>
      </c>
      <c r="H199" s="83" t="str">
        <f>IFERROR(IF(VLOOKUP($A199,'Annex 2 EHV charges'!$A:$O,11,FALSE)=0,"",VLOOKUP($A199,'Annex 2 EHV charges'!$A:$O,11,FALSE)),"")</f>
        <v/>
      </c>
    </row>
    <row r="200" spans="1:8" x14ac:dyDescent="0.2">
      <c r="A200" s="76" t="str">
        <f t="array" ref="A200">IFERROR(INDEX('Annex 2 EHV charges'!$A$11:$A$11, MATCH(0, IF(ISBLANK('Annex 2 EHV charges'!$A$11:$A$11),1, COUNTIF(A$4:$A199, 'Annex 2 EHV charges'!$A$11:$A$11)), 0)),"")</f>
        <v/>
      </c>
      <c r="B200" s="76" t="str">
        <f>IF($A200="","",VLOOKUP($A200,'Annex 2 EHV charges'!$A:$O,2,0))</f>
        <v/>
      </c>
      <c r="C200" s="77" t="str">
        <f>IF($A200="","",VLOOKUP($A200,'Annex 2 EHV charges'!$A:$O,3,0))</f>
        <v/>
      </c>
      <c r="D200" s="76" t="str">
        <f>IF($A200="","",VLOOKUP($A200,'Annex 2 EHV charges'!$A:$O,7,0))</f>
        <v/>
      </c>
      <c r="E200" s="81" t="str">
        <f>IFERROR(IF(VLOOKUP($A200,'Annex 2 EHV charges'!$A:$O,8,FALSE)=0,"",VLOOKUP($A200,'Annex 2 EHV charges'!$A:$O,8,FALSE)),"")</f>
        <v/>
      </c>
      <c r="F200" s="82" t="str">
        <f>IFERROR(IF(VLOOKUP($A200,'Annex 2 EHV charges'!$A:$O,9,FALSE)=0,"",VLOOKUP($A200,'Annex 2 EHV charges'!$A:$O,9,FALSE)),"")</f>
        <v/>
      </c>
      <c r="G200" s="83" t="str">
        <f>IFERROR(IF(VLOOKUP($A200,'Annex 2 EHV charges'!$A:$O,10,FALSE)=0,"",VLOOKUP($A200,'Annex 2 EHV charges'!$A:$O,10,FALSE)),"")</f>
        <v/>
      </c>
      <c r="H200" s="83" t="str">
        <f>IFERROR(IF(VLOOKUP($A200,'Annex 2 EHV charges'!$A:$O,11,FALSE)=0,"",VLOOKUP($A200,'Annex 2 EHV charges'!$A:$O,11,FALSE)),"")</f>
        <v/>
      </c>
    </row>
    <row r="201" spans="1:8" x14ac:dyDescent="0.2">
      <c r="A201" s="76" t="str">
        <f t="array" ref="A201">IFERROR(INDEX('Annex 2 EHV charges'!$A$11:$A$11, MATCH(0, IF(ISBLANK('Annex 2 EHV charges'!$A$11:$A$11),1, COUNTIF(A$4:$A200, 'Annex 2 EHV charges'!$A$11:$A$11)), 0)),"")</f>
        <v/>
      </c>
      <c r="B201" s="76" t="str">
        <f>IF($A201="","",VLOOKUP($A201,'Annex 2 EHV charges'!$A:$O,2,0))</f>
        <v/>
      </c>
      <c r="C201" s="77" t="str">
        <f>IF($A201="","",VLOOKUP($A201,'Annex 2 EHV charges'!$A:$O,3,0))</f>
        <v/>
      </c>
      <c r="D201" s="76" t="str">
        <f>IF($A201="","",VLOOKUP($A201,'Annex 2 EHV charges'!$A:$O,7,0))</f>
        <v/>
      </c>
      <c r="E201" s="81" t="str">
        <f>IFERROR(IF(VLOOKUP($A201,'Annex 2 EHV charges'!$A:$O,8,FALSE)=0,"",VLOOKUP($A201,'Annex 2 EHV charges'!$A:$O,8,FALSE)),"")</f>
        <v/>
      </c>
      <c r="F201" s="82" t="str">
        <f>IFERROR(IF(VLOOKUP($A201,'Annex 2 EHV charges'!$A:$O,9,FALSE)=0,"",VLOOKUP($A201,'Annex 2 EHV charges'!$A:$O,9,FALSE)),"")</f>
        <v/>
      </c>
      <c r="G201" s="83" t="str">
        <f>IFERROR(IF(VLOOKUP($A201,'Annex 2 EHV charges'!$A:$O,10,FALSE)=0,"",VLOOKUP($A201,'Annex 2 EHV charges'!$A:$O,10,FALSE)),"")</f>
        <v/>
      </c>
      <c r="H201" s="83" t="str">
        <f>IFERROR(IF(VLOOKUP($A201,'Annex 2 EHV charges'!$A:$O,11,FALSE)=0,"",VLOOKUP($A201,'Annex 2 EHV charges'!$A:$O,11,FALSE)),"")</f>
        <v/>
      </c>
    </row>
    <row r="202" spans="1:8" x14ac:dyDescent="0.2">
      <c r="A202" s="76" t="str">
        <f t="array" ref="A202">IFERROR(INDEX('Annex 2 EHV charges'!$A$11:$A$11, MATCH(0, IF(ISBLANK('Annex 2 EHV charges'!$A$11:$A$11),1, COUNTIF(A$4:$A201, 'Annex 2 EHV charges'!$A$11:$A$11)), 0)),"")</f>
        <v/>
      </c>
      <c r="B202" s="76" t="str">
        <f>IF($A202="","",VLOOKUP($A202,'Annex 2 EHV charges'!$A:$O,2,0))</f>
        <v/>
      </c>
      <c r="C202" s="77" t="str">
        <f>IF($A202="","",VLOOKUP($A202,'Annex 2 EHV charges'!$A:$O,3,0))</f>
        <v/>
      </c>
      <c r="D202" s="76" t="str">
        <f>IF($A202="","",VLOOKUP($A202,'Annex 2 EHV charges'!$A:$O,7,0))</f>
        <v/>
      </c>
      <c r="E202" s="81" t="str">
        <f>IFERROR(IF(VLOOKUP($A202,'Annex 2 EHV charges'!$A:$O,8,FALSE)=0,"",VLOOKUP($A202,'Annex 2 EHV charges'!$A:$O,8,FALSE)),"")</f>
        <v/>
      </c>
      <c r="F202" s="82" t="str">
        <f>IFERROR(IF(VLOOKUP($A202,'Annex 2 EHV charges'!$A:$O,9,FALSE)=0,"",VLOOKUP($A202,'Annex 2 EHV charges'!$A:$O,9,FALSE)),"")</f>
        <v/>
      </c>
      <c r="G202" s="83" t="str">
        <f>IFERROR(IF(VLOOKUP($A202,'Annex 2 EHV charges'!$A:$O,10,FALSE)=0,"",VLOOKUP($A202,'Annex 2 EHV charges'!$A:$O,10,FALSE)),"")</f>
        <v/>
      </c>
      <c r="H202" s="83" t="str">
        <f>IFERROR(IF(VLOOKUP($A202,'Annex 2 EHV charges'!$A:$O,11,FALSE)=0,"",VLOOKUP($A202,'Annex 2 EHV charges'!$A:$O,11,FALSE)),"")</f>
        <v/>
      </c>
    </row>
    <row r="203" spans="1:8" x14ac:dyDescent="0.2">
      <c r="A203" s="76" t="str">
        <f t="array" ref="A203">IFERROR(INDEX('Annex 2 EHV charges'!$A$11:$A$11, MATCH(0, IF(ISBLANK('Annex 2 EHV charges'!$A$11:$A$11),1, COUNTIF(A$4:$A202, 'Annex 2 EHV charges'!$A$11:$A$11)), 0)),"")</f>
        <v/>
      </c>
      <c r="B203" s="76" t="str">
        <f>IF($A203="","",VLOOKUP($A203,'Annex 2 EHV charges'!$A:$O,2,0))</f>
        <v/>
      </c>
      <c r="C203" s="77" t="str">
        <f>IF($A203="","",VLOOKUP($A203,'Annex 2 EHV charges'!$A:$O,3,0))</f>
        <v/>
      </c>
      <c r="D203" s="76" t="str">
        <f>IF($A203="","",VLOOKUP($A203,'Annex 2 EHV charges'!$A:$O,7,0))</f>
        <v/>
      </c>
      <c r="E203" s="81" t="str">
        <f>IFERROR(IF(VLOOKUP($A203,'Annex 2 EHV charges'!$A:$O,8,FALSE)=0,"",VLOOKUP($A203,'Annex 2 EHV charges'!$A:$O,8,FALSE)),"")</f>
        <v/>
      </c>
      <c r="F203" s="82" t="str">
        <f>IFERROR(IF(VLOOKUP($A203,'Annex 2 EHV charges'!$A:$O,9,FALSE)=0,"",VLOOKUP($A203,'Annex 2 EHV charges'!$A:$O,9,FALSE)),"")</f>
        <v/>
      </c>
      <c r="G203" s="83" t="str">
        <f>IFERROR(IF(VLOOKUP($A203,'Annex 2 EHV charges'!$A:$O,10,FALSE)=0,"",VLOOKUP($A203,'Annex 2 EHV charges'!$A:$O,10,FALSE)),"")</f>
        <v/>
      </c>
      <c r="H203" s="83" t="str">
        <f>IFERROR(IF(VLOOKUP($A203,'Annex 2 EHV charges'!$A:$O,11,FALSE)=0,"",VLOOKUP($A203,'Annex 2 EHV charges'!$A:$O,11,FALSE)),"")</f>
        <v/>
      </c>
    </row>
    <row r="204" spans="1:8" x14ac:dyDescent="0.2">
      <c r="A204" s="76" t="str">
        <f t="array" ref="A204">IFERROR(INDEX('Annex 2 EHV charges'!$A$11:$A$11, MATCH(0, IF(ISBLANK('Annex 2 EHV charges'!$A$11:$A$11),1, COUNTIF(A$4:$A203, 'Annex 2 EHV charges'!$A$11:$A$11)), 0)),"")</f>
        <v/>
      </c>
      <c r="B204" s="76" t="str">
        <f>IF($A204="","",VLOOKUP($A204,'Annex 2 EHV charges'!$A:$O,2,0))</f>
        <v/>
      </c>
      <c r="C204" s="77" t="str">
        <f>IF($A204="","",VLOOKUP($A204,'Annex 2 EHV charges'!$A:$O,3,0))</f>
        <v/>
      </c>
      <c r="D204" s="76" t="str">
        <f>IF($A204="","",VLOOKUP($A204,'Annex 2 EHV charges'!$A:$O,7,0))</f>
        <v/>
      </c>
      <c r="E204" s="81" t="str">
        <f>IFERROR(IF(VLOOKUP($A204,'Annex 2 EHV charges'!$A:$O,8,FALSE)=0,"",VLOOKUP($A204,'Annex 2 EHV charges'!$A:$O,8,FALSE)),"")</f>
        <v/>
      </c>
      <c r="F204" s="82" t="str">
        <f>IFERROR(IF(VLOOKUP($A204,'Annex 2 EHV charges'!$A:$O,9,FALSE)=0,"",VLOOKUP($A204,'Annex 2 EHV charges'!$A:$O,9,FALSE)),"")</f>
        <v/>
      </c>
      <c r="G204" s="83" t="str">
        <f>IFERROR(IF(VLOOKUP($A204,'Annex 2 EHV charges'!$A:$O,10,FALSE)=0,"",VLOOKUP($A204,'Annex 2 EHV charges'!$A:$O,10,FALSE)),"")</f>
        <v/>
      </c>
      <c r="H204" s="83" t="str">
        <f>IFERROR(IF(VLOOKUP($A204,'Annex 2 EHV charges'!$A:$O,11,FALSE)=0,"",VLOOKUP($A204,'Annex 2 EHV charges'!$A:$O,11,FALSE)),"")</f>
        <v/>
      </c>
    </row>
    <row r="205" spans="1:8" x14ac:dyDescent="0.2">
      <c r="A205" s="76" t="str">
        <f t="array" ref="A205">IFERROR(INDEX('Annex 2 EHV charges'!$A$11:$A$11, MATCH(0, IF(ISBLANK('Annex 2 EHV charges'!$A$11:$A$11),1, COUNTIF(A$4:$A204, 'Annex 2 EHV charges'!$A$11:$A$11)), 0)),"")</f>
        <v/>
      </c>
      <c r="B205" s="76" t="str">
        <f>IF($A205="","",VLOOKUP($A205,'Annex 2 EHV charges'!$A:$O,2,0))</f>
        <v/>
      </c>
      <c r="C205" s="77" t="str">
        <f>IF($A205="","",VLOOKUP($A205,'Annex 2 EHV charges'!$A:$O,3,0))</f>
        <v/>
      </c>
      <c r="D205" s="76" t="str">
        <f>IF($A205="","",VLOOKUP($A205,'Annex 2 EHV charges'!$A:$O,7,0))</f>
        <v/>
      </c>
      <c r="E205" s="81" t="str">
        <f>IFERROR(IF(VLOOKUP($A205,'Annex 2 EHV charges'!$A:$O,8,FALSE)=0,"",VLOOKUP($A205,'Annex 2 EHV charges'!$A:$O,8,FALSE)),"")</f>
        <v/>
      </c>
      <c r="F205" s="82" t="str">
        <f>IFERROR(IF(VLOOKUP($A205,'Annex 2 EHV charges'!$A:$O,9,FALSE)=0,"",VLOOKUP($A205,'Annex 2 EHV charges'!$A:$O,9,FALSE)),"")</f>
        <v/>
      </c>
      <c r="G205" s="83" t="str">
        <f>IFERROR(IF(VLOOKUP($A205,'Annex 2 EHV charges'!$A:$O,10,FALSE)=0,"",VLOOKUP($A205,'Annex 2 EHV charges'!$A:$O,10,FALSE)),"")</f>
        <v/>
      </c>
      <c r="H205" s="83" t="str">
        <f>IFERROR(IF(VLOOKUP($A205,'Annex 2 EHV charges'!$A:$O,11,FALSE)=0,"",VLOOKUP($A205,'Annex 2 EHV charges'!$A:$O,11,FALSE)),"")</f>
        <v/>
      </c>
    </row>
    <row r="206" spans="1:8" x14ac:dyDescent="0.2">
      <c r="A206" s="76" t="str">
        <f t="array" ref="A206">IFERROR(INDEX('Annex 2 EHV charges'!$A$11:$A$11, MATCH(0, IF(ISBLANK('Annex 2 EHV charges'!$A$11:$A$11),1, COUNTIF(A$4:$A205, 'Annex 2 EHV charges'!$A$11:$A$11)), 0)),"")</f>
        <v/>
      </c>
      <c r="B206" s="76" t="str">
        <f>IF($A206="","",VLOOKUP($A206,'Annex 2 EHV charges'!$A:$O,2,0))</f>
        <v/>
      </c>
      <c r="C206" s="77" t="str">
        <f>IF($A206="","",VLOOKUP($A206,'Annex 2 EHV charges'!$A:$O,3,0))</f>
        <v/>
      </c>
      <c r="D206" s="76" t="str">
        <f>IF($A206="","",VLOOKUP($A206,'Annex 2 EHV charges'!$A:$O,7,0))</f>
        <v/>
      </c>
      <c r="E206" s="81" t="str">
        <f>IFERROR(IF(VLOOKUP($A206,'Annex 2 EHV charges'!$A:$O,8,FALSE)=0,"",VLOOKUP($A206,'Annex 2 EHV charges'!$A:$O,8,FALSE)),"")</f>
        <v/>
      </c>
      <c r="F206" s="82" t="str">
        <f>IFERROR(IF(VLOOKUP($A206,'Annex 2 EHV charges'!$A:$O,9,FALSE)=0,"",VLOOKUP($A206,'Annex 2 EHV charges'!$A:$O,9,FALSE)),"")</f>
        <v/>
      </c>
      <c r="G206" s="83" t="str">
        <f>IFERROR(IF(VLOOKUP($A206,'Annex 2 EHV charges'!$A:$O,10,FALSE)=0,"",VLOOKUP($A206,'Annex 2 EHV charges'!$A:$O,10,FALSE)),"")</f>
        <v/>
      </c>
      <c r="H206" s="83" t="str">
        <f>IFERROR(IF(VLOOKUP($A206,'Annex 2 EHV charges'!$A:$O,11,FALSE)=0,"",VLOOKUP($A206,'Annex 2 EHV charges'!$A:$O,11,FALSE)),"")</f>
        <v/>
      </c>
    </row>
    <row r="207" spans="1:8" x14ac:dyDescent="0.2">
      <c r="A207" s="76" t="str">
        <f t="array" ref="A207">IFERROR(INDEX('Annex 2 EHV charges'!$A$11:$A$11, MATCH(0, IF(ISBLANK('Annex 2 EHV charges'!$A$11:$A$11),1, COUNTIF(A$4:$A206, 'Annex 2 EHV charges'!$A$11:$A$11)), 0)),"")</f>
        <v/>
      </c>
      <c r="B207" s="76" t="str">
        <f>IF($A207="","",VLOOKUP($A207,'Annex 2 EHV charges'!$A:$O,2,0))</f>
        <v/>
      </c>
      <c r="C207" s="77" t="str">
        <f>IF($A207="","",VLOOKUP($A207,'Annex 2 EHV charges'!$A:$O,3,0))</f>
        <v/>
      </c>
      <c r="D207" s="76" t="str">
        <f>IF($A207="","",VLOOKUP($A207,'Annex 2 EHV charges'!$A:$O,7,0))</f>
        <v/>
      </c>
      <c r="E207" s="81" t="str">
        <f>IFERROR(IF(VLOOKUP($A207,'Annex 2 EHV charges'!$A:$O,8,FALSE)=0,"",VLOOKUP($A207,'Annex 2 EHV charges'!$A:$O,8,FALSE)),"")</f>
        <v/>
      </c>
      <c r="F207" s="82" t="str">
        <f>IFERROR(IF(VLOOKUP($A207,'Annex 2 EHV charges'!$A:$O,9,FALSE)=0,"",VLOOKUP($A207,'Annex 2 EHV charges'!$A:$O,9,FALSE)),"")</f>
        <v/>
      </c>
      <c r="G207" s="83" t="str">
        <f>IFERROR(IF(VLOOKUP($A207,'Annex 2 EHV charges'!$A:$O,10,FALSE)=0,"",VLOOKUP($A207,'Annex 2 EHV charges'!$A:$O,10,FALSE)),"")</f>
        <v/>
      </c>
      <c r="H207" s="83" t="str">
        <f>IFERROR(IF(VLOOKUP($A207,'Annex 2 EHV charges'!$A:$O,11,FALSE)=0,"",VLOOKUP($A207,'Annex 2 EHV charges'!$A:$O,11,FALSE)),"")</f>
        <v/>
      </c>
    </row>
    <row r="208" spans="1:8" x14ac:dyDescent="0.2">
      <c r="A208" s="76" t="str">
        <f t="array" ref="A208">IFERROR(INDEX('Annex 2 EHV charges'!$A$11:$A$11, MATCH(0, IF(ISBLANK('Annex 2 EHV charges'!$A$11:$A$11),1, COUNTIF(A$4:$A207, 'Annex 2 EHV charges'!$A$11:$A$11)), 0)),"")</f>
        <v/>
      </c>
      <c r="B208" s="76" t="str">
        <f>IF($A208="","",VLOOKUP($A208,'Annex 2 EHV charges'!$A:$O,2,0))</f>
        <v/>
      </c>
      <c r="C208" s="77" t="str">
        <f>IF($A208="","",VLOOKUP($A208,'Annex 2 EHV charges'!$A:$O,3,0))</f>
        <v/>
      </c>
      <c r="D208" s="76" t="str">
        <f>IF($A208="","",VLOOKUP($A208,'Annex 2 EHV charges'!$A:$O,7,0))</f>
        <v/>
      </c>
      <c r="E208" s="81" t="str">
        <f>IFERROR(IF(VLOOKUP($A208,'Annex 2 EHV charges'!$A:$O,8,FALSE)=0,"",VLOOKUP($A208,'Annex 2 EHV charges'!$A:$O,8,FALSE)),"")</f>
        <v/>
      </c>
      <c r="F208" s="82" t="str">
        <f>IFERROR(IF(VLOOKUP($A208,'Annex 2 EHV charges'!$A:$O,9,FALSE)=0,"",VLOOKUP($A208,'Annex 2 EHV charges'!$A:$O,9,FALSE)),"")</f>
        <v/>
      </c>
      <c r="G208" s="83" t="str">
        <f>IFERROR(IF(VLOOKUP($A208,'Annex 2 EHV charges'!$A:$O,10,FALSE)=0,"",VLOOKUP($A208,'Annex 2 EHV charges'!$A:$O,10,FALSE)),"")</f>
        <v/>
      </c>
      <c r="H208" s="83" t="str">
        <f>IFERROR(IF(VLOOKUP($A208,'Annex 2 EHV charges'!$A:$O,11,FALSE)=0,"",VLOOKUP($A208,'Annex 2 EHV charges'!$A:$O,11,FALSE)),"")</f>
        <v/>
      </c>
    </row>
    <row r="209" spans="1:8" x14ac:dyDescent="0.2">
      <c r="A209" s="76" t="str">
        <f t="array" ref="A209">IFERROR(INDEX('Annex 2 EHV charges'!$A$11:$A$11, MATCH(0, IF(ISBLANK('Annex 2 EHV charges'!$A$11:$A$11),1, COUNTIF(A$4:$A208, 'Annex 2 EHV charges'!$A$11:$A$11)), 0)),"")</f>
        <v/>
      </c>
      <c r="B209" s="76" t="str">
        <f>IF($A209="","",VLOOKUP($A209,'Annex 2 EHV charges'!$A:$O,2,0))</f>
        <v/>
      </c>
      <c r="C209" s="77" t="str">
        <f>IF($A209="","",VLOOKUP($A209,'Annex 2 EHV charges'!$A:$O,3,0))</f>
        <v/>
      </c>
      <c r="D209" s="76" t="str">
        <f>IF($A209="","",VLOOKUP($A209,'Annex 2 EHV charges'!$A:$O,7,0))</f>
        <v/>
      </c>
      <c r="E209" s="81" t="str">
        <f>IFERROR(IF(VLOOKUP($A209,'Annex 2 EHV charges'!$A:$O,8,FALSE)=0,"",VLOOKUP($A209,'Annex 2 EHV charges'!$A:$O,8,FALSE)),"")</f>
        <v/>
      </c>
      <c r="F209" s="82" t="str">
        <f>IFERROR(IF(VLOOKUP($A209,'Annex 2 EHV charges'!$A:$O,9,FALSE)=0,"",VLOOKUP($A209,'Annex 2 EHV charges'!$A:$O,9,FALSE)),"")</f>
        <v/>
      </c>
      <c r="G209" s="83" t="str">
        <f>IFERROR(IF(VLOOKUP($A209,'Annex 2 EHV charges'!$A:$O,10,FALSE)=0,"",VLOOKUP($A209,'Annex 2 EHV charges'!$A:$O,10,FALSE)),"")</f>
        <v/>
      </c>
      <c r="H209" s="83" t="str">
        <f>IFERROR(IF(VLOOKUP($A209,'Annex 2 EHV charges'!$A:$O,11,FALSE)=0,"",VLOOKUP($A209,'Annex 2 EHV charges'!$A:$O,11,FALSE)),"")</f>
        <v/>
      </c>
    </row>
    <row r="210" spans="1:8" x14ac:dyDescent="0.2">
      <c r="A210" s="76" t="str">
        <f t="array" ref="A210">IFERROR(INDEX('Annex 2 EHV charges'!$A$11:$A$11, MATCH(0, IF(ISBLANK('Annex 2 EHV charges'!$A$11:$A$11),1, COUNTIF(A$4:$A209, 'Annex 2 EHV charges'!$A$11:$A$11)), 0)),"")</f>
        <v/>
      </c>
      <c r="B210" s="76" t="str">
        <f>IF($A210="","",VLOOKUP($A210,'Annex 2 EHV charges'!$A:$O,2,0))</f>
        <v/>
      </c>
      <c r="C210" s="77" t="str">
        <f>IF($A210="","",VLOOKUP($A210,'Annex 2 EHV charges'!$A:$O,3,0))</f>
        <v/>
      </c>
      <c r="D210" s="76" t="str">
        <f>IF($A210="","",VLOOKUP($A210,'Annex 2 EHV charges'!$A:$O,7,0))</f>
        <v/>
      </c>
      <c r="E210" s="81" t="str">
        <f>IFERROR(IF(VLOOKUP($A210,'Annex 2 EHV charges'!$A:$O,8,FALSE)=0,"",VLOOKUP($A210,'Annex 2 EHV charges'!$A:$O,8,FALSE)),"")</f>
        <v/>
      </c>
      <c r="F210" s="82" t="str">
        <f>IFERROR(IF(VLOOKUP($A210,'Annex 2 EHV charges'!$A:$O,9,FALSE)=0,"",VLOOKUP($A210,'Annex 2 EHV charges'!$A:$O,9,FALSE)),"")</f>
        <v/>
      </c>
      <c r="G210" s="83" t="str">
        <f>IFERROR(IF(VLOOKUP($A210,'Annex 2 EHV charges'!$A:$O,10,FALSE)=0,"",VLOOKUP($A210,'Annex 2 EHV charges'!$A:$O,10,FALSE)),"")</f>
        <v/>
      </c>
      <c r="H210" s="83" t="str">
        <f>IFERROR(IF(VLOOKUP($A210,'Annex 2 EHV charges'!$A:$O,11,FALSE)=0,"",VLOOKUP($A210,'Annex 2 EHV charges'!$A:$O,11,FALSE)),"")</f>
        <v/>
      </c>
    </row>
    <row r="211" spans="1:8" x14ac:dyDescent="0.2">
      <c r="A211" s="76" t="str">
        <f t="array" ref="A211">IFERROR(INDEX('Annex 2 EHV charges'!$A$11:$A$11, MATCH(0, IF(ISBLANK('Annex 2 EHV charges'!$A$11:$A$11),1, COUNTIF(A$4:$A210, 'Annex 2 EHV charges'!$A$11:$A$11)), 0)),"")</f>
        <v/>
      </c>
      <c r="B211" s="76" t="str">
        <f>IF($A211="","",VLOOKUP($A211,'Annex 2 EHV charges'!$A:$O,2,0))</f>
        <v/>
      </c>
      <c r="C211" s="77" t="str">
        <f>IF($A211="","",VLOOKUP($A211,'Annex 2 EHV charges'!$A:$O,3,0))</f>
        <v/>
      </c>
      <c r="D211" s="76" t="str">
        <f>IF($A211="","",VLOOKUP($A211,'Annex 2 EHV charges'!$A:$O,7,0))</f>
        <v/>
      </c>
      <c r="E211" s="81" t="str">
        <f>IFERROR(IF(VLOOKUP($A211,'Annex 2 EHV charges'!$A:$O,8,FALSE)=0,"",VLOOKUP($A211,'Annex 2 EHV charges'!$A:$O,8,FALSE)),"")</f>
        <v/>
      </c>
      <c r="F211" s="82" t="str">
        <f>IFERROR(IF(VLOOKUP($A211,'Annex 2 EHV charges'!$A:$O,9,FALSE)=0,"",VLOOKUP($A211,'Annex 2 EHV charges'!$A:$O,9,FALSE)),"")</f>
        <v/>
      </c>
      <c r="G211" s="83" t="str">
        <f>IFERROR(IF(VLOOKUP($A211,'Annex 2 EHV charges'!$A:$O,10,FALSE)=0,"",VLOOKUP($A211,'Annex 2 EHV charges'!$A:$O,10,FALSE)),"")</f>
        <v/>
      </c>
      <c r="H211" s="83" t="str">
        <f>IFERROR(IF(VLOOKUP($A211,'Annex 2 EHV charges'!$A:$O,11,FALSE)=0,"",VLOOKUP($A211,'Annex 2 EHV charges'!$A:$O,11,FALSE)),"")</f>
        <v/>
      </c>
    </row>
    <row r="212" spans="1:8" x14ac:dyDescent="0.2">
      <c r="A212" s="76" t="str">
        <f t="array" ref="A212">IFERROR(INDEX('Annex 2 EHV charges'!$A$11:$A$11, MATCH(0, IF(ISBLANK('Annex 2 EHV charges'!$A$11:$A$11),1, COUNTIF(A$4:$A211, 'Annex 2 EHV charges'!$A$11:$A$11)), 0)),"")</f>
        <v/>
      </c>
      <c r="B212" s="76" t="str">
        <f>IF($A212="","",VLOOKUP($A212,'Annex 2 EHV charges'!$A:$O,2,0))</f>
        <v/>
      </c>
      <c r="C212" s="77" t="str">
        <f>IF($A212="","",VLOOKUP($A212,'Annex 2 EHV charges'!$A:$O,3,0))</f>
        <v/>
      </c>
      <c r="D212" s="76" t="str">
        <f>IF($A212="","",VLOOKUP($A212,'Annex 2 EHV charges'!$A:$O,7,0))</f>
        <v/>
      </c>
      <c r="E212" s="81" t="str">
        <f>IFERROR(IF(VLOOKUP($A212,'Annex 2 EHV charges'!$A:$O,8,FALSE)=0,"",VLOOKUP($A212,'Annex 2 EHV charges'!$A:$O,8,FALSE)),"")</f>
        <v/>
      </c>
      <c r="F212" s="82" t="str">
        <f>IFERROR(IF(VLOOKUP($A212,'Annex 2 EHV charges'!$A:$O,9,FALSE)=0,"",VLOOKUP($A212,'Annex 2 EHV charges'!$A:$O,9,FALSE)),"")</f>
        <v/>
      </c>
      <c r="G212" s="83" t="str">
        <f>IFERROR(IF(VLOOKUP($A212,'Annex 2 EHV charges'!$A:$O,10,FALSE)=0,"",VLOOKUP($A212,'Annex 2 EHV charges'!$A:$O,10,FALSE)),"")</f>
        <v/>
      </c>
      <c r="H212" s="83" t="str">
        <f>IFERROR(IF(VLOOKUP($A212,'Annex 2 EHV charges'!$A:$O,11,FALSE)=0,"",VLOOKUP($A212,'Annex 2 EHV charges'!$A:$O,11,FALSE)),"")</f>
        <v/>
      </c>
    </row>
    <row r="213" spans="1:8" x14ac:dyDescent="0.2">
      <c r="A213" s="76" t="str">
        <f t="array" ref="A213">IFERROR(INDEX('Annex 2 EHV charges'!$A$11:$A$11, MATCH(0, IF(ISBLANK('Annex 2 EHV charges'!$A$11:$A$11),1, COUNTIF(A$4:$A212, 'Annex 2 EHV charges'!$A$11:$A$11)), 0)),"")</f>
        <v/>
      </c>
      <c r="B213" s="76" t="str">
        <f>IF($A213="","",VLOOKUP($A213,'Annex 2 EHV charges'!$A:$O,2,0))</f>
        <v/>
      </c>
      <c r="C213" s="77" t="str">
        <f>IF($A213="","",VLOOKUP($A213,'Annex 2 EHV charges'!$A:$O,3,0))</f>
        <v/>
      </c>
      <c r="D213" s="76" t="str">
        <f>IF($A213="","",VLOOKUP($A213,'Annex 2 EHV charges'!$A:$O,7,0))</f>
        <v/>
      </c>
      <c r="E213" s="81" t="str">
        <f>IFERROR(IF(VLOOKUP($A213,'Annex 2 EHV charges'!$A:$O,8,FALSE)=0,"",VLOOKUP($A213,'Annex 2 EHV charges'!$A:$O,8,FALSE)),"")</f>
        <v/>
      </c>
      <c r="F213" s="82" t="str">
        <f>IFERROR(IF(VLOOKUP($A213,'Annex 2 EHV charges'!$A:$O,9,FALSE)=0,"",VLOOKUP($A213,'Annex 2 EHV charges'!$A:$O,9,FALSE)),"")</f>
        <v/>
      </c>
      <c r="G213" s="83" t="str">
        <f>IFERROR(IF(VLOOKUP($A213,'Annex 2 EHV charges'!$A:$O,10,FALSE)=0,"",VLOOKUP($A213,'Annex 2 EHV charges'!$A:$O,10,FALSE)),"")</f>
        <v/>
      </c>
      <c r="H213" s="83" t="str">
        <f>IFERROR(IF(VLOOKUP($A213,'Annex 2 EHV charges'!$A:$O,11,FALSE)=0,"",VLOOKUP($A213,'Annex 2 EHV charges'!$A:$O,11,FALSE)),"")</f>
        <v/>
      </c>
    </row>
    <row r="214" spans="1:8" x14ac:dyDescent="0.2">
      <c r="A214" s="76" t="str">
        <f t="array" ref="A214">IFERROR(INDEX('Annex 2 EHV charges'!$A$11:$A$11, MATCH(0, IF(ISBLANK('Annex 2 EHV charges'!$A$11:$A$11),1, COUNTIF(A$4:$A213, 'Annex 2 EHV charges'!$A$11:$A$11)), 0)),"")</f>
        <v/>
      </c>
      <c r="B214" s="76" t="str">
        <f>IF($A214="","",VLOOKUP($A214,'Annex 2 EHV charges'!$A:$O,2,0))</f>
        <v/>
      </c>
      <c r="C214" s="77" t="str">
        <f>IF($A214="","",VLOOKUP($A214,'Annex 2 EHV charges'!$A:$O,3,0))</f>
        <v/>
      </c>
      <c r="D214" s="76" t="str">
        <f>IF($A214="","",VLOOKUP($A214,'Annex 2 EHV charges'!$A:$O,7,0))</f>
        <v/>
      </c>
      <c r="E214" s="81" t="str">
        <f>IFERROR(IF(VLOOKUP($A214,'Annex 2 EHV charges'!$A:$O,8,FALSE)=0,"",VLOOKUP($A214,'Annex 2 EHV charges'!$A:$O,8,FALSE)),"")</f>
        <v/>
      </c>
      <c r="F214" s="82" t="str">
        <f>IFERROR(IF(VLOOKUP($A214,'Annex 2 EHV charges'!$A:$O,9,FALSE)=0,"",VLOOKUP($A214,'Annex 2 EHV charges'!$A:$O,9,FALSE)),"")</f>
        <v/>
      </c>
      <c r="G214" s="83" t="str">
        <f>IFERROR(IF(VLOOKUP($A214,'Annex 2 EHV charges'!$A:$O,10,FALSE)=0,"",VLOOKUP($A214,'Annex 2 EHV charges'!$A:$O,10,FALSE)),"")</f>
        <v/>
      </c>
      <c r="H214" s="83" t="str">
        <f>IFERROR(IF(VLOOKUP($A214,'Annex 2 EHV charges'!$A:$O,11,FALSE)=0,"",VLOOKUP($A214,'Annex 2 EHV charges'!$A:$O,11,FALSE)),"")</f>
        <v/>
      </c>
    </row>
    <row r="215" spans="1:8" x14ac:dyDescent="0.2">
      <c r="A215" s="76" t="str">
        <f t="array" ref="A215">IFERROR(INDEX('Annex 2 EHV charges'!$A$11:$A$11, MATCH(0, IF(ISBLANK('Annex 2 EHV charges'!$A$11:$A$11),1, COUNTIF(A$4:$A214, 'Annex 2 EHV charges'!$A$11:$A$11)), 0)),"")</f>
        <v/>
      </c>
      <c r="B215" s="76" t="str">
        <f>IF($A215="","",VLOOKUP($A215,'Annex 2 EHV charges'!$A:$O,2,0))</f>
        <v/>
      </c>
      <c r="C215" s="77" t="str">
        <f>IF($A215="","",VLOOKUP($A215,'Annex 2 EHV charges'!$A:$O,3,0))</f>
        <v/>
      </c>
      <c r="D215" s="76" t="str">
        <f>IF($A215="","",VLOOKUP($A215,'Annex 2 EHV charges'!$A:$O,7,0))</f>
        <v/>
      </c>
      <c r="E215" s="81" t="str">
        <f>IFERROR(IF(VLOOKUP($A215,'Annex 2 EHV charges'!$A:$O,8,FALSE)=0,"",VLOOKUP($A215,'Annex 2 EHV charges'!$A:$O,8,FALSE)),"")</f>
        <v/>
      </c>
      <c r="F215" s="82" t="str">
        <f>IFERROR(IF(VLOOKUP($A215,'Annex 2 EHV charges'!$A:$O,9,FALSE)=0,"",VLOOKUP($A215,'Annex 2 EHV charges'!$A:$O,9,FALSE)),"")</f>
        <v/>
      </c>
      <c r="G215" s="83" t="str">
        <f>IFERROR(IF(VLOOKUP($A215,'Annex 2 EHV charges'!$A:$O,10,FALSE)=0,"",VLOOKUP($A215,'Annex 2 EHV charges'!$A:$O,10,FALSE)),"")</f>
        <v/>
      </c>
      <c r="H215" s="83" t="str">
        <f>IFERROR(IF(VLOOKUP($A215,'Annex 2 EHV charges'!$A:$O,11,FALSE)=0,"",VLOOKUP($A215,'Annex 2 EHV charges'!$A:$O,11,FALSE)),"")</f>
        <v/>
      </c>
    </row>
    <row r="216" spans="1:8" x14ac:dyDescent="0.2">
      <c r="A216" s="76" t="str">
        <f t="array" ref="A216">IFERROR(INDEX('Annex 2 EHV charges'!$A$11:$A$11, MATCH(0, IF(ISBLANK('Annex 2 EHV charges'!$A$11:$A$11),1, COUNTIF(A$4:$A215, 'Annex 2 EHV charges'!$A$11:$A$11)), 0)),"")</f>
        <v/>
      </c>
      <c r="B216" s="76" t="str">
        <f>IF($A216="","",VLOOKUP($A216,'Annex 2 EHV charges'!$A:$O,2,0))</f>
        <v/>
      </c>
      <c r="C216" s="77" t="str">
        <f>IF($A216="","",VLOOKUP($A216,'Annex 2 EHV charges'!$A:$O,3,0))</f>
        <v/>
      </c>
      <c r="D216" s="76" t="str">
        <f>IF($A216="","",VLOOKUP($A216,'Annex 2 EHV charges'!$A:$O,7,0))</f>
        <v/>
      </c>
      <c r="E216" s="81" t="str">
        <f>IFERROR(IF(VLOOKUP($A216,'Annex 2 EHV charges'!$A:$O,8,FALSE)=0,"",VLOOKUP($A216,'Annex 2 EHV charges'!$A:$O,8,FALSE)),"")</f>
        <v/>
      </c>
      <c r="F216" s="82" t="str">
        <f>IFERROR(IF(VLOOKUP($A216,'Annex 2 EHV charges'!$A:$O,9,FALSE)=0,"",VLOOKUP($A216,'Annex 2 EHV charges'!$A:$O,9,FALSE)),"")</f>
        <v/>
      </c>
      <c r="G216" s="83" t="str">
        <f>IFERROR(IF(VLOOKUP($A216,'Annex 2 EHV charges'!$A:$O,10,FALSE)=0,"",VLOOKUP($A216,'Annex 2 EHV charges'!$A:$O,10,FALSE)),"")</f>
        <v/>
      </c>
      <c r="H216" s="83" t="str">
        <f>IFERROR(IF(VLOOKUP($A216,'Annex 2 EHV charges'!$A:$O,11,FALSE)=0,"",VLOOKUP($A216,'Annex 2 EHV charges'!$A:$O,11,FALSE)),"")</f>
        <v/>
      </c>
    </row>
    <row r="217" spans="1:8" x14ac:dyDescent="0.2">
      <c r="A217" s="76" t="str">
        <f t="array" ref="A217">IFERROR(INDEX('Annex 2 EHV charges'!$A$11:$A$11, MATCH(0, IF(ISBLANK('Annex 2 EHV charges'!$A$11:$A$11),1, COUNTIF(A$4:$A216, 'Annex 2 EHV charges'!$A$11:$A$11)), 0)),"")</f>
        <v/>
      </c>
      <c r="B217" s="76" t="str">
        <f>IF($A217="","",VLOOKUP($A217,'Annex 2 EHV charges'!$A:$O,2,0))</f>
        <v/>
      </c>
      <c r="C217" s="77" t="str">
        <f>IF($A217="","",VLOOKUP($A217,'Annex 2 EHV charges'!$A:$O,3,0))</f>
        <v/>
      </c>
      <c r="D217" s="76" t="str">
        <f>IF($A217="","",VLOOKUP($A217,'Annex 2 EHV charges'!$A:$O,7,0))</f>
        <v/>
      </c>
      <c r="E217" s="81" t="str">
        <f>IFERROR(IF(VLOOKUP($A217,'Annex 2 EHV charges'!$A:$O,8,FALSE)=0,"",VLOOKUP($A217,'Annex 2 EHV charges'!$A:$O,8,FALSE)),"")</f>
        <v/>
      </c>
      <c r="F217" s="82" t="str">
        <f>IFERROR(IF(VLOOKUP($A217,'Annex 2 EHV charges'!$A:$O,9,FALSE)=0,"",VLOOKUP($A217,'Annex 2 EHV charges'!$A:$O,9,FALSE)),"")</f>
        <v/>
      </c>
      <c r="G217" s="83" t="str">
        <f>IFERROR(IF(VLOOKUP($A217,'Annex 2 EHV charges'!$A:$O,10,FALSE)=0,"",VLOOKUP($A217,'Annex 2 EHV charges'!$A:$O,10,FALSE)),"")</f>
        <v/>
      </c>
      <c r="H217" s="83" t="str">
        <f>IFERROR(IF(VLOOKUP($A217,'Annex 2 EHV charges'!$A:$O,11,FALSE)=0,"",VLOOKUP($A217,'Annex 2 EHV charges'!$A:$O,11,FALSE)),"")</f>
        <v/>
      </c>
    </row>
    <row r="218" spans="1:8" x14ac:dyDescent="0.2">
      <c r="A218" s="76" t="str">
        <f t="array" ref="A218">IFERROR(INDEX('Annex 2 EHV charges'!$A$11:$A$11, MATCH(0, IF(ISBLANK('Annex 2 EHV charges'!$A$11:$A$11),1, COUNTIF(A$4:$A217, 'Annex 2 EHV charges'!$A$11:$A$11)), 0)),"")</f>
        <v/>
      </c>
      <c r="B218" s="76" t="str">
        <f>IF($A218="","",VLOOKUP($A218,'Annex 2 EHV charges'!$A:$O,2,0))</f>
        <v/>
      </c>
      <c r="C218" s="77" t="str">
        <f>IF($A218="","",VLOOKUP($A218,'Annex 2 EHV charges'!$A:$O,3,0))</f>
        <v/>
      </c>
      <c r="D218" s="76" t="str">
        <f>IF($A218="","",VLOOKUP($A218,'Annex 2 EHV charges'!$A:$O,7,0))</f>
        <v/>
      </c>
      <c r="E218" s="81" t="str">
        <f>IFERROR(IF(VLOOKUP($A218,'Annex 2 EHV charges'!$A:$O,8,FALSE)=0,"",VLOOKUP($A218,'Annex 2 EHV charges'!$A:$O,8,FALSE)),"")</f>
        <v/>
      </c>
      <c r="F218" s="82" t="str">
        <f>IFERROR(IF(VLOOKUP($A218,'Annex 2 EHV charges'!$A:$O,9,FALSE)=0,"",VLOOKUP($A218,'Annex 2 EHV charges'!$A:$O,9,FALSE)),"")</f>
        <v/>
      </c>
      <c r="G218" s="83" t="str">
        <f>IFERROR(IF(VLOOKUP($A218,'Annex 2 EHV charges'!$A:$O,10,FALSE)=0,"",VLOOKUP($A218,'Annex 2 EHV charges'!$A:$O,10,FALSE)),"")</f>
        <v/>
      </c>
      <c r="H218" s="83" t="str">
        <f>IFERROR(IF(VLOOKUP($A218,'Annex 2 EHV charges'!$A:$O,11,FALSE)=0,"",VLOOKUP($A218,'Annex 2 EHV charges'!$A:$O,11,FALSE)),"")</f>
        <v/>
      </c>
    </row>
    <row r="219" spans="1:8" x14ac:dyDescent="0.2">
      <c r="A219" s="76" t="str">
        <f t="array" ref="A219">IFERROR(INDEX('Annex 2 EHV charges'!$A$11:$A$11, MATCH(0, IF(ISBLANK('Annex 2 EHV charges'!$A$11:$A$11),1, COUNTIF(A$4:$A218, 'Annex 2 EHV charges'!$A$11:$A$11)), 0)),"")</f>
        <v/>
      </c>
      <c r="B219" s="76" t="str">
        <f>IF($A219="","",VLOOKUP($A219,'Annex 2 EHV charges'!$A:$O,2,0))</f>
        <v/>
      </c>
      <c r="C219" s="77" t="str">
        <f>IF($A219="","",VLOOKUP($A219,'Annex 2 EHV charges'!$A:$O,3,0))</f>
        <v/>
      </c>
      <c r="D219" s="76" t="str">
        <f>IF($A219="","",VLOOKUP($A219,'Annex 2 EHV charges'!$A:$O,7,0))</f>
        <v/>
      </c>
      <c r="E219" s="81" t="str">
        <f>IFERROR(IF(VLOOKUP($A219,'Annex 2 EHV charges'!$A:$O,8,FALSE)=0,"",VLOOKUP($A219,'Annex 2 EHV charges'!$A:$O,8,FALSE)),"")</f>
        <v/>
      </c>
      <c r="F219" s="82" t="str">
        <f>IFERROR(IF(VLOOKUP($A219,'Annex 2 EHV charges'!$A:$O,9,FALSE)=0,"",VLOOKUP($A219,'Annex 2 EHV charges'!$A:$O,9,FALSE)),"")</f>
        <v/>
      </c>
      <c r="G219" s="83" t="str">
        <f>IFERROR(IF(VLOOKUP($A219,'Annex 2 EHV charges'!$A:$O,10,FALSE)=0,"",VLOOKUP($A219,'Annex 2 EHV charges'!$A:$O,10,FALSE)),"")</f>
        <v/>
      </c>
      <c r="H219" s="83" t="str">
        <f>IFERROR(IF(VLOOKUP($A219,'Annex 2 EHV charges'!$A:$O,11,FALSE)=0,"",VLOOKUP($A219,'Annex 2 EHV charges'!$A:$O,11,FALSE)),"")</f>
        <v/>
      </c>
    </row>
    <row r="220" spans="1:8" x14ac:dyDescent="0.2">
      <c r="A220" s="76" t="str">
        <f t="array" ref="A220">IFERROR(INDEX('Annex 2 EHV charges'!$A$11:$A$11, MATCH(0, IF(ISBLANK('Annex 2 EHV charges'!$A$11:$A$11),1, COUNTIF(A$4:$A219, 'Annex 2 EHV charges'!$A$11:$A$11)), 0)),"")</f>
        <v/>
      </c>
      <c r="B220" s="76" t="str">
        <f>IF($A220="","",VLOOKUP($A220,'Annex 2 EHV charges'!$A:$O,2,0))</f>
        <v/>
      </c>
      <c r="C220" s="77" t="str">
        <f>IF($A220="","",VLOOKUP($A220,'Annex 2 EHV charges'!$A:$O,3,0))</f>
        <v/>
      </c>
      <c r="D220" s="76" t="str">
        <f>IF($A220="","",VLOOKUP($A220,'Annex 2 EHV charges'!$A:$O,7,0))</f>
        <v/>
      </c>
      <c r="E220" s="81" t="str">
        <f>IFERROR(IF(VLOOKUP($A220,'Annex 2 EHV charges'!$A:$O,8,FALSE)=0,"",VLOOKUP($A220,'Annex 2 EHV charges'!$A:$O,8,FALSE)),"")</f>
        <v/>
      </c>
      <c r="F220" s="82" t="str">
        <f>IFERROR(IF(VLOOKUP($A220,'Annex 2 EHV charges'!$A:$O,9,FALSE)=0,"",VLOOKUP($A220,'Annex 2 EHV charges'!$A:$O,9,FALSE)),"")</f>
        <v/>
      </c>
      <c r="G220" s="83" t="str">
        <f>IFERROR(IF(VLOOKUP($A220,'Annex 2 EHV charges'!$A:$O,10,FALSE)=0,"",VLOOKUP($A220,'Annex 2 EHV charges'!$A:$O,10,FALSE)),"")</f>
        <v/>
      </c>
      <c r="H220" s="83" t="str">
        <f>IFERROR(IF(VLOOKUP($A220,'Annex 2 EHV charges'!$A:$O,11,FALSE)=0,"",VLOOKUP($A220,'Annex 2 EHV charges'!$A:$O,11,FALSE)),"")</f>
        <v/>
      </c>
    </row>
    <row r="221" spans="1:8" x14ac:dyDescent="0.2">
      <c r="A221" s="76" t="str">
        <f t="array" ref="A221">IFERROR(INDEX('Annex 2 EHV charges'!$A$11:$A$11, MATCH(0, IF(ISBLANK('Annex 2 EHV charges'!$A$11:$A$11),1, COUNTIF(A$4:$A220, 'Annex 2 EHV charges'!$A$11:$A$11)), 0)),"")</f>
        <v/>
      </c>
      <c r="B221" s="76" t="str">
        <f>IF($A221="","",VLOOKUP($A221,'Annex 2 EHV charges'!$A:$O,2,0))</f>
        <v/>
      </c>
      <c r="C221" s="77" t="str">
        <f>IF($A221="","",VLOOKUP($A221,'Annex 2 EHV charges'!$A:$O,3,0))</f>
        <v/>
      </c>
      <c r="D221" s="76" t="str">
        <f>IF($A221="","",VLOOKUP($A221,'Annex 2 EHV charges'!$A:$O,7,0))</f>
        <v/>
      </c>
      <c r="E221" s="81" t="str">
        <f>IFERROR(IF(VLOOKUP($A221,'Annex 2 EHV charges'!$A:$O,8,FALSE)=0,"",VLOOKUP($A221,'Annex 2 EHV charges'!$A:$O,8,FALSE)),"")</f>
        <v/>
      </c>
      <c r="F221" s="82" t="str">
        <f>IFERROR(IF(VLOOKUP($A221,'Annex 2 EHV charges'!$A:$O,9,FALSE)=0,"",VLOOKUP($A221,'Annex 2 EHV charges'!$A:$O,9,FALSE)),"")</f>
        <v/>
      </c>
      <c r="G221" s="83" t="str">
        <f>IFERROR(IF(VLOOKUP($A221,'Annex 2 EHV charges'!$A:$O,10,FALSE)=0,"",VLOOKUP($A221,'Annex 2 EHV charges'!$A:$O,10,FALSE)),"")</f>
        <v/>
      </c>
      <c r="H221" s="83" t="str">
        <f>IFERROR(IF(VLOOKUP($A221,'Annex 2 EHV charges'!$A:$O,11,FALSE)=0,"",VLOOKUP($A221,'Annex 2 EHV charges'!$A:$O,11,FALSE)),"")</f>
        <v/>
      </c>
    </row>
    <row r="222" spans="1:8" x14ac:dyDescent="0.2">
      <c r="A222" s="76" t="str">
        <f t="array" ref="A222">IFERROR(INDEX('Annex 2 EHV charges'!$A$11:$A$11, MATCH(0, IF(ISBLANK('Annex 2 EHV charges'!$A$11:$A$11),1, COUNTIF(A$4:$A221, 'Annex 2 EHV charges'!$A$11:$A$11)), 0)),"")</f>
        <v/>
      </c>
      <c r="B222" s="76" t="str">
        <f>IF($A222="","",VLOOKUP($A222,'Annex 2 EHV charges'!$A:$O,2,0))</f>
        <v/>
      </c>
      <c r="C222" s="77" t="str">
        <f>IF($A222="","",VLOOKUP($A222,'Annex 2 EHV charges'!$A:$O,3,0))</f>
        <v/>
      </c>
      <c r="D222" s="76" t="str">
        <f>IF($A222="","",VLOOKUP($A222,'Annex 2 EHV charges'!$A:$O,7,0))</f>
        <v/>
      </c>
      <c r="E222" s="81" t="str">
        <f>IFERROR(IF(VLOOKUP($A222,'Annex 2 EHV charges'!$A:$O,8,FALSE)=0,"",VLOOKUP($A222,'Annex 2 EHV charges'!$A:$O,8,FALSE)),"")</f>
        <v/>
      </c>
      <c r="F222" s="82" t="str">
        <f>IFERROR(IF(VLOOKUP($A222,'Annex 2 EHV charges'!$A:$O,9,FALSE)=0,"",VLOOKUP($A222,'Annex 2 EHV charges'!$A:$O,9,FALSE)),"")</f>
        <v/>
      </c>
      <c r="G222" s="83" t="str">
        <f>IFERROR(IF(VLOOKUP($A222,'Annex 2 EHV charges'!$A:$O,10,FALSE)=0,"",VLOOKUP($A222,'Annex 2 EHV charges'!$A:$O,10,FALSE)),"")</f>
        <v/>
      </c>
      <c r="H222" s="83" t="str">
        <f>IFERROR(IF(VLOOKUP($A222,'Annex 2 EHV charges'!$A:$O,11,FALSE)=0,"",VLOOKUP($A222,'Annex 2 EHV charges'!$A:$O,11,FALSE)),"")</f>
        <v/>
      </c>
    </row>
    <row r="223" spans="1:8" x14ac:dyDescent="0.2">
      <c r="A223" s="76" t="str">
        <f t="array" ref="A223">IFERROR(INDEX('Annex 2 EHV charges'!$A$11:$A$11, MATCH(0, IF(ISBLANK('Annex 2 EHV charges'!$A$11:$A$11),1, COUNTIF(A$4:$A222, 'Annex 2 EHV charges'!$A$11:$A$11)), 0)),"")</f>
        <v/>
      </c>
      <c r="B223" s="76" t="str">
        <f>IF($A223="","",VLOOKUP($A223,'Annex 2 EHV charges'!$A:$O,2,0))</f>
        <v/>
      </c>
      <c r="C223" s="77" t="str">
        <f>IF($A223="","",VLOOKUP($A223,'Annex 2 EHV charges'!$A:$O,3,0))</f>
        <v/>
      </c>
      <c r="D223" s="76" t="str">
        <f>IF($A223="","",VLOOKUP($A223,'Annex 2 EHV charges'!$A:$O,7,0))</f>
        <v/>
      </c>
      <c r="E223" s="81" t="str">
        <f>IFERROR(IF(VLOOKUP($A223,'Annex 2 EHV charges'!$A:$O,8,FALSE)=0,"",VLOOKUP($A223,'Annex 2 EHV charges'!$A:$O,8,FALSE)),"")</f>
        <v/>
      </c>
      <c r="F223" s="82" t="str">
        <f>IFERROR(IF(VLOOKUP($A223,'Annex 2 EHV charges'!$A:$O,9,FALSE)=0,"",VLOOKUP($A223,'Annex 2 EHV charges'!$A:$O,9,FALSE)),"")</f>
        <v/>
      </c>
      <c r="G223" s="83" t="str">
        <f>IFERROR(IF(VLOOKUP($A223,'Annex 2 EHV charges'!$A:$O,10,FALSE)=0,"",VLOOKUP($A223,'Annex 2 EHV charges'!$A:$O,10,FALSE)),"")</f>
        <v/>
      </c>
      <c r="H223" s="83" t="str">
        <f>IFERROR(IF(VLOOKUP($A223,'Annex 2 EHV charges'!$A:$O,11,FALSE)=0,"",VLOOKUP($A223,'Annex 2 EHV charges'!$A:$O,11,FALSE)),"")</f>
        <v/>
      </c>
    </row>
    <row r="224" spans="1:8" x14ac:dyDescent="0.2">
      <c r="A224" s="76" t="str">
        <f t="array" ref="A224">IFERROR(INDEX('Annex 2 EHV charges'!$A$11:$A$11, MATCH(0, IF(ISBLANK('Annex 2 EHV charges'!$A$11:$A$11),1, COUNTIF(A$4:$A223, 'Annex 2 EHV charges'!$A$11:$A$11)), 0)),"")</f>
        <v/>
      </c>
      <c r="B224" s="76" t="str">
        <f>IF($A224="","",VLOOKUP($A224,'Annex 2 EHV charges'!$A:$O,2,0))</f>
        <v/>
      </c>
      <c r="C224" s="77" t="str">
        <f>IF($A224="","",VLOOKUP($A224,'Annex 2 EHV charges'!$A:$O,3,0))</f>
        <v/>
      </c>
      <c r="D224" s="76" t="str">
        <f>IF($A224="","",VLOOKUP($A224,'Annex 2 EHV charges'!$A:$O,7,0))</f>
        <v/>
      </c>
      <c r="E224" s="81" t="str">
        <f>IFERROR(IF(VLOOKUP($A224,'Annex 2 EHV charges'!$A:$O,8,FALSE)=0,"",VLOOKUP($A224,'Annex 2 EHV charges'!$A:$O,8,FALSE)),"")</f>
        <v/>
      </c>
      <c r="F224" s="82" t="str">
        <f>IFERROR(IF(VLOOKUP($A224,'Annex 2 EHV charges'!$A:$O,9,FALSE)=0,"",VLOOKUP($A224,'Annex 2 EHV charges'!$A:$O,9,FALSE)),"")</f>
        <v/>
      </c>
      <c r="G224" s="83" t="str">
        <f>IFERROR(IF(VLOOKUP($A224,'Annex 2 EHV charges'!$A:$O,10,FALSE)=0,"",VLOOKUP($A224,'Annex 2 EHV charges'!$A:$O,10,FALSE)),"")</f>
        <v/>
      </c>
      <c r="H224" s="83" t="str">
        <f>IFERROR(IF(VLOOKUP($A224,'Annex 2 EHV charges'!$A:$O,11,FALSE)=0,"",VLOOKUP($A224,'Annex 2 EHV charges'!$A:$O,11,FALSE)),"")</f>
        <v/>
      </c>
    </row>
    <row r="225" spans="1:8" x14ac:dyDescent="0.2">
      <c r="A225" s="76" t="str">
        <f t="array" ref="A225">IFERROR(INDEX('Annex 2 EHV charges'!$A$11:$A$11, MATCH(0, IF(ISBLANK('Annex 2 EHV charges'!$A$11:$A$11),1, COUNTIF(A$4:$A224, 'Annex 2 EHV charges'!$A$11:$A$11)), 0)),"")</f>
        <v/>
      </c>
      <c r="B225" s="76" t="str">
        <f>IF($A225="","",VLOOKUP($A225,'Annex 2 EHV charges'!$A:$O,2,0))</f>
        <v/>
      </c>
      <c r="C225" s="77" t="str">
        <f>IF($A225="","",VLOOKUP($A225,'Annex 2 EHV charges'!$A:$O,3,0))</f>
        <v/>
      </c>
      <c r="D225" s="76" t="str">
        <f>IF($A225="","",VLOOKUP($A225,'Annex 2 EHV charges'!$A:$O,7,0))</f>
        <v/>
      </c>
      <c r="E225" s="81" t="str">
        <f>IFERROR(IF(VLOOKUP($A225,'Annex 2 EHV charges'!$A:$O,8,FALSE)=0,"",VLOOKUP($A225,'Annex 2 EHV charges'!$A:$O,8,FALSE)),"")</f>
        <v/>
      </c>
      <c r="F225" s="82" t="str">
        <f>IFERROR(IF(VLOOKUP($A225,'Annex 2 EHV charges'!$A:$O,9,FALSE)=0,"",VLOOKUP($A225,'Annex 2 EHV charges'!$A:$O,9,FALSE)),"")</f>
        <v/>
      </c>
      <c r="G225" s="83" t="str">
        <f>IFERROR(IF(VLOOKUP($A225,'Annex 2 EHV charges'!$A:$O,10,FALSE)=0,"",VLOOKUP($A225,'Annex 2 EHV charges'!$A:$O,10,FALSE)),"")</f>
        <v/>
      </c>
      <c r="H225" s="83" t="str">
        <f>IFERROR(IF(VLOOKUP($A225,'Annex 2 EHV charges'!$A:$O,11,FALSE)=0,"",VLOOKUP($A225,'Annex 2 EHV charges'!$A:$O,11,FALSE)),"")</f>
        <v/>
      </c>
    </row>
    <row r="226" spans="1:8" x14ac:dyDescent="0.2">
      <c r="A226" s="76" t="str">
        <f t="array" ref="A226">IFERROR(INDEX('Annex 2 EHV charges'!$A$11:$A$11, MATCH(0, IF(ISBLANK('Annex 2 EHV charges'!$A$11:$A$11),1, COUNTIF(A$4:$A225, 'Annex 2 EHV charges'!$A$11:$A$11)), 0)),"")</f>
        <v/>
      </c>
      <c r="B226" s="76" t="str">
        <f>IF($A226="","",VLOOKUP($A226,'Annex 2 EHV charges'!$A:$O,2,0))</f>
        <v/>
      </c>
      <c r="C226" s="77" t="str">
        <f>IF($A226="","",VLOOKUP($A226,'Annex 2 EHV charges'!$A:$O,3,0))</f>
        <v/>
      </c>
      <c r="D226" s="76" t="str">
        <f>IF($A226="","",VLOOKUP($A226,'Annex 2 EHV charges'!$A:$O,7,0))</f>
        <v/>
      </c>
      <c r="E226" s="81" t="str">
        <f>IFERROR(IF(VLOOKUP($A226,'Annex 2 EHV charges'!$A:$O,8,FALSE)=0,"",VLOOKUP($A226,'Annex 2 EHV charges'!$A:$O,8,FALSE)),"")</f>
        <v/>
      </c>
      <c r="F226" s="82" t="str">
        <f>IFERROR(IF(VLOOKUP($A226,'Annex 2 EHV charges'!$A:$O,9,FALSE)=0,"",VLOOKUP($A226,'Annex 2 EHV charges'!$A:$O,9,FALSE)),"")</f>
        <v/>
      </c>
      <c r="G226" s="83" t="str">
        <f>IFERROR(IF(VLOOKUP($A226,'Annex 2 EHV charges'!$A:$O,10,FALSE)=0,"",VLOOKUP($A226,'Annex 2 EHV charges'!$A:$O,10,FALSE)),"")</f>
        <v/>
      </c>
      <c r="H226" s="83" t="str">
        <f>IFERROR(IF(VLOOKUP($A226,'Annex 2 EHV charges'!$A:$O,11,FALSE)=0,"",VLOOKUP($A226,'Annex 2 EHV charges'!$A:$O,11,FALSE)),"")</f>
        <v/>
      </c>
    </row>
    <row r="227" spans="1:8" x14ac:dyDescent="0.2">
      <c r="A227" s="76" t="str">
        <f t="array" ref="A227">IFERROR(INDEX('Annex 2 EHV charges'!$A$11:$A$11, MATCH(0, IF(ISBLANK('Annex 2 EHV charges'!$A$11:$A$11),1, COUNTIF(A$4:$A226, 'Annex 2 EHV charges'!$A$11:$A$11)), 0)),"")</f>
        <v/>
      </c>
      <c r="B227" s="76" t="str">
        <f>IF($A227="","",VLOOKUP($A227,'Annex 2 EHV charges'!$A:$O,2,0))</f>
        <v/>
      </c>
      <c r="C227" s="77" t="str">
        <f>IF($A227="","",VLOOKUP($A227,'Annex 2 EHV charges'!$A:$O,3,0))</f>
        <v/>
      </c>
      <c r="D227" s="76" t="str">
        <f>IF($A227="","",VLOOKUP($A227,'Annex 2 EHV charges'!$A:$O,7,0))</f>
        <v/>
      </c>
      <c r="E227" s="81" t="str">
        <f>IFERROR(IF(VLOOKUP($A227,'Annex 2 EHV charges'!$A:$O,8,FALSE)=0,"",VLOOKUP($A227,'Annex 2 EHV charges'!$A:$O,8,FALSE)),"")</f>
        <v/>
      </c>
      <c r="F227" s="82" t="str">
        <f>IFERROR(IF(VLOOKUP($A227,'Annex 2 EHV charges'!$A:$O,9,FALSE)=0,"",VLOOKUP($A227,'Annex 2 EHV charges'!$A:$O,9,FALSE)),"")</f>
        <v/>
      </c>
      <c r="G227" s="83" t="str">
        <f>IFERROR(IF(VLOOKUP($A227,'Annex 2 EHV charges'!$A:$O,10,FALSE)=0,"",VLOOKUP($A227,'Annex 2 EHV charges'!$A:$O,10,FALSE)),"")</f>
        <v/>
      </c>
      <c r="H227" s="83" t="str">
        <f>IFERROR(IF(VLOOKUP($A227,'Annex 2 EHV charges'!$A:$O,11,FALSE)=0,"",VLOOKUP($A227,'Annex 2 EHV charges'!$A:$O,11,FALSE)),"")</f>
        <v/>
      </c>
    </row>
    <row r="228" spans="1:8" x14ac:dyDescent="0.2">
      <c r="A228" s="76" t="str">
        <f t="array" ref="A228">IFERROR(INDEX('Annex 2 EHV charges'!$A$11:$A$11, MATCH(0, IF(ISBLANK('Annex 2 EHV charges'!$A$11:$A$11),1, COUNTIF(A$4:$A227, 'Annex 2 EHV charges'!$A$11:$A$11)), 0)),"")</f>
        <v/>
      </c>
      <c r="B228" s="76" t="str">
        <f>IF($A228="","",VLOOKUP($A228,'Annex 2 EHV charges'!$A:$O,2,0))</f>
        <v/>
      </c>
      <c r="C228" s="77" t="str">
        <f>IF($A228="","",VLOOKUP($A228,'Annex 2 EHV charges'!$A:$O,3,0))</f>
        <v/>
      </c>
      <c r="D228" s="76" t="str">
        <f>IF($A228="","",VLOOKUP($A228,'Annex 2 EHV charges'!$A:$O,7,0))</f>
        <v/>
      </c>
      <c r="E228" s="81" t="str">
        <f>IFERROR(IF(VLOOKUP($A228,'Annex 2 EHV charges'!$A:$O,8,FALSE)=0,"",VLOOKUP($A228,'Annex 2 EHV charges'!$A:$O,8,FALSE)),"")</f>
        <v/>
      </c>
      <c r="F228" s="82" t="str">
        <f>IFERROR(IF(VLOOKUP($A228,'Annex 2 EHV charges'!$A:$O,9,FALSE)=0,"",VLOOKUP($A228,'Annex 2 EHV charges'!$A:$O,9,FALSE)),"")</f>
        <v/>
      </c>
      <c r="G228" s="83" t="str">
        <f>IFERROR(IF(VLOOKUP($A228,'Annex 2 EHV charges'!$A:$O,10,FALSE)=0,"",VLOOKUP($A228,'Annex 2 EHV charges'!$A:$O,10,FALSE)),"")</f>
        <v/>
      </c>
      <c r="H228" s="83" t="str">
        <f>IFERROR(IF(VLOOKUP($A228,'Annex 2 EHV charges'!$A:$O,11,FALSE)=0,"",VLOOKUP($A228,'Annex 2 EHV charges'!$A:$O,11,FALSE)),"")</f>
        <v/>
      </c>
    </row>
    <row r="229" spans="1:8" x14ac:dyDescent="0.2">
      <c r="A229" s="76" t="str">
        <f t="array" ref="A229">IFERROR(INDEX('Annex 2 EHV charges'!$A$11:$A$11, MATCH(0, IF(ISBLANK('Annex 2 EHV charges'!$A$11:$A$11),1, COUNTIF(A$4:$A228, 'Annex 2 EHV charges'!$A$11:$A$11)), 0)),"")</f>
        <v/>
      </c>
      <c r="B229" s="76" t="str">
        <f>IF($A229="","",VLOOKUP($A229,'Annex 2 EHV charges'!$A:$O,2,0))</f>
        <v/>
      </c>
      <c r="C229" s="77" t="str">
        <f>IF($A229="","",VLOOKUP($A229,'Annex 2 EHV charges'!$A:$O,3,0))</f>
        <v/>
      </c>
      <c r="D229" s="76" t="str">
        <f>IF($A229="","",VLOOKUP($A229,'Annex 2 EHV charges'!$A:$O,7,0))</f>
        <v/>
      </c>
      <c r="E229" s="81" t="str">
        <f>IFERROR(IF(VLOOKUP($A229,'Annex 2 EHV charges'!$A:$O,8,FALSE)=0,"",VLOOKUP($A229,'Annex 2 EHV charges'!$A:$O,8,FALSE)),"")</f>
        <v/>
      </c>
      <c r="F229" s="82" t="str">
        <f>IFERROR(IF(VLOOKUP($A229,'Annex 2 EHV charges'!$A:$O,9,FALSE)=0,"",VLOOKUP($A229,'Annex 2 EHV charges'!$A:$O,9,FALSE)),"")</f>
        <v/>
      </c>
      <c r="G229" s="83" t="str">
        <f>IFERROR(IF(VLOOKUP($A229,'Annex 2 EHV charges'!$A:$O,10,FALSE)=0,"",VLOOKUP($A229,'Annex 2 EHV charges'!$A:$O,10,FALSE)),"")</f>
        <v/>
      </c>
      <c r="H229" s="83" t="str">
        <f>IFERROR(IF(VLOOKUP($A229,'Annex 2 EHV charges'!$A:$O,11,FALSE)=0,"",VLOOKUP($A229,'Annex 2 EHV charges'!$A:$O,11,FALSE)),"")</f>
        <v/>
      </c>
    </row>
    <row r="230" spans="1:8" x14ac:dyDescent="0.2">
      <c r="A230" s="76" t="str">
        <f t="array" ref="A230">IFERROR(INDEX('Annex 2 EHV charges'!$A$11:$A$11, MATCH(0, IF(ISBLANK('Annex 2 EHV charges'!$A$11:$A$11),1, COUNTIF(A$4:$A229, 'Annex 2 EHV charges'!$A$11:$A$11)), 0)),"")</f>
        <v/>
      </c>
      <c r="B230" s="76" t="str">
        <f>IF($A230="","",VLOOKUP($A230,'Annex 2 EHV charges'!$A:$O,2,0))</f>
        <v/>
      </c>
      <c r="C230" s="77" t="str">
        <f>IF($A230="","",VLOOKUP($A230,'Annex 2 EHV charges'!$A:$O,3,0))</f>
        <v/>
      </c>
      <c r="D230" s="76" t="str">
        <f>IF($A230="","",VLOOKUP($A230,'Annex 2 EHV charges'!$A:$O,7,0))</f>
        <v/>
      </c>
      <c r="E230" s="81" t="str">
        <f>IFERROR(IF(VLOOKUP($A230,'Annex 2 EHV charges'!$A:$O,8,FALSE)=0,"",VLOOKUP($A230,'Annex 2 EHV charges'!$A:$O,8,FALSE)),"")</f>
        <v/>
      </c>
      <c r="F230" s="82" t="str">
        <f>IFERROR(IF(VLOOKUP($A230,'Annex 2 EHV charges'!$A:$O,9,FALSE)=0,"",VLOOKUP($A230,'Annex 2 EHV charges'!$A:$O,9,FALSE)),"")</f>
        <v/>
      </c>
      <c r="G230" s="83" t="str">
        <f>IFERROR(IF(VLOOKUP($A230,'Annex 2 EHV charges'!$A:$O,10,FALSE)=0,"",VLOOKUP($A230,'Annex 2 EHV charges'!$A:$O,10,FALSE)),"")</f>
        <v/>
      </c>
      <c r="H230" s="83" t="str">
        <f>IFERROR(IF(VLOOKUP($A230,'Annex 2 EHV charges'!$A:$O,11,FALSE)=0,"",VLOOKUP($A230,'Annex 2 EHV charges'!$A:$O,11,FALSE)),"")</f>
        <v/>
      </c>
    </row>
    <row r="231" spans="1:8" x14ac:dyDescent="0.2">
      <c r="A231" s="76" t="str">
        <f t="array" ref="A231">IFERROR(INDEX('Annex 2 EHV charges'!$A$11:$A$11, MATCH(0, IF(ISBLANK('Annex 2 EHV charges'!$A$11:$A$11),1, COUNTIF(A$4:$A230, 'Annex 2 EHV charges'!$A$11:$A$11)), 0)),"")</f>
        <v/>
      </c>
      <c r="B231" s="76" t="str">
        <f>IF($A231="","",VLOOKUP($A231,'Annex 2 EHV charges'!$A:$O,2,0))</f>
        <v/>
      </c>
      <c r="C231" s="77" t="str">
        <f>IF($A231="","",VLOOKUP($A231,'Annex 2 EHV charges'!$A:$O,3,0))</f>
        <v/>
      </c>
      <c r="D231" s="76" t="str">
        <f>IF($A231="","",VLOOKUP($A231,'Annex 2 EHV charges'!$A:$O,7,0))</f>
        <v/>
      </c>
      <c r="E231" s="81" t="str">
        <f>IFERROR(IF(VLOOKUP($A231,'Annex 2 EHV charges'!$A:$O,8,FALSE)=0,"",VLOOKUP($A231,'Annex 2 EHV charges'!$A:$O,8,FALSE)),"")</f>
        <v/>
      </c>
      <c r="F231" s="82" t="str">
        <f>IFERROR(IF(VLOOKUP($A231,'Annex 2 EHV charges'!$A:$O,9,FALSE)=0,"",VLOOKUP($A231,'Annex 2 EHV charges'!$A:$O,9,FALSE)),"")</f>
        <v/>
      </c>
      <c r="G231" s="83" t="str">
        <f>IFERROR(IF(VLOOKUP($A231,'Annex 2 EHV charges'!$A:$O,10,FALSE)=0,"",VLOOKUP($A231,'Annex 2 EHV charges'!$A:$O,10,FALSE)),"")</f>
        <v/>
      </c>
      <c r="H231" s="83" t="str">
        <f>IFERROR(IF(VLOOKUP($A231,'Annex 2 EHV charges'!$A:$O,11,FALSE)=0,"",VLOOKUP($A231,'Annex 2 EHV charges'!$A:$O,11,FALSE)),"")</f>
        <v/>
      </c>
    </row>
    <row r="232" spans="1:8" x14ac:dyDescent="0.2">
      <c r="A232" s="76" t="str">
        <f t="array" ref="A232">IFERROR(INDEX('Annex 2 EHV charges'!$A$11:$A$11, MATCH(0, IF(ISBLANK('Annex 2 EHV charges'!$A$11:$A$11),1, COUNTIF(A$4:$A231, 'Annex 2 EHV charges'!$A$11:$A$11)), 0)),"")</f>
        <v/>
      </c>
      <c r="B232" s="76" t="str">
        <f>IF($A232="","",VLOOKUP($A232,'Annex 2 EHV charges'!$A:$O,2,0))</f>
        <v/>
      </c>
      <c r="C232" s="77" t="str">
        <f>IF($A232="","",VLOOKUP($A232,'Annex 2 EHV charges'!$A:$O,3,0))</f>
        <v/>
      </c>
      <c r="D232" s="76" t="str">
        <f>IF($A232="","",VLOOKUP($A232,'Annex 2 EHV charges'!$A:$O,7,0))</f>
        <v/>
      </c>
      <c r="E232" s="81" t="str">
        <f>IFERROR(IF(VLOOKUP($A232,'Annex 2 EHV charges'!$A:$O,8,FALSE)=0,"",VLOOKUP($A232,'Annex 2 EHV charges'!$A:$O,8,FALSE)),"")</f>
        <v/>
      </c>
      <c r="F232" s="82" t="str">
        <f>IFERROR(IF(VLOOKUP($A232,'Annex 2 EHV charges'!$A:$O,9,FALSE)=0,"",VLOOKUP($A232,'Annex 2 EHV charges'!$A:$O,9,FALSE)),"")</f>
        <v/>
      </c>
      <c r="G232" s="83" t="str">
        <f>IFERROR(IF(VLOOKUP($A232,'Annex 2 EHV charges'!$A:$O,10,FALSE)=0,"",VLOOKUP($A232,'Annex 2 EHV charges'!$A:$O,10,FALSE)),"")</f>
        <v/>
      </c>
      <c r="H232" s="83" t="str">
        <f>IFERROR(IF(VLOOKUP($A232,'Annex 2 EHV charges'!$A:$O,11,FALSE)=0,"",VLOOKUP($A232,'Annex 2 EHV charges'!$A:$O,11,FALSE)),"")</f>
        <v/>
      </c>
    </row>
    <row r="233" spans="1:8" x14ac:dyDescent="0.2">
      <c r="A233" s="76" t="str">
        <f t="array" ref="A233">IFERROR(INDEX('Annex 2 EHV charges'!$A$11:$A$11, MATCH(0, IF(ISBLANK('Annex 2 EHV charges'!$A$11:$A$11),1, COUNTIF(A$4:$A232, 'Annex 2 EHV charges'!$A$11:$A$11)), 0)),"")</f>
        <v/>
      </c>
      <c r="B233" s="76" t="str">
        <f>IF($A233="","",VLOOKUP($A233,'Annex 2 EHV charges'!$A:$O,2,0))</f>
        <v/>
      </c>
      <c r="C233" s="77" t="str">
        <f>IF($A233="","",VLOOKUP($A233,'Annex 2 EHV charges'!$A:$O,3,0))</f>
        <v/>
      </c>
      <c r="D233" s="76" t="str">
        <f>IF($A233="","",VLOOKUP($A233,'Annex 2 EHV charges'!$A:$O,7,0))</f>
        <v/>
      </c>
      <c r="E233" s="81" t="str">
        <f>IFERROR(IF(VLOOKUP($A233,'Annex 2 EHV charges'!$A:$O,8,FALSE)=0,"",VLOOKUP($A233,'Annex 2 EHV charges'!$A:$O,8,FALSE)),"")</f>
        <v/>
      </c>
      <c r="F233" s="82" t="str">
        <f>IFERROR(IF(VLOOKUP($A233,'Annex 2 EHV charges'!$A:$O,9,FALSE)=0,"",VLOOKUP($A233,'Annex 2 EHV charges'!$A:$O,9,FALSE)),"")</f>
        <v/>
      </c>
      <c r="G233" s="83" t="str">
        <f>IFERROR(IF(VLOOKUP($A233,'Annex 2 EHV charges'!$A:$O,10,FALSE)=0,"",VLOOKUP($A233,'Annex 2 EHV charges'!$A:$O,10,FALSE)),"")</f>
        <v/>
      </c>
      <c r="H233" s="83" t="str">
        <f>IFERROR(IF(VLOOKUP($A233,'Annex 2 EHV charges'!$A:$O,11,FALSE)=0,"",VLOOKUP($A233,'Annex 2 EHV charges'!$A:$O,11,FALSE)),"")</f>
        <v/>
      </c>
    </row>
    <row r="234" spans="1:8" x14ac:dyDescent="0.2">
      <c r="A234" s="76" t="str">
        <f t="array" ref="A234">IFERROR(INDEX('Annex 2 EHV charges'!$A$11:$A$11, MATCH(0, IF(ISBLANK('Annex 2 EHV charges'!$A$11:$A$11),1, COUNTIF(A$4:$A233, 'Annex 2 EHV charges'!$A$11:$A$11)), 0)),"")</f>
        <v/>
      </c>
      <c r="B234" s="76" t="str">
        <f>IF($A234="","",VLOOKUP($A234,'Annex 2 EHV charges'!$A:$O,2,0))</f>
        <v/>
      </c>
      <c r="C234" s="77" t="str">
        <f>IF($A234="","",VLOOKUP($A234,'Annex 2 EHV charges'!$A:$O,3,0))</f>
        <v/>
      </c>
      <c r="D234" s="76" t="str">
        <f>IF($A234="","",VLOOKUP($A234,'Annex 2 EHV charges'!$A:$O,7,0))</f>
        <v/>
      </c>
      <c r="E234" s="81" t="str">
        <f>IFERROR(IF(VLOOKUP($A234,'Annex 2 EHV charges'!$A:$O,8,FALSE)=0,"",VLOOKUP($A234,'Annex 2 EHV charges'!$A:$O,8,FALSE)),"")</f>
        <v/>
      </c>
      <c r="F234" s="82" t="str">
        <f>IFERROR(IF(VLOOKUP($A234,'Annex 2 EHV charges'!$A:$O,9,FALSE)=0,"",VLOOKUP($A234,'Annex 2 EHV charges'!$A:$O,9,FALSE)),"")</f>
        <v/>
      </c>
      <c r="G234" s="83" t="str">
        <f>IFERROR(IF(VLOOKUP($A234,'Annex 2 EHV charges'!$A:$O,10,FALSE)=0,"",VLOOKUP($A234,'Annex 2 EHV charges'!$A:$O,10,FALSE)),"")</f>
        <v/>
      </c>
      <c r="H234" s="83" t="str">
        <f>IFERROR(IF(VLOOKUP($A234,'Annex 2 EHV charges'!$A:$O,11,FALSE)=0,"",VLOOKUP($A234,'Annex 2 EHV charges'!$A:$O,11,FALSE)),"")</f>
        <v/>
      </c>
    </row>
    <row r="235" spans="1:8" x14ac:dyDescent="0.2">
      <c r="A235" s="76" t="str">
        <f t="array" ref="A235">IFERROR(INDEX('Annex 2 EHV charges'!$A$11:$A$11, MATCH(0, IF(ISBLANK('Annex 2 EHV charges'!$A$11:$A$11),1, COUNTIF(A$4:$A234, 'Annex 2 EHV charges'!$A$11:$A$11)), 0)),"")</f>
        <v/>
      </c>
      <c r="B235" s="76" t="str">
        <f>IF($A235="","",VLOOKUP($A235,'Annex 2 EHV charges'!$A:$O,2,0))</f>
        <v/>
      </c>
      <c r="C235" s="77" t="str">
        <f>IF($A235="","",VLOOKUP($A235,'Annex 2 EHV charges'!$A:$O,3,0))</f>
        <v/>
      </c>
      <c r="D235" s="76" t="str">
        <f>IF($A235="","",VLOOKUP($A235,'Annex 2 EHV charges'!$A:$O,7,0))</f>
        <v/>
      </c>
      <c r="E235" s="81" t="str">
        <f>IFERROR(IF(VLOOKUP($A235,'Annex 2 EHV charges'!$A:$O,8,FALSE)=0,"",VLOOKUP($A235,'Annex 2 EHV charges'!$A:$O,8,FALSE)),"")</f>
        <v/>
      </c>
      <c r="F235" s="82" t="str">
        <f>IFERROR(IF(VLOOKUP($A235,'Annex 2 EHV charges'!$A:$O,9,FALSE)=0,"",VLOOKUP($A235,'Annex 2 EHV charges'!$A:$O,9,FALSE)),"")</f>
        <v/>
      </c>
      <c r="G235" s="83" t="str">
        <f>IFERROR(IF(VLOOKUP($A235,'Annex 2 EHV charges'!$A:$O,10,FALSE)=0,"",VLOOKUP($A235,'Annex 2 EHV charges'!$A:$O,10,FALSE)),"")</f>
        <v/>
      </c>
      <c r="H235" s="83" t="str">
        <f>IFERROR(IF(VLOOKUP($A235,'Annex 2 EHV charges'!$A:$O,11,FALSE)=0,"",VLOOKUP($A235,'Annex 2 EHV charges'!$A:$O,11,FALSE)),"")</f>
        <v/>
      </c>
    </row>
    <row r="236" spans="1:8" x14ac:dyDescent="0.2">
      <c r="A236" s="76" t="str">
        <f t="array" ref="A236">IFERROR(INDEX('Annex 2 EHV charges'!$A$11:$A$11, MATCH(0, IF(ISBLANK('Annex 2 EHV charges'!$A$11:$A$11),1, COUNTIF(A$4:$A235, 'Annex 2 EHV charges'!$A$11:$A$11)), 0)),"")</f>
        <v/>
      </c>
      <c r="B236" s="76" t="str">
        <f>IF($A236="","",VLOOKUP($A236,'Annex 2 EHV charges'!$A:$O,2,0))</f>
        <v/>
      </c>
      <c r="C236" s="77" t="str">
        <f>IF($A236="","",VLOOKUP($A236,'Annex 2 EHV charges'!$A:$O,3,0))</f>
        <v/>
      </c>
      <c r="D236" s="76" t="str">
        <f>IF($A236="","",VLOOKUP($A236,'Annex 2 EHV charges'!$A:$O,7,0))</f>
        <v/>
      </c>
      <c r="E236" s="81" t="str">
        <f>IFERROR(IF(VLOOKUP($A236,'Annex 2 EHV charges'!$A:$O,8,FALSE)=0,"",VLOOKUP($A236,'Annex 2 EHV charges'!$A:$O,8,FALSE)),"")</f>
        <v/>
      </c>
      <c r="F236" s="82" t="str">
        <f>IFERROR(IF(VLOOKUP($A236,'Annex 2 EHV charges'!$A:$O,9,FALSE)=0,"",VLOOKUP($A236,'Annex 2 EHV charges'!$A:$O,9,FALSE)),"")</f>
        <v/>
      </c>
      <c r="G236" s="83" t="str">
        <f>IFERROR(IF(VLOOKUP($A236,'Annex 2 EHV charges'!$A:$O,10,FALSE)=0,"",VLOOKUP($A236,'Annex 2 EHV charges'!$A:$O,10,FALSE)),"")</f>
        <v/>
      </c>
      <c r="H236" s="83" t="str">
        <f>IFERROR(IF(VLOOKUP($A236,'Annex 2 EHV charges'!$A:$O,11,FALSE)=0,"",VLOOKUP($A236,'Annex 2 EHV charges'!$A:$O,11,FALSE)),"")</f>
        <v/>
      </c>
    </row>
    <row r="237" spans="1:8" x14ac:dyDescent="0.2">
      <c r="A237" s="76" t="str">
        <f t="array" ref="A237">IFERROR(INDEX('Annex 2 EHV charges'!$A$11:$A$11, MATCH(0, IF(ISBLANK('Annex 2 EHV charges'!$A$11:$A$11),1, COUNTIF(A$4:$A236, 'Annex 2 EHV charges'!$A$11:$A$11)), 0)),"")</f>
        <v/>
      </c>
      <c r="B237" s="76" t="str">
        <f>IF($A237="","",VLOOKUP($A237,'Annex 2 EHV charges'!$A:$O,2,0))</f>
        <v/>
      </c>
      <c r="C237" s="77" t="str">
        <f>IF($A237="","",VLOOKUP($A237,'Annex 2 EHV charges'!$A:$O,3,0))</f>
        <v/>
      </c>
      <c r="D237" s="76" t="str">
        <f>IF($A237="","",VLOOKUP($A237,'Annex 2 EHV charges'!$A:$O,7,0))</f>
        <v/>
      </c>
      <c r="E237" s="81" t="str">
        <f>IFERROR(IF(VLOOKUP($A237,'Annex 2 EHV charges'!$A:$O,8,FALSE)=0,"",VLOOKUP($A237,'Annex 2 EHV charges'!$A:$O,8,FALSE)),"")</f>
        <v/>
      </c>
      <c r="F237" s="82" t="str">
        <f>IFERROR(IF(VLOOKUP($A237,'Annex 2 EHV charges'!$A:$O,9,FALSE)=0,"",VLOOKUP($A237,'Annex 2 EHV charges'!$A:$O,9,FALSE)),"")</f>
        <v/>
      </c>
      <c r="G237" s="83" t="str">
        <f>IFERROR(IF(VLOOKUP($A237,'Annex 2 EHV charges'!$A:$O,10,FALSE)=0,"",VLOOKUP($A237,'Annex 2 EHV charges'!$A:$O,10,FALSE)),"")</f>
        <v/>
      </c>
      <c r="H237" s="83" t="str">
        <f>IFERROR(IF(VLOOKUP($A237,'Annex 2 EHV charges'!$A:$O,11,FALSE)=0,"",VLOOKUP($A237,'Annex 2 EHV charges'!$A:$O,11,FALSE)),"")</f>
        <v/>
      </c>
    </row>
    <row r="238" spans="1:8" x14ac:dyDescent="0.2">
      <c r="A238" s="76" t="str">
        <f t="array" ref="A238">IFERROR(INDEX('Annex 2 EHV charges'!$A$11:$A$11, MATCH(0, IF(ISBLANK('Annex 2 EHV charges'!$A$11:$A$11),1, COUNTIF(A$4:$A237, 'Annex 2 EHV charges'!$A$11:$A$11)), 0)),"")</f>
        <v/>
      </c>
      <c r="B238" s="76" t="str">
        <f>IF($A238="","",VLOOKUP($A238,'Annex 2 EHV charges'!$A:$O,2,0))</f>
        <v/>
      </c>
      <c r="C238" s="77" t="str">
        <f>IF($A238="","",VLOOKUP($A238,'Annex 2 EHV charges'!$A:$O,3,0))</f>
        <v/>
      </c>
      <c r="D238" s="76" t="str">
        <f>IF($A238="","",VLOOKUP($A238,'Annex 2 EHV charges'!$A:$O,7,0))</f>
        <v/>
      </c>
      <c r="E238" s="81" t="str">
        <f>IFERROR(IF(VLOOKUP($A238,'Annex 2 EHV charges'!$A:$O,8,FALSE)=0,"",VLOOKUP($A238,'Annex 2 EHV charges'!$A:$O,8,FALSE)),"")</f>
        <v/>
      </c>
      <c r="F238" s="82" t="str">
        <f>IFERROR(IF(VLOOKUP($A238,'Annex 2 EHV charges'!$A:$O,9,FALSE)=0,"",VLOOKUP($A238,'Annex 2 EHV charges'!$A:$O,9,FALSE)),"")</f>
        <v/>
      </c>
      <c r="G238" s="83" t="str">
        <f>IFERROR(IF(VLOOKUP($A238,'Annex 2 EHV charges'!$A:$O,10,FALSE)=0,"",VLOOKUP($A238,'Annex 2 EHV charges'!$A:$O,10,FALSE)),"")</f>
        <v/>
      </c>
      <c r="H238" s="83" t="str">
        <f>IFERROR(IF(VLOOKUP($A238,'Annex 2 EHV charges'!$A:$O,11,FALSE)=0,"",VLOOKUP($A238,'Annex 2 EHV charges'!$A:$O,11,FALSE)),"")</f>
        <v/>
      </c>
    </row>
    <row r="239" spans="1:8" x14ac:dyDescent="0.2">
      <c r="A239" s="76" t="str">
        <f t="array" ref="A239">IFERROR(INDEX('Annex 2 EHV charges'!$A$11:$A$11, MATCH(0, IF(ISBLANK('Annex 2 EHV charges'!$A$11:$A$11),1, COUNTIF(A$4:$A238, 'Annex 2 EHV charges'!$A$11:$A$11)), 0)),"")</f>
        <v/>
      </c>
      <c r="B239" s="76" t="str">
        <f>IF($A239="","",VLOOKUP($A239,'Annex 2 EHV charges'!$A:$O,2,0))</f>
        <v/>
      </c>
      <c r="C239" s="77" t="str">
        <f>IF($A239="","",VLOOKUP($A239,'Annex 2 EHV charges'!$A:$O,3,0))</f>
        <v/>
      </c>
      <c r="D239" s="76" t="str">
        <f>IF($A239="","",VLOOKUP($A239,'Annex 2 EHV charges'!$A:$O,7,0))</f>
        <v/>
      </c>
      <c r="E239" s="81" t="str">
        <f>IFERROR(IF(VLOOKUP($A239,'Annex 2 EHV charges'!$A:$O,8,FALSE)=0,"",VLOOKUP($A239,'Annex 2 EHV charges'!$A:$O,8,FALSE)),"")</f>
        <v/>
      </c>
      <c r="F239" s="82" t="str">
        <f>IFERROR(IF(VLOOKUP($A239,'Annex 2 EHV charges'!$A:$O,9,FALSE)=0,"",VLOOKUP($A239,'Annex 2 EHV charges'!$A:$O,9,FALSE)),"")</f>
        <v/>
      </c>
      <c r="G239" s="83" t="str">
        <f>IFERROR(IF(VLOOKUP($A239,'Annex 2 EHV charges'!$A:$O,10,FALSE)=0,"",VLOOKUP($A239,'Annex 2 EHV charges'!$A:$O,10,FALSE)),"")</f>
        <v/>
      </c>
      <c r="H239" s="83" t="str">
        <f>IFERROR(IF(VLOOKUP($A239,'Annex 2 EHV charges'!$A:$O,11,FALSE)=0,"",VLOOKUP($A239,'Annex 2 EHV charges'!$A:$O,11,FALSE)),"")</f>
        <v/>
      </c>
    </row>
    <row r="240" spans="1:8" x14ac:dyDescent="0.2">
      <c r="A240" s="76" t="str">
        <f t="array" ref="A240">IFERROR(INDEX('Annex 2 EHV charges'!$A$11:$A$11, MATCH(0, IF(ISBLANK('Annex 2 EHV charges'!$A$11:$A$11),1, COUNTIF(A$4:$A239, 'Annex 2 EHV charges'!$A$11:$A$11)), 0)),"")</f>
        <v/>
      </c>
      <c r="B240" s="76" t="str">
        <f>IF($A240="","",VLOOKUP($A240,'Annex 2 EHV charges'!$A:$O,2,0))</f>
        <v/>
      </c>
      <c r="C240" s="77" t="str">
        <f>IF($A240="","",VLOOKUP($A240,'Annex 2 EHV charges'!$A:$O,3,0))</f>
        <v/>
      </c>
      <c r="D240" s="76" t="str">
        <f>IF($A240="","",VLOOKUP($A240,'Annex 2 EHV charges'!$A:$O,7,0))</f>
        <v/>
      </c>
      <c r="E240" s="81" t="str">
        <f>IFERROR(IF(VLOOKUP($A240,'Annex 2 EHV charges'!$A:$O,8,FALSE)=0,"",VLOOKUP($A240,'Annex 2 EHV charges'!$A:$O,8,FALSE)),"")</f>
        <v/>
      </c>
      <c r="F240" s="82" t="str">
        <f>IFERROR(IF(VLOOKUP($A240,'Annex 2 EHV charges'!$A:$O,9,FALSE)=0,"",VLOOKUP($A240,'Annex 2 EHV charges'!$A:$O,9,FALSE)),"")</f>
        <v/>
      </c>
      <c r="G240" s="83" t="str">
        <f>IFERROR(IF(VLOOKUP($A240,'Annex 2 EHV charges'!$A:$O,10,FALSE)=0,"",VLOOKUP($A240,'Annex 2 EHV charges'!$A:$O,10,FALSE)),"")</f>
        <v/>
      </c>
      <c r="H240" s="83" t="str">
        <f>IFERROR(IF(VLOOKUP($A240,'Annex 2 EHV charges'!$A:$O,11,FALSE)=0,"",VLOOKUP($A240,'Annex 2 EHV charges'!$A:$O,11,FALSE)),"")</f>
        <v/>
      </c>
    </row>
    <row r="241" spans="1:8" x14ac:dyDescent="0.2">
      <c r="A241" s="76" t="str">
        <f t="array" ref="A241">IFERROR(INDEX('Annex 2 EHV charges'!$A$11:$A$11, MATCH(0, IF(ISBLANK('Annex 2 EHV charges'!$A$11:$A$11),1, COUNTIF(A$4:$A240, 'Annex 2 EHV charges'!$A$11:$A$11)), 0)),"")</f>
        <v/>
      </c>
      <c r="B241" s="76" t="str">
        <f>IF($A241="","",VLOOKUP($A241,'Annex 2 EHV charges'!$A:$O,2,0))</f>
        <v/>
      </c>
      <c r="C241" s="77" t="str">
        <f>IF($A241="","",VLOOKUP($A241,'Annex 2 EHV charges'!$A:$O,3,0))</f>
        <v/>
      </c>
      <c r="D241" s="76" t="str">
        <f>IF($A241="","",VLOOKUP($A241,'Annex 2 EHV charges'!$A:$O,7,0))</f>
        <v/>
      </c>
      <c r="E241" s="81" t="str">
        <f>IFERROR(IF(VLOOKUP($A241,'Annex 2 EHV charges'!$A:$O,8,FALSE)=0,"",VLOOKUP($A241,'Annex 2 EHV charges'!$A:$O,8,FALSE)),"")</f>
        <v/>
      </c>
      <c r="F241" s="82" t="str">
        <f>IFERROR(IF(VLOOKUP($A241,'Annex 2 EHV charges'!$A:$O,9,FALSE)=0,"",VLOOKUP($A241,'Annex 2 EHV charges'!$A:$O,9,FALSE)),"")</f>
        <v/>
      </c>
      <c r="G241" s="83" t="str">
        <f>IFERROR(IF(VLOOKUP($A241,'Annex 2 EHV charges'!$A:$O,10,FALSE)=0,"",VLOOKUP($A241,'Annex 2 EHV charges'!$A:$O,10,FALSE)),"")</f>
        <v/>
      </c>
      <c r="H241" s="83" t="str">
        <f>IFERROR(IF(VLOOKUP($A241,'Annex 2 EHV charges'!$A:$O,11,FALSE)=0,"",VLOOKUP($A241,'Annex 2 EHV charges'!$A:$O,11,FALSE)),"")</f>
        <v/>
      </c>
    </row>
    <row r="242" spans="1:8" x14ac:dyDescent="0.2">
      <c r="A242" s="76" t="str">
        <f t="array" ref="A242">IFERROR(INDEX('Annex 2 EHV charges'!$A$11:$A$11, MATCH(0, IF(ISBLANK('Annex 2 EHV charges'!$A$11:$A$11),1, COUNTIF(A$4:$A241, 'Annex 2 EHV charges'!$A$11:$A$11)), 0)),"")</f>
        <v/>
      </c>
      <c r="B242" s="76" t="str">
        <f>IF($A242="","",VLOOKUP($A242,'Annex 2 EHV charges'!$A:$O,2,0))</f>
        <v/>
      </c>
      <c r="C242" s="77" t="str">
        <f>IF($A242="","",VLOOKUP($A242,'Annex 2 EHV charges'!$A:$O,3,0))</f>
        <v/>
      </c>
      <c r="D242" s="76" t="str">
        <f>IF($A242="","",VLOOKUP($A242,'Annex 2 EHV charges'!$A:$O,7,0))</f>
        <v/>
      </c>
      <c r="E242" s="81" t="str">
        <f>IFERROR(IF(VLOOKUP($A242,'Annex 2 EHV charges'!$A:$O,8,FALSE)=0,"",VLOOKUP($A242,'Annex 2 EHV charges'!$A:$O,8,FALSE)),"")</f>
        <v/>
      </c>
      <c r="F242" s="82" t="str">
        <f>IFERROR(IF(VLOOKUP($A242,'Annex 2 EHV charges'!$A:$O,9,FALSE)=0,"",VLOOKUP($A242,'Annex 2 EHV charges'!$A:$O,9,FALSE)),"")</f>
        <v/>
      </c>
      <c r="G242" s="83" t="str">
        <f>IFERROR(IF(VLOOKUP($A242,'Annex 2 EHV charges'!$A:$O,10,FALSE)=0,"",VLOOKUP($A242,'Annex 2 EHV charges'!$A:$O,10,FALSE)),"")</f>
        <v/>
      </c>
      <c r="H242" s="83" t="str">
        <f>IFERROR(IF(VLOOKUP($A242,'Annex 2 EHV charges'!$A:$O,11,FALSE)=0,"",VLOOKUP($A242,'Annex 2 EHV charges'!$A:$O,11,FALSE)),"")</f>
        <v/>
      </c>
    </row>
    <row r="243" spans="1:8" x14ac:dyDescent="0.2">
      <c r="A243" s="76" t="str">
        <f t="array" ref="A243">IFERROR(INDEX('Annex 2 EHV charges'!$A$11:$A$11, MATCH(0, IF(ISBLANK('Annex 2 EHV charges'!$A$11:$A$11),1, COUNTIF(A$4:$A242, 'Annex 2 EHV charges'!$A$11:$A$11)), 0)),"")</f>
        <v/>
      </c>
      <c r="B243" s="76" t="str">
        <f>IF($A243="","",VLOOKUP($A243,'Annex 2 EHV charges'!$A:$O,2,0))</f>
        <v/>
      </c>
      <c r="C243" s="77" t="str">
        <f>IF($A243="","",VLOOKUP($A243,'Annex 2 EHV charges'!$A:$O,3,0))</f>
        <v/>
      </c>
      <c r="D243" s="76" t="str">
        <f>IF($A243="","",VLOOKUP($A243,'Annex 2 EHV charges'!$A:$O,7,0))</f>
        <v/>
      </c>
      <c r="E243" s="81" t="str">
        <f>IFERROR(IF(VLOOKUP($A243,'Annex 2 EHV charges'!$A:$O,8,FALSE)=0,"",VLOOKUP($A243,'Annex 2 EHV charges'!$A:$O,8,FALSE)),"")</f>
        <v/>
      </c>
      <c r="F243" s="82" t="str">
        <f>IFERROR(IF(VLOOKUP($A243,'Annex 2 EHV charges'!$A:$O,9,FALSE)=0,"",VLOOKUP($A243,'Annex 2 EHV charges'!$A:$O,9,FALSE)),"")</f>
        <v/>
      </c>
      <c r="G243" s="83" t="str">
        <f>IFERROR(IF(VLOOKUP($A243,'Annex 2 EHV charges'!$A:$O,10,FALSE)=0,"",VLOOKUP($A243,'Annex 2 EHV charges'!$A:$O,10,FALSE)),"")</f>
        <v/>
      </c>
      <c r="H243" s="83" t="str">
        <f>IFERROR(IF(VLOOKUP($A243,'Annex 2 EHV charges'!$A:$O,11,FALSE)=0,"",VLOOKUP($A243,'Annex 2 EHV charges'!$A:$O,11,FALSE)),"")</f>
        <v/>
      </c>
    </row>
    <row r="244" spans="1:8" x14ac:dyDescent="0.2">
      <c r="A244" s="76" t="str">
        <f t="array" ref="A244">IFERROR(INDEX('Annex 2 EHV charges'!$A$11:$A$11, MATCH(0, IF(ISBLANK('Annex 2 EHV charges'!$A$11:$A$11),1, COUNTIF(A$4:$A243, 'Annex 2 EHV charges'!$A$11:$A$11)), 0)),"")</f>
        <v/>
      </c>
      <c r="B244" s="76" t="str">
        <f>IF($A244="","",VLOOKUP($A244,'Annex 2 EHV charges'!$A:$O,2,0))</f>
        <v/>
      </c>
      <c r="C244" s="77" t="str">
        <f>IF($A244="","",VLOOKUP($A244,'Annex 2 EHV charges'!$A:$O,3,0))</f>
        <v/>
      </c>
      <c r="D244" s="76" t="str">
        <f>IF($A244="","",VLOOKUP($A244,'Annex 2 EHV charges'!$A:$O,7,0))</f>
        <v/>
      </c>
      <c r="E244" s="81" t="str">
        <f>IFERROR(IF(VLOOKUP($A244,'Annex 2 EHV charges'!$A:$O,8,FALSE)=0,"",VLOOKUP($A244,'Annex 2 EHV charges'!$A:$O,8,FALSE)),"")</f>
        <v/>
      </c>
      <c r="F244" s="82" t="str">
        <f>IFERROR(IF(VLOOKUP($A244,'Annex 2 EHV charges'!$A:$O,9,FALSE)=0,"",VLOOKUP($A244,'Annex 2 EHV charges'!$A:$O,9,FALSE)),"")</f>
        <v/>
      </c>
      <c r="G244" s="83" t="str">
        <f>IFERROR(IF(VLOOKUP($A244,'Annex 2 EHV charges'!$A:$O,10,FALSE)=0,"",VLOOKUP($A244,'Annex 2 EHV charges'!$A:$O,10,FALSE)),"")</f>
        <v/>
      </c>
      <c r="H244" s="83" t="str">
        <f>IFERROR(IF(VLOOKUP($A244,'Annex 2 EHV charges'!$A:$O,11,FALSE)=0,"",VLOOKUP($A244,'Annex 2 EHV charges'!$A:$O,11,FALSE)),"")</f>
        <v/>
      </c>
    </row>
    <row r="245" spans="1:8" x14ac:dyDescent="0.2">
      <c r="A245" s="76" t="str">
        <f t="array" ref="A245">IFERROR(INDEX('Annex 2 EHV charges'!$A$11:$A$11, MATCH(0, IF(ISBLANK('Annex 2 EHV charges'!$A$11:$A$11),1, COUNTIF(A$4:$A244, 'Annex 2 EHV charges'!$A$11:$A$11)), 0)),"")</f>
        <v/>
      </c>
      <c r="B245" s="76" t="str">
        <f>IF($A245="","",VLOOKUP($A245,'Annex 2 EHV charges'!$A:$O,2,0))</f>
        <v/>
      </c>
      <c r="C245" s="77" t="str">
        <f>IF($A245="","",VLOOKUP($A245,'Annex 2 EHV charges'!$A:$O,3,0))</f>
        <v/>
      </c>
      <c r="D245" s="76" t="str">
        <f>IF($A245="","",VLOOKUP($A245,'Annex 2 EHV charges'!$A:$O,7,0))</f>
        <v/>
      </c>
      <c r="E245" s="81" t="str">
        <f>IFERROR(IF(VLOOKUP($A245,'Annex 2 EHV charges'!$A:$O,8,FALSE)=0,"",VLOOKUP($A245,'Annex 2 EHV charges'!$A:$O,8,FALSE)),"")</f>
        <v/>
      </c>
      <c r="F245" s="82" t="str">
        <f>IFERROR(IF(VLOOKUP($A245,'Annex 2 EHV charges'!$A:$O,9,FALSE)=0,"",VLOOKUP($A245,'Annex 2 EHV charges'!$A:$O,9,FALSE)),"")</f>
        <v/>
      </c>
      <c r="G245" s="83" t="str">
        <f>IFERROR(IF(VLOOKUP($A245,'Annex 2 EHV charges'!$A:$O,10,FALSE)=0,"",VLOOKUP($A245,'Annex 2 EHV charges'!$A:$O,10,FALSE)),"")</f>
        <v/>
      </c>
      <c r="H245" s="83" t="str">
        <f>IFERROR(IF(VLOOKUP($A245,'Annex 2 EHV charges'!$A:$O,11,FALSE)=0,"",VLOOKUP($A245,'Annex 2 EHV charges'!$A:$O,11,FALSE)),"")</f>
        <v/>
      </c>
    </row>
    <row r="246" spans="1:8" x14ac:dyDescent="0.2">
      <c r="A246" s="76" t="str">
        <f t="array" ref="A246">IFERROR(INDEX('Annex 2 EHV charges'!$A$11:$A$11, MATCH(0, IF(ISBLANK('Annex 2 EHV charges'!$A$11:$A$11),1, COUNTIF(A$4:$A245, 'Annex 2 EHV charges'!$A$11:$A$11)), 0)),"")</f>
        <v/>
      </c>
      <c r="B246" s="76" t="str">
        <f>IF($A246="","",VLOOKUP($A246,'Annex 2 EHV charges'!$A:$O,2,0))</f>
        <v/>
      </c>
      <c r="C246" s="77" t="str">
        <f>IF($A246="","",VLOOKUP($A246,'Annex 2 EHV charges'!$A:$O,3,0))</f>
        <v/>
      </c>
      <c r="D246" s="76" t="str">
        <f>IF($A246="","",VLOOKUP($A246,'Annex 2 EHV charges'!$A:$O,7,0))</f>
        <v/>
      </c>
      <c r="E246" s="81" t="str">
        <f>IFERROR(IF(VLOOKUP($A246,'Annex 2 EHV charges'!$A:$O,8,FALSE)=0,"",VLOOKUP($A246,'Annex 2 EHV charges'!$A:$O,8,FALSE)),"")</f>
        <v/>
      </c>
      <c r="F246" s="82" t="str">
        <f>IFERROR(IF(VLOOKUP($A246,'Annex 2 EHV charges'!$A:$O,9,FALSE)=0,"",VLOOKUP($A246,'Annex 2 EHV charges'!$A:$O,9,FALSE)),"")</f>
        <v/>
      </c>
      <c r="G246" s="83" t="str">
        <f>IFERROR(IF(VLOOKUP($A246,'Annex 2 EHV charges'!$A:$O,10,FALSE)=0,"",VLOOKUP($A246,'Annex 2 EHV charges'!$A:$O,10,FALSE)),"")</f>
        <v/>
      </c>
      <c r="H246" s="83" t="str">
        <f>IFERROR(IF(VLOOKUP($A246,'Annex 2 EHV charges'!$A:$O,11,FALSE)=0,"",VLOOKUP($A246,'Annex 2 EHV charges'!$A:$O,11,FALSE)),"")</f>
        <v/>
      </c>
    </row>
    <row r="247" spans="1:8" x14ac:dyDescent="0.2">
      <c r="A247" s="76" t="str">
        <f t="array" ref="A247">IFERROR(INDEX('Annex 2 EHV charges'!$A$11:$A$11, MATCH(0, IF(ISBLANK('Annex 2 EHV charges'!$A$11:$A$11),1, COUNTIF(A$4:$A246, 'Annex 2 EHV charges'!$A$11:$A$11)), 0)),"")</f>
        <v/>
      </c>
      <c r="B247" s="76" t="str">
        <f>IF($A247="","",VLOOKUP($A247,'Annex 2 EHV charges'!$A:$O,2,0))</f>
        <v/>
      </c>
      <c r="C247" s="77" t="str">
        <f>IF($A247="","",VLOOKUP($A247,'Annex 2 EHV charges'!$A:$O,3,0))</f>
        <v/>
      </c>
      <c r="D247" s="76" t="str">
        <f>IF($A247="","",VLOOKUP($A247,'Annex 2 EHV charges'!$A:$O,7,0))</f>
        <v/>
      </c>
      <c r="E247" s="81" t="str">
        <f>IFERROR(IF(VLOOKUP($A247,'Annex 2 EHV charges'!$A:$O,8,FALSE)=0,"",VLOOKUP($A247,'Annex 2 EHV charges'!$A:$O,8,FALSE)),"")</f>
        <v/>
      </c>
      <c r="F247" s="82" t="str">
        <f>IFERROR(IF(VLOOKUP($A247,'Annex 2 EHV charges'!$A:$O,9,FALSE)=0,"",VLOOKUP($A247,'Annex 2 EHV charges'!$A:$O,9,FALSE)),"")</f>
        <v/>
      </c>
      <c r="G247" s="83" t="str">
        <f>IFERROR(IF(VLOOKUP($A247,'Annex 2 EHV charges'!$A:$O,10,FALSE)=0,"",VLOOKUP($A247,'Annex 2 EHV charges'!$A:$O,10,FALSE)),"")</f>
        <v/>
      </c>
      <c r="H247" s="83" t="str">
        <f>IFERROR(IF(VLOOKUP($A247,'Annex 2 EHV charges'!$A:$O,11,FALSE)=0,"",VLOOKUP($A247,'Annex 2 EHV charges'!$A:$O,11,FALSE)),"")</f>
        <v/>
      </c>
    </row>
    <row r="248" spans="1:8" x14ac:dyDescent="0.2">
      <c r="A248" s="76" t="str">
        <f t="array" ref="A248">IFERROR(INDEX('Annex 2 EHV charges'!$A$11:$A$11, MATCH(0, IF(ISBLANK('Annex 2 EHV charges'!$A$11:$A$11),1, COUNTIF(A$4:$A247, 'Annex 2 EHV charges'!$A$11:$A$11)), 0)),"")</f>
        <v/>
      </c>
      <c r="B248" s="76" t="str">
        <f>IF($A248="","",VLOOKUP($A248,'Annex 2 EHV charges'!$A:$O,2,0))</f>
        <v/>
      </c>
      <c r="C248" s="77" t="str">
        <f>IF($A248="","",VLOOKUP($A248,'Annex 2 EHV charges'!$A:$O,3,0))</f>
        <v/>
      </c>
      <c r="D248" s="76" t="str">
        <f>IF($A248="","",VLOOKUP($A248,'Annex 2 EHV charges'!$A:$O,7,0))</f>
        <v/>
      </c>
      <c r="E248" s="81" t="str">
        <f>IFERROR(IF(VLOOKUP($A248,'Annex 2 EHV charges'!$A:$O,8,FALSE)=0,"",VLOOKUP($A248,'Annex 2 EHV charges'!$A:$O,8,FALSE)),"")</f>
        <v/>
      </c>
      <c r="F248" s="82" t="str">
        <f>IFERROR(IF(VLOOKUP($A248,'Annex 2 EHV charges'!$A:$O,9,FALSE)=0,"",VLOOKUP($A248,'Annex 2 EHV charges'!$A:$O,9,FALSE)),"")</f>
        <v/>
      </c>
      <c r="G248" s="83" t="str">
        <f>IFERROR(IF(VLOOKUP($A248,'Annex 2 EHV charges'!$A:$O,10,FALSE)=0,"",VLOOKUP($A248,'Annex 2 EHV charges'!$A:$O,10,FALSE)),"")</f>
        <v/>
      </c>
      <c r="H248" s="83" t="str">
        <f>IFERROR(IF(VLOOKUP($A248,'Annex 2 EHV charges'!$A:$O,11,FALSE)=0,"",VLOOKUP($A248,'Annex 2 EHV charges'!$A:$O,11,FALSE)),"")</f>
        <v/>
      </c>
    </row>
    <row r="249" spans="1:8" x14ac:dyDescent="0.2">
      <c r="A249" s="76" t="str">
        <f t="array" ref="A249">IFERROR(INDEX('Annex 2 EHV charges'!$A$11:$A$11, MATCH(0, IF(ISBLANK('Annex 2 EHV charges'!$A$11:$A$11),1, COUNTIF(A$4:$A248, 'Annex 2 EHV charges'!$A$11:$A$11)), 0)),"")</f>
        <v/>
      </c>
      <c r="B249" s="76" t="str">
        <f>IF($A249="","",VLOOKUP($A249,'Annex 2 EHV charges'!$A:$O,2,0))</f>
        <v/>
      </c>
      <c r="C249" s="77" t="str">
        <f>IF($A249="","",VLOOKUP($A249,'Annex 2 EHV charges'!$A:$O,3,0))</f>
        <v/>
      </c>
      <c r="D249" s="76" t="str">
        <f>IF($A249="","",VLOOKUP($A249,'Annex 2 EHV charges'!$A:$O,7,0))</f>
        <v/>
      </c>
      <c r="E249" s="81" t="str">
        <f>IFERROR(IF(VLOOKUP($A249,'Annex 2 EHV charges'!$A:$O,8,FALSE)=0,"",VLOOKUP($A249,'Annex 2 EHV charges'!$A:$O,8,FALSE)),"")</f>
        <v/>
      </c>
      <c r="F249" s="82" t="str">
        <f>IFERROR(IF(VLOOKUP($A249,'Annex 2 EHV charges'!$A:$O,9,FALSE)=0,"",VLOOKUP($A249,'Annex 2 EHV charges'!$A:$O,9,FALSE)),"")</f>
        <v/>
      </c>
      <c r="G249" s="83" t="str">
        <f>IFERROR(IF(VLOOKUP($A249,'Annex 2 EHV charges'!$A:$O,10,FALSE)=0,"",VLOOKUP($A249,'Annex 2 EHV charges'!$A:$O,10,FALSE)),"")</f>
        <v/>
      </c>
      <c r="H249" s="83" t="str">
        <f>IFERROR(IF(VLOOKUP($A249,'Annex 2 EHV charges'!$A:$O,11,FALSE)=0,"",VLOOKUP($A249,'Annex 2 EHV charges'!$A:$O,11,FALSE)),"")</f>
        <v/>
      </c>
    </row>
    <row r="250" spans="1:8" x14ac:dyDescent="0.2">
      <c r="A250" s="76" t="str">
        <f t="array" ref="A250">IFERROR(INDEX('Annex 2 EHV charges'!$A$11:$A$11, MATCH(0, IF(ISBLANK('Annex 2 EHV charges'!$A$11:$A$11),1, COUNTIF(A$4:$A249, 'Annex 2 EHV charges'!$A$11:$A$11)), 0)),"")</f>
        <v/>
      </c>
      <c r="B250" s="76" t="str">
        <f>IF($A250="","",VLOOKUP($A250,'Annex 2 EHV charges'!$A:$O,2,0))</f>
        <v/>
      </c>
      <c r="C250" s="77" t="str">
        <f>IF($A250="","",VLOOKUP($A250,'Annex 2 EHV charges'!$A:$O,3,0))</f>
        <v/>
      </c>
      <c r="D250" s="76" t="str">
        <f>IF($A250="","",VLOOKUP($A250,'Annex 2 EHV charges'!$A:$O,7,0))</f>
        <v/>
      </c>
      <c r="E250" s="81" t="str">
        <f>IFERROR(IF(VLOOKUP($A250,'Annex 2 EHV charges'!$A:$O,8,FALSE)=0,"",VLOOKUP($A250,'Annex 2 EHV charges'!$A:$O,8,FALSE)),"")</f>
        <v/>
      </c>
      <c r="F250" s="82" t="str">
        <f>IFERROR(IF(VLOOKUP($A250,'Annex 2 EHV charges'!$A:$O,9,FALSE)=0,"",VLOOKUP($A250,'Annex 2 EHV charges'!$A:$O,9,FALSE)),"")</f>
        <v/>
      </c>
      <c r="G250" s="83" t="str">
        <f>IFERROR(IF(VLOOKUP($A250,'Annex 2 EHV charges'!$A:$O,10,FALSE)=0,"",VLOOKUP($A250,'Annex 2 EHV charges'!$A:$O,10,FALSE)),"")</f>
        <v/>
      </c>
      <c r="H250" s="83" t="str">
        <f>IFERROR(IF(VLOOKUP($A250,'Annex 2 EHV charges'!$A:$O,11,FALSE)=0,"",VLOOKUP($A250,'Annex 2 EHV charges'!$A:$O,11,FALSE)),"")</f>
        <v/>
      </c>
    </row>
    <row r="251" spans="1:8" x14ac:dyDescent="0.2">
      <c r="A251" s="76" t="str">
        <f t="array" ref="A251">IFERROR(INDEX('Annex 2 EHV charges'!$A$11:$A$11, MATCH(0, IF(ISBLANK('Annex 2 EHV charges'!$A$11:$A$11),1, COUNTIF(A$4:$A250, 'Annex 2 EHV charges'!$A$11:$A$11)), 0)),"")</f>
        <v/>
      </c>
      <c r="B251" s="76" t="str">
        <f>IF($A251="","",VLOOKUP($A251,'Annex 2 EHV charges'!$A:$O,2,0))</f>
        <v/>
      </c>
      <c r="C251" s="77" t="str">
        <f>IF($A251="","",VLOOKUP($A251,'Annex 2 EHV charges'!$A:$O,3,0))</f>
        <v/>
      </c>
      <c r="D251" s="76" t="str">
        <f>IF($A251="","",VLOOKUP($A251,'Annex 2 EHV charges'!$A:$O,7,0))</f>
        <v/>
      </c>
      <c r="E251" s="81" t="str">
        <f>IFERROR(IF(VLOOKUP($A251,'Annex 2 EHV charges'!$A:$O,8,FALSE)=0,"",VLOOKUP($A251,'Annex 2 EHV charges'!$A:$O,8,FALSE)),"")</f>
        <v/>
      </c>
      <c r="F251" s="82" t="str">
        <f>IFERROR(IF(VLOOKUP($A251,'Annex 2 EHV charges'!$A:$O,9,FALSE)=0,"",VLOOKUP($A251,'Annex 2 EHV charges'!$A:$O,9,FALSE)),"")</f>
        <v/>
      </c>
      <c r="G251" s="83" t="str">
        <f>IFERROR(IF(VLOOKUP($A251,'Annex 2 EHV charges'!$A:$O,10,FALSE)=0,"",VLOOKUP($A251,'Annex 2 EHV charges'!$A:$O,10,FALSE)),"")</f>
        <v/>
      </c>
      <c r="H251" s="83" t="str">
        <f>IFERROR(IF(VLOOKUP($A251,'Annex 2 EHV charges'!$A:$O,11,FALSE)=0,"",VLOOKUP($A251,'Annex 2 EHV charges'!$A:$O,11,FALSE)),"")</f>
        <v/>
      </c>
    </row>
    <row r="252" spans="1:8" x14ac:dyDescent="0.2">
      <c r="A252" s="76" t="str">
        <f t="array" ref="A252">IFERROR(INDEX('Annex 2 EHV charges'!$A$11:$A$11, MATCH(0, IF(ISBLANK('Annex 2 EHV charges'!$A$11:$A$11),1, COUNTIF(A$4:$A251, 'Annex 2 EHV charges'!$A$11:$A$11)), 0)),"")</f>
        <v/>
      </c>
      <c r="B252" s="76" t="str">
        <f>IF($A252="","",VLOOKUP($A252,'Annex 2 EHV charges'!$A:$O,2,0))</f>
        <v/>
      </c>
      <c r="C252" s="77" t="str">
        <f>IF($A252="","",VLOOKUP($A252,'Annex 2 EHV charges'!$A:$O,3,0))</f>
        <v/>
      </c>
      <c r="D252" s="76" t="str">
        <f>IF($A252="","",VLOOKUP($A252,'Annex 2 EHV charges'!$A:$O,7,0))</f>
        <v/>
      </c>
      <c r="E252" s="81" t="str">
        <f>IFERROR(IF(VLOOKUP($A252,'Annex 2 EHV charges'!$A:$O,8,FALSE)=0,"",VLOOKUP($A252,'Annex 2 EHV charges'!$A:$O,8,FALSE)),"")</f>
        <v/>
      </c>
      <c r="F252" s="82" t="str">
        <f>IFERROR(IF(VLOOKUP($A252,'Annex 2 EHV charges'!$A:$O,9,FALSE)=0,"",VLOOKUP($A252,'Annex 2 EHV charges'!$A:$O,9,FALSE)),"")</f>
        <v/>
      </c>
      <c r="G252" s="83" t="str">
        <f>IFERROR(IF(VLOOKUP($A252,'Annex 2 EHV charges'!$A:$O,10,FALSE)=0,"",VLOOKUP($A252,'Annex 2 EHV charges'!$A:$O,10,FALSE)),"")</f>
        <v/>
      </c>
      <c r="H252" s="83" t="str">
        <f>IFERROR(IF(VLOOKUP($A252,'Annex 2 EHV charges'!$A:$O,11,FALSE)=0,"",VLOOKUP($A252,'Annex 2 EHV charges'!$A:$O,11,FALSE)),"")</f>
        <v/>
      </c>
    </row>
    <row r="253" spans="1:8" x14ac:dyDescent="0.2">
      <c r="A253" s="76" t="str">
        <f t="array" ref="A253">IFERROR(INDEX('Annex 2 EHV charges'!$A$11:$A$11, MATCH(0, IF(ISBLANK('Annex 2 EHV charges'!$A$11:$A$11),1, COUNTIF(A$4:$A252, 'Annex 2 EHV charges'!$A$11:$A$11)), 0)),"")</f>
        <v/>
      </c>
      <c r="B253" s="76" t="str">
        <f>IF($A253="","",VLOOKUP($A253,'Annex 2 EHV charges'!$A:$O,2,0))</f>
        <v/>
      </c>
      <c r="C253" s="77" t="str">
        <f>IF($A253="","",VLOOKUP($A253,'Annex 2 EHV charges'!$A:$O,3,0))</f>
        <v/>
      </c>
      <c r="D253" s="76" t="str">
        <f>IF($A253="","",VLOOKUP($A253,'Annex 2 EHV charges'!$A:$O,7,0))</f>
        <v/>
      </c>
      <c r="E253" s="81" t="str">
        <f>IFERROR(IF(VLOOKUP($A253,'Annex 2 EHV charges'!$A:$O,8,FALSE)=0,"",VLOOKUP($A253,'Annex 2 EHV charges'!$A:$O,8,FALSE)),"")</f>
        <v/>
      </c>
      <c r="F253" s="82" t="str">
        <f>IFERROR(IF(VLOOKUP($A253,'Annex 2 EHV charges'!$A:$O,9,FALSE)=0,"",VLOOKUP($A253,'Annex 2 EHV charges'!$A:$O,9,FALSE)),"")</f>
        <v/>
      </c>
      <c r="G253" s="83" t="str">
        <f>IFERROR(IF(VLOOKUP($A253,'Annex 2 EHV charges'!$A:$O,10,FALSE)=0,"",VLOOKUP($A253,'Annex 2 EHV charges'!$A:$O,10,FALSE)),"")</f>
        <v/>
      </c>
      <c r="H253" s="83" t="str">
        <f>IFERROR(IF(VLOOKUP($A253,'Annex 2 EHV charges'!$A:$O,11,FALSE)=0,"",VLOOKUP($A253,'Annex 2 EHV charges'!$A:$O,11,FALSE)),"")</f>
        <v/>
      </c>
    </row>
    <row r="254" spans="1:8" x14ac:dyDescent="0.2">
      <c r="A254" s="76" t="str">
        <f t="array" ref="A254">IFERROR(INDEX('Annex 2 EHV charges'!$A$11:$A$11, MATCH(0, IF(ISBLANK('Annex 2 EHV charges'!$A$11:$A$11),1, COUNTIF(A$4:$A253, 'Annex 2 EHV charges'!$A$11:$A$11)), 0)),"")</f>
        <v/>
      </c>
      <c r="B254" s="76" t="str">
        <f>IF($A254="","",VLOOKUP($A254,'Annex 2 EHV charges'!$A:$O,2,0))</f>
        <v/>
      </c>
      <c r="C254" s="77" t="str">
        <f>IF($A254="","",VLOOKUP($A254,'Annex 2 EHV charges'!$A:$O,3,0))</f>
        <v/>
      </c>
      <c r="D254" s="76" t="str">
        <f>IF($A254="","",VLOOKUP($A254,'Annex 2 EHV charges'!$A:$O,7,0))</f>
        <v/>
      </c>
      <c r="E254" s="81" t="str">
        <f>IFERROR(IF(VLOOKUP($A254,'Annex 2 EHV charges'!$A:$O,8,FALSE)=0,"",VLOOKUP($A254,'Annex 2 EHV charges'!$A:$O,8,FALSE)),"")</f>
        <v/>
      </c>
      <c r="F254" s="82" t="str">
        <f>IFERROR(IF(VLOOKUP($A254,'Annex 2 EHV charges'!$A:$O,9,FALSE)=0,"",VLOOKUP($A254,'Annex 2 EHV charges'!$A:$O,9,FALSE)),"")</f>
        <v/>
      </c>
      <c r="G254" s="83" t="str">
        <f>IFERROR(IF(VLOOKUP($A254,'Annex 2 EHV charges'!$A:$O,10,FALSE)=0,"",VLOOKUP($A254,'Annex 2 EHV charges'!$A:$O,10,FALSE)),"")</f>
        <v/>
      </c>
      <c r="H254" s="83" t="str">
        <f>IFERROR(IF(VLOOKUP($A254,'Annex 2 EHV charges'!$A:$O,11,FALSE)=0,"",VLOOKUP($A254,'Annex 2 EHV charges'!$A:$O,11,FALSE)),"")</f>
        <v/>
      </c>
    </row>
    <row r="255" spans="1:8" x14ac:dyDescent="0.2">
      <c r="A255" s="76" t="str">
        <f t="array" ref="A255">IFERROR(INDEX('Annex 2 EHV charges'!$A$11:$A$11, MATCH(0, IF(ISBLANK('Annex 2 EHV charges'!$A$11:$A$11),1, COUNTIF(A$4:$A254, 'Annex 2 EHV charges'!$A$11:$A$11)), 0)),"")</f>
        <v/>
      </c>
      <c r="B255" s="76" t="str">
        <f>IF($A255="","",VLOOKUP($A255,'Annex 2 EHV charges'!$A:$O,2,0))</f>
        <v/>
      </c>
      <c r="C255" s="77" t="str">
        <f>IF($A255="","",VLOOKUP($A255,'Annex 2 EHV charges'!$A:$O,3,0))</f>
        <v/>
      </c>
      <c r="D255" s="76" t="str">
        <f>IF($A255="","",VLOOKUP($A255,'Annex 2 EHV charges'!$A:$O,7,0))</f>
        <v/>
      </c>
      <c r="E255" s="81" t="str">
        <f>IFERROR(IF(VLOOKUP($A255,'Annex 2 EHV charges'!$A:$O,8,FALSE)=0,"",VLOOKUP($A255,'Annex 2 EHV charges'!$A:$O,8,FALSE)),"")</f>
        <v/>
      </c>
      <c r="F255" s="82" t="str">
        <f>IFERROR(IF(VLOOKUP($A255,'Annex 2 EHV charges'!$A:$O,9,FALSE)=0,"",VLOOKUP($A255,'Annex 2 EHV charges'!$A:$O,9,FALSE)),"")</f>
        <v/>
      </c>
      <c r="G255" s="83" t="str">
        <f>IFERROR(IF(VLOOKUP($A255,'Annex 2 EHV charges'!$A:$O,10,FALSE)=0,"",VLOOKUP($A255,'Annex 2 EHV charges'!$A:$O,10,FALSE)),"")</f>
        <v/>
      </c>
      <c r="H255" s="83" t="str">
        <f>IFERROR(IF(VLOOKUP($A255,'Annex 2 EHV charges'!$A:$O,11,FALSE)=0,"",VLOOKUP($A255,'Annex 2 EHV charges'!$A:$O,11,FALSE)),"")</f>
        <v/>
      </c>
    </row>
    <row r="256" spans="1:8" x14ac:dyDescent="0.2">
      <c r="A256" s="76" t="str">
        <f t="array" ref="A256">IFERROR(INDEX('Annex 2 EHV charges'!$A$11:$A$11, MATCH(0, IF(ISBLANK('Annex 2 EHV charges'!$A$11:$A$11),1, COUNTIF(A$4:$A255, 'Annex 2 EHV charges'!$A$11:$A$11)), 0)),"")</f>
        <v/>
      </c>
      <c r="B256" s="76" t="str">
        <f>IF($A256="","",VLOOKUP($A256,'Annex 2 EHV charges'!$A:$O,2,0))</f>
        <v/>
      </c>
      <c r="C256" s="77" t="str">
        <f>IF($A256="","",VLOOKUP($A256,'Annex 2 EHV charges'!$A:$O,3,0))</f>
        <v/>
      </c>
      <c r="D256" s="76" t="str">
        <f>IF($A256="","",VLOOKUP($A256,'Annex 2 EHV charges'!$A:$O,7,0))</f>
        <v/>
      </c>
      <c r="E256" s="81" t="str">
        <f>IFERROR(IF(VLOOKUP($A256,'Annex 2 EHV charges'!$A:$O,8,FALSE)=0,"",VLOOKUP($A256,'Annex 2 EHV charges'!$A:$O,8,FALSE)),"")</f>
        <v/>
      </c>
      <c r="F256" s="82" t="str">
        <f>IFERROR(IF(VLOOKUP($A256,'Annex 2 EHV charges'!$A:$O,9,FALSE)=0,"",VLOOKUP($A256,'Annex 2 EHV charges'!$A:$O,9,FALSE)),"")</f>
        <v/>
      </c>
      <c r="G256" s="83" t="str">
        <f>IFERROR(IF(VLOOKUP($A256,'Annex 2 EHV charges'!$A:$O,10,FALSE)=0,"",VLOOKUP($A256,'Annex 2 EHV charges'!$A:$O,10,FALSE)),"")</f>
        <v/>
      </c>
      <c r="H256" s="83" t="str">
        <f>IFERROR(IF(VLOOKUP($A256,'Annex 2 EHV charges'!$A:$O,11,FALSE)=0,"",VLOOKUP($A256,'Annex 2 EHV charges'!$A:$O,11,FALSE)),"")</f>
        <v/>
      </c>
    </row>
    <row r="257" spans="1:8" x14ac:dyDescent="0.2">
      <c r="A257" s="76" t="str">
        <f t="array" ref="A257">IFERROR(INDEX('Annex 2 EHV charges'!$A$11:$A$11, MATCH(0, IF(ISBLANK('Annex 2 EHV charges'!$A$11:$A$11),1, COUNTIF(A$4:$A256, 'Annex 2 EHV charges'!$A$11:$A$11)), 0)),"")</f>
        <v/>
      </c>
      <c r="B257" s="76" t="str">
        <f>IF($A257="","",VLOOKUP($A257,'Annex 2 EHV charges'!$A:$O,2,0))</f>
        <v/>
      </c>
      <c r="C257" s="77" t="str">
        <f>IF($A257="","",VLOOKUP($A257,'Annex 2 EHV charges'!$A:$O,3,0))</f>
        <v/>
      </c>
      <c r="D257" s="76" t="str">
        <f>IF($A257="","",VLOOKUP($A257,'Annex 2 EHV charges'!$A:$O,7,0))</f>
        <v/>
      </c>
      <c r="E257" s="81" t="str">
        <f>IFERROR(IF(VLOOKUP($A257,'Annex 2 EHV charges'!$A:$O,8,FALSE)=0,"",VLOOKUP($A257,'Annex 2 EHV charges'!$A:$O,8,FALSE)),"")</f>
        <v/>
      </c>
      <c r="F257" s="82" t="str">
        <f>IFERROR(IF(VLOOKUP($A257,'Annex 2 EHV charges'!$A:$O,9,FALSE)=0,"",VLOOKUP($A257,'Annex 2 EHV charges'!$A:$O,9,FALSE)),"")</f>
        <v/>
      </c>
      <c r="G257" s="83" t="str">
        <f>IFERROR(IF(VLOOKUP($A257,'Annex 2 EHV charges'!$A:$O,10,FALSE)=0,"",VLOOKUP($A257,'Annex 2 EHV charges'!$A:$O,10,FALSE)),"")</f>
        <v/>
      </c>
      <c r="H257" s="83" t="str">
        <f>IFERROR(IF(VLOOKUP($A257,'Annex 2 EHV charges'!$A:$O,11,FALSE)=0,"",VLOOKUP($A257,'Annex 2 EHV charges'!$A:$O,11,FALSE)),"")</f>
        <v/>
      </c>
    </row>
    <row r="258" spans="1:8" x14ac:dyDescent="0.2">
      <c r="A258" s="76" t="str">
        <f t="array" ref="A258">IFERROR(INDEX('Annex 2 EHV charges'!$A$11:$A$11, MATCH(0, IF(ISBLANK('Annex 2 EHV charges'!$A$11:$A$11),1, COUNTIF(A$4:$A257, 'Annex 2 EHV charges'!$A$11:$A$11)), 0)),"")</f>
        <v/>
      </c>
      <c r="B258" s="76" t="str">
        <f>IF($A258="","",VLOOKUP($A258,'Annex 2 EHV charges'!$A:$O,2,0))</f>
        <v/>
      </c>
      <c r="C258" s="77" t="str">
        <f>IF($A258="","",VLOOKUP($A258,'Annex 2 EHV charges'!$A:$O,3,0))</f>
        <v/>
      </c>
      <c r="D258" s="76" t="str">
        <f>IF($A258="","",VLOOKUP($A258,'Annex 2 EHV charges'!$A:$O,7,0))</f>
        <v/>
      </c>
      <c r="E258" s="81" t="str">
        <f>IFERROR(IF(VLOOKUP($A258,'Annex 2 EHV charges'!$A:$O,8,FALSE)=0,"",VLOOKUP($A258,'Annex 2 EHV charges'!$A:$O,8,FALSE)),"")</f>
        <v/>
      </c>
      <c r="F258" s="82" t="str">
        <f>IFERROR(IF(VLOOKUP($A258,'Annex 2 EHV charges'!$A:$O,9,FALSE)=0,"",VLOOKUP($A258,'Annex 2 EHV charges'!$A:$O,9,FALSE)),"")</f>
        <v/>
      </c>
      <c r="G258" s="83" t="str">
        <f>IFERROR(IF(VLOOKUP($A258,'Annex 2 EHV charges'!$A:$O,10,FALSE)=0,"",VLOOKUP($A258,'Annex 2 EHV charges'!$A:$O,10,FALSE)),"")</f>
        <v/>
      </c>
      <c r="H258" s="83" t="str">
        <f>IFERROR(IF(VLOOKUP($A258,'Annex 2 EHV charges'!$A:$O,11,FALSE)=0,"",VLOOKUP($A258,'Annex 2 EHV charges'!$A:$O,11,FALSE)),"")</f>
        <v/>
      </c>
    </row>
    <row r="259" spans="1:8" x14ac:dyDescent="0.2">
      <c r="A259" s="76" t="str">
        <f t="array" ref="A259">IFERROR(INDEX('Annex 2 EHV charges'!$A$11:$A$11, MATCH(0, IF(ISBLANK('Annex 2 EHV charges'!$A$11:$A$11),1, COUNTIF(A$4:$A258, 'Annex 2 EHV charges'!$A$11:$A$11)), 0)),"")</f>
        <v/>
      </c>
      <c r="B259" s="76" t="str">
        <f>IF($A259="","",VLOOKUP($A259,'Annex 2 EHV charges'!$A:$O,2,0))</f>
        <v/>
      </c>
      <c r="C259" s="77" t="str">
        <f>IF($A259="","",VLOOKUP($A259,'Annex 2 EHV charges'!$A:$O,3,0))</f>
        <v/>
      </c>
      <c r="D259" s="76" t="str">
        <f>IF($A259="","",VLOOKUP($A259,'Annex 2 EHV charges'!$A:$O,7,0))</f>
        <v/>
      </c>
      <c r="E259" s="81" t="str">
        <f>IFERROR(IF(VLOOKUP($A259,'Annex 2 EHV charges'!$A:$O,8,FALSE)=0,"",VLOOKUP($A259,'Annex 2 EHV charges'!$A:$O,8,FALSE)),"")</f>
        <v/>
      </c>
      <c r="F259" s="82" t="str">
        <f>IFERROR(IF(VLOOKUP($A259,'Annex 2 EHV charges'!$A:$O,9,FALSE)=0,"",VLOOKUP($A259,'Annex 2 EHV charges'!$A:$O,9,FALSE)),"")</f>
        <v/>
      </c>
      <c r="G259" s="83" t="str">
        <f>IFERROR(IF(VLOOKUP($A259,'Annex 2 EHV charges'!$A:$O,10,FALSE)=0,"",VLOOKUP($A259,'Annex 2 EHV charges'!$A:$O,10,FALSE)),"")</f>
        <v/>
      </c>
      <c r="H259" s="83" t="str">
        <f>IFERROR(IF(VLOOKUP($A259,'Annex 2 EHV charges'!$A:$O,11,FALSE)=0,"",VLOOKUP($A259,'Annex 2 EHV charges'!$A:$O,11,FALSE)),"")</f>
        <v/>
      </c>
    </row>
    <row r="260" spans="1:8" x14ac:dyDescent="0.2">
      <c r="A260" s="76" t="str">
        <f t="array" ref="A260">IFERROR(INDEX('Annex 2 EHV charges'!$A$11:$A$11, MATCH(0, IF(ISBLANK('Annex 2 EHV charges'!$A$11:$A$11),1, COUNTIF(A$4:$A259, 'Annex 2 EHV charges'!$A$11:$A$11)), 0)),"")</f>
        <v/>
      </c>
      <c r="B260" s="76" t="str">
        <f>IF($A260="","",VLOOKUP($A260,'Annex 2 EHV charges'!$A:$O,2,0))</f>
        <v/>
      </c>
      <c r="C260" s="77" t="str">
        <f>IF($A260="","",VLOOKUP($A260,'Annex 2 EHV charges'!$A:$O,3,0))</f>
        <v/>
      </c>
      <c r="D260" s="76" t="str">
        <f>IF($A260="","",VLOOKUP($A260,'Annex 2 EHV charges'!$A:$O,7,0))</f>
        <v/>
      </c>
      <c r="E260" s="81" t="str">
        <f>IFERROR(IF(VLOOKUP($A260,'Annex 2 EHV charges'!$A:$O,8,FALSE)=0,"",VLOOKUP($A260,'Annex 2 EHV charges'!$A:$O,8,FALSE)),"")</f>
        <v/>
      </c>
      <c r="F260" s="82" t="str">
        <f>IFERROR(IF(VLOOKUP($A260,'Annex 2 EHV charges'!$A:$O,9,FALSE)=0,"",VLOOKUP($A260,'Annex 2 EHV charges'!$A:$O,9,FALSE)),"")</f>
        <v/>
      </c>
      <c r="G260" s="83" t="str">
        <f>IFERROR(IF(VLOOKUP($A260,'Annex 2 EHV charges'!$A:$O,10,FALSE)=0,"",VLOOKUP($A260,'Annex 2 EHV charges'!$A:$O,10,FALSE)),"")</f>
        <v/>
      </c>
      <c r="H260" s="83" t="str">
        <f>IFERROR(IF(VLOOKUP($A260,'Annex 2 EHV charges'!$A:$O,11,FALSE)=0,"",VLOOKUP($A260,'Annex 2 EHV charges'!$A:$O,11,FALSE)),"")</f>
        <v/>
      </c>
    </row>
    <row r="261" spans="1:8" x14ac:dyDescent="0.2">
      <c r="A261" s="76" t="str">
        <f t="array" ref="A261">IFERROR(INDEX('Annex 2 EHV charges'!$A$11:$A$11, MATCH(0, IF(ISBLANK('Annex 2 EHV charges'!$A$11:$A$11),1, COUNTIF(A$4:$A260, 'Annex 2 EHV charges'!$A$11:$A$11)), 0)),"")</f>
        <v/>
      </c>
      <c r="B261" s="76" t="str">
        <f>IF($A261="","",VLOOKUP($A261,'Annex 2 EHV charges'!$A:$O,2,0))</f>
        <v/>
      </c>
      <c r="C261" s="77" t="str">
        <f>IF($A261="","",VLOOKUP($A261,'Annex 2 EHV charges'!$A:$O,3,0))</f>
        <v/>
      </c>
      <c r="D261" s="76" t="str">
        <f>IF($A261="","",VLOOKUP($A261,'Annex 2 EHV charges'!$A:$O,7,0))</f>
        <v/>
      </c>
      <c r="E261" s="81" t="str">
        <f>IFERROR(IF(VLOOKUP($A261,'Annex 2 EHV charges'!$A:$O,8,FALSE)=0,"",VLOOKUP($A261,'Annex 2 EHV charges'!$A:$O,8,FALSE)),"")</f>
        <v/>
      </c>
      <c r="F261" s="82" t="str">
        <f>IFERROR(IF(VLOOKUP($A261,'Annex 2 EHV charges'!$A:$O,9,FALSE)=0,"",VLOOKUP($A261,'Annex 2 EHV charges'!$A:$O,9,FALSE)),"")</f>
        <v/>
      </c>
      <c r="G261" s="83" t="str">
        <f>IFERROR(IF(VLOOKUP($A261,'Annex 2 EHV charges'!$A:$O,10,FALSE)=0,"",VLOOKUP($A261,'Annex 2 EHV charges'!$A:$O,10,FALSE)),"")</f>
        <v/>
      </c>
      <c r="H261" s="83" t="str">
        <f>IFERROR(IF(VLOOKUP($A261,'Annex 2 EHV charges'!$A:$O,11,FALSE)=0,"",VLOOKUP($A261,'Annex 2 EHV charges'!$A:$O,11,FALSE)),"")</f>
        <v/>
      </c>
    </row>
    <row r="262" spans="1:8" x14ac:dyDescent="0.2">
      <c r="A262" s="76" t="str">
        <f t="array" ref="A262">IFERROR(INDEX('Annex 2 EHV charges'!$A$11:$A$11, MATCH(0, IF(ISBLANK('Annex 2 EHV charges'!$A$11:$A$11),1, COUNTIF(A$4:$A261, 'Annex 2 EHV charges'!$A$11:$A$11)), 0)),"")</f>
        <v/>
      </c>
      <c r="B262" s="76" t="str">
        <f>IF($A262="","",VLOOKUP($A262,'Annex 2 EHV charges'!$A:$O,2,0))</f>
        <v/>
      </c>
      <c r="C262" s="77" t="str">
        <f>IF($A262="","",VLOOKUP($A262,'Annex 2 EHV charges'!$A:$O,3,0))</f>
        <v/>
      </c>
      <c r="D262" s="76" t="str">
        <f>IF($A262="","",VLOOKUP($A262,'Annex 2 EHV charges'!$A:$O,7,0))</f>
        <v/>
      </c>
      <c r="E262" s="81" t="str">
        <f>IFERROR(IF(VLOOKUP($A262,'Annex 2 EHV charges'!$A:$O,8,FALSE)=0,"",VLOOKUP($A262,'Annex 2 EHV charges'!$A:$O,8,FALSE)),"")</f>
        <v/>
      </c>
      <c r="F262" s="82" t="str">
        <f>IFERROR(IF(VLOOKUP($A262,'Annex 2 EHV charges'!$A:$O,9,FALSE)=0,"",VLOOKUP($A262,'Annex 2 EHV charges'!$A:$O,9,FALSE)),"")</f>
        <v/>
      </c>
      <c r="G262" s="83" t="str">
        <f>IFERROR(IF(VLOOKUP($A262,'Annex 2 EHV charges'!$A:$O,10,FALSE)=0,"",VLOOKUP($A262,'Annex 2 EHV charges'!$A:$O,10,FALSE)),"")</f>
        <v/>
      </c>
      <c r="H262" s="83" t="str">
        <f>IFERROR(IF(VLOOKUP($A262,'Annex 2 EHV charges'!$A:$O,11,FALSE)=0,"",VLOOKUP($A262,'Annex 2 EHV charges'!$A:$O,11,FALSE)),"")</f>
        <v/>
      </c>
    </row>
    <row r="263" spans="1:8" x14ac:dyDescent="0.2">
      <c r="A263" s="76" t="str">
        <f t="array" ref="A263">IFERROR(INDEX('Annex 2 EHV charges'!$A$11:$A$11, MATCH(0, IF(ISBLANK('Annex 2 EHV charges'!$A$11:$A$11),1, COUNTIF(A$4:$A262, 'Annex 2 EHV charges'!$A$11:$A$11)), 0)),"")</f>
        <v/>
      </c>
      <c r="B263" s="76" t="str">
        <f>IF($A263="","",VLOOKUP($A263,'Annex 2 EHV charges'!$A:$O,2,0))</f>
        <v/>
      </c>
      <c r="C263" s="77" t="str">
        <f>IF($A263="","",VLOOKUP($A263,'Annex 2 EHV charges'!$A:$O,3,0))</f>
        <v/>
      </c>
      <c r="D263" s="76" t="str">
        <f>IF($A263="","",VLOOKUP($A263,'Annex 2 EHV charges'!$A:$O,7,0))</f>
        <v/>
      </c>
      <c r="E263" s="81" t="str">
        <f>IFERROR(IF(VLOOKUP($A263,'Annex 2 EHV charges'!$A:$O,8,FALSE)=0,"",VLOOKUP($A263,'Annex 2 EHV charges'!$A:$O,8,FALSE)),"")</f>
        <v/>
      </c>
      <c r="F263" s="82" t="str">
        <f>IFERROR(IF(VLOOKUP($A263,'Annex 2 EHV charges'!$A:$O,9,FALSE)=0,"",VLOOKUP($A263,'Annex 2 EHV charges'!$A:$O,9,FALSE)),"")</f>
        <v/>
      </c>
      <c r="G263" s="83" t="str">
        <f>IFERROR(IF(VLOOKUP($A263,'Annex 2 EHV charges'!$A:$O,10,FALSE)=0,"",VLOOKUP($A263,'Annex 2 EHV charges'!$A:$O,10,FALSE)),"")</f>
        <v/>
      </c>
      <c r="H263" s="83" t="str">
        <f>IFERROR(IF(VLOOKUP($A263,'Annex 2 EHV charges'!$A:$O,11,FALSE)=0,"",VLOOKUP($A263,'Annex 2 EHV charges'!$A:$O,11,FALSE)),"")</f>
        <v/>
      </c>
    </row>
    <row r="264" spans="1:8" x14ac:dyDescent="0.2">
      <c r="A264" s="76" t="str">
        <f t="array" ref="A264">IFERROR(INDEX('Annex 2 EHV charges'!$A$11:$A$11, MATCH(0, IF(ISBLANK('Annex 2 EHV charges'!$A$11:$A$11),1, COUNTIF(A$4:$A263, 'Annex 2 EHV charges'!$A$11:$A$11)), 0)),"")</f>
        <v/>
      </c>
      <c r="B264" s="76" t="str">
        <f>IF($A264="","",VLOOKUP($A264,'Annex 2 EHV charges'!$A:$O,2,0))</f>
        <v/>
      </c>
      <c r="C264" s="77" t="str">
        <f>IF($A264="","",VLOOKUP($A264,'Annex 2 EHV charges'!$A:$O,3,0))</f>
        <v/>
      </c>
      <c r="D264" s="76" t="str">
        <f>IF($A264="","",VLOOKUP($A264,'Annex 2 EHV charges'!$A:$O,7,0))</f>
        <v/>
      </c>
      <c r="E264" s="81" t="str">
        <f>IFERROR(IF(VLOOKUP($A264,'Annex 2 EHV charges'!$A:$O,8,FALSE)=0,"",VLOOKUP($A264,'Annex 2 EHV charges'!$A:$O,8,FALSE)),"")</f>
        <v/>
      </c>
      <c r="F264" s="82" t="str">
        <f>IFERROR(IF(VLOOKUP($A264,'Annex 2 EHV charges'!$A:$O,9,FALSE)=0,"",VLOOKUP($A264,'Annex 2 EHV charges'!$A:$O,9,FALSE)),"")</f>
        <v/>
      </c>
      <c r="G264" s="83" t="str">
        <f>IFERROR(IF(VLOOKUP($A264,'Annex 2 EHV charges'!$A:$O,10,FALSE)=0,"",VLOOKUP($A264,'Annex 2 EHV charges'!$A:$O,10,FALSE)),"")</f>
        <v/>
      </c>
      <c r="H264" s="83" t="str">
        <f>IFERROR(IF(VLOOKUP($A264,'Annex 2 EHV charges'!$A:$O,11,FALSE)=0,"",VLOOKUP($A264,'Annex 2 EHV charges'!$A:$O,11,FALSE)),"")</f>
        <v/>
      </c>
    </row>
    <row r="265" spans="1:8" x14ac:dyDescent="0.2">
      <c r="A265" s="76" t="str">
        <f t="array" ref="A265">IFERROR(INDEX('Annex 2 EHV charges'!$A$11:$A$11, MATCH(0, IF(ISBLANK('Annex 2 EHV charges'!$A$11:$A$11),1, COUNTIF(A$4:$A264, 'Annex 2 EHV charges'!$A$11:$A$11)), 0)),"")</f>
        <v/>
      </c>
      <c r="B265" s="76" t="str">
        <f>IF($A265="","",VLOOKUP($A265,'Annex 2 EHV charges'!$A:$O,2,0))</f>
        <v/>
      </c>
      <c r="C265" s="77" t="str">
        <f>IF($A265="","",VLOOKUP($A265,'Annex 2 EHV charges'!$A:$O,3,0))</f>
        <v/>
      </c>
      <c r="D265" s="76" t="str">
        <f>IF($A265="","",VLOOKUP($A265,'Annex 2 EHV charges'!$A:$O,7,0))</f>
        <v/>
      </c>
      <c r="E265" s="81" t="str">
        <f>IFERROR(IF(VLOOKUP($A265,'Annex 2 EHV charges'!$A:$O,8,FALSE)=0,"",VLOOKUP($A265,'Annex 2 EHV charges'!$A:$O,8,FALSE)),"")</f>
        <v/>
      </c>
      <c r="F265" s="82" t="str">
        <f>IFERROR(IF(VLOOKUP($A265,'Annex 2 EHV charges'!$A:$O,9,FALSE)=0,"",VLOOKUP($A265,'Annex 2 EHV charges'!$A:$O,9,FALSE)),"")</f>
        <v/>
      </c>
      <c r="G265" s="83" t="str">
        <f>IFERROR(IF(VLOOKUP($A265,'Annex 2 EHV charges'!$A:$O,10,FALSE)=0,"",VLOOKUP($A265,'Annex 2 EHV charges'!$A:$O,10,FALSE)),"")</f>
        <v/>
      </c>
      <c r="H265" s="83" t="str">
        <f>IFERROR(IF(VLOOKUP($A265,'Annex 2 EHV charges'!$A:$O,11,FALSE)=0,"",VLOOKUP($A265,'Annex 2 EHV charges'!$A:$O,11,FALSE)),"")</f>
        <v/>
      </c>
    </row>
    <row r="266" spans="1:8" x14ac:dyDescent="0.2">
      <c r="A266" s="76" t="str">
        <f t="array" ref="A266">IFERROR(INDEX('Annex 2 EHV charges'!$A$11:$A$11, MATCH(0, IF(ISBLANK('Annex 2 EHV charges'!$A$11:$A$11),1, COUNTIF(A$4:$A265, 'Annex 2 EHV charges'!$A$11:$A$11)), 0)),"")</f>
        <v/>
      </c>
      <c r="B266" s="76" t="str">
        <f>IF($A266="","",VLOOKUP($A266,'Annex 2 EHV charges'!$A:$O,2,0))</f>
        <v/>
      </c>
      <c r="C266" s="77" t="str">
        <f>IF($A266="","",VLOOKUP($A266,'Annex 2 EHV charges'!$A:$O,3,0))</f>
        <v/>
      </c>
      <c r="D266" s="76" t="str">
        <f>IF($A266="","",VLOOKUP($A266,'Annex 2 EHV charges'!$A:$O,7,0))</f>
        <v/>
      </c>
      <c r="E266" s="81" t="str">
        <f>IFERROR(IF(VLOOKUP($A266,'Annex 2 EHV charges'!$A:$O,8,FALSE)=0,"",VLOOKUP($A266,'Annex 2 EHV charges'!$A:$O,8,FALSE)),"")</f>
        <v/>
      </c>
      <c r="F266" s="82" t="str">
        <f>IFERROR(IF(VLOOKUP($A266,'Annex 2 EHV charges'!$A:$O,9,FALSE)=0,"",VLOOKUP($A266,'Annex 2 EHV charges'!$A:$O,9,FALSE)),"")</f>
        <v/>
      </c>
      <c r="G266" s="83" t="str">
        <f>IFERROR(IF(VLOOKUP($A266,'Annex 2 EHV charges'!$A:$O,10,FALSE)=0,"",VLOOKUP($A266,'Annex 2 EHV charges'!$A:$O,10,FALSE)),"")</f>
        <v/>
      </c>
      <c r="H266" s="83" t="str">
        <f>IFERROR(IF(VLOOKUP($A266,'Annex 2 EHV charges'!$A:$O,11,FALSE)=0,"",VLOOKUP($A266,'Annex 2 EHV charges'!$A:$O,11,FALSE)),"")</f>
        <v/>
      </c>
    </row>
    <row r="267" spans="1:8" x14ac:dyDescent="0.2">
      <c r="A267" s="76" t="str">
        <f t="array" ref="A267">IFERROR(INDEX('Annex 2 EHV charges'!$A$11:$A$11, MATCH(0, IF(ISBLANK('Annex 2 EHV charges'!$A$11:$A$11),1, COUNTIF(A$4:$A266, 'Annex 2 EHV charges'!$A$11:$A$11)), 0)),"")</f>
        <v/>
      </c>
      <c r="B267" s="76" t="str">
        <f>IF($A267="","",VLOOKUP($A267,'Annex 2 EHV charges'!$A:$O,2,0))</f>
        <v/>
      </c>
      <c r="C267" s="77" t="str">
        <f>IF($A267="","",VLOOKUP($A267,'Annex 2 EHV charges'!$A:$O,3,0))</f>
        <v/>
      </c>
      <c r="D267" s="76" t="str">
        <f>IF($A267="","",VLOOKUP($A267,'Annex 2 EHV charges'!$A:$O,7,0))</f>
        <v/>
      </c>
      <c r="E267" s="81" t="str">
        <f>IFERROR(IF(VLOOKUP($A267,'Annex 2 EHV charges'!$A:$O,8,FALSE)=0,"",VLOOKUP($A267,'Annex 2 EHV charges'!$A:$O,8,FALSE)),"")</f>
        <v/>
      </c>
      <c r="F267" s="82" t="str">
        <f>IFERROR(IF(VLOOKUP($A267,'Annex 2 EHV charges'!$A:$O,9,FALSE)=0,"",VLOOKUP($A267,'Annex 2 EHV charges'!$A:$O,9,FALSE)),"")</f>
        <v/>
      </c>
      <c r="G267" s="83" t="str">
        <f>IFERROR(IF(VLOOKUP($A267,'Annex 2 EHV charges'!$A:$O,10,FALSE)=0,"",VLOOKUP($A267,'Annex 2 EHV charges'!$A:$O,10,FALSE)),"")</f>
        <v/>
      </c>
      <c r="H267" s="83" t="str">
        <f>IFERROR(IF(VLOOKUP($A267,'Annex 2 EHV charges'!$A:$O,11,FALSE)=0,"",VLOOKUP($A267,'Annex 2 EHV charges'!$A:$O,11,FALSE)),"")</f>
        <v/>
      </c>
    </row>
    <row r="268" spans="1:8" x14ac:dyDescent="0.2">
      <c r="A268" s="76" t="str">
        <f t="array" ref="A268">IFERROR(INDEX('Annex 2 EHV charges'!$A$11:$A$11, MATCH(0, IF(ISBLANK('Annex 2 EHV charges'!$A$11:$A$11),1, COUNTIF(A$4:$A267, 'Annex 2 EHV charges'!$A$11:$A$11)), 0)),"")</f>
        <v/>
      </c>
      <c r="B268" s="76" t="str">
        <f>IF($A268="","",VLOOKUP($A268,'Annex 2 EHV charges'!$A:$O,2,0))</f>
        <v/>
      </c>
      <c r="C268" s="77" t="str">
        <f>IF($A268="","",VLOOKUP($A268,'Annex 2 EHV charges'!$A:$O,3,0))</f>
        <v/>
      </c>
      <c r="D268" s="76" t="str">
        <f>IF($A268="","",VLOOKUP($A268,'Annex 2 EHV charges'!$A:$O,7,0))</f>
        <v/>
      </c>
      <c r="E268" s="81" t="str">
        <f>IFERROR(IF(VLOOKUP($A268,'Annex 2 EHV charges'!$A:$O,8,FALSE)=0,"",VLOOKUP($A268,'Annex 2 EHV charges'!$A:$O,8,FALSE)),"")</f>
        <v/>
      </c>
      <c r="F268" s="82" t="str">
        <f>IFERROR(IF(VLOOKUP($A268,'Annex 2 EHV charges'!$A:$O,9,FALSE)=0,"",VLOOKUP($A268,'Annex 2 EHV charges'!$A:$O,9,FALSE)),"")</f>
        <v/>
      </c>
      <c r="G268" s="83" t="str">
        <f>IFERROR(IF(VLOOKUP($A268,'Annex 2 EHV charges'!$A:$O,10,FALSE)=0,"",VLOOKUP($A268,'Annex 2 EHV charges'!$A:$O,10,FALSE)),"")</f>
        <v/>
      </c>
      <c r="H268" s="83" t="str">
        <f>IFERROR(IF(VLOOKUP($A268,'Annex 2 EHV charges'!$A:$O,11,FALSE)=0,"",VLOOKUP($A268,'Annex 2 EHV charges'!$A:$O,11,FALSE)),"")</f>
        <v/>
      </c>
    </row>
    <row r="269" spans="1:8" x14ac:dyDescent="0.2">
      <c r="A269" s="76" t="str">
        <f t="array" ref="A269">IFERROR(INDEX('Annex 2 EHV charges'!$A$11:$A$11, MATCH(0, IF(ISBLANK('Annex 2 EHV charges'!$A$11:$A$11),1, COUNTIF(A$4:$A268, 'Annex 2 EHV charges'!$A$11:$A$11)), 0)),"")</f>
        <v/>
      </c>
      <c r="B269" s="76" t="str">
        <f>IF($A269="","",VLOOKUP($A269,'Annex 2 EHV charges'!$A:$O,2,0))</f>
        <v/>
      </c>
      <c r="C269" s="77" t="str">
        <f>IF($A269="","",VLOOKUP($A269,'Annex 2 EHV charges'!$A:$O,3,0))</f>
        <v/>
      </c>
      <c r="D269" s="76" t="str">
        <f>IF($A269="","",VLOOKUP($A269,'Annex 2 EHV charges'!$A:$O,7,0))</f>
        <v/>
      </c>
      <c r="E269" s="81" t="str">
        <f>IFERROR(IF(VLOOKUP($A269,'Annex 2 EHV charges'!$A:$O,8,FALSE)=0,"",VLOOKUP($A269,'Annex 2 EHV charges'!$A:$O,8,FALSE)),"")</f>
        <v/>
      </c>
      <c r="F269" s="82" t="str">
        <f>IFERROR(IF(VLOOKUP($A269,'Annex 2 EHV charges'!$A:$O,9,FALSE)=0,"",VLOOKUP($A269,'Annex 2 EHV charges'!$A:$O,9,FALSE)),"")</f>
        <v/>
      </c>
      <c r="G269" s="83" t="str">
        <f>IFERROR(IF(VLOOKUP($A269,'Annex 2 EHV charges'!$A:$O,10,FALSE)=0,"",VLOOKUP($A269,'Annex 2 EHV charges'!$A:$O,10,FALSE)),"")</f>
        <v/>
      </c>
      <c r="H269" s="83" t="str">
        <f>IFERROR(IF(VLOOKUP($A269,'Annex 2 EHV charges'!$A:$O,11,FALSE)=0,"",VLOOKUP($A269,'Annex 2 EHV charges'!$A:$O,11,FALSE)),"")</f>
        <v/>
      </c>
    </row>
    <row r="270" spans="1:8" x14ac:dyDescent="0.2">
      <c r="A270" s="76" t="str">
        <f t="array" ref="A270">IFERROR(INDEX('Annex 2 EHV charges'!$A$11:$A$11, MATCH(0, IF(ISBLANK('Annex 2 EHV charges'!$A$11:$A$11),1, COUNTIF(A$4:$A269, 'Annex 2 EHV charges'!$A$11:$A$11)), 0)),"")</f>
        <v/>
      </c>
      <c r="B270" s="76" t="str">
        <f>IF($A270="","",VLOOKUP($A270,'Annex 2 EHV charges'!$A:$O,2,0))</f>
        <v/>
      </c>
      <c r="C270" s="77" t="str">
        <f>IF($A270="","",VLOOKUP($A270,'Annex 2 EHV charges'!$A:$O,3,0))</f>
        <v/>
      </c>
      <c r="D270" s="76" t="str">
        <f>IF($A270="","",VLOOKUP($A270,'Annex 2 EHV charges'!$A:$O,7,0))</f>
        <v/>
      </c>
      <c r="E270" s="81" t="str">
        <f>IFERROR(IF(VLOOKUP($A270,'Annex 2 EHV charges'!$A:$O,8,FALSE)=0,"",VLOOKUP($A270,'Annex 2 EHV charges'!$A:$O,8,FALSE)),"")</f>
        <v/>
      </c>
      <c r="F270" s="82" t="str">
        <f>IFERROR(IF(VLOOKUP($A270,'Annex 2 EHV charges'!$A:$O,9,FALSE)=0,"",VLOOKUP($A270,'Annex 2 EHV charges'!$A:$O,9,FALSE)),"")</f>
        <v/>
      </c>
      <c r="G270" s="83" t="str">
        <f>IFERROR(IF(VLOOKUP($A270,'Annex 2 EHV charges'!$A:$O,10,FALSE)=0,"",VLOOKUP($A270,'Annex 2 EHV charges'!$A:$O,10,FALSE)),"")</f>
        <v/>
      </c>
      <c r="H270" s="83" t="str">
        <f>IFERROR(IF(VLOOKUP($A270,'Annex 2 EHV charges'!$A:$O,11,FALSE)=0,"",VLOOKUP($A270,'Annex 2 EHV charges'!$A:$O,11,FALSE)),"")</f>
        <v/>
      </c>
    </row>
    <row r="271" spans="1:8" x14ac:dyDescent="0.2">
      <c r="A271" s="76" t="str">
        <f t="array" ref="A271">IFERROR(INDEX('Annex 2 EHV charges'!$A$11:$A$11, MATCH(0, IF(ISBLANK('Annex 2 EHV charges'!$A$11:$A$11),1, COUNTIF(A$4:$A270, 'Annex 2 EHV charges'!$A$11:$A$11)), 0)),"")</f>
        <v/>
      </c>
      <c r="B271" s="76" t="str">
        <f>IF($A271="","",VLOOKUP($A271,'Annex 2 EHV charges'!$A:$O,2,0))</f>
        <v/>
      </c>
      <c r="C271" s="77" t="str">
        <f>IF($A271="","",VLOOKUP($A271,'Annex 2 EHV charges'!$A:$O,3,0))</f>
        <v/>
      </c>
      <c r="D271" s="76" t="str">
        <f>IF($A271="","",VLOOKUP($A271,'Annex 2 EHV charges'!$A:$O,7,0))</f>
        <v/>
      </c>
      <c r="E271" s="81" t="str">
        <f>IFERROR(IF(VLOOKUP($A271,'Annex 2 EHV charges'!$A:$O,8,FALSE)=0,"",VLOOKUP($A271,'Annex 2 EHV charges'!$A:$O,8,FALSE)),"")</f>
        <v/>
      </c>
      <c r="F271" s="82" t="str">
        <f>IFERROR(IF(VLOOKUP($A271,'Annex 2 EHV charges'!$A:$O,9,FALSE)=0,"",VLOOKUP($A271,'Annex 2 EHV charges'!$A:$O,9,FALSE)),"")</f>
        <v/>
      </c>
      <c r="G271" s="83" t="str">
        <f>IFERROR(IF(VLOOKUP($A271,'Annex 2 EHV charges'!$A:$O,10,FALSE)=0,"",VLOOKUP($A271,'Annex 2 EHV charges'!$A:$O,10,FALSE)),"")</f>
        <v/>
      </c>
      <c r="H271" s="83" t="str">
        <f>IFERROR(IF(VLOOKUP($A271,'Annex 2 EHV charges'!$A:$O,11,FALSE)=0,"",VLOOKUP($A271,'Annex 2 EHV charges'!$A:$O,11,FALSE)),"")</f>
        <v/>
      </c>
    </row>
    <row r="272" spans="1:8" x14ac:dyDescent="0.2">
      <c r="A272" s="76" t="str">
        <f t="array" ref="A272">IFERROR(INDEX('Annex 2 EHV charges'!$A$11:$A$11, MATCH(0, IF(ISBLANK('Annex 2 EHV charges'!$A$11:$A$11),1, COUNTIF(A$4:$A271, 'Annex 2 EHV charges'!$A$11:$A$11)), 0)),"")</f>
        <v/>
      </c>
      <c r="B272" s="76" t="str">
        <f>IF($A272="","",VLOOKUP($A272,'Annex 2 EHV charges'!$A:$O,2,0))</f>
        <v/>
      </c>
      <c r="C272" s="77" t="str">
        <f>IF($A272="","",VLOOKUP($A272,'Annex 2 EHV charges'!$A:$O,3,0))</f>
        <v/>
      </c>
      <c r="D272" s="76" t="str">
        <f>IF($A272="","",VLOOKUP($A272,'Annex 2 EHV charges'!$A:$O,7,0))</f>
        <v/>
      </c>
      <c r="E272" s="81" t="str">
        <f>IFERROR(IF(VLOOKUP($A272,'Annex 2 EHV charges'!$A:$O,8,FALSE)=0,"",VLOOKUP($A272,'Annex 2 EHV charges'!$A:$O,8,FALSE)),"")</f>
        <v/>
      </c>
      <c r="F272" s="82" t="str">
        <f>IFERROR(IF(VLOOKUP($A272,'Annex 2 EHV charges'!$A:$O,9,FALSE)=0,"",VLOOKUP($A272,'Annex 2 EHV charges'!$A:$O,9,FALSE)),"")</f>
        <v/>
      </c>
      <c r="G272" s="83" t="str">
        <f>IFERROR(IF(VLOOKUP($A272,'Annex 2 EHV charges'!$A:$O,10,FALSE)=0,"",VLOOKUP($A272,'Annex 2 EHV charges'!$A:$O,10,FALSE)),"")</f>
        <v/>
      </c>
      <c r="H272" s="83" t="str">
        <f>IFERROR(IF(VLOOKUP($A272,'Annex 2 EHV charges'!$A:$O,11,FALSE)=0,"",VLOOKUP($A272,'Annex 2 EHV charges'!$A:$O,11,FALSE)),"")</f>
        <v/>
      </c>
    </row>
    <row r="273" spans="1:8" x14ac:dyDescent="0.2">
      <c r="A273" s="76" t="str">
        <f t="array" ref="A273">IFERROR(INDEX('Annex 2 EHV charges'!$A$11:$A$11, MATCH(0, IF(ISBLANK('Annex 2 EHV charges'!$A$11:$A$11),1, COUNTIF(A$4:$A272, 'Annex 2 EHV charges'!$A$11:$A$11)), 0)),"")</f>
        <v/>
      </c>
      <c r="B273" s="76" t="str">
        <f>IF($A273="","",VLOOKUP($A273,'Annex 2 EHV charges'!$A:$O,2,0))</f>
        <v/>
      </c>
      <c r="C273" s="77" t="str">
        <f>IF($A273="","",VLOOKUP($A273,'Annex 2 EHV charges'!$A:$O,3,0))</f>
        <v/>
      </c>
      <c r="D273" s="76" t="str">
        <f>IF($A273="","",VLOOKUP($A273,'Annex 2 EHV charges'!$A:$O,7,0))</f>
        <v/>
      </c>
      <c r="E273" s="81" t="str">
        <f>IFERROR(IF(VLOOKUP($A273,'Annex 2 EHV charges'!$A:$O,8,FALSE)=0,"",VLOOKUP($A273,'Annex 2 EHV charges'!$A:$O,8,FALSE)),"")</f>
        <v/>
      </c>
      <c r="F273" s="82" t="str">
        <f>IFERROR(IF(VLOOKUP($A273,'Annex 2 EHV charges'!$A:$O,9,FALSE)=0,"",VLOOKUP($A273,'Annex 2 EHV charges'!$A:$O,9,FALSE)),"")</f>
        <v/>
      </c>
      <c r="G273" s="83" t="str">
        <f>IFERROR(IF(VLOOKUP($A273,'Annex 2 EHV charges'!$A:$O,10,FALSE)=0,"",VLOOKUP($A273,'Annex 2 EHV charges'!$A:$O,10,FALSE)),"")</f>
        <v/>
      </c>
      <c r="H273" s="83" t="str">
        <f>IFERROR(IF(VLOOKUP($A273,'Annex 2 EHV charges'!$A:$O,11,FALSE)=0,"",VLOOKUP($A273,'Annex 2 EHV charges'!$A:$O,11,FALSE)),"")</f>
        <v/>
      </c>
    </row>
    <row r="274" spans="1:8" x14ac:dyDescent="0.2">
      <c r="A274" s="76" t="str">
        <f t="array" ref="A274">IFERROR(INDEX('Annex 2 EHV charges'!$A$11:$A$11, MATCH(0, IF(ISBLANK('Annex 2 EHV charges'!$A$11:$A$11),1, COUNTIF(A$4:$A273, 'Annex 2 EHV charges'!$A$11:$A$11)), 0)),"")</f>
        <v/>
      </c>
      <c r="B274" s="76" t="str">
        <f>IF($A274="","",VLOOKUP($A274,'Annex 2 EHV charges'!$A:$O,2,0))</f>
        <v/>
      </c>
      <c r="C274" s="77" t="str">
        <f>IF($A274="","",VLOOKUP($A274,'Annex 2 EHV charges'!$A:$O,3,0))</f>
        <v/>
      </c>
      <c r="D274" s="76" t="str">
        <f>IF($A274="","",VLOOKUP($A274,'Annex 2 EHV charges'!$A:$O,7,0))</f>
        <v/>
      </c>
      <c r="E274" s="81" t="str">
        <f>IFERROR(IF(VLOOKUP($A274,'Annex 2 EHV charges'!$A:$O,8,FALSE)=0,"",VLOOKUP($A274,'Annex 2 EHV charges'!$A:$O,8,FALSE)),"")</f>
        <v/>
      </c>
      <c r="F274" s="82" t="str">
        <f>IFERROR(IF(VLOOKUP($A274,'Annex 2 EHV charges'!$A:$O,9,FALSE)=0,"",VLOOKUP($A274,'Annex 2 EHV charges'!$A:$O,9,FALSE)),"")</f>
        <v/>
      </c>
      <c r="G274" s="83" t="str">
        <f>IFERROR(IF(VLOOKUP($A274,'Annex 2 EHV charges'!$A:$O,10,FALSE)=0,"",VLOOKUP($A274,'Annex 2 EHV charges'!$A:$O,10,FALSE)),"")</f>
        <v/>
      </c>
      <c r="H274" s="83" t="str">
        <f>IFERROR(IF(VLOOKUP($A274,'Annex 2 EHV charges'!$A:$O,11,FALSE)=0,"",VLOOKUP($A274,'Annex 2 EHV charges'!$A:$O,11,FALSE)),"")</f>
        <v/>
      </c>
    </row>
    <row r="275" spans="1:8" x14ac:dyDescent="0.2">
      <c r="A275" s="76" t="str">
        <f t="array" ref="A275">IFERROR(INDEX('Annex 2 EHV charges'!$A$11:$A$11, MATCH(0, IF(ISBLANK('Annex 2 EHV charges'!$A$11:$A$11),1, COUNTIF(A$4:$A274, 'Annex 2 EHV charges'!$A$11:$A$11)), 0)),"")</f>
        <v/>
      </c>
      <c r="B275" s="76" t="str">
        <f>IF($A275="","",VLOOKUP($A275,'Annex 2 EHV charges'!$A:$O,2,0))</f>
        <v/>
      </c>
      <c r="C275" s="77" t="str">
        <f>IF($A275="","",VLOOKUP($A275,'Annex 2 EHV charges'!$A:$O,3,0))</f>
        <v/>
      </c>
      <c r="D275" s="76" t="str">
        <f>IF($A275="","",VLOOKUP($A275,'Annex 2 EHV charges'!$A:$O,7,0))</f>
        <v/>
      </c>
      <c r="E275" s="81" t="str">
        <f>IFERROR(IF(VLOOKUP($A275,'Annex 2 EHV charges'!$A:$O,8,FALSE)=0,"",VLOOKUP($A275,'Annex 2 EHV charges'!$A:$O,8,FALSE)),"")</f>
        <v/>
      </c>
      <c r="F275" s="82" t="str">
        <f>IFERROR(IF(VLOOKUP($A275,'Annex 2 EHV charges'!$A:$O,9,FALSE)=0,"",VLOOKUP($A275,'Annex 2 EHV charges'!$A:$O,9,FALSE)),"")</f>
        <v/>
      </c>
      <c r="G275" s="83" t="str">
        <f>IFERROR(IF(VLOOKUP($A275,'Annex 2 EHV charges'!$A:$O,10,FALSE)=0,"",VLOOKUP($A275,'Annex 2 EHV charges'!$A:$O,10,FALSE)),"")</f>
        <v/>
      </c>
      <c r="H275" s="83" t="str">
        <f>IFERROR(IF(VLOOKUP($A275,'Annex 2 EHV charges'!$A:$O,11,FALSE)=0,"",VLOOKUP($A275,'Annex 2 EHV charges'!$A:$O,11,FALSE)),"")</f>
        <v/>
      </c>
    </row>
    <row r="276" spans="1:8" x14ac:dyDescent="0.2">
      <c r="A276" s="76" t="str">
        <f t="array" ref="A276">IFERROR(INDEX('Annex 2 EHV charges'!$A$11:$A$11, MATCH(0, IF(ISBLANK('Annex 2 EHV charges'!$A$11:$A$11),1, COUNTIF(A$4:$A275, 'Annex 2 EHV charges'!$A$11:$A$11)), 0)),"")</f>
        <v/>
      </c>
      <c r="B276" s="76" t="str">
        <f>IF($A276="","",VLOOKUP($A276,'Annex 2 EHV charges'!$A:$O,2,0))</f>
        <v/>
      </c>
      <c r="C276" s="77" t="str">
        <f>IF($A276="","",VLOOKUP($A276,'Annex 2 EHV charges'!$A:$O,3,0))</f>
        <v/>
      </c>
      <c r="D276" s="76" t="str">
        <f>IF($A276="","",VLOOKUP($A276,'Annex 2 EHV charges'!$A:$O,7,0))</f>
        <v/>
      </c>
      <c r="E276" s="81" t="str">
        <f>IFERROR(IF(VLOOKUP($A276,'Annex 2 EHV charges'!$A:$O,8,FALSE)=0,"",VLOOKUP($A276,'Annex 2 EHV charges'!$A:$O,8,FALSE)),"")</f>
        <v/>
      </c>
      <c r="F276" s="82" t="str">
        <f>IFERROR(IF(VLOOKUP($A276,'Annex 2 EHV charges'!$A:$O,9,FALSE)=0,"",VLOOKUP($A276,'Annex 2 EHV charges'!$A:$O,9,FALSE)),"")</f>
        <v/>
      </c>
      <c r="G276" s="83" t="str">
        <f>IFERROR(IF(VLOOKUP($A276,'Annex 2 EHV charges'!$A:$O,10,FALSE)=0,"",VLOOKUP($A276,'Annex 2 EHV charges'!$A:$O,10,FALSE)),"")</f>
        <v/>
      </c>
      <c r="H276" s="83" t="str">
        <f>IFERROR(IF(VLOOKUP($A276,'Annex 2 EHV charges'!$A:$O,11,FALSE)=0,"",VLOOKUP($A276,'Annex 2 EHV charges'!$A:$O,11,FALSE)),"")</f>
        <v/>
      </c>
    </row>
    <row r="277" spans="1:8" x14ac:dyDescent="0.2">
      <c r="A277" s="76" t="str">
        <f t="array" ref="A277">IFERROR(INDEX('Annex 2 EHV charges'!$A$11:$A$11, MATCH(0, IF(ISBLANK('Annex 2 EHV charges'!$A$11:$A$11),1, COUNTIF(A$4:$A276, 'Annex 2 EHV charges'!$A$11:$A$11)), 0)),"")</f>
        <v/>
      </c>
      <c r="B277" s="76" t="str">
        <f>IF($A277="","",VLOOKUP($A277,'Annex 2 EHV charges'!$A:$O,2,0))</f>
        <v/>
      </c>
      <c r="C277" s="77" t="str">
        <f>IF($A277="","",VLOOKUP($A277,'Annex 2 EHV charges'!$A:$O,3,0))</f>
        <v/>
      </c>
      <c r="D277" s="76" t="str">
        <f>IF($A277="","",VLOOKUP($A277,'Annex 2 EHV charges'!$A:$O,7,0))</f>
        <v/>
      </c>
      <c r="E277" s="81" t="str">
        <f>IFERROR(IF(VLOOKUP($A277,'Annex 2 EHV charges'!$A:$O,8,FALSE)=0,"",VLOOKUP($A277,'Annex 2 EHV charges'!$A:$O,8,FALSE)),"")</f>
        <v/>
      </c>
      <c r="F277" s="82" t="str">
        <f>IFERROR(IF(VLOOKUP($A277,'Annex 2 EHV charges'!$A:$O,9,FALSE)=0,"",VLOOKUP($A277,'Annex 2 EHV charges'!$A:$O,9,FALSE)),"")</f>
        <v/>
      </c>
      <c r="G277" s="83" t="str">
        <f>IFERROR(IF(VLOOKUP($A277,'Annex 2 EHV charges'!$A:$O,10,FALSE)=0,"",VLOOKUP($A277,'Annex 2 EHV charges'!$A:$O,10,FALSE)),"")</f>
        <v/>
      </c>
      <c r="H277" s="83" t="str">
        <f>IFERROR(IF(VLOOKUP($A277,'Annex 2 EHV charges'!$A:$O,11,FALSE)=0,"",VLOOKUP($A277,'Annex 2 EHV charges'!$A:$O,11,FALSE)),"")</f>
        <v/>
      </c>
    </row>
    <row r="278" spans="1:8" x14ac:dyDescent="0.2">
      <c r="A278" s="76" t="str">
        <f t="array" ref="A278">IFERROR(INDEX('Annex 2 EHV charges'!$A$11:$A$11, MATCH(0, IF(ISBLANK('Annex 2 EHV charges'!$A$11:$A$11),1, COUNTIF(A$4:$A277, 'Annex 2 EHV charges'!$A$11:$A$11)), 0)),"")</f>
        <v/>
      </c>
      <c r="B278" s="76" t="str">
        <f>IF($A278="","",VLOOKUP($A278,'Annex 2 EHV charges'!$A:$O,2,0))</f>
        <v/>
      </c>
      <c r="C278" s="77" t="str">
        <f>IF($A278="","",VLOOKUP($A278,'Annex 2 EHV charges'!$A:$O,3,0))</f>
        <v/>
      </c>
      <c r="D278" s="76" t="str">
        <f>IF($A278="","",VLOOKUP($A278,'Annex 2 EHV charges'!$A:$O,7,0))</f>
        <v/>
      </c>
      <c r="E278" s="81" t="str">
        <f>IFERROR(IF(VLOOKUP($A278,'Annex 2 EHV charges'!$A:$O,8,FALSE)=0,"",VLOOKUP($A278,'Annex 2 EHV charges'!$A:$O,8,FALSE)),"")</f>
        <v/>
      </c>
      <c r="F278" s="82" t="str">
        <f>IFERROR(IF(VLOOKUP($A278,'Annex 2 EHV charges'!$A:$O,9,FALSE)=0,"",VLOOKUP($A278,'Annex 2 EHV charges'!$A:$O,9,FALSE)),"")</f>
        <v/>
      </c>
      <c r="G278" s="83" t="str">
        <f>IFERROR(IF(VLOOKUP($A278,'Annex 2 EHV charges'!$A:$O,10,FALSE)=0,"",VLOOKUP($A278,'Annex 2 EHV charges'!$A:$O,10,FALSE)),"")</f>
        <v/>
      </c>
      <c r="H278" s="83" t="str">
        <f>IFERROR(IF(VLOOKUP($A278,'Annex 2 EHV charges'!$A:$O,11,FALSE)=0,"",VLOOKUP($A278,'Annex 2 EHV charges'!$A:$O,11,FALSE)),"")</f>
        <v/>
      </c>
    </row>
    <row r="279" spans="1:8" x14ac:dyDescent="0.2">
      <c r="A279" s="76" t="str">
        <f t="array" ref="A279">IFERROR(INDEX('Annex 2 EHV charges'!$A$11:$A$11, MATCH(0, IF(ISBLANK('Annex 2 EHV charges'!$A$11:$A$11),1, COUNTIF(A$4:$A278, 'Annex 2 EHV charges'!$A$11:$A$11)), 0)),"")</f>
        <v/>
      </c>
      <c r="B279" s="76" t="str">
        <f>IF($A279="","",VLOOKUP($A279,'Annex 2 EHV charges'!$A:$O,2,0))</f>
        <v/>
      </c>
      <c r="C279" s="77" t="str">
        <f>IF($A279="","",VLOOKUP($A279,'Annex 2 EHV charges'!$A:$O,3,0))</f>
        <v/>
      </c>
      <c r="D279" s="76" t="str">
        <f>IF($A279="","",VLOOKUP($A279,'Annex 2 EHV charges'!$A:$O,7,0))</f>
        <v/>
      </c>
      <c r="E279" s="81" t="str">
        <f>IFERROR(IF(VLOOKUP($A279,'Annex 2 EHV charges'!$A:$O,8,FALSE)=0,"",VLOOKUP($A279,'Annex 2 EHV charges'!$A:$O,8,FALSE)),"")</f>
        <v/>
      </c>
      <c r="F279" s="82" t="str">
        <f>IFERROR(IF(VLOOKUP($A279,'Annex 2 EHV charges'!$A:$O,9,FALSE)=0,"",VLOOKUP($A279,'Annex 2 EHV charges'!$A:$O,9,FALSE)),"")</f>
        <v/>
      </c>
      <c r="G279" s="83" t="str">
        <f>IFERROR(IF(VLOOKUP($A279,'Annex 2 EHV charges'!$A:$O,10,FALSE)=0,"",VLOOKUP($A279,'Annex 2 EHV charges'!$A:$O,10,FALSE)),"")</f>
        <v/>
      </c>
      <c r="H279" s="83" t="str">
        <f>IFERROR(IF(VLOOKUP($A279,'Annex 2 EHV charges'!$A:$O,11,FALSE)=0,"",VLOOKUP($A279,'Annex 2 EHV charges'!$A:$O,11,FALSE)),"")</f>
        <v/>
      </c>
    </row>
    <row r="280" spans="1:8" x14ac:dyDescent="0.2">
      <c r="A280" s="76" t="str">
        <f t="array" ref="A280">IFERROR(INDEX('Annex 2 EHV charges'!$A$11:$A$11, MATCH(0, IF(ISBLANK('Annex 2 EHV charges'!$A$11:$A$11),1, COUNTIF(A$4:$A279, 'Annex 2 EHV charges'!$A$11:$A$11)), 0)),"")</f>
        <v/>
      </c>
      <c r="B280" s="76" t="str">
        <f>IF($A280="","",VLOOKUP($A280,'Annex 2 EHV charges'!$A:$O,2,0))</f>
        <v/>
      </c>
      <c r="C280" s="77" t="str">
        <f>IF($A280="","",VLOOKUP($A280,'Annex 2 EHV charges'!$A:$O,3,0))</f>
        <v/>
      </c>
      <c r="D280" s="76" t="str">
        <f>IF($A280="","",VLOOKUP($A280,'Annex 2 EHV charges'!$A:$O,7,0))</f>
        <v/>
      </c>
      <c r="E280" s="81" t="str">
        <f>IFERROR(IF(VLOOKUP($A280,'Annex 2 EHV charges'!$A:$O,8,FALSE)=0,"",VLOOKUP($A280,'Annex 2 EHV charges'!$A:$O,8,FALSE)),"")</f>
        <v/>
      </c>
      <c r="F280" s="82" t="str">
        <f>IFERROR(IF(VLOOKUP($A280,'Annex 2 EHV charges'!$A:$O,9,FALSE)=0,"",VLOOKUP($A280,'Annex 2 EHV charges'!$A:$O,9,FALSE)),"")</f>
        <v/>
      </c>
      <c r="G280" s="83" t="str">
        <f>IFERROR(IF(VLOOKUP($A280,'Annex 2 EHV charges'!$A:$O,10,FALSE)=0,"",VLOOKUP($A280,'Annex 2 EHV charges'!$A:$O,10,FALSE)),"")</f>
        <v/>
      </c>
      <c r="H280" s="83" t="str">
        <f>IFERROR(IF(VLOOKUP($A280,'Annex 2 EHV charges'!$A:$O,11,FALSE)=0,"",VLOOKUP($A280,'Annex 2 EHV charges'!$A:$O,11,FALSE)),"")</f>
        <v/>
      </c>
    </row>
    <row r="281" spans="1:8" x14ac:dyDescent="0.2">
      <c r="A281" s="76" t="str">
        <f t="array" ref="A281">IFERROR(INDEX('Annex 2 EHV charges'!$A$11:$A$11, MATCH(0, IF(ISBLANK('Annex 2 EHV charges'!$A$11:$A$11),1, COUNTIF(A$4:$A280, 'Annex 2 EHV charges'!$A$11:$A$11)), 0)),"")</f>
        <v/>
      </c>
      <c r="B281" s="76" t="str">
        <f>IF($A281="","",VLOOKUP($A281,'Annex 2 EHV charges'!$A:$O,2,0))</f>
        <v/>
      </c>
      <c r="C281" s="77" t="str">
        <f>IF($A281="","",VLOOKUP($A281,'Annex 2 EHV charges'!$A:$O,3,0))</f>
        <v/>
      </c>
      <c r="D281" s="76" t="str">
        <f>IF($A281="","",VLOOKUP($A281,'Annex 2 EHV charges'!$A:$O,7,0))</f>
        <v/>
      </c>
      <c r="E281" s="81" t="str">
        <f>IFERROR(IF(VLOOKUP($A281,'Annex 2 EHV charges'!$A:$O,8,FALSE)=0,"",VLOOKUP($A281,'Annex 2 EHV charges'!$A:$O,8,FALSE)),"")</f>
        <v/>
      </c>
      <c r="F281" s="82" t="str">
        <f>IFERROR(IF(VLOOKUP($A281,'Annex 2 EHV charges'!$A:$O,9,FALSE)=0,"",VLOOKUP($A281,'Annex 2 EHV charges'!$A:$O,9,FALSE)),"")</f>
        <v/>
      </c>
      <c r="G281" s="83" t="str">
        <f>IFERROR(IF(VLOOKUP($A281,'Annex 2 EHV charges'!$A:$O,10,FALSE)=0,"",VLOOKUP($A281,'Annex 2 EHV charges'!$A:$O,10,FALSE)),"")</f>
        <v/>
      </c>
      <c r="H281" s="83" t="str">
        <f>IFERROR(IF(VLOOKUP($A281,'Annex 2 EHV charges'!$A:$O,11,FALSE)=0,"",VLOOKUP($A281,'Annex 2 EHV charges'!$A:$O,11,FALSE)),"")</f>
        <v/>
      </c>
    </row>
    <row r="282" spans="1:8" x14ac:dyDescent="0.2">
      <c r="A282" s="76" t="str">
        <f t="array" ref="A282">IFERROR(INDEX('Annex 2 EHV charges'!$A$11:$A$11, MATCH(0, IF(ISBLANK('Annex 2 EHV charges'!$A$11:$A$11),1, COUNTIF(A$4:$A281, 'Annex 2 EHV charges'!$A$11:$A$11)), 0)),"")</f>
        <v/>
      </c>
      <c r="B282" s="76" t="str">
        <f>IF($A282="","",VLOOKUP($A282,'Annex 2 EHV charges'!$A:$O,2,0))</f>
        <v/>
      </c>
      <c r="C282" s="77" t="str">
        <f>IF($A282="","",VLOOKUP($A282,'Annex 2 EHV charges'!$A:$O,3,0))</f>
        <v/>
      </c>
      <c r="D282" s="76" t="str">
        <f>IF($A282="","",VLOOKUP($A282,'Annex 2 EHV charges'!$A:$O,7,0))</f>
        <v/>
      </c>
      <c r="E282" s="81" t="str">
        <f>IFERROR(IF(VLOOKUP($A282,'Annex 2 EHV charges'!$A:$O,8,FALSE)=0,"",VLOOKUP($A282,'Annex 2 EHV charges'!$A:$O,8,FALSE)),"")</f>
        <v/>
      </c>
      <c r="F282" s="82" t="str">
        <f>IFERROR(IF(VLOOKUP($A282,'Annex 2 EHV charges'!$A:$O,9,FALSE)=0,"",VLOOKUP($A282,'Annex 2 EHV charges'!$A:$O,9,FALSE)),"")</f>
        <v/>
      </c>
      <c r="G282" s="83" t="str">
        <f>IFERROR(IF(VLOOKUP($A282,'Annex 2 EHV charges'!$A:$O,10,FALSE)=0,"",VLOOKUP($A282,'Annex 2 EHV charges'!$A:$O,10,FALSE)),"")</f>
        <v/>
      </c>
      <c r="H282" s="83" t="str">
        <f>IFERROR(IF(VLOOKUP($A282,'Annex 2 EHV charges'!$A:$O,11,FALSE)=0,"",VLOOKUP($A282,'Annex 2 EHV charges'!$A:$O,11,FALSE)),"")</f>
        <v/>
      </c>
    </row>
    <row r="283" spans="1:8" x14ac:dyDescent="0.2">
      <c r="A283" s="76" t="str">
        <f t="array" ref="A283">IFERROR(INDEX('Annex 2 EHV charges'!$A$11:$A$11, MATCH(0, IF(ISBLANK('Annex 2 EHV charges'!$A$11:$A$11),1, COUNTIF(A$4:$A282, 'Annex 2 EHV charges'!$A$11:$A$11)), 0)),"")</f>
        <v/>
      </c>
      <c r="B283" s="76" t="str">
        <f>IF($A283="","",VLOOKUP($A283,'Annex 2 EHV charges'!$A:$O,2,0))</f>
        <v/>
      </c>
      <c r="C283" s="77" t="str">
        <f>IF($A283="","",VLOOKUP($A283,'Annex 2 EHV charges'!$A:$O,3,0))</f>
        <v/>
      </c>
      <c r="D283" s="76" t="str">
        <f>IF($A283="","",VLOOKUP($A283,'Annex 2 EHV charges'!$A:$O,7,0))</f>
        <v/>
      </c>
      <c r="E283" s="81" t="str">
        <f>IFERROR(IF(VLOOKUP($A283,'Annex 2 EHV charges'!$A:$O,8,FALSE)=0,"",VLOOKUP($A283,'Annex 2 EHV charges'!$A:$O,8,FALSE)),"")</f>
        <v/>
      </c>
      <c r="F283" s="82" t="str">
        <f>IFERROR(IF(VLOOKUP($A283,'Annex 2 EHV charges'!$A:$O,9,FALSE)=0,"",VLOOKUP($A283,'Annex 2 EHV charges'!$A:$O,9,FALSE)),"")</f>
        <v/>
      </c>
      <c r="G283" s="83" t="str">
        <f>IFERROR(IF(VLOOKUP($A283,'Annex 2 EHV charges'!$A:$O,10,FALSE)=0,"",VLOOKUP($A283,'Annex 2 EHV charges'!$A:$O,10,FALSE)),"")</f>
        <v/>
      </c>
      <c r="H283" s="83" t="str">
        <f>IFERROR(IF(VLOOKUP($A283,'Annex 2 EHV charges'!$A:$O,11,FALSE)=0,"",VLOOKUP($A283,'Annex 2 EHV charges'!$A:$O,11,FALSE)),"")</f>
        <v/>
      </c>
    </row>
  </sheetData>
  <autoFilter ref="A4:H283" xr:uid="{00000000-0009-0000-0000-000003000000}"/>
  <mergeCells count="2">
    <mergeCell ref="A2:H2"/>
    <mergeCell ref="A1:H1"/>
  </mergeCells>
  <pageMargins left="0.39370078740157483" right="0.39370078740157483" top="0.51181102362204722" bottom="0.74803149606299213" header="0.27559055118110237" footer="0.27559055118110237"/>
  <pageSetup paperSize="9" scale="90" fitToHeight="0" orientation="landscape" r:id="rId1"/>
  <headerFooter scaleWithDoc="0">
    <oddHeader>&amp;L&amp;"Arial,Bold"&amp;9Annex 2a&amp;"Arial,Regular" - Schedule of Import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45"/>
  <sheetViews>
    <sheetView zoomScale="90" zoomScaleNormal="90" zoomScaleSheetLayoutView="100" workbookViewId="0">
      <selection activeCell="D11" sqref="D11"/>
    </sheetView>
  </sheetViews>
  <sheetFormatPr defaultColWidth="9.140625" defaultRowHeight="12.75" x14ac:dyDescent="0.2"/>
  <cols>
    <col min="1" max="1" width="15.85546875" style="49" bestFit="1" customWidth="1"/>
    <col min="2" max="2" width="15" style="49" bestFit="1" customWidth="1"/>
    <col min="3" max="3" width="16.42578125" style="55" customWidth="1"/>
    <col min="4" max="4" width="50.7109375" style="55" customWidth="1"/>
    <col min="5" max="5" width="14.7109375" style="56" customWidth="1"/>
    <col min="6" max="7" width="14.7109375" style="57" customWidth="1"/>
    <col min="8" max="8" width="14.7109375" style="49" customWidth="1"/>
    <col min="9" max="9" width="15.5703125" style="49" customWidth="1"/>
    <col min="10" max="16384" width="9.140625" style="49"/>
  </cols>
  <sheetData>
    <row r="1" spans="1:15" ht="66.75" customHeight="1" x14ac:dyDescent="0.2">
      <c r="A1" s="255" t="s">
        <v>65</v>
      </c>
      <c r="B1" s="255"/>
      <c r="C1" s="255"/>
      <c r="D1" s="255"/>
      <c r="E1" s="255"/>
      <c r="F1" s="255"/>
      <c r="G1" s="255"/>
      <c r="H1" s="255"/>
    </row>
    <row r="2" spans="1:15" s="50" customFormat="1" ht="25.5" customHeight="1" x14ac:dyDescent="0.2">
      <c r="A2" s="257" t="str">
        <f>Overview!B4&amp; " - Effective from "&amp;TEXT(Overview!D4,"D MMMM YYYY")&amp;" - "&amp;Overview!E4&amp;" EDCM export charges"</f>
        <v>Harlaxton Energy Networks Limited - GSP_B - Effective from 1 April 2023 - Final EDCM export charges</v>
      </c>
      <c r="B2" s="258"/>
      <c r="C2" s="258"/>
      <c r="D2" s="258"/>
      <c r="E2" s="258"/>
      <c r="F2" s="258"/>
      <c r="G2" s="258"/>
      <c r="H2" s="259"/>
    </row>
    <row r="3" spans="1:15" s="69" customFormat="1" ht="18" x14ac:dyDescent="0.2">
      <c r="A3" s="70"/>
      <c r="B3" s="70"/>
      <c r="C3" s="70"/>
      <c r="D3" s="71"/>
      <c r="E3" s="72"/>
      <c r="F3" s="72"/>
      <c r="G3" s="73"/>
      <c r="H3" s="73"/>
      <c r="I3" s="68"/>
      <c r="J3" s="68"/>
      <c r="K3" s="68"/>
      <c r="L3" s="68"/>
      <c r="M3" s="68"/>
      <c r="N3" s="68"/>
      <c r="O3" s="68"/>
    </row>
    <row r="4" spans="1:15" ht="60.75" customHeight="1" x14ac:dyDescent="0.2">
      <c r="A4" s="51" t="s">
        <v>53</v>
      </c>
      <c r="B4" s="52" t="s">
        <v>41</v>
      </c>
      <c r="C4" s="51" t="s">
        <v>43</v>
      </c>
      <c r="D4" s="53" t="s">
        <v>35</v>
      </c>
      <c r="E4" s="53" t="str">
        <f>'Annex 2 EHV charges'!L10</f>
        <v>Export
Super Red
unit charge
(p/kWh)</v>
      </c>
      <c r="F4" s="53" t="str">
        <f>'Annex 2 EHV charges'!M10</f>
        <v>Export
fixed charge
(p/day)</v>
      </c>
      <c r="G4" s="53" t="str">
        <f>'Annex 2 EHV charges'!N10</f>
        <v>Export
capacity charge
(p/kVA/day)</v>
      </c>
      <c r="H4" s="53" t="str">
        <f>'Annex 2 EHV charges'!O10</f>
        <v>Export
exceeded capacity charge
(p/kVA/day)</v>
      </c>
    </row>
    <row r="5" spans="1:15" x14ac:dyDescent="0.2">
      <c r="A5" s="77" t="str">
        <f t="array" ref="A5">IFERROR(INDEX('Annex 2 EHV charges'!$D$11:$D$11, MATCH(0, IF(ISBLANK('Annex 2 EHV charges'!$D$11:$D$11),1, COUNTIF(A$4:$A4, 'Annex 2 EHV charges'!$D$11:$D$11)), 0)),"")</f>
        <v/>
      </c>
      <c r="B5" s="76" t="str">
        <f>IF($A5="","",VLOOKUP($A5,'Annex 2 EHV charges'!$D:$O,2,0))</f>
        <v/>
      </c>
      <c r="C5" s="77" t="str">
        <f>IF($A5="","",VLOOKUP($A5,'Annex 2 EHV charges'!$D:$O,3,0))</f>
        <v/>
      </c>
      <c r="D5" s="76" t="str">
        <f>IF($A5="","",VLOOKUP($A5,'Annex 2 EHV charges'!$D:$O,4,0))</f>
        <v/>
      </c>
      <c r="E5" s="78" t="str">
        <f>IFERROR(IF(VLOOKUP($A5,'Annex 2 EHV charges'!$D:$O,9,FALSE)=0,"",VLOOKUP($A5,'Annex 2 EHV charges'!$D:$O,9,FALSE)),"")</f>
        <v/>
      </c>
      <c r="F5" s="79" t="str">
        <f>IFERROR(IF(VLOOKUP($A5,'Annex 2 EHV charges'!$D:$O,10,FALSE)=0,"",VLOOKUP($A5,'Annex 2 EHV charges'!$D:$O,10,FALSE)),"")</f>
        <v/>
      </c>
      <c r="G5" s="80" t="str">
        <f>IFERROR(IF(VLOOKUP($A5,'Annex 2 EHV charges'!$D:$O,11,FALSE)=0,"",VLOOKUP($A5,'Annex 2 EHV charges'!$D:$O,11,FALSE)),"")</f>
        <v/>
      </c>
      <c r="H5" s="80" t="str">
        <f>IFERROR(IF(VLOOKUP($A5,'Annex 2 EHV charges'!$D:$O,12,FALSE)=0,"",VLOOKUP($A5,'Annex 2 EHV charges'!$D:$O,12,FALSE)),"")</f>
        <v/>
      </c>
    </row>
    <row r="6" spans="1:15" x14ac:dyDescent="0.2">
      <c r="A6" s="77" t="str">
        <f t="array" ref="A6">IFERROR(INDEX('Annex 2 EHV charges'!$D$11:$D$11, MATCH(0, IF(ISBLANK('Annex 2 EHV charges'!$D$11:$D$11),1, COUNTIF(A$4:$A5, 'Annex 2 EHV charges'!$D$11:$D$11)), 0)),"")</f>
        <v/>
      </c>
      <c r="B6" s="76" t="str">
        <f>IF($A6="","",VLOOKUP($A6,'Annex 2 EHV charges'!$D:$O,2,0))</f>
        <v/>
      </c>
      <c r="C6" s="77" t="str">
        <f>IF($A6="","",VLOOKUP($A6,'Annex 2 EHV charges'!$D:$O,3,0))</f>
        <v/>
      </c>
      <c r="D6" s="76" t="str">
        <f>IF($A6="","",VLOOKUP($A6,'Annex 2 EHV charges'!$D:$O,4,0))</f>
        <v/>
      </c>
      <c r="E6" s="78" t="str">
        <f>IFERROR(IF(VLOOKUP($A6,'Annex 2 EHV charges'!$D:$O,9,FALSE)=0,"",VLOOKUP($A6,'Annex 2 EHV charges'!$D:$O,9,FALSE)),"")</f>
        <v/>
      </c>
      <c r="F6" s="79" t="str">
        <f>IFERROR(IF(VLOOKUP($A6,'Annex 2 EHV charges'!$D:$O,10,FALSE)=0,"",VLOOKUP($A6,'Annex 2 EHV charges'!$D:$O,10,FALSE)),"")</f>
        <v/>
      </c>
      <c r="G6" s="80" t="str">
        <f>IFERROR(IF(VLOOKUP($A6,'Annex 2 EHV charges'!$D:$O,11,FALSE)=0,"",VLOOKUP($A6,'Annex 2 EHV charges'!$D:$O,11,FALSE)),"")</f>
        <v/>
      </c>
      <c r="H6" s="80" t="str">
        <f>IFERROR(IF(VLOOKUP($A6,'Annex 2 EHV charges'!$D:$O,12,FALSE)=0,"",VLOOKUP($A6,'Annex 2 EHV charges'!$D:$O,12,FALSE)),"")</f>
        <v/>
      </c>
    </row>
    <row r="7" spans="1:15" x14ac:dyDescent="0.2">
      <c r="A7" s="77" t="str">
        <f t="array" ref="A7">IFERROR(INDEX('Annex 2 EHV charges'!$D$11:$D$11, MATCH(0, IF(ISBLANK('Annex 2 EHV charges'!$D$11:$D$11),1, COUNTIF(A$4:$A6, 'Annex 2 EHV charges'!$D$11:$D$11)), 0)),"")</f>
        <v/>
      </c>
      <c r="B7" s="76" t="str">
        <f>IF($A7="","",VLOOKUP($A7,'Annex 2 EHV charges'!$D:$O,2,0))</f>
        <v/>
      </c>
      <c r="C7" s="77" t="str">
        <f>IF($A7="","",VLOOKUP($A7,'Annex 2 EHV charges'!$D:$O,3,0))</f>
        <v/>
      </c>
      <c r="D7" s="76" t="str">
        <f>IF($A7="","",VLOOKUP($A7,'Annex 2 EHV charges'!$D:$O,4,0))</f>
        <v/>
      </c>
      <c r="E7" s="78" t="str">
        <f>IFERROR(IF(VLOOKUP($A7,'Annex 2 EHV charges'!$D:$O,9,FALSE)=0,"",VLOOKUP($A7,'Annex 2 EHV charges'!$D:$O,9,FALSE)),"")</f>
        <v/>
      </c>
      <c r="F7" s="79" t="str">
        <f>IFERROR(IF(VLOOKUP($A7,'Annex 2 EHV charges'!$D:$O,10,FALSE)=0,"",VLOOKUP($A7,'Annex 2 EHV charges'!$D:$O,10,FALSE)),"")</f>
        <v/>
      </c>
      <c r="G7" s="80" t="str">
        <f>IFERROR(IF(VLOOKUP($A7,'Annex 2 EHV charges'!$D:$O,11,FALSE)=0,"",VLOOKUP($A7,'Annex 2 EHV charges'!$D:$O,11,FALSE)),"")</f>
        <v/>
      </c>
      <c r="H7" s="80" t="str">
        <f>IFERROR(IF(VLOOKUP($A7,'Annex 2 EHV charges'!$D:$O,12,FALSE)=0,"",VLOOKUP($A7,'Annex 2 EHV charges'!$D:$O,12,FALSE)),"")</f>
        <v/>
      </c>
    </row>
    <row r="8" spans="1:15" x14ac:dyDescent="0.2">
      <c r="A8" s="77" t="str">
        <f t="array" ref="A8">IFERROR(INDEX('Annex 2 EHV charges'!$D$11:$D$11, MATCH(0, IF(ISBLANK('Annex 2 EHV charges'!$D$11:$D$11),1, COUNTIF(A$4:$A7, 'Annex 2 EHV charges'!$D$11:$D$11)), 0)),"")</f>
        <v/>
      </c>
      <c r="B8" s="76" t="str">
        <f>IF($A8="","",VLOOKUP($A8,'Annex 2 EHV charges'!$D:$O,2,0))</f>
        <v/>
      </c>
      <c r="C8" s="77" t="str">
        <f>IF($A8="","",VLOOKUP($A8,'Annex 2 EHV charges'!$D:$O,3,0))</f>
        <v/>
      </c>
      <c r="D8" s="76" t="str">
        <f>IF($A8="","",VLOOKUP($A8,'Annex 2 EHV charges'!$D:$O,4,0))</f>
        <v/>
      </c>
      <c r="E8" s="78" t="str">
        <f>IFERROR(IF(VLOOKUP($A8,'Annex 2 EHV charges'!$D:$O,9,FALSE)=0,"",VLOOKUP($A8,'Annex 2 EHV charges'!$D:$O,9,FALSE)),"")</f>
        <v/>
      </c>
      <c r="F8" s="79" t="str">
        <f>IFERROR(IF(VLOOKUP($A8,'Annex 2 EHV charges'!$D:$O,10,FALSE)=0,"",VLOOKUP($A8,'Annex 2 EHV charges'!$D:$O,10,FALSE)),"")</f>
        <v/>
      </c>
      <c r="G8" s="80" t="str">
        <f>IFERROR(IF(VLOOKUP($A8,'Annex 2 EHV charges'!$D:$O,11,FALSE)=0,"",VLOOKUP($A8,'Annex 2 EHV charges'!$D:$O,11,FALSE)),"")</f>
        <v/>
      </c>
      <c r="H8" s="80" t="str">
        <f>IFERROR(IF(VLOOKUP($A8,'Annex 2 EHV charges'!$D:$O,12,FALSE)=0,"",VLOOKUP($A8,'Annex 2 EHV charges'!$D:$O,12,FALSE)),"")</f>
        <v/>
      </c>
    </row>
    <row r="9" spans="1:15" x14ac:dyDescent="0.2">
      <c r="A9" s="77" t="str">
        <f t="array" ref="A9">IFERROR(INDEX('Annex 2 EHV charges'!$D$11:$D$11, MATCH(0, IF(ISBLANK('Annex 2 EHV charges'!$D$11:$D$11),1, COUNTIF(A$4:$A8, 'Annex 2 EHV charges'!$D$11:$D$11)), 0)),"")</f>
        <v/>
      </c>
      <c r="B9" s="76" t="str">
        <f>IF($A9="","",VLOOKUP($A9,'Annex 2 EHV charges'!$D:$O,2,0))</f>
        <v/>
      </c>
      <c r="C9" s="77" t="str">
        <f>IF($A9="","",VLOOKUP($A9,'Annex 2 EHV charges'!$D:$O,3,0))</f>
        <v/>
      </c>
      <c r="D9" s="76" t="str">
        <f>IF($A9="","",VLOOKUP($A9,'Annex 2 EHV charges'!$D:$O,4,0))</f>
        <v/>
      </c>
      <c r="E9" s="78" t="str">
        <f>IFERROR(IF(VLOOKUP($A9,'Annex 2 EHV charges'!$D:$O,9,FALSE)=0,"",VLOOKUP($A9,'Annex 2 EHV charges'!$D:$O,9,FALSE)),"")</f>
        <v/>
      </c>
      <c r="F9" s="79" t="str">
        <f>IFERROR(IF(VLOOKUP($A9,'Annex 2 EHV charges'!$D:$O,10,FALSE)=0,"",VLOOKUP($A9,'Annex 2 EHV charges'!$D:$O,10,FALSE)),"")</f>
        <v/>
      </c>
      <c r="G9" s="80" t="str">
        <f>IFERROR(IF(VLOOKUP($A9,'Annex 2 EHV charges'!$D:$O,11,FALSE)=0,"",VLOOKUP($A9,'Annex 2 EHV charges'!$D:$O,11,FALSE)),"")</f>
        <v/>
      </c>
      <c r="H9" s="80" t="str">
        <f>IFERROR(IF(VLOOKUP($A9,'Annex 2 EHV charges'!$D:$O,12,FALSE)=0,"",VLOOKUP($A9,'Annex 2 EHV charges'!$D:$O,12,FALSE)),"")</f>
        <v/>
      </c>
    </row>
    <row r="10" spans="1:15" x14ac:dyDescent="0.2">
      <c r="A10" s="77" t="str">
        <f t="array" ref="A10">IFERROR(INDEX('Annex 2 EHV charges'!$D$11:$D$11, MATCH(0, IF(ISBLANK('Annex 2 EHV charges'!$D$11:$D$11),1, COUNTIF(A$4:$A9, 'Annex 2 EHV charges'!$D$11:$D$11)), 0)),"")</f>
        <v/>
      </c>
      <c r="B10" s="76" t="str">
        <f>IF($A10="","",VLOOKUP($A10,'Annex 2 EHV charges'!$D:$O,2,0))</f>
        <v/>
      </c>
      <c r="C10" s="77" t="str">
        <f>IF($A10="","",VLOOKUP($A10,'Annex 2 EHV charges'!$D:$O,3,0))</f>
        <v/>
      </c>
      <c r="D10" s="76" t="str">
        <f>IF($A10="","",VLOOKUP($A10,'Annex 2 EHV charges'!$D:$O,4,0))</f>
        <v/>
      </c>
      <c r="E10" s="78" t="str">
        <f>IFERROR(IF(VLOOKUP($A10,'Annex 2 EHV charges'!$D:$O,9,FALSE)=0,"",VLOOKUP($A10,'Annex 2 EHV charges'!$D:$O,9,FALSE)),"")</f>
        <v/>
      </c>
      <c r="F10" s="79" t="str">
        <f>IFERROR(IF(VLOOKUP($A10,'Annex 2 EHV charges'!$D:$O,10,FALSE)=0,"",VLOOKUP($A10,'Annex 2 EHV charges'!$D:$O,10,FALSE)),"")</f>
        <v/>
      </c>
      <c r="G10" s="80" t="str">
        <f>IFERROR(IF(VLOOKUP($A10,'Annex 2 EHV charges'!$D:$O,11,FALSE)=0,"",VLOOKUP($A10,'Annex 2 EHV charges'!$D:$O,11,FALSE)),"")</f>
        <v/>
      </c>
      <c r="H10" s="80" t="str">
        <f>IFERROR(IF(VLOOKUP($A10,'Annex 2 EHV charges'!$D:$O,12,FALSE)=0,"",VLOOKUP($A10,'Annex 2 EHV charges'!$D:$O,12,FALSE)),"")</f>
        <v/>
      </c>
    </row>
    <row r="11" spans="1:15" x14ac:dyDescent="0.2">
      <c r="A11" s="77" t="str">
        <f t="array" ref="A11">IFERROR(INDEX('Annex 2 EHV charges'!$D$11:$D$11, MATCH(0, IF(ISBLANK('Annex 2 EHV charges'!$D$11:$D$11),1, COUNTIF(A$4:$A10, 'Annex 2 EHV charges'!$D$11:$D$11)), 0)),"")</f>
        <v/>
      </c>
      <c r="B11" s="76" t="str">
        <f>IF($A11="","",VLOOKUP($A11,'Annex 2 EHV charges'!$D:$O,2,0))</f>
        <v/>
      </c>
      <c r="C11" s="77" t="str">
        <f>IF($A11="","",VLOOKUP($A11,'Annex 2 EHV charges'!$D:$O,3,0))</f>
        <v/>
      </c>
      <c r="D11" s="76" t="str">
        <f>IF($A11="","",VLOOKUP($A11,'Annex 2 EHV charges'!$D:$O,4,0))</f>
        <v/>
      </c>
      <c r="E11" s="78" t="str">
        <f>IFERROR(IF(VLOOKUP($A11,'Annex 2 EHV charges'!$D:$O,9,FALSE)=0,"",VLOOKUP($A11,'Annex 2 EHV charges'!$D:$O,9,FALSE)),"")</f>
        <v/>
      </c>
      <c r="F11" s="79" t="str">
        <f>IFERROR(IF(VLOOKUP($A11,'Annex 2 EHV charges'!$D:$O,10,FALSE)=0,"",VLOOKUP($A11,'Annex 2 EHV charges'!$D:$O,10,FALSE)),"")</f>
        <v/>
      </c>
      <c r="G11" s="80" t="str">
        <f>IFERROR(IF(VLOOKUP($A11,'Annex 2 EHV charges'!$D:$O,11,FALSE)=0,"",VLOOKUP($A11,'Annex 2 EHV charges'!$D:$O,11,FALSE)),"")</f>
        <v/>
      </c>
      <c r="H11" s="80" t="str">
        <f>IFERROR(IF(VLOOKUP($A11,'Annex 2 EHV charges'!$D:$O,12,FALSE)=0,"",VLOOKUP($A11,'Annex 2 EHV charges'!$D:$O,12,FALSE)),"")</f>
        <v/>
      </c>
    </row>
    <row r="12" spans="1:15" x14ac:dyDescent="0.2">
      <c r="A12" s="77" t="str">
        <f t="array" ref="A12">IFERROR(INDEX('Annex 2 EHV charges'!$D$11:$D$11, MATCH(0, IF(ISBLANK('Annex 2 EHV charges'!$D$11:$D$11),1, COUNTIF(A$4:$A11, 'Annex 2 EHV charges'!$D$11:$D$11)), 0)),"")</f>
        <v/>
      </c>
      <c r="B12" s="76" t="str">
        <f>IF($A12="","",VLOOKUP($A12,'Annex 2 EHV charges'!$D:$O,2,0))</f>
        <v/>
      </c>
      <c r="C12" s="77" t="str">
        <f>IF($A12="","",VLOOKUP($A12,'Annex 2 EHV charges'!$D:$O,3,0))</f>
        <v/>
      </c>
      <c r="D12" s="76" t="str">
        <f>IF($A12="","",VLOOKUP($A12,'Annex 2 EHV charges'!$D:$O,4,0))</f>
        <v/>
      </c>
      <c r="E12" s="78" t="str">
        <f>IFERROR(IF(VLOOKUP($A12,'Annex 2 EHV charges'!$D:$O,9,FALSE)=0,"",VLOOKUP($A12,'Annex 2 EHV charges'!$D:$O,9,FALSE)),"")</f>
        <v/>
      </c>
      <c r="F12" s="79" t="str">
        <f>IFERROR(IF(VLOOKUP($A12,'Annex 2 EHV charges'!$D:$O,10,FALSE)=0,"",VLOOKUP($A12,'Annex 2 EHV charges'!$D:$O,10,FALSE)),"")</f>
        <v/>
      </c>
      <c r="G12" s="80" t="str">
        <f>IFERROR(IF(VLOOKUP($A12,'Annex 2 EHV charges'!$D:$O,11,FALSE)=0,"",VLOOKUP($A12,'Annex 2 EHV charges'!$D:$O,11,FALSE)),"")</f>
        <v/>
      </c>
      <c r="H12" s="80" t="str">
        <f>IFERROR(IF(VLOOKUP($A12,'Annex 2 EHV charges'!$D:$O,12,FALSE)=0,"",VLOOKUP($A12,'Annex 2 EHV charges'!$D:$O,12,FALSE)),"")</f>
        <v/>
      </c>
    </row>
    <row r="13" spans="1:15" x14ac:dyDescent="0.2">
      <c r="A13" s="77" t="str">
        <f t="array" ref="A13">IFERROR(INDEX('Annex 2 EHV charges'!$D$11:$D$11, MATCH(0, IF(ISBLANK('Annex 2 EHV charges'!$D$11:$D$11),1, COUNTIF(A$4:$A12, 'Annex 2 EHV charges'!$D$11:$D$11)), 0)),"")</f>
        <v/>
      </c>
      <c r="B13" s="76" t="str">
        <f>IF($A13="","",VLOOKUP($A13,'Annex 2 EHV charges'!$D:$O,2,0))</f>
        <v/>
      </c>
      <c r="C13" s="77" t="str">
        <f>IF($A13="","",VLOOKUP($A13,'Annex 2 EHV charges'!$D:$O,3,0))</f>
        <v/>
      </c>
      <c r="D13" s="76" t="str">
        <f>IF($A13="","",VLOOKUP($A13,'Annex 2 EHV charges'!$D:$O,4,0))</f>
        <v/>
      </c>
      <c r="E13" s="78" t="str">
        <f>IFERROR(IF(VLOOKUP($A13,'Annex 2 EHV charges'!$D:$O,9,FALSE)=0,"",VLOOKUP($A13,'Annex 2 EHV charges'!$D:$O,9,FALSE)),"")</f>
        <v/>
      </c>
      <c r="F13" s="79" t="str">
        <f>IFERROR(IF(VLOOKUP($A13,'Annex 2 EHV charges'!$D:$O,10,FALSE)=0,"",VLOOKUP($A13,'Annex 2 EHV charges'!$D:$O,10,FALSE)),"")</f>
        <v/>
      </c>
      <c r="G13" s="80" t="str">
        <f>IFERROR(IF(VLOOKUP($A13,'Annex 2 EHV charges'!$D:$O,11,FALSE)=0,"",VLOOKUP($A13,'Annex 2 EHV charges'!$D:$O,11,FALSE)),"")</f>
        <v/>
      </c>
      <c r="H13" s="80" t="str">
        <f>IFERROR(IF(VLOOKUP($A13,'Annex 2 EHV charges'!$D:$O,12,FALSE)=0,"",VLOOKUP($A13,'Annex 2 EHV charges'!$D:$O,12,FALSE)),"")</f>
        <v/>
      </c>
    </row>
    <row r="14" spans="1:15" x14ac:dyDescent="0.2">
      <c r="A14" s="77" t="str">
        <f t="array" ref="A14">IFERROR(INDEX('Annex 2 EHV charges'!$D$11:$D$11, MATCH(0, IF(ISBLANK('Annex 2 EHV charges'!$D$11:$D$11),1, COUNTIF(A$4:$A13, 'Annex 2 EHV charges'!$D$11:$D$11)), 0)),"")</f>
        <v/>
      </c>
      <c r="B14" s="76" t="str">
        <f>IF($A14="","",VLOOKUP($A14,'Annex 2 EHV charges'!$D:$O,2,0))</f>
        <v/>
      </c>
      <c r="C14" s="77" t="str">
        <f>IF($A14="","",VLOOKUP($A14,'Annex 2 EHV charges'!$D:$O,3,0))</f>
        <v/>
      </c>
      <c r="D14" s="76" t="str">
        <f>IF($A14="","",VLOOKUP($A14,'Annex 2 EHV charges'!$D:$O,4,0))</f>
        <v/>
      </c>
      <c r="E14" s="78" t="str">
        <f>IFERROR(IF(VLOOKUP($A14,'Annex 2 EHV charges'!$D:$O,9,FALSE)=0,"",VLOOKUP($A14,'Annex 2 EHV charges'!$D:$O,9,FALSE)),"")</f>
        <v/>
      </c>
      <c r="F14" s="79" t="str">
        <f>IFERROR(IF(VLOOKUP($A14,'Annex 2 EHV charges'!$D:$O,10,FALSE)=0,"",VLOOKUP($A14,'Annex 2 EHV charges'!$D:$O,10,FALSE)),"")</f>
        <v/>
      </c>
      <c r="G14" s="80" t="str">
        <f>IFERROR(IF(VLOOKUP($A14,'Annex 2 EHV charges'!$D:$O,11,FALSE)=0,"",VLOOKUP($A14,'Annex 2 EHV charges'!$D:$O,11,FALSE)),"")</f>
        <v/>
      </c>
      <c r="H14" s="80" t="str">
        <f>IFERROR(IF(VLOOKUP($A14,'Annex 2 EHV charges'!$D:$O,12,FALSE)=0,"",VLOOKUP($A14,'Annex 2 EHV charges'!$D:$O,12,FALSE)),"")</f>
        <v/>
      </c>
    </row>
    <row r="15" spans="1:15" x14ac:dyDescent="0.2">
      <c r="A15" s="77" t="str">
        <f t="array" ref="A15">IFERROR(INDEX('Annex 2 EHV charges'!$D$11:$D$11, MATCH(0, IF(ISBLANK('Annex 2 EHV charges'!$D$11:$D$11),1, COUNTIF(A$4:$A14, 'Annex 2 EHV charges'!$D$11:$D$11)), 0)),"")</f>
        <v/>
      </c>
      <c r="B15" s="76" t="str">
        <f>IF($A15="","",VLOOKUP($A15,'Annex 2 EHV charges'!$D:$O,2,0))</f>
        <v/>
      </c>
      <c r="C15" s="77" t="str">
        <f>IF($A15="","",VLOOKUP($A15,'Annex 2 EHV charges'!$D:$O,3,0))</f>
        <v/>
      </c>
      <c r="D15" s="76" t="str">
        <f>IF($A15="","",VLOOKUP($A15,'Annex 2 EHV charges'!$D:$O,4,0))</f>
        <v/>
      </c>
      <c r="E15" s="78" t="str">
        <f>IFERROR(IF(VLOOKUP($A15,'Annex 2 EHV charges'!$D:$O,9,FALSE)=0,"",VLOOKUP($A15,'Annex 2 EHV charges'!$D:$O,9,FALSE)),"")</f>
        <v/>
      </c>
      <c r="F15" s="79" t="str">
        <f>IFERROR(IF(VLOOKUP($A15,'Annex 2 EHV charges'!$D:$O,10,FALSE)=0,"",VLOOKUP($A15,'Annex 2 EHV charges'!$D:$O,10,FALSE)),"")</f>
        <v/>
      </c>
      <c r="G15" s="80" t="str">
        <f>IFERROR(IF(VLOOKUP($A15,'Annex 2 EHV charges'!$D:$O,11,FALSE)=0,"",VLOOKUP($A15,'Annex 2 EHV charges'!$D:$O,11,FALSE)),"")</f>
        <v/>
      </c>
      <c r="H15" s="80" t="str">
        <f>IFERROR(IF(VLOOKUP($A15,'Annex 2 EHV charges'!$D:$O,12,FALSE)=0,"",VLOOKUP($A15,'Annex 2 EHV charges'!$D:$O,12,FALSE)),"")</f>
        <v/>
      </c>
    </row>
    <row r="16" spans="1:15" x14ac:dyDescent="0.2">
      <c r="A16" s="77" t="str">
        <f t="array" ref="A16">IFERROR(INDEX('Annex 2 EHV charges'!$D$11:$D$11, MATCH(0, IF(ISBLANK('Annex 2 EHV charges'!$D$11:$D$11),1, COUNTIF(A$4:$A15, 'Annex 2 EHV charges'!$D$11:$D$11)), 0)),"")</f>
        <v/>
      </c>
      <c r="B16" s="76" t="str">
        <f>IF($A16="","",VLOOKUP($A16,'Annex 2 EHV charges'!$D:$O,2,0))</f>
        <v/>
      </c>
      <c r="C16" s="77" t="str">
        <f>IF($A16="","",VLOOKUP($A16,'Annex 2 EHV charges'!$D:$O,3,0))</f>
        <v/>
      </c>
      <c r="D16" s="76" t="str">
        <f>IF($A16="","",VLOOKUP($A16,'Annex 2 EHV charges'!$D:$O,4,0))</f>
        <v/>
      </c>
      <c r="E16" s="78" t="str">
        <f>IFERROR(IF(VLOOKUP($A16,'Annex 2 EHV charges'!$D:$O,9,FALSE)=0,"",VLOOKUP($A16,'Annex 2 EHV charges'!$D:$O,9,FALSE)),"")</f>
        <v/>
      </c>
      <c r="F16" s="79" t="str">
        <f>IFERROR(IF(VLOOKUP($A16,'Annex 2 EHV charges'!$D:$O,10,FALSE)=0,"",VLOOKUP($A16,'Annex 2 EHV charges'!$D:$O,10,FALSE)),"")</f>
        <v/>
      </c>
      <c r="G16" s="80" t="str">
        <f>IFERROR(IF(VLOOKUP($A16,'Annex 2 EHV charges'!$D:$O,11,FALSE)=0,"",VLOOKUP($A16,'Annex 2 EHV charges'!$D:$O,11,FALSE)),"")</f>
        <v/>
      </c>
      <c r="H16" s="80" t="str">
        <f>IFERROR(IF(VLOOKUP($A16,'Annex 2 EHV charges'!$D:$O,12,FALSE)=0,"",VLOOKUP($A16,'Annex 2 EHV charges'!$D:$O,12,FALSE)),"")</f>
        <v/>
      </c>
    </row>
    <row r="17" spans="1:8" x14ac:dyDescent="0.2">
      <c r="A17" s="77" t="str">
        <f t="array" ref="A17">IFERROR(INDEX('Annex 2 EHV charges'!$D$11:$D$11, MATCH(0, IF(ISBLANK('Annex 2 EHV charges'!$D$11:$D$11),1, COUNTIF(A$4:$A16, 'Annex 2 EHV charges'!$D$11:$D$11)), 0)),"")</f>
        <v/>
      </c>
      <c r="B17" s="76" t="str">
        <f>IF($A17="","",VLOOKUP($A17,'Annex 2 EHV charges'!$D:$O,2,0))</f>
        <v/>
      </c>
      <c r="C17" s="77" t="str">
        <f>IF($A17="","",VLOOKUP($A17,'Annex 2 EHV charges'!$D:$O,3,0))</f>
        <v/>
      </c>
      <c r="D17" s="76" t="str">
        <f>IF($A17="","",VLOOKUP($A17,'Annex 2 EHV charges'!$D:$O,4,0))</f>
        <v/>
      </c>
      <c r="E17" s="78" t="str">
        <f>IFERROR(IF(VLOOKUP($A17,'Annex 2 EHV charges'!$D:$O,9,FALSE)=0,"",VLOOKUP($A17,'Annex 2 EHV charges'!$D:$O,9,FALSE)),"")</f>
        <v/>
      </c>
      <c r="F17" s="79" t="str">
        <f>IFERROR(IF(VLOOKUP($A17,'Annex 2 EHV charges'!$D:$O,10,FALSE)=0,"",VLOOKUP($A17,'Annex 2 EHV charges'!$D:$O,10,FALSE)),"")</f>
        <v/>
      </c>
      <c r="G17" s="80" t="str">
        <f>IFERROR(IF(VLOOKUP($A17,'Annex 2 EHV charges'!$D:$O,11,FALSE)=0,"",VLOOKUP($A17,'Annex 2 EHV charges'!$D:$O,11,FALSE)),"")</f>
        <v/>
      </c>
      <c r="H17" s="80" t="str">
        <f>IFERROR(IF(VLOOKUP($A17,'Annex 2 EHV charges'!$D:$O,12,FALSE)=0,"",VLOOKUP($A17,'Annex 2 EHV charges'!$D:$O,12,FALSE)),"")</f>
        <v/>
      </c>
    </row>
    <row r="18" spans="1:8" x14ac:dyDescent="0.2">
      <c r="A18" s="77" t="str">
        <f t="array" ref="A18">IFERROR(INDEX('Annex 2 EHV charges'!$D$11:$D$11, MATCH(0, IF(ISBLANK('Annex 2 EHV charges'!$D$11:$D$11),1, COUNTIF(A$4:$A17, 'Annex 2 EHV charges'!$D$11:$D$11)), 0)),"")</f>
        <v/>
      </c>
      <c r="B18" s="76" t="str">
        <f>IF($A18="","",VLOOKUP($A18,'Annex 2 EHV charges'!$D:$O,2,0))</f>
        <v/>
      </c>
      <c r="C18" s="77" t="str">
        <f>IF($A18="","",VLOOKUP($A18,'Annex 2 EHV charges'!$D:$O,3,0))</f>
        <v/>
      </c>
      <c r="D18" s="76" t="str">
        <f>IF($A18="","",VLOOKUP($A18,'Annex 2 EHV charges'!$D:$O,4,0))</f>
        <v/>
      </c>
      <c r="E18" s="78" t="str">
        <f>IFERROR(IF(VLOOKUP($A18,'Annex 2 EHV charges'!$D:$O,9,FALSE)=0,"",VLOOKUP($A18,'Annex 2 EHV charges'!$D:$O,9,FALSE)),"")</f>
        <v/>
      </c>
      <c r="F18" s="79" t="str">
        <f>IFERROR(IF(VLOOKUP($A18,'Annex 2 EHV charges'!$D:$O,10,FALSE)=0,"",VLOOKUP($A18,'Annex 2 EHV charges'!$D:$O,10,FALSE)),"")</f>
        <v/>
      </c>
      <c r="G18" s="80" t="str">
        <f>IFERROR(IF(VLOOKUP($A18,'Annex 2 EHV charges'!$D:$O,11,FALSE)=0,"",VLOOKUP($A18,'Annex 2 EHV charges'!$D:$O,11,FALSE)),"")</f>
        <v/>
      </c>
      <c r="H18" s="80" t="str">
        <f>IFERROR(IF(VLOOKUP($A18,'Annex 2 EHV charges'!$D:$O,12,FALSE)=0,"",VLOOKUP($A18,'Annex 2 EHV charges'!$D:$O,12,FALSE)),"")</f>
        <v/>
      </c>
    </row>
    <row r="19" spans="1:8" x14ac:dyDescent="0.2">
      <c r="A19" s="77" t="str">
        <f t="array" ref="A19">IFERROR(INDEX('Annex 2 EHV charges'!$D$11:$D$11, MATCH(0, IF(ISBLANK('Annex 2 EHV charges'!$D$11:$D$11),1, COUNTIF(A$4:$A18, 'Annex 2 EHV charges'!$D$11:$D$11)), 0)),"")</f>
        <v/>
      </c>
      <c r="B19" s="76" t="str">
        <f>IF($A19="","",VLOOKUP($A19,'Annex 2 EHV charges'!$D:$O,2,0))</f>
        <v/>
      </c>
      <c r="C19" s="77" t="str">
        <f>IF($A19="","",VLOOKUP($A19,'Annex 2 EHV charges'!$D:$O,3,0))</f>
        <v/>
      </c>
      <c r="D19" s="76" t="str">
        <f>IF($A19="","",VLOOKUP($A19,'Annex 2 EHV charges'!$D:$O,4,0))</f>
        <v/>
      </c>
      <c r="E19" s="78" t="str">
        <f>IFERROR(IF(VLOOKUP($A19,'Annex 2 EHV charges'!$D:$O,9,FALSE)=0,"",VLOOKUP($A19,'Annex 2 EHV charges'!$D:$O,9,FALSE)),"")</f>
        <v/>
      </c>
      <c r="F19" s="79" t="str">
        <f>IFERROR(IF(VLOOKUP($A19,'Annex 2 EHV charges'!$D:$O,10,FALSE)=0,"",VLOOKUP($A19,'Annex 2 EHV charges'!$D:$O,10,FALSE)),"")</f>
        <v/>
      </c>
      <c r="G19" s="80" t="str">
        <f>IFERROR(IF(VLOOKUP($A19,'Annex 2 EHV charges'!$D:$O,11,FALSE)=0,"",VLOOKUP($A19,'Annex 2 EHV charges'!$D:$O,11,FALSE)),"")</f>
        <v/>
      </c>
      <c r="H19" s="80" t="str">
        <f>IFERROR(IF(VLOOKUP($A19,'Annex 2 EHV charges'!$D:$O,12,FALSE)=0,"",VLOOKUP($A19,'Annex 2 EHV charges'!$D:$O,12,FALSE)),"")</f>
        <v/>
      </c>
    </row>
    <row r="20" spans="1:8" x14ac:dyDescent="0.2">
      <c r="A20" s="77" t="str">
        <f t="array" ref="A20">IFERROR(INDEX('Annex 2 EHV charges'!$D$11:$D$11, MATCH(0, IF(ISBLANK('Annex 2 EHV charges'!$D$11:$D$11),1, COUNTIF(A$4:$A19, 'Annex 2 EHV charges'!$D$11:$D$11)), 0)),"")</f>
        <v/>
      </c>
      <c r="B20" s="76" t="str">
        <f>IF($A20="","",VLOOKUP($A20,'Annex 2 EHV charges'!$D:$O,2,0))</f>
        <v/>
      </c>
      <c r="C20" s="77" t="str">
        <f>IF($A20="","",VLOOKUP($A20,'Annex 2 EHV charges'!$D:$O,3,0))</f>
        <v/>
      </c>
      <c r="D20" s="76" t="str">
        <f>IF($A20="","",VLOOKUP($A20,'Annex 2 EHV charges'!$D:$O,4,0))</f>
        <v/>
      </c>
      <c r="E20" s="78" t="str">
        <f>IFERROR(IF(VLOOKUP($A20,'Annex 2 EHV charges'!$D:$O,9,FALSE)=0,"",VLOOKUP($A20,'Annex 2 EHV charges'!$D:$O,9,FALSE)),"")</f>
        <v/>
      </c>
      <c r="F20" s="79" t="str">
        <f>IFERROR(IF(VLOOKUP($A20,'Annex 2 EHV charges'!$D:$O,10,FALSE)=0,"",VLOOKUP($A20,'Annex 2 EHV charges'!$D:$O,10,FALSE)),"")</f>
        <v/>
      </c>
      <c r="G20" s="80" t="str">
        <f>IFERROR(IF(VLOOKUP($A20,'Annex 2 EHV charges'!$D:$O,11,FALSE)=0,"",VLOOKUP($A20,'Annex 2 EHV charges'!$D:$O,11,FALSE)),"")</f>
        <v/>
      </c>
      <c r="H20" s="80" t="str">
        <f>IFERROR(IF(VLOOKUP($A20,'Annex 2 EHV charges'!$D:$O,12,FALSE)=0,"",VLOOKUP($A20,'Annex 2 EHV charges'!$D:$O,12,FALSE)),"")</f>
        <v/>
      </c>
    </row>
    <row r="21" spans="1:8" x14ac:dyDescent="0.2">
      <c r="A21" s="77" t="str">
        <f t="array" ref="A21">IFERROR(INDEX('Annex 2 EHV charges'!$D$11:$D$11, MATCH(0, IF(ISBLANK('Annex 2 EHV charges'!$D$11:$D$11),1, COUNTIF(A$4:$A20, 'Annex 2 EHV charges'!$D$11:$D$11)), 0)),"")</f>
        <v/>
      </c>
      <c r="B21" s="76" t="str">
        <f>IF($A21="","",VLOOKUP($A21,'Annex 2 EHV charges'!$D:$O,2,0))</f>
        <v/>
      </c>
      <c r="C21" s="77" t="str">
        <f>IF($A21="","",VLOOKUP($A21,'Annex 2 EHV charges'!$D:$O,3,0))</f>
        <v/>
      </c>
      <c r="D21" s="76" t="str">
        <f>IF($A21="","",VLOOKUP($A21,'Annex 2 EHV charges'!$D:$O,4,0))</f>
        <v/>
      </c>
      <c r="E21" s="78" t="str">
        <f>IFERROR(IF(VLOOKUP($A21,'Annex 2 EHV charges'!$D:$O,9,FALSE)=0,"",VLOOKUP($A21,'Annex 2 EHV charges'!$D:$O,9,FALSE)),"")</f>
        <v/>
      </c>
      <c r="F21" s="79" t="str">
        <f>IFERROR(IF(VLOOKUP($A21,'Annex 2 EHV charges'!$D:$O,10,FALSE)=0,"",VLOOKUP($A21,'Annex 2 EHV charges'!$D:$O,10,FALSE)),"")</f>
        <v/>
      </c>
      <c r="G21" s="80" t="str">
        <f>IFERROR(IF(VLOOKUP($A21,'Annex 2 EHV charges'!$D:$O,11,FALSE)=0,"",VLOOKUP($A21,'Annex 2 EHV charges'!$D:$O,11,FALSE)),"")</f>
        <v/>
      </c>
      <c r="H21" s="80" t="str">
        <f>IFERROR(IF(VLOOKUP($A21,'Annex 2 EHV charges'!$D:$O,12,FALSE)=0,"",VLOOKUP($A21,'Annex 2 EHV charges'!$D:$O,12,FALSE)),"")</f>
        <v/>
      </c>
    </row>
    <row r="22" spans="1:8" x14ac:dyDescent="0.2">
      <c r="A22" s="77" t="str">
        <f t="array" ref="A22">IFERROR(INDEX('Annex 2 EHV charges'!$D$11:$D$11, MATCH(0, IF(ISBLANK('Annex 2 EHV charges'!$D$11:$D$11),1, COUNTIF(A$4:$A21, 'Annex 2 EHV charges'!$D$11:$D$11)), 0)),"")</f>
        <v/>
      </c>
      <c r="B22" s="76" t="str">
        <f>IF($A22="","",VLOOKUP($A22,'Annex 2 EHV charges'!$D:$O,2,0))</f>
        <v/>
      </c>
      <c r="C22" s="77" t="str">
        <f>IF($A22="","",VLOOKUP($A22,'Annex 2 EHV charges'!$D:$O,3,0))</f>
        <v/>
      </c>
      <c r="D22" s="76" t="str">
        <f>IF($A22="","",VLOOKUP($A22,'Annex 2 EHV charges'!$D:$O,4,0))</f>
        <v/>
      </c>
      <c r="E22" s="78" t="str">
        <f>IFERROR(IF(VLOOKUP($A22,'Annex 2 EHV charges'!$D:$O,9,FALSE)=0,"",VLOOKUP($A22,'Annex 2 EHV charges'!$D:$O,9,FALSE)),"")</f>
        <v/>
      </c>
      <c r="F22" s="79" t="str">
        <f>IFERROR(IF(VLOOKUP($A22,'Annex 2 EHV charges'!$D:$O,10,FALSE)=0,"",VLOOKUP($A22,'Annex 2 EHV charges'!$D:$O,10,FALSE)),"")</f>
        <v/>
      </c>
      <c r="G22" s="80" t="str">
        <f>IFERROR(IF(VLOOKUP($A22,'Annex 2 EHV charges'!$D:$O,11,FALSE)=0,"",VLOOKUP($A22,'Annex 2 EHV charges'!$D:$O,11,FALSE)),"")</f>
        <v/>
      </c>
      <c r="H22" s="80" t="str">
        <f>IFERROR(IF(VLOOKUP($A22,'Annex 2 EHV charges'!$D:$O,12,FALSE)=0,"",VLOOKUP($A22,'Annex 2 EHV charges'!$D:$O,12,FALSE)),"")</f>
        <v/>
      </c>
    </row>
    <row r="23" spans="1:8" x14ac:dyDescent="0.2">
      <c r="A23" s="77" t="str">
        <f t="array" ref="A23">IFERROR(INDEX('Annex 2 EHV charges'!$D$11:$D$11, MATCH(0, IF(ISBLANK('Annex 2 EHV charges'!$D$11:$D$11),1, COUNTIF(A$4:$A22, 'Annex 2 EHV charges'!$D$11:$D$11)), 0)),"")</f>
        <v/>
      </c>
      <c r="B23" s="76" t="str">
        <f>IF($A23="","",VLOOKUP($A23,'Annex 2 EHV charges'!$D:$O,2,0))</f>
        <v/>
      </c>
      <c r="C23" s="77" t="str">
        <f>IF($A23="","",VLOOKUP($A23,'Annex 2 EHV charges'!$D:$O,3,0))</f>
        <v/>
      </c>
      <c r="D23" s="76" t="str">
        <f>IF($A23="","",VLOOKUP($A23,'Annex 2 EHV charges'!$D:$O,4,0))</f>
        <v/>
      </c>
      <c r="E23" s="78" t="str">
        <f>IFERROR(IF(VLOOKUP($A23,'Annex 2 EHV charges'!$D:$O,9,FALSE)=0,"",VLOOKUP($A23,'Annex 2 EHV charges'!$D:$O,9,FALSE)),"")</f>
        <v/>
      </c>
      <c r="F23" s="79" t="str">
        <f>IFERROR(IF(VLOOKUP($A23,'Annex 2 EHV charges'!$D:$O,10,FALSE)=0,"",VLOOKUP($A23,'Annex 2 EHV charges'!$D:$O,10,FALSE)),"")</f>
        <v/>
      </c>
      <c r="G23" s="80" t="str">
        <f>IFERROR(IF(VLOOKUP($A23,'Annex 2 EHV charges'!$D:$O,11,FALSE)=0,"",VLOOKUP($A23,'Annex 2 EHV charges'!$D:$O,11,FALSE)),"")</f>
        <v/>
      </c>
      <c r="H23" s="80" t="str">
        <f>IFERROR(IF(VLOOKUP($A23,'Annex 2 EHV charges'!$D:$O,12,FALSE)=0,"",VLOOKUP($A23,'Annex 2 EHV charges'!$D:$O,12,FALSE)),"")</f>
        <v/>
      </c>
    </row>
    <row r="24" spans="1:8" x14ac:dyDescent="0.2">
      <c r="A24" s="77" t="str">
        <f t="array" ref="A24">IFERROR(INDEX('Annex 2 EHV charges'!$D$11:$D$11, MATCH(0, IF(ISBLANK('Annex 2 EHV charges'!$D$11:$D$11),1, COUNTIF(A$4:$A23, 'Annex 2 EHV charges'!$D$11:$D$11)), 0)),"")</f>
        <v/>
      </c>
      <c r="B24" s="76" t="str">
        <f>IF($A24="","",VLOOKUP($A24,'Annex 2 EHV charges'!$D:$O,2,0))</f>
        <v/>
      </c>
      <c r="C24" s="77" t="str">
        <f>IF($A24="","",VLOOKUP($A24,'Annex 2 EHV charges'!$D:$O,3,0))</f>
        <v/>
      </c>
      <c r="D24" s="76" t="str">
        <f>IF($A24="","",VLOOKUP($A24,'Annex 2 EHV charges'!$D:$O,4,0))</f>
        <v/>
      </c>
      <c r="E24" s="78" t="str">
        <f>IFERROR(IF(VLOOKUP($A24,'Annex 2 EHV charges'!$D:$O,9,FALSE)=0,"",VLOOKUP($A24,'Annex 2 EHV charges'!$D:$O,9,FALSE)),"")</f>
        <v/>
      </c>
      <c r="F24" s="79" t="str">
        <f>IFERROR(IF(VLOOKUP($A24,'Annex 2 EHV charges'!$D:$O,10,FALSE)=0,"",VLOOKUP($A24,'Annex 2 EHV charges'!$D:$O,10,FALSE)),"")</f>
        <v/>
      </c>
      <c r="G24" s="80" t="str">
        <f>IFERROR(IF(VLOOKUP($A24,'Annex 2 EHV charges'!$D:$O,11,FALSE)=0,"",VLOOKUP($A24,'Annex 2 EHV charges'!$D:$O,11,FALSE)),"")</f>
        <v/>
      </c>
      <c r="H24" s="80" t="str">
        <f>IFERROR(IF(VLOOKUP($A24,'Annex 2 EHV charges'!$D:$O,12,FALSE)=0,"",VLOOKUP($A24,'Annex 2 EHV charges'!$D:$O,12,FALSE)),"")</f>
        <v/>
      </c>
    </row>
    <row r="25" spans="1:8" x14ac:dyDescent="0.2">
      <c r="A25" s="77" t="str">
        <f t="array" ref="A25">IFERROR(INDEX('Annex 2 EHV charges'!$D$11:$D$11, MATCH(0, IF(ISBLANK('Annex 2 EHV charges'!$D$11:$D$11),1, COUNTIF(A$4:$A24, 'Annex 2 EHV charges'!$D$11:$D$11)), 0)),"")</f>
        <v/>
      </c>
      <c r="B25" s="76" t="str">
        <f>IF($A25="","",VLOOKUP($A25,'Annex 2 EHV charges'!$D:$O,2,0))</f>
        <v/>
      </c>
      <c r="C25" s="77" t="str">
        <f>IF($A25="","",VLOOKUP($A25,'Annex 2 EHV charges'!$D:$O,3,0))</f>
        <v/>
      </c>
      <c r="D25" s="76" t="str">
        <f>IF($A25="","",VLOOKUP($A25,'Annex 2 EHV charges'!$D:$O,4,0))</f>
        <v/>
      </c>
      <c r="E25" s="78" t="str">
        <f>IFERROR(IF(VLOOKUP($A25,'Annex 2 EHV charges'!$D:$O,9,FALSE)=0,"",VLOOKUP($A25,'Annex 2 EHV charges'!$D:$O,9,FALSE)),"")</f>
        <v/>
      </c>
      <c r="F25" s="79" t="str">
        <f>IFERROR(IF(VLOOKUP($A25,'Annex 2 EHV charges'!$D:$O,10,FALSE)=0,"",VLOOKUP($A25,'Annex 2 EHV charges'!$D:$O,10,FALSE)),"")</f>
        <v/>
      </c>
      <c r="G25" s="80" t="str">
        <f>IFERROR(IF(VLOOKUP($A25,'Annex 2 EHV charges'!$D:$O,11,FALSE)=0,"",VLOOKUP($A25,'Annex 2 EHV charges'!$D:$O,11,FALSE)),"")</f>
        <v/>
      </c>
      <c r="H25" s="80" t="str">
        <f>IFERROR(IF(VLOOKUP($A25,'Annex 2 EHV charges'!$D:$O,12,FALSE)=0,"",VLOOKUP($A25,'Annex 2 EHV charges'!$D:$O,12,FALSE)),"")</f>
        <v/>
      </c>
    </row>
    <row r="26" spans="1:8" x14ac:dyDescent="0.2">
      <c r="A26" s="77" t="str">
        <f t="array" ref="A26">IFERROR(INDEX('Annex 2 EHV charges'!$D$11:$D$11, MATCH(0, IF(ISBLANK('Annex 2 EHV charges'!$D$11:$D$11),1, COUNTIF(A$4:$A25, 'Annex 2 EHV charges'!$D$11:$D$11)), 0)),"")</f>
        <v/>
      </c>
      <c r="B26" s="76" t="str">
        <f>IF($A26="","",VLOOKUP($A26,'Annex 2 EHV charges'!$D:$O,2,0))</f>
        <v/>
      </c>
      <c r="C26" s="77" t="str">
        <f>IF($A26="","",VLOOKUP($A26,'Annex 2 EHV charges'!$D:$O,3,0))</f>
        <v/>
      </c>
      <c r="D26" s="76" t="str">
        <f>IF($A26="","",VLOOKUP($A26,'Annex 2 EHV charges'!$D:$O,4,0))</f>
        <v/>
      </c>
      <c r="E26" s="78" t="str">
        <f>IFERROR(IF(VLOOKUP($A26,'Annex 2 EHV charges'!$D:$O,9,FALSE)=0,"",VLOOKUP($A26,'Annex 2 EHV charges'!$D:$O,9,FALSE)),"")</f>
        <v/>
      </c>
      <c r="F26" s="79" t="str">
        <f>IFERROR(IF(VLOOKUP($A26,'Annex 2 EHV charges'!$D:$O,10,FALSE)=0,"",VLOOKUP($A26,'Annex 2 EHV charges'!$D:$O,10,FALSE)),"")</f>
        <v/>
      </c>
      <c r="G26" s="80" t="str">
        <f>IFERROR(IF(VLOOKUP($A26,'Annex 2 EHV charges'!$D:$O,11,FALSE)=0,"",VLOOKUP($A26,'Annex 2 EHV charges'!$D:$O,11,FALSE)),"")</f>
        <v/>
      </c>
      <c r="H26" s="80" t="str">
        <f>IFERROR(IF(VLOOKUP($A26,'Annex 2 EHV charges'!$D:$O,12,FALSE)=0,"",VLOOKUP($A26,'Annex 2 EHV charges'!$D:$O,12,FALSE)),"")</f>
        <v/>
      </c>
    </row>
    <row r="27" spans="1:8" x14ac:dyDescent="0.2">
      <c r="A27" s="77" t="str">
        <f t="array" ref="A27">IFERROR(INDEX('Annex 2 EHV charges'!$D$11:$D$11, MATCH(0, IF(ISBLANK('Annex 2 EHV charges'!$D$11:$D$11),1, COUNTIF(A$4:$A26, 'Annex 2 EHV charges'!$D$11:$D$11)), 0)),"")</f>
        <v/>
      </c>
      <c r="B27" s="76" t="str">
        <f>IF($A27="","",VLOOKUP($A27,'Annex 2 EHV charges'!$D:$O,2,0))</f>
        <v/>
      </c>
      <c r="C27" s="77" t="str">
        <f>IF($A27="","",VLOOKUP($A27,'Annex 2 EHV charges'!$D:$O,3,0))</f>
        <v/>
      </c>
      <c r="D27" s="76" t="str">
        <f>IF($A27="","",VLOOKUP($A27,'Annex 2 EHV charges'!$D:$O,4,0))</f>
        <v/>
      </c>
      <c r="E27" s="78" t="str">
        <f>IFERROR(IF(VLOOKUP($A27,'Annex 2 EHV charges'!$D:$O,9,FALSE)=0,"",VLOOKUP($A27,'Annex 2 EHV charges'!$D:$O,9,FALSE)),"")</f>
        <v/>
      </c>
      <c r="F27" s="79" t="str">
        <f>IFERROR(IF(VLOOKUP($A27,'Annex 2 EHV charges'!$D:$O,10,FALSE)=0,"",VLOOKUP($A27,'Annex 2 EHV charges'!$D:$O,10,FALSE)),"")</f>
        <v/>
      </c>
      <c r="G27" s="80" t="str">
        <f>IFERROR(IF(VLOOKUP($A27,'Annex 2 EHV charges'!$D:$O,11,FALSE)=0,"",VLOOKUP($A27,'Annex 2 EHV charges'!$D:$O,11,FALSE)),"")</f>
        <v/>
      </c>
      <c r="H27" s="80" t="str">
        <f>IFERROR(IF(VLOOKUP($A27,'Annex 2 EHV charges'!$D:$O,12,FALSE)=0,"",VLOOKUP($A27,'Annex 2 EHV charges'!$D:$O,12,FALSE)),"")</f>
        <v/>
      </c>
    </row>
    <row r="28" spans="1:8" x14ac:dyDescent="0.2">
      <c r="A28" s="77" t="str">
        <f t="array" ref="A28">IFERROR(INDEX('Annex 2 EHV charges'!$D$11:$D$11, MATCH(0, IF(ISBLANK('Annex 2 EHV charges'!$D$11:$D$11),1, COUNTIF(A$4:$A27, 'Annex 2 EHV charges'!$D$11:$D$11)), 0)),"")</f>
        <v/>
      </c>
      <c r="B28" s="76" t="str">
        <f>IF($A28="","",VLOOKUP($A28,'Annex 2 EHV charges'!$D:$O,2,0))</f>
        <v/>
      </c>
      <c r="C28" s="77" t="str">
        <f>IF($A28="","",VLOOKUP($A28,'Annex 2 EHV charges'!$D:$O,3,0))</f>
        <v/>
      </c>
      <c r="D28" s="76" t="str">
        <f>IF($A28="","",VLOOKUP($A28,'Annex 2 EHV charges'!$D:$O,4,0))</f>
        <v/>
      </c>
      <c r="E28" s="78" t="str">
        <f>IFERROR(IF(VLOOKUP($A28,'Annex 2 EHV charges'!$D:$O,9,FALSE)=0,"",VLOOKUP($A28,'Annex 2 EHV charges'!$D:$O,9,FALSE)),"")</f>
        <v/>
      </c>
      <c r="F28" s="79" t="str">
        <f>IFERROR(IF(VLOOKUP($A28,'Annex 2 EHV charges'!$D:$O,10,FALSE)=0,"",VLOOKUP($A28,'Annex 2 EHV charges'!$D:$O,10,FALSE)),"")</f>
        <v/>
      </c>
      <c r="G28" s="80" t="str">
        <f>IFERROR(IF(VLOOKUP($A28,'Annex 2 EHV charges'!$D:$O,11,FALSE)=0,"",VLOOKUP($A28,'Annex 2 EHV charges'!$D:$O,11,FALSE)),"")</f>
        <v/>
      </c>
      <c r="H28" s="80" t="str">
        <f>IFERROR(IF(VLOOKUP($A28,'Annex 2 EHV charges'!$D:$O,12,FALSE)=0,"",VLOOKUP($A28,'Annex 2 EHV charges'!$D:$O,12,FALSE)),"")</f>
        <v/>
      </c>
    </row>
    <row r="29" spans="1:8" x14ac:dyDescent="0.2">
      <c r="A29" s="77" t="str">
        <f t="array" ref="A29">IFERROR(INDEX('Annex 2 EHV charges'!$D$11:$D$11, MATCH(0, IF(ISBLANK('Annex 2 EHV charges'!$D$11:$D$11),1, COUNTIF(A$4:$A28, 'Annex 2 EHV charges'!$D$11:$D$11)), 0)),"")</f>
        <v/>
      </c>
      <c r="B29" s="76" t="str">
        <f>IF($A29="","",VLOOKUP($A29,'Annex 2 EHV charges'!$D:$O,2,0))</f>
        <v/>
      </c>
      <c r="C29" s="77" t="str">
        <f>IF($A29="","",VLOOKUP($A29,'Annex 2 EHV charges'!$D:$O,3,0))</f>
        <v/>
      </c>
      <c r="D29" s="76" t="str">
        <f>IF($A29="","",VLOOKUP($A29,'Annex 2 EHV charges'!$D:$O,4,0))</f>
        <v/>
      </c>
      <c r="E29" s="78" t="str">
        <f>IFERROR(IF(VLOOKUP($A29,'Annex 2 EHV charges'!$D:$O,9,FALSE)=0,"",VLOOKUP($A29,'Annex 2 EHV charges'!$D:$O,9,FALSE)),"")</f>
        <v/>
      </c>
      <c r="F29" s="79" t="str">
        <f>IFERROR(IF(VLOOKUP($A29,'Annex 2 EHV charges'!$D:$O,10,FALSE)=0,"",VLOOKUP($A29,'Annex 2 EHV charges'!$D:$O,10,FALSE)),"")</f>
        <v/>
      </c>
      <c r="G29" s="80" t="str">
        <f>IFERROR(IF(VLOOKUP($A29,'Annex 2 EHV charges'!$D:$O,11,FALSE)=0,"",VLOOKUP($A29,'Annex 2 EHV charges'!$D:$O,11,FALSE)),"")</f>
        <v/>
      </c>
      <c r="H29" s="80" t="str">
        <f>IFERROR(IF(VLOOKUP($A29,'Annex 2 EHV charges'!$D:$O,12,FALSE)=0,"",VLOOKUP($A29,'Annex 2 EHV charges'!$D:$O,12,FALSE)),"")</f>
        <v/>
      </c>
    </row>
    <row r="30" spans="1:8" x14ac:dyDescent="0.2">
      <c r="A30" s="77" t="str">
        <f t="array" ref="A30">IFERROR(INDEX('Annex 2 EHV charges'!$D$11:$D$11, MATCH(0, IF(ISBLANK('Annex 2 EHV charges'!$D$11:$D$11),1, COUNTIF(A$4:$A29, 'Annex 2 EHV charges'!$D$11:$D$11)), 0)),"")</f>
        <v/>
      </c>
      <c r="B30" s="76" t="str">
        <f>IF($A30="","",VLOOKUP($A30,'Annex 2 EHV charges'!$D:$O,2,0))</f>
        <v/>
      </c>
      <c r="C30" s="77" t="str">
        <f>IF($A30="","",VLOOKUP($A30,'Annex 2 EHV charges'!$D:$O,3,0))</f>
        <v/>
      </c>
      <c r="D30" s="76" t="str">
        <f>IF($A30="","",VLOOKUP($A30,'Annex 2 EHV charges'!$D:$O,4,0))</f>
        <v/>
      </c>
      <c r="E30" s="78" t="str">
        <f>IFERROR(IF(VLOOKUP($A30,'Annex 2 EHV charges'!$D:$O,9,FALSE)=0,"",VLOOKUP($A30,'Annex 2 EHV charges'!$D:$O,9,FALSE)),"")</f>
        <v/>
      </c>
      <c r="F30" s="79" t="str">
        <f>IFERROR(IF(VLOOKUP($A30,'Annex 2 EHV charges'!$D:$O,10,FALSE)=0,"",VLOOKUP($A30,'Annex 2 EHV charges'!$D:$O,10,FALSE)),"")</f>
        <v/>
      </c>
      <c r="G30" s="80" t="str">
        <f>IFERROR(IF(VLOOKUP($A30,'Annex 2 EHV charges'!$D:$O,11,FALSE)=0,"",VLOOKUP($A30,'Annex 2 EHV charges'!$D:$O,11,FALSE)),"")</f>
        <v/>
      </c>
      <c r="H30" s="80" t="str">
        <f>IFERROR(IF(VLOOKUP($A30,'Annex 2 EHV charges'!$D:$O,12,FALSE)=0,"",VLOOKUP($A30,'Annex 2 EHV charges'!$D:$O,12,FALSE)),"")</f>
        <v/>
      </c>
    </row>
    <row r="31" spans="1:8" x14ac:dyDescent="0.2">
      <c r="A31" s="77" t="str">
        <f t="array" ref="A31">IFERROR(INDEX('Annex 2 EHV charges'!$D$11:$D$11, MATCH(0, IF(ISBLANK('Annex 2 EHV charges'!$D$11:$D$11),1, COUNTIF(A$4:$A30, 'Annex 2 EHV charges'!$D$11:$D$11)), 0)),"")</f>
        <v/>
      </c>
      <c r="B31" s="76" t="str">
        <f>IF($A31="","",VLOOKUP($A31,'Annex 2 EHV charges'!$D:$O,2,0))</f>
        <v/>
      </c>
      <c r="C31" s="77" t="str">
        <f>IF($A31="","",VLOOKUP($A31,'Annex 2 EHV charges'!$D:$O,3,0))</f>
        <v/>
      </c>
      <c r="D31" s="76" t="str">
        <f>IF($A31="","",VLOOKUP($A31,'Annex 2 EHV charges'!$D:$O,4,0))</f>
        <v/>
      </c>
      <c r="E31" s="78" t="str">
        <f>IFERROR(IF(VLOOKUP($A31,'Annex 2 EHV charges'!$D:$O,9,FALSE)=0,"",VLOOKUP($A31,'Annex 2 EHV charges'!$D:$O,9,FALSE)),"")</f>
        <v/>
      </c>
      <c r="F31" s="79" t="str">
        <f>IFERROR(IF(VLOOKUP($A31,'Annex 2 EHV charges'!$D:$O,10,FALSE)=0,"",VLOOKUP($A31,'Annex 2 EHV charges'!$D:$O,10,FALSE)),"")</f>
        <v/>
      </c>
      <c r="G31" s="80" t="str">
        <f>IFERROR(IF(VLOOKUP($A31,'Annex 2 EHV charges'!$D:$O,11,FALSE)=0,"",VLOOKUP($A31,'Annex 2 EHV charges'!$D:$O,11,FALSE)),"")</f>
        <v/>
      </c>
      <c r="H31" s="80" t="str">
        <f>IFERROR(IF(VLOOKUP($A31,'Annex 2 EHV charges'!$D:$O,12,FALSE)=0,"",VLOOKUP($A31,'Annex 2 EHV charges'!$D:$O,12,FALSE)),"")</f>
        <v/>
      </c>
    </row>
    <row r="32" spans="1:8" x14ac:dyDescent="0.2">
      <c r="A32" s="77" t="str">
        <f t="array" ref="A32">IFERROR(INDEX('Annex 2 EHV charges'!$D$11:$D$11, MATCH(0, IF(ISBLANK('Annex 2 EHV charges'!$D$11:$D$11),1, COUNTIF(A$4:$A31, 'Annex 2 EHV charges'!$D$11:$D$11)), 0)),"")</f>
        <v/>
      </c>
      <c r="B32" s="76" t="str">
        <f>IF($A32="","",VLOOKUP($A32,'Annex 2 EHV charges'!$D:$O,2,0))</f>
        <v/>
      </c>
      <c r="C32" s="77" t="str">
        <f>IF($A32="","",VLOOKUP($A32,'Annex 2 EHV charges'!$D:$O,3,0))</f>
        <v/>
      </c>
      <c r="D32" s="76" t="str">
        <f>IF($A32="","",VLOOKUP($A32,'Annex 2 EHV charges'!$D:$O,4,0))</f>
        <v/>
      </c>
      <c r="E32" s="78" t="str">
        <f>IFERROR(IF(VLOOKUP($A32,'Annex 2 EHV charges'!$D:$O,9,FALSE)=0,"",VLOOKUP($A32,'Annex 2 EHV charges'!$D:$O,9,FALSE)),"")</f>
        <v/>
      </c>
      <c r="F32" s="79" t="str">
        <f>IFERROR(IF(VLOOKUP($A32,'Annex 2 EHV charges'!$D:$O,10,FALSE)=0,"",VLOOKUP($A32,'Annex 2 EHV charges'!$D:$O,10,FALSE)),"")</f>
        <v/>
      </c>
      <c r="G32" s="80" t="str">
        <f>IFERROR(IF(VLOOKUP($A32,'Annex 2 EHV charges'!$D:$O,11,FALSE)=0,"",VLOOKUP($A32,'Annex 2 EHV charges'!$D:$O,11,FALSE)),"")</f>
        <v/>
      </c>
      <c r="H32" s="80" t="str">
        <f>IFERROR(IF(VLOOKUP($A32,'Annex 2 EHV charges'!$D:$O,12,FALSE)=0,"",VLOOKUP($A32,'Annex 2 EHV charges'!$D:$O,12,FALSE)),"")</f>
        <v/>
      </c>
    </row>
    <row r="33" spans="1:8" x14ac:dyDescent="0.2">
      <c r="A33" s="77" t="str">
        <f t="array" ref="A33">IFERROR(INDEX('Annex 2 EHV charges'!$D$11:$D$11, MATCH(0, IF(ISBLANK('Annex 2 EHV charges'!$D$11:$D$11),1, COUNTIF(A$4:$A32, 'Annex 2 EHV charges'!$D$11:$D$11)), 0)),"")</f>
        <v/>
      </c>
      <c r="B33" s="76" t="str">
        <f>IF($A33="","",VLOOKUP($A33,'Annex 2 EHV charges'!$D:$O,2,0))</f>
        <v/>
      </c>
      <c r="C33" s="77" t="str">
        <f>IF($A33="","",VLOOKUP($A33,'Annex 2 EHV charges'!$D:$O,3,0))</f>
        <v/>
      </c>
      <c r="D33" s="76" t="str">
        <f>IF($A33="","",VLOOKUP($A33,'Annex 2 EHV charges'!$D:$O,4,0))</f>
        <v/>
      </c>
      <c r="E33" s="78" t="str">
        <f>IFERROR(IF(VLOOKUP($A33,'Annex 2 EHV charges'!$D:$O,9,FALSE)=0,"",VLOOKUP($A33,'Annex 2 EHV charges'!$D:$O,9,FALSE)),"")</f>
        <v/>
      </c>
      <c r="F33" s="79" t="str">
        <f>IFERROR(IF(VLOOKUP($A33,'Annex 2 EHV charges'!$D:$O,10,FALSE)=0,"",VLOOKUP($A33,'Annex 2 EHV charges'!$D:$O,10,FALSE)),"")</f>
        <v/>
      </c>
      <c r="G33" s="80" t="str">
        <f>IFERROR(IF(VLOOKUP($A33,'Annex 2 EHV charges'!$D:$O,11,FALSE)=0,"",VLOOKUP($A33,'Annex 2 EHV charges'!$D:$O,11,FALSE)),"")</f>
        <v/>
      </c>
      <c r="H33" s="80" t="str">
        <f>IFERROR(IF(VLOOKUP($A33,'Annex 2 EHV charges'!$D:$O,12,FALSE)=0,"",VLOOKUP($A33,'Annex 2 EHV charges'!$D:$O,12,FALSE)),"")</f>
        <v/>
      </c>
    </row>
    <row r="34" spans="1:8" x14ac:dyDescent="0.2">
      <c r="A34" s="77" t="str">
        <f t="array" ref="A34">IFERROR(INDEX('Annex 2 EHV charges'!$D$11:$D$11, MATCH(0, IF(ISBLANK('Annex 2 EHV charges'!$D$11:$D$11),1, COUNTIF(A$4:$A33, 'Annex 2 EHV charges'!$D$11:$D$11)), 0)),"")</f>
        <v/>
      </c>
      <c r="B34" s="76" t="str">
        <f>IF($A34="","",VLOOKUP($A34,'Annex 2 EHV charges'!$D:$O,2,0))</f>
        <v/>
      </c>
      <c r="C34" s="77" t="str">
        <f>IF($A34="","",VLOOKUP($A34,'Annex 2 EHV charges'!$D:$O,3,0))</f>
        <v/>
      </c>
      <c r="D34" s="76" t="str">
        <f>IF($A34="","",VLOOKUP($A34,'Annex 2 EHV charges'!$D:$O,4,0))</f>
        <v/>
      </c>
      <c r="E34" s="78" t="str">
        <f>IFERROR(IF(VLOOKUP($A34,'Annex 2 EHV charges'!$D:$O,9,FALSE)=0,"",VLOOKUP($A34,'Annex 2 EHV charges'!$D:$O,9,FALSE)),"")</f>
        <v/>
      </c>
      <c r="F34" s="79" t="str">
        <f>IFERROR(IF(VLOOKUP($A34,'Annex 2 EHV charges'!$D:$O,10,FALSE)=0,"",VLOOKUP($A34,'Annex 2 EHV charges'!$D:$O,10,FALSE)),"")</f>
        <v/>
      </c>
      <c r="G34" s="80" t="str">
        <f>IFERROR(IF(VLOOKUP($A34,'Annex 2 EHV charges'!$D:$O,11,FALSE)=0,"",VLOOKUP($A34,'Annex 2 EHV charges'!$D:$O,11,FALSE)),"")</f>
        <v/>
      </c>
      <c r="H34" s="80" t="str">
        <f>IFERROR(IF(VLOOKUP($A34,'Annex 2 EHV charges'!$D:$O,12,FALSE)=0,"",VLOOKUP($A34,'Annex 2 EHV charges'!$D:$O,12,FALSE)),"")</f>
        <v/>
      </c>
    </row>
    <row r="35" spans="1:8" x14ac:dyDescent="0.2">
      <c r="A35" s="77" t="str">
        <f t="array" ref="A35">IFERROR(INDEX('Annex 2 EHV charges'!$D$11:$D$11, MATCH(0, IF(ISBLANK('Annex 2 EHV charges'!$D$11:$D$11),1, COUNTIF(A$4:$A34, 'Annex 2 EHV charges'!$D$11:$D$11)), 0)),"")</f>
        <v/>
      </c>
      <c r="B35" s="76" t="str">
        <f>IF($A35="","",VLOOKUP($A35,'Annex 2 EHV charges'!$D:$O,2,0))</f>
        <v/>
      </c>
      <c r="C35" s="77" t="str">
        <f>IF($A35="","",VLOOKUP($A35,'Annex 2 EHV charges'!$D:$O,3,0))</f>
        <v/>
      </c>
      <c r="D35" s="76" t="str">
        <f>IF($A35="","",VLOOKUP($A35,'Annex 2 EHV charges'!$D:$O,4,0))</f>
        <v/>
      </c>
      <c r="E35" s="78" t="str">
        <f>IFERROR(IF(VLOOKUP($A35,'Annex 2 EHV charges'!$D:$O,9,FALSE)=0,"",VLOOKUP($A35,'Annex 2 EHV charges'!$D:$O,9,FALSE)),"")</f>
        <v/>
      </c>
      <c r="F35" s="79" t="str">
        <f>IFERROR(IF(VLOOKUP($A35,'Annex 2 EHV charges'!$D:$O,10,FALSE)=0,"",VLOOKUP($A35,'Annex 2 EHV charges'!$D:$O,10,FALSE)),"")</f>
        <v/>
      </c>
      <c r="G35" s="80" t="str">
        <f>IFERROR(IF(VLOOKUP($A35,'Annex 2 EHV charges'!$D:$O,11,FALSE)=0,"",VLOOKUP($A35,'Annex 2 EHV charges'!$D:$O,11,FALSE)),"")</f>
        <v/>
      </c>
      <c r="H35" s="80" t="str">
        <f>IFERROR(IF(VLOOKUP($A35,'Annex 2 EHV charges'!$D:$O,12,FALSE)=0,"",VLOOKUP($A35,'Annex 2 EHV charges'!$D:$O,12,FALSE)),"")</f>
        <v/>
      </c>
    </row>
    <row r="36" spans="1:8" x14ac:dyDescent="0.2">
      <c r="A36" s="77" t="str">
        <f t="array" ref="A36">IFERROR(INDEX('Annex 2 EHV charges'!$D$11:$D$11, MATCH(0, IF(ISBLANK('Annex 2 EHV charges'!$D$11:$D$11),1, COUNTIF(A$4:$A35, 'Annex 2 EHV charges'!$D$11:$D$11)), 0)),"")</f>
        <v/>
      </c>
      <c r="B36" s="76" t="str">
        <f>IF($A36="","",VLOOKUP($A36,'Annex 2 EHV charges'!$D:$O,2,0))</f>
        <v/>
      </c>
      <c r="C36" s="77" t="str">
        <f>IF($A36="","",VLOOKUP($A36,'Annex 2 EHV charges'!$D:$O,3,0))</f>
        <v/>
      </c>
      <c r="D36" s="76" t="str">
        <f>IF($A36="","",VLOOKUP($A36,'Annex 2 EHV charges'!$D:$O,4,0))</f>
        <v/>
      </c>
      <c r="E36" s="78" t="str">
        <f>IFERROR(IF(VLOOKUP($A36,'Annex 2 EHV charges'!$D:$O,9,FALSE)=0,"",VLOOKUP($A36,'Annex 2 EHV charges'!$D:$O,9,FALSE)),"")</f>
        <v/>
      </c>
      <c r="F36" s="79" t="str">
        <f>IFERROR(IF(VLOOKUP($A36,'Annex 2 EHV charges'!$D:$O,10,FALSE)=0,"",VLOOKUP($A36,'Annex 2 EHV charges'!$D:$O,10,FALSE)),"")</f>
        <v/>
      </c>
      <c r="G36" s="80" t="str">
        <f>IFERROR(IF(VLOOKUP($A36,'Annex 2 EHV charges'!$D:$O,11,FALSE)=0,"",VLOOKUP($A36,'Annex 2 EHV charges'!$D:$O,11,FALSE)),"")</f>
        <v/>
      </c>
      <c r="H36" s="80" t="str">
        <f>IFERROR(IF(VLOOKUP($A36,'Annex 2 EHV charges'!$D:$O,12,FALSE)=0,"",VLOOKUP($A36,'Annex 2 EHV charges'!$D:$O,12,FALSE)),"")</f>
        <v/>
      </c>
    </row>
    <row r="37" spans="1:8" x14ac:dyDescent="0.2">
      <c r="A37" s="77" t="str">
        <f t="array" ref="A37">IFERROR(INDEX('Annex 2 EHV charges'!$D$11:$D$11, MATCH(0, IF(ISBLANK('Annex 2 EHV charges'!$D$11:$D$11),1, COUNTIF(A$4:$A36, 'Annex 2 EHV charges'!$D$11:$D$11)), 0)),"")</f>
        <v/>
      </c>
      <c r="B37" s="76" t="str">
        <f>IF($A37="","",VLOOKUP($A37,'Annex 2 EHV charges'!$D:$O,2,0))</f>
        <v/>
      </c>
      <c r="C37" s="77" t="str">
        <f>IF($A37="","",VLOOKUP($A37,'Annex 2 EHV charges'!$D:$O,3,0))</f>
        <v/>
      </c>
      <c r="D37" s="76" t="str">
        <f>IF($A37="","",VLOOKUP($A37,'Annex 2 EHV charges'!$D:$O,4,0))</f>
        <v/>
      </c>
      <c r="E37" s="78" t="str">
        <f>IFERROR(IF(VLOOKUP($A37,'Annex 2 EHV charges'!$D:$O,9,FALSE)=0,"",VLOOKUP($A37,'Annex 2 EHV charges'!$D:$O,9,FALSE)),"")</f>
        <v/>
      </c>
      <c r="F37" s="79" t="str">
        <f>IFERROR(IF(VLOOKUP($A37,'Annex 2 EHV charges'!$D:$O,10,FALSE)=0,"",VLOOKUP($A37,'Annex 2 EHV charges'!$D:$O,10,FALSE)),"")</f>
        <v/>
      </c>
      <c r="G37" s="80" t="str">
        <f>IFERROR(IF(VLOOKUP($A37,'Annex 2 EHV charges'!$D:$O,11,FALSE)=0,"",VLOOKUP($A37,'Annex 2 EHV charges'!$D:$O,11,FALSE)),"")</f>
        <v/>
      </c>
      <c r="H37" s="80" t="str">
        <f>IFERROR(IF(VLOOKUP($A37,'Annex 2 EHV charges'!$D:$O,12,FALSE)=0,"",VLOOKUP($A37,'Annex 2 EHV charges'!$D:$O,12,FALSE)),"")</f>
        <v/>
      </c>
    </row>
    <row r="38" spans="1:8" x14ac:dyDescent="0.2">
      <c r="A38" s="77" t="str">
        <f t="array" ref="A38">IFERROR(INDEX('Annex 2 EHV charges'!$D$11:$D$11, MATCH(0, IF(ISBLANK('Annex 2 EHV charges'!$D$11:$D$11),1, COUNTIF(A$4:$A37, 'Annex 2 EHV charges'!$D$11:$D$11)), 0)),"")</f>
        <v/>
      </c>
      <c r="B38" s="76" t="str">
        <f>IF($A38="","",VLOOKUP($A38,'Annex 2 EHV charges'!$D:$O,2,0))</f>
        <v/>
      </c>
      <c r="C38" s="77" t="str">
        <f>IF($A38="","",VLOOKUP($A38,'Annex 2 EHV charges'!$D:$O,3,0))</f>
        <v/>
      </c>
      <c r="D38" s="76" t="str">
        <f>IF($A38="","",VLOOKUP($A38,'Annex 2 EHV charges'!$D:$O,4,0))</f>
        <v/>
      </c>
      <c r="E38" s="78" t="str">
        <f>IFERROR(IF(VLOOKUP($A38,'Annex 2 EHV charges'!$D:$O,9,FALSE)=0,"",VLOOKUP($A38,'Annex 2 EHV charges'!$D:$O,9,FALSE)),"")</f>
        <v/>
      </c>
      <c r="F38" s="79" t="str">
        <f>IFERROR(IF(VLOOKUP($A38,'Annex 2 EHV charges'!$D:$O,10,FALSE)=0,"",VLOOKUP($A38,'Annex 2 EHV charges'!$D:$O,10,FALSE)),"")</f>
        <v/>
      </c>
      <c r="G38" s="80" t="str">
        <f>IFERROR(IF(VLOOKUP($A38,'Annex 2 EHV charges'!$D:$O,11,FALSE)=0,"",VLOOKUP($A38,'Annex 2 EHV charges'!$D:$O,11,FALSE)),"")</f>
        <v/>
      </c>
      <c r="H38" s="80" t="str">
        <f>IFERROR(IF(VLOOKUP($A38,'Annex 2 EHV charges'!$D:$O,12,FALSE)=0,"",VLOOKUP($A38,'Annex 2 EHV charges'!$D:$O,12,FALSE)),"")</f>
        <v/>
      </c>
    </row>
    <row r="39" spans="1:8" x14ac:dyDescent="0.2">
      <c r="A39" s="77" t="str">
        <f t="array" ref="A39">IFERROR(INDEX('Annex 2 EHV charges'!$D$11:$D$11, MATCH(0, IF(ISBLANK('Annex 2 EHV charges'!$D$11:$D$11),1, COUNTIF(A$4:$A38, 'Annex 2 EHV charges'!$D$11:$D$11)), 0)),"")</f>
        <v/>
      </c>
      <c r="B39" s="76" t="str">
        <f>IF($A39="","",VLOOKUP($A39,'Annex 2 EHV charges'!$D:$O,2,0))</f>
        <v/>
      </c>
      <c r="C39" s="77" t="str">
        <f>IF($A39="","",VLOOKUP($A39,'Annex 2 EHV charges'!$D:$O,3,0))</f>
        <v/>
      </c>
      <c r="D39" s="76" t="str">
        <f>IF($A39="","",VLOOKUP($A39,'Annex 2 EHV charges'!$D:$O,4,0))</f>
        <v/>
      </c>
      <c r="E39" s="78" t="str">
        <f>IFERROR(IF(VLOOKUP($A39,'Annex 2 EHV charges'!$D:$O,9,FALSE)=0,"",VLOOKUP($A39,'Annex 2 EHV charges'!$D:$O,9,FALSE)),"")</f>
        <v/>
      </c>
      <c r="F39" s="79" t="str">
        <f>IFERROR(IF(VLOOKUP($A39,'Annex 2 EHV charges'!$D:$O,10,FALSE)=0,"",VLOOKUP($A39,'Annex 2 EHV charges'!$D:$O,10,FALSE)),"")</f>
        <v/>
      </c>
      <c r="G39" s="80" t="str">
        <f>IFERROR(IF(VLOOKUP($A39,'Annex 2 EHV charges'!$D:$O,11,FALSE)=0,"",VLOOKUP($A39,'Annex 2 EHV charges'!$D:$O,11,FALSE)),"")</f>
        <v/>
      </c>
      <c r="H39" s="80" t="str">
        <f>IFERROR(IF(VLOOKUP($A39,'Annex 2 EHV charges'!$D:$O,12,FALSE)=0,"",VLOOKUP($A39,'Annex 2 EHV charges'!$D:$O,12,FALSE)),"")</f>
        <v/>
      </c>
    </row>
    <row r="40" spans="1:8" x14ac:dyDescent="0.2">
      <c r="A40" s="77" t="str">
        <f t="array" ref="A40">IFERROR(INDEX('Annex 2 EHV charges'!$D$11:$D$11, MATCH(0, IF(ISBLANK('Annex 2 EHV charges'!$D$11:$D$11),1, COUNTIF(A$4:$A39, 'Annex 2 EHV charges'!$D$11:$D$11)), 0)),"")</f>
        <v/>
      </c>
      <c r="B40" s="76" t="str">
        <f>IF($A40="","",VLOOKUP($A40,'Annex 2 EHV charges'!$D:$O,2,0))</f>
        <v/>
      </c>
      <c r="C40" s="77" t="str">
        <f>IF($A40="","",VLOOKUP($A40,'Annex 2 EHV charges'!$D:$O,3,0))</f>
        <v/>
      </c>
      <c r="D40" s="76" t="str">
        <f>IF($A40="","",VLOOKUP($A40,'Annex 2 EHV charges'!$D:$O,4,0))</f>
        <v/>
      </c>
      <c r="E40" s="78" t="str">
        <f>IFERROR(IF(VLOOKUP($A40,'Annex 2 EHV charges'!$D:$O,9,FALSE)=0,"",VLOOKUP($A40,'Annex 2 EHV charges'!$D:$O,9,FALSE)),"")</f>
        <v/>
      </c>
      <c r="F40" s="79" t="str">
        <f>IFERROR(IF(VLOOKUP($A40,'Annex 2 EHV charges'!$D:$O,10,FALSE)=0,"",VLOOKUP($A40,'Annex 2 EHV charges'!$D:$O,10,FALSE)),"")</f>
        <v/>
      </c>
      <c r="G40" s="80" t="str">
        <f>IFERROR(IF(VLOOKUP($A40,'Annex 2 EHV charges'!$D:$O,11,FALSE)=0,"",VLOOKUP($A40,'Annex 2 EHV charges'!$D:$O,11,FALSE)),"")</f>
        <v/>
      </c>
      <c r="H40" s="80" t="str">
        <f>IFERROR(IF(VLOOKUP($A40,'Annex 2 EHV charges'!$D:$O,12,FALSE)=0,"",VLOOKUP($A40,'Annex 2 EHV charges'!$D:$O,12,FALSE)),"")</f>
        <v/>
      </c>
    </row>
    <row r="41" spans="1:8" x14ac:dyDescent="0.2">
      <c r="A41" s="77" t="str">
        <f t="array" ref="A41">IFERROR(INDEX('Annex 2 EHV charges'!$D$11:$D$11, MATCH(0, IF(ISBLANK('Annex 2 EHV charges'!$D$11:$D$11),1, COUNTIF(A$4:$A40, 'Annex 2 EHV charges'!$D$11:$D$11)), 0)),"")</f>
        <v/>
      </c>
      <c r="B41" s="76" t="str">
        <f>IF($A41="","",VLOOKUP($A41,'Annex 2 EHV charges'!$D:$O,2,0))</f>
        <v/>
      </c>
      <c r="C41" s="77" t="str">
        <f>IF($A41="","",VLOOKUP($A41,'Annex 2 EHV charges'!$D:$O,3,0))</f>
        <v/>
      </c>
      <c r="D41" s="76" t="str">
        <f>IF($A41="","",VLOOKUP($A41,'Annex 2 EHV charges'!$D:$O,4,0))</f>
        <v/>
      </c>
      <c r="E41" s="78" t="str">
        <f>IFERROR(IF(VLOOKUP($A41,'Annex 2 EHV charges'!$D:$O,9,FALSE)=0,"",VLOOKUP($A41,'Annex 2 EHV charges'!$D:$O,9,FALSE)),"")</f>
        <v/>
      </c>
      <c r="F41" s="79" t="str">
        <f>IFERROR(IF(VLOOKUP($A41,'Annex 2 EHV charges'!$D:$O,10,FALSE)=0,"",VLOOKUP($A41,'Annex 2 EHV charges'!$D:$O,10,FALSE)),"")</f>
        <v/>
      </c>
      <c r="G41" s="80" t="str">
        <f>IFERROR(IF(VLOOKUP($A41,'Annex 2 EHV charges'!$D:$O,11,FALSE)=0,"",VLOOKUP($A41,'Annex 2 EHV charges'!$D:$O,11,FALSE)),"")</f>
        <v/>
      </c>
      <c r="H41" s="80" t="str">
        <f>IFERROR(IF(VLOOKUP($A41,'Annex 2 EHV charges'!$D:$O,12,FALSE)=0,"",VLOOKUP($A41,'Annex 2 EHV charges'!$D:$O,12,FALSE)),"")</f>
        <v/>
      </c>
    </row>
    <row r="42" spans="1:8" x14ac:dyDescent="0.2">
      <c r="A42" s="77" t="str">
        <f t="array" ref="A42">IFERROR(INDEX('Annex 2 EHV charges'!$D$11:$D$11, MATCH(0, IF(ISBLANK('Annex 2 EHV charges'!$D$11:$D$11),1, COUNTIF(A$4:$A41, 'Annex 2 EHV charges'!$D$11:$D$11)), 0)),"")</f>
        <v/>
      </c>
      <c r="B42" s="76" t="str">
        <f>IF($A42="","",VLOOKUP($A42,'Annex 2 EHV charges'!$D:$O,2,0))</f>
        <v/>
      </c>
      <c r="C42" s="77" t="str">
        <f>IF($A42="","",VLOOKUP($A42,'Annex 2 EHV charges'!$D:$O,3,0))</f>
        <v/>
      </c>
      <c r="D42" s="76" t="str">
        <f>IF($A42="","",VLOOKUP($A42,'Annex 2 EHV charges'!$D:$O,4,0))</f>
        <v/>
      </c>
      <c r="E42" s="78" t="str">
        <f>IFERROR(IF(VLOOKUP($A42,'Annex 2 EHV charges'!$D:$O,9,FALSE)=0,"",VLOOKUP($A42,'Annex 2 EHV charges'!$D:$O,9,FALSE)),"")</f>
        <v/>
      </c>
      <c r="F42" s="79" t="str">
        <f>IFERROR(IF(VLOOKUP($A42,'Annex 2 EHV charges'!$D:$O,10,FALSE)=0,"",VLOOKUP($A42,'Annex 2 EHV charges'!$D:$O,10,FALSE)),"")</f>
        <v/>
      </c>
      <c r="G42" s="80" t="str">
        <f>IFERROR(IF(VLOOKUP($A42,'Annex 2 EHV charges'!$D:$O,11,FALSE)=0,"",VLOOKUP($A42,'Annex 2 EHV charges'!$D:$O,11,FALSE)),"")</f>
        <v/>
      </c>
      <c r="H42" s="80" t="str">
        <f>IFERROR(IF(VLOOKUP($A42,'Annex 2 EHV charges'!$D:$O,12,FALSE)=0,"",VLOOKUP($A42,'Annex 2 EHV charges'!$D:$O,12,FALSE)),"")</f>
        <v/>
      </c>
    </row>
    <row r="43" spans="1:8" x14ac:dyDescent="0.2">
      <c r="A43" s="77" t="str">
        <f t="array" ref="A43">IFERROR(INDEX('Annex 2 EHV charges'!$D$11:$D$11, MATCH(0, IF(ISBLANK('Annex 2 EHV charges'!$D$11:$D$11),1, COUNTIF(A$4:$A42, 'Annex 2 EHV charges'!$D$11:$D$11)), 0)),"")</f>
        <v/>
      </c>
      <c r="B43" s="76" t="str">
        <f>IF($A43="","",VLOOKUP($A43,'Annex 2 EHV charges'!$D:$O,2,0))</f>
        <v/>
      </c>
      <c r="C43" s="77" t="str">
        <f>IF($A43="","",VLOOKUP($A43,'Annex 2 EHV charges'!$D:$O,3,0))</f>
        <v/>
      </c>
      <c r="D43" s="76" t="str">
        <f>IF($A43="","",VLOOKUP($A43,'Annex 2 EHV charges'!$D:$O,4,0))</f>
        <v/>
      </c>
      <c r="E43" s="78" t="str">
        <f>IFERROR(IF(VLOOKUP($A43,'Annex 2 EHV charges'!$D:$O,9,FALSE)=0,"",VLOOKUP($A43,'Annex 2 EHV charges'!$D:$O,9,FALSE)),"")</f>
        <v/>
      </c>
      <c r="F43" s="79" t="str">
        <f>IFERROR(IF(VLOOKUP($A43,'Annex 2 EHV charges'!$D:$O,10,FALSE)=0,"",VLOOKUP($A43,'Annex 2 EHV charges'!$D:$O,10,FALSE)),"")</f>
        <v/>
      </c>
      <c r="G43" s="80" t="str">
        <f>IFERROR(IF(VLOOKUP($A43,'Annex 2 EHV charges'!$D:$O,11,FALSE)=0,"",VLOOKUP($A43,'Annex 2 EHV charges'!$D:$O,11,FALSE)),"")</f>
        <v/>
      </c>
      <c r="H43" s="80" t="str">
        <f>IFERROR(IF(VLOOKUP($A43,'Annex 2 EHV charges'!$D:$O,12,FALSE)=0,"",VLOOKUP($A43,'Annex 2 EHV charges'!$D:$O,12,FALSE)),"")</f>
        <v/>
      </c>
    </row>
    <row r="44" spans="1:8" x14ac:dyDescent="0.2">
      <c r="A44" s="77" t="str">
        <f t="array" ref="A44">IFERROR(INDEX('Annex 2 EHV charges'!$D$11:$D$11, MATCH(0, IF(ISBLANK('Annex 2 EHV charges'!$D$11:$D$11),1, COUNTIF(A$4:$A43, 'Annex 2 EHV charges'!$D$11:$D$11)), 0)),"")</f>
        <v/>
      </c>
      <c r="B44" s="76" t="str">
        <f>IF($A44="","",VLOOKUP($A44,'Annex 2 EHV charges'!$D:$O,2,0))</f>
        <v/>
      </c>
      <c r="C44" s="77" t="str">
        <f>IF($A44="","",VLOOKUP($A44,'Annex 2 EHV charges'!$D:$O,3,0))</f>
        <v/>
      </c>
      <c r="D44" s="76" t="str">
        <f>IF($A44="","",VLOOKUP($A44,'Annex 2 EHV charges'!$D:$O,4,0))</f>
        <v/>
      </c>
      <c r="E44" s="78" t="str">
        <f>IFERROR(IF(VLOOKUP($A44,'Annex 2 EHV charges'!$D:$O,9,FALSE)=0,"",VLOOKUP($A44,'Annex 2 EHV charges'!$D:$O,9,FALSE)),"")</f>
        <v/>
      </c>
      <c r="F44" s="79" t="str">
        <f>IFERROR(IF(VLOOKUP($A44,'Annex 2 EHV charges'!$D:$O,10,FALSE)=0,"",VLOOKUP($A44,'Annex 2 EHV charges'!$D:$O,10,FALSE)),"")</f>
        <v/>
      </c>
      <c r="G44" s="80" t="str">
        <f>IFERROR(IF(VLOOKUP($A44,'Annex 2 EHV charges'!$D:$O,11,FALSE)=0,"",VLOOKUP($A44,'Annex 2 EHV charges'!$D:$O,11,FALSE)),"")</f>
        <v/>
      </c>
      <c r="H44" s="80" t="str">
        <f>IFERROR(IF(VLOOKUP($A44,'Annex 2 EHV charges'!$D:$O,12,FALSE)=0,"",VLOOKUP($A44,'Annex 2 EHV charges'!$D:$O,12,FALSE)),"")</f>
        <v/>
      </c>
    </row>
    <row r="45" spans="1:8" x14ac:dyDescent="0.2">
      <c r="A45" s="77" t="str">
        <f t="array" ref="A45">IFERROR(INDEX('Annex 2 EHV charges'!$D$11:$D$11, MATCH(0, IF(ISBLANK('Annex 2 EHV charges'!$D$11:$D$11),1, COUNTIF(A$4:$A44, 'Annex 2 EHV charges'!$D$11:$D$11)), 0)),"")</f>
        <v/>
      </c>
      <c r="B45" s="76" t="str">
        <f>IF($A45="","",VLOOKUP($A45,'Annex 2 EHV charges'!$D:$O,2,0))</f>
        <v/>
      </c>
      <c r="C45" s="77" t="str">
        <f>IF($A45="","",VLOOKUP($A45,'Annex 2 EHV charges'!$D:$O,3,0))</f>
        <v/>
      </c>
      <c r="D45" s="76" t="str">
        <f>IF($A45="","",VLOOKUP($A45,'Annex 2 EHV charges'!$D:$O,4,0))</f>
        <v/>
      </c>
      <c r="E45" s="78" t="str">
        <f>IFERROR(IF(VLOOKUP($A45,'Annex 2 EHV charges'!$D:$O,9,FALSE)=0,"",VLOOKUP($A45,'Annex 2 EHV charges'!$D:$O,9,FALSE)),"")</f>
        <v/>
      </c>
      <c r="F45" s="79" t="str">
        <f>IFERROR(IF(VLOOKUP($A45,'Annex 2 EHV charges'!$D:$O,10,FALSE)=0,"",VLOOKUP($A45,'Annex 2 EHV charges'!$D:$O,10,FALSE)),"")</f>
        <v/>
      </c>
      <c r="G45" s="80" t="str">
        <f>IFERROR(IF(VLOOKUP($A45,'Annex 2 EHV charges'!$D:$O,11,FALSE)=0,"",VLOOKUP($A45,'Annex 2 EHV charges'!$D:$O,11,FALSE)),"")</f>
        <v/>
      </c>
      <c r="H45" s="80" t="str">
        <f>IFERROR(IF(VLOOKUP($A45,'Annex 2 EHV charges'!$D:$O,12,FALSE)=0,"",VLOOKUP($A45,'Annex 2 EHV charges'!$D:$O,12,FALSE)),"")</f>
        <v/>
      </c>
    </row>
    <row r="46" spans="1:8" x14ac:dyDescent="0.2">
      <c r="A46" s="77" t="str">
        <f t="array" ref="A46">IFERROR(INDEX('Annex 2 EHV charges'!$D$11:$D$11, MATCH(0, IF(ISBLANK('Annex 2 EHV charges'!$D$11:$D$11),1, COUNTIF(A$4:$A45, 'Annex 2 EHV charges'!$D$11:$D$11)), 0)),"")</f>
        <v/>
      </c>
      <c r="B46" s="76" t="str">
        <f>IF($A46="","",VLOOKUP($A46,'Annex 2 EHV charges'!$D:$O,2,0))</f>
        <v/>
      </c>
      <c r="C46" s="77" t="str">
        <f>IF($A46="","",VLOOKUP($A46,'Annex 2 EHV charges'!$D:$O,3,0))</f>
        <v/>
      </c>
      <c r="D46" s="76" t="str">
        <f>IF($A46="","",VLOOKUP($A46,'Annex 2 EHV charges'!$D:$O,4,0))</f>
        <v/>
      </c>
      <c r="E46" s="78" t="str">
        <f>IFERROR(IF(VLOOKUP($A46,'Annex 2 EHV charges'!$D:$O,9,FALSE)=0,"",VLOOKUP($A46,'Annex 2 EHV charges'!$D:$O,9,FALSE)),"")</f>
        <v/>
      </c>
      <c r="F46" s="79" t="str">
        <f>IFERROR(IF(VLOOKUP($A46,'Annex 2 EHV charges'!$D:$O,10,FALSE)=0,"",VLOOKUP($A46,'Annex 2 EHV charges'!$D:$O,10,FALSE)),"")</f>
        <v/>
      </c>
      <c r="G46" s="80" t="str">
        <f>IFERROR(IF(VLOOKUP($A46,'Annex 2 EHV charges'!$D:$O,11,FALSE)=0,"",VLOOKUP($A46,'Annex 2 EHV charges'!$D:$O,11,FALSE)),"")</f>
        <v/>
      </c>
      <c r="H46" s="80" t="str">
        <f>IFERROR(IF(VLOOKUP($A46,'Annex 2 EHV charges'!$D:$O,12,FALSE)=0,"",VLOOKUP($A46,'Annex 2 EHV charges'!$D:$O,12,FALSE)),"")</f>
        <v/>
      </c>
    </row>
    <row r="47" spans="1:8" x14ac:dyDescent="0.2">
      <c r="A47" s="77" t="str">
        <f t="array" ref="A47">IFERROR(INDEX('Annex 2 EHV charges'!$D$11:$D$11, MATCH(0, IF(ISBLANK('Annex 2 EHV charges'!$D$11:$D$11),1, COUNTIF(A$4:$A46, 'Annex 2 EHV charges'!$D$11:$D$11)), 0)),"")</f>
        <v/>
      </c>
      <c r="B47" s="76" t="str">
        <f>IF($A47="","",VLOOKUP($A47,'Annex 2 EHV charges'!$D:$O,2,0))</f>
        <v/>
      </c>
      <c r="C47" s="77" t="str">
        <f>IF($A47="","",VLOOKUP($A47,'Annex 2 EHV charges'!$D:$O,3,0))</f>
        <v/>
      </c>
      <c r="D47" s="76" t="str">
        <f>IF($A47="","",VLOOKUP($A47,'Annex 2 EHV charges'!$D:$O,4,0))</f>
        <v/>
      </c>
      <c r="E47" s="78" t="str">
        <f>IFERROR(IF(VLOOKUP($A47,'Annex 2 EHV charges'!$D:$O,9,FALSE)=0,"",VLOOKUP($A47,'Annex 2 EHV charges'!$D:$O,9,FALSE)),"")</f>
        <v/>
      </c>
      <c r="F47" s="79" t="str">
        <f>IFERROR(IF(VLOOKUP($A47,'Annex 2 EHV charges'!$D:$O,10,FALSE)=0,"",VLOOKUP($A47,'Annex 2 EHV charges'!$D:$O,10,FALSE)),"")</f>
        <v/>
      </c>
      <c r="G47" s="80" t="str">
        <f>IFERROR(IF(VLOOKUP($A47,'Annex 2 EHV charges'!$D:$O,11,FALSE)=0,"",VLOOKUP($A47,'Annex 2 EHV charges'!$D:$O,11,FALSE)),"")</f>
        <v/>
      </c>
      <c r="H47" s="80" t="str">
        <f>IFERROR(IF(VLOOKUP($A47,'Annex 2 EHV charges'!$D:$O,12,FALSE)=0,"",VLOOKUP($A47,'Annex 2 EHV charges'!$D:$O,12,FALSE)),"")</f>
        <v/>
      </c>
    </row>
    <row r="48" spans="1:8" x14ac:dyDescent="0.2">
      <c r="A48" s="77" t="str">
        <f t="array" ref="A48">IFERROR(INDEX('Annex 2 EHV charges'!$D$11:$D$11, MATCH(0, IF(ISBLANK('Annex 2 EHV charges'!$D$11:$D$11),1, COUNTIF(A$4:$A47, 'Annex 2 EHV charges'!$D$11:$D$11)), 0)),"")</f>
        <v/>
      </c>
      <c r="B48" s="76" t="str">
        <f>IF($A48="","",VLOOKUP($A48,'Annex 2 EHV charges'!$D:$O,2,0))</f>
        <v/>
      </c>
      <c r="C48" s="77" t="str">
        <f>IF($A48="","",VLOOKUP($A48,'Annex 2 EHV charges'!$D:$O,3,0))</f>
        <v/>
      </c>
      <c r="D48" s="76" t="str">
        <f>IF($A48="","",VLOOKUP($A48,'Annex 2 EHV charges'!$D:$O,4,0))</f>
        <v/>
      </c>
      <c r="E48" s="78" t="str">
        <f>IFERROR(IF(VLOOKUP($A48,'Annex 2 EHV charges'!$D:$O,9,FALSE)=0,"",VLOOKUP($A48,'Annex 2 EHV charges'!$D:$O,9,FALSE)),"")</f>
        <v/>
      </c>
      <c r="F48" s="79" t="str">
        <f>IFERROR(IF(VLOOKUP($A48,'Annex 2 EHV charges'!$D:$O,10,FALSE)=0,"",VLOOKUP($A48,'Annex 2 EHV charges'!$D:$O,10,FALSE)),"")</f>
        <v/>
      </c>
      <c r="G48" s="80" t="str">
        <f>IFERROR(IF(VLOOKUP($A48,'Annex 2 EHV charges'!$D:$O,11,FALSE)=0,"",VLOOKUP($A48,'Annex 2 EHV charges'!$D:$O,11,FALSE)),"")</f>
        <v/>
      </c>
      <c r="H48" s="80" t="str">
        <f>IFERROR(IF(VLOOKUP($A48,'Annex 2 EHV charges'!$D:$O,12,FALSE)=0,"",VLOOKUP($A48,'Annex 2 EHV charges'!$D:$O,12,FALSE)),"")</f>
        <v/>
      </c>
    </row>
    <row r="49" spans="1:8" x14ac:dyDescent="0.2">
      <c r="A49" s="77" t="str">
        <f t="array" ref="A49">IFERROR(INDEX('Annex 2 EHV charges'!$D$11:$D$11, MATCH(0, IF(ISBLANK('Annex 2 EHV charges'!$D$11:$D$11),1, COUNTIF(A$4:$A48, 'Annex 2 EHV charges'!$D$11:$D$11)), 0)),"")</f>
        <v/>
      </c>
      <c r="B49" s="76" t="str">
        <f>IF($A49="","",VLOOKUP($A49,'Annex 2 EHV charges'!$D:$O,2,0))</f>
        <v/>
      </c>
      <c r="C49" s="77" t="str">
        <f>IF($A49="","",VLOOKUP($A49,'Annex 2 EHV charges'!$D:$O,3,0))</f>
        <v/>
      </c>
      <c r="D49" s="76" t="str">
        <f>IF($A49="","",VLOOKUP($A49,'Annex 2 EHV charges'!$D:$O,4,0))</f>
        <v/>
      </c>
      <c r="E49" s="78" t="str">
        <f>IFERROR(IF(VLOOKUP($A49,'Annex 2 EHV charges'!$D:$O,9,FALSE)=0,"",VLOOKUP($A49,'Annex 2 EHV charges'!$D:$O,9,FALSE)),"")</f>
        <v/>
      </c>
      <c r="F49" s="79" t="str">
        <f>IFERROR(IF(VLOOKUP($A49,'Annex 2 EHV charges'!$D:$O,10,FALSE)=0,"",VLOOKUP($A49,'Annex 2 EHV charges'!$D:$O,10,FALSE)),"")</f>
        <v/>
      </c>
      <c r="G49" s="80" t="str">
        <f>IFERROR(IF(VLOOKUP($A49,'Annex 2 EHV charges'!$D:$O,11,FALSE)=0,"",VLOOKUP($A49,'Annex 2 EHV charges'!$D:$O,11,FALSE)),"")</f>
        <v/>
      </c>
      <c r="H49" s="80" t="str">
        <f>IFERROR(IF(VLOOKUP($A49,'Annex 2 EHV charges'!$D:$O,12,FALSE)=0,"",VLOOKUP($A49,'Annex 2 EHV charges'!$D:$O,12,FALSE)),"")</f>
        <v/>
      </c>
    </row>
    <row r="50" spans="1:8" x14ac:dyDescent="0.2">
      <c r="A50" s="77" t="str">
        <f t="array" ref="A50">IFERROR(INDEX('Annex 2 EHV charges'!$D$11:$D$11, MATCH(0, IF(ISBLANK('Annex 2 EHV charges'!$D$11:$D$11),1, COUNTIF(A$4:$A49, 'Annex 2 EHV charges'!$D$11:$D$11)), 0)),"")</f>
        <v/>
      </c>
      <c r="B50" s="76" t="str">
        <f>IF($A50="","",VLOOKUP($A50,'Annex 2 EHV charges'!$D:$O,2,0))</f>
        <v/>
      </c>
      <c r="C50" s="77" t="str">
        <f>IF($A50="","",VLOOKUP($A50,'Annex 2 EHV charges'!$D:$O,3,0))</f>
        <v/>
      </c>
      <c r="D50" s="76" t="str">
        <f>IF($A50="","",VLOOKUP($A50,'Annex 2 EHV charges'!$D:$O,4,0))</f>
        <v/>
      </c>
      <c r="E50" s="78" t="str">
        <f>IFERROR(IF(VLOOKUP($A50,'Annex 2 EHV charges'!$D:$O,9,FALSE)=0,"",VLOOKUP($A50,'Annex 2 EHV charges'!$D:$O,9,FALSE)),"")</f>
        <v/>
      </c>
      <c r="F50" s="79" t="str">
        <f>IFERROR(IF(VLOOKUP($A50,'Annex 2 EHV charges'!$D:$O,10,FALSE)=0,"",VLOOKUP($A50,'Annex 2 EHV charges'!$D:$O,10,FALSE)),"")</f>
        <v/>
      </c>
      <c r="G50" s="80" t="str">
        <f>IFERROR(IF(VLOOKUP($A50,'Annex 2 EHV charges'!$D:$O,11,FALSE)=0,"",VLOOKUP($A50,'Annex 2 EHV charges'!$D:$O,11,FALSE)),"")</f>
        <v/>
      </c>
      <c r="H50" s="80" t="str">
        <f>IFERROR(IF(VLOOKUP($A50,'Annex 2 EHV charges'!$D:$O,12,FALSE)=0,"",VLOOKUP($A50,'Annex 2 EHV charges'!$D:$O,12,FALSE)),"")</f>
        <v/>
      </c>
    </row>
    <row r="51" spans="1:8" x14ac:dyDescent="0.2">
      <c r="A51" s="77" t="str">
        <f t="array" ref="A51">IFERROR(INDEX('Annex 2 EHV charges'!$D$11:$D$11, MATCH(0, IF(ISBLANK('Annex 2 EHV charges'!$D$11:$D$11),1, COUNTIF(A$4:$A50, 'Annex 2 EHV charges'!$D$11:$D$11)), 0)),"")</f>
        <v/>
      </c>
      <c r="B51" s="76" t="str">
        <f>IF($A51="","",VLOOKUP($A51,'Annex 2 EHV charges'!$D:$O,2,0))</f>
        <v/>
      </c>
      <c r="C51" s="77" t="str">
        <f>IF($A51="","",VLOOKUP($A51,'Annex 2 EHV charges'!$D:$O,3,0))</f>
        <v/>
      </c>
      <c r="D51" s="76" t="str">
        <f>IF($A51="","",VLOOKUP($A51,'Annex 2 EHV charges'!$D:$O,4,0))</f>
        <v/>
      </c>
      <c r="E51" s="78" t="str">
        <f>IFERROR(IF(VLOOKUP($A51,'Annex 2 EHV charges'!$D:$O,9,FALSE)=0,"",VLOOKUP($A51,'Annex 2 EHV charges'!$D:$O,9,FALSE)),"")</f>
        <v/>
      </c>
      <c r="F51" s="79" t="str">
        <f>IFERROR(IF(VLOOKUP($A51,'Annex 2 EHV charges'!$D:$O,10,FALSE)=0,"",VLOOKUP($A51,'Annex 2 EHV charges'!$D:$O,10,FALSE)),"")</f>
        <v/>
      </c>
      <c r="G51" s="80" t="str">
        <f>IFERROR(IF(VLOOKUP($A51,'Annex 2 EHV charges'!$D:$O,11,FALSE)=0,"",VLOOKUP($A51,'Annex 2 EHV charges'!$D:$O,11,FALSE)),"")</f>
        <v/>
      </c>
      <c r="H51" s="80" t="str">
        <f>IFERROR(IF(VLOOKUP($A51,'Annex 2 EHV charges'!$D:$O,12,FALSE)=0,"",VLOOKUP($A51,'Annex 2 EHV charges'!$D:$O,12,FALSE)),"")</f>
        <v/>
      </c>
    </row>
    <row r="52" spans="1:8" x14ac:dyDescent="0.2">
      <c r="A52" s="77" t="str">
        <f t="array" ref="A52">IFERROR(INDEX('Annex 2 EHV charges'!$D$11:$D$11, MATCH(0, IF(ISBLANK('Annex 2 EHV charges'!$D$11:$D$11),1, COUNTIF(A$4:$A51, 'Annex 2 EHV charges'!$D$11:$D$11)), 0)),"")</f>
        <v/>
      </c>
      <c r="B52" s="76" t="str">
        <f>IF($A52="","",VLOOKUP($A52,'Annex 2 EHV charges'!$D:$O,2,0))</f>
        <v/>
      </c>
      <c r="C52" s="77" t="str">
        <f>IF($A52="","",VLOOKUP($A52,'Annex 2 EHV charges'!$D:$O,3,0))</f>
        <v/>
      </c>
      <c r="D52" s="76" t="str">
        <f>IF($A52="","",VLOOKUP($A52,'Annex 2 EHV charges'!$D:$O,4,0))</f>
        <v/>
      </c>
      <c r="E52" s="78" t="str">
        <f>IFERROR(IF(VLOOKUP($A52,'Annex 2 EHV charges'!$D:$O,9,FALSE)=0,"",VLOOKUP($A52,'Annex 2 EHV charges'!$D:$O,9,FALSE)),"")</f>
        <v/>
      </c>
      <c r="F52" s="79" t="str">
        <f>IFERROR(IF(VLOOKUP($A52,'Annex 2 EHV charges'!$D:$O,10,FALSE)=0,"",VLOOKUP($A52,'Annex 2 EHV charges'!$D:$O,10,FALSE)),"")</f>
        <v/>
      </c>
      <c r="G52" s="80" t="str">
        <f>IFERROR(IF(VLOOKUP($A52,'Annex 2 EHV charges'!$D:$O,11,FALSE)=0,"",VLOOKUP($A52,'Annex 2 EHV charges'!$D:$O,11,FALSE)),"")</f>
        <v/>
      </c>
      <c r="H52" s="80" t="str">
        <f>IFERROR(IF(VLOOKUP($A52,'Annex 2 EHV charges'!$D:$O,12,FALSE)=0,"",VLOOKUP($A52,'Annex 2 EHV charges'!$D:$O,12,FALSE)),"")</f>
        <v/>
      </c>
    </row>
    <row r="53" spans="1:8" x14ac:dyDescent="0.2">
      <c r="A53" s="77" t="str">
        <f t="array" ref="A53">IFERROR(INDEX('Annex 2 EHV charges'!$D$11:$D$11, MATCH(0, IF(ISBLANK('Annex 2 EHV charges'!$D$11:$D$11),1, COUNTIF(A$4:$A52, 'Annex 2 EHV charges'!$D$11:$D$11)), 0)),"")</f>
        <v/>
      </c>
      <c r="B53" s="76" t="str">
        <f>IF($A53="","",VLOOKUP($A53,'Annex 2 EHV charges'!$D:$O,2,0))</f>
        <v/>
      </c>
      <c r="C53" s="77" t="str">
        <f>IF($A53="","",VLOOKUP($A53,'Annex 2 EHV charges'!$D:$O,3,0))</f>
        <v/>
      </c>
      <c r="D53" s="76" t="str">
        <f>IF($A53="","",VLOOKUP($A53,'Annex 2 EHV charges'!$D:$O,4,0))</f>
        <v/>
      </c>
      <c r="E53" s="78" t="str">
        <f>IFERROR(IF(VLOOKUP($A53,'Annex 2 EHV charges'!$D:$O,9,FALSE)=0,"",VLOOKUP($A53,'Annex 2 EHV charges'!$D:$O,9,FALSE)),"")</f>
        <v/>
      </c>
      <c r="F53" s="79" t="str">
        <f>IFERROR(IF(VLOOKUP($A53,'Annex 2 EHV charges'!$D:$O,10,FALSE)=0,"",VLOOKUP($A53,'Annex 2 EHV charges'!$D:$O,10,FALSE)),"")</f>
        <v/>
      </c>
      <c r="G53" s="80" t="str">
        <f>IFERROR(IF(VLOOKUP($A53,'Annex 2 EHV charges'!$D:$O,11,FALSE)=0,"",VLOOKUP($A53,'Annex 2 EHV charges'!$D:$O,11,FALSE)),"")</f>
        <v/>
      </c>
      <c r="H53" s="80" t="str">
        <f>IFERROR(IF(VLOOKUP($A53,'Annex 2 EHV charges'!$D:$O,12,FALSE)=0,"",VLOOKUP($A53,'Annex 2 EHV charges'!$D:$O,12,FALSE)),"")</f>
        <v/>
      </c>
    </row>
    <row r="54" spans="1:8" x14ac:dyDescent="0.2">
      <c r="A54" s="77" t="str">
        <f t="array" ref="A54">IFERROR(INDEX('Annex 2 EHV charges'!$D$11:$D$11, MATCH(0, IF(ISBLANK('Annex 2 EHV charges'!$D$11:$D$11),1, COUNTIF(A$4:$A53, 'Annex 2 EHV charges'!$D$11:$D$11)), 0)),"")</f>
        <v/>
      </c>
      <c r="B54" s="76" t="str">
        <f>IF($A54="","",VLOOKUP($A54,'Annex 2 EHV charges'!$D:$O,2,0))</f>
        <v/>
      </c>
      <c r="C54" s="77" t="str">
        <f>IF($A54="","",VLOOKUP($A54,'Annex 2 EHV charges'!$D:$O,3,0))</f>
        <v/>
      </c>
      <c r="D54" s="76" t="str">
        <f>IF($A54="","",VLOOKUP($A54,'Annex 2 EHV charges'!$D:$O,4,0))</f>
        <v/>
      </c>
      <c r="E54" s="78" t="str">
        <f>IFERROR(IF(VLOOKUP($A54,'Annex 2 EHV charges'!$D:$O,9,FALSE)=0,"",VLOOKUP($A54,'Annex 2 EHV charges'!$D:$O,9,FALSE)),"")</f>
        <v/>
      </c>
      <c r="F54" s="79" t="str">
        <f>IFERROR(IF(VLOOKUP($A54,'Annex 2 EHV charges'!$D:$O,10,FALSE)=0,"",VLOOKUP($A54,'Annex 2 EHV charges'!$D:$O,10,FALSE)),"")</f>
        <v/>
      </c>
      <c r="G54" s="80" t="str">
        <f>IFERROR(IF(VLOOKUP($A54,'Annex 2 EHV charges'!$D:$O,11,FALSE)=0,"",VLOOKUP($A54,'Annex 2 EHV charges'!$D:$O,11,FALSE)),"")</f>
        <v/>
      </c>
      <c r="H54" s="80" t="str">
        <f>IFERROR(IF(VLOOKUP($A54,'Annex 2 EHV charges'!$D:$O,12,FALSE)=0,"",VLOOKUP($A54,'Annex 2 EHV charges'!$D:$O,12,FALSE)),"")</f>
        <v/>
      </c>
    </row>
    <row r="55" spans="1:8" x14ac:dyDescent="0.2">
      <c r="A55" s="77" t="str">
        <f t="array" ref="A55">IFERROR(INDEX('Annex 2 EHV charges'!$D$11:$D$11, MATCH(0, IF(ISBLANK('Annex 2 EHV charges'!$D$11:$D$11),1, COUNTIF(A$4:$A54, 'Annex 2 EHV charges'!$D$11:$D$11)), 0)),"")</f>
        <v/>
      </c>
      <c r="B55" s="76" t="str">
        <f>IF($A55="","",VLOOKUP($A55,'Annex 2 EHV charges'!$D:$O,2,0))</f>
        <v/>
      </c>
      <c r="C55" s="77" t="str">
        <f>IF($A55="","",VLOOKUP($A55,'Annex 2 EHV charges'!$D:$O,3,0))</f>
        <v/>
      </c>
      <c r="D55" s="76" t="str">
        <f>IF($A55="","",VLOOKUP($A55,'Annex 2 EHV charges'!$D:$O,4,0))</f>
        <v/>
      </c>
      <c r="E55" s="78" t="str">
        <f>IFERROR(IF(VLOOKUP($A55,'Annex 2 EHV charges'!$D:$O,9,FALSE)=0,"",VLOOKUP($A55,'Annex 2 EHV charges'!$D:$O,9,FALSE)),"")</f>
        <v/>
      </c>
      <c r="F55" s="79" t="str">
        <f>IFERROR(IF(VLOOKUP($A55,'Annex 2 EHV charges'!$D:$O,10,FALSE)=0,"",VLOOKUP($A55,'Annex 2 EHV charges'!$D:$O,10,FALSE)),"")</f>
        <v/>
      </c>
      <c r="G55" s="80" t="str">
        <f>IFERROR(IF(VLOOKUP($A55,'Annex 2 EHV charges'!$D:$O,11,FALSE)=0,"",VLOOKUP($A55,'Annex 2 EHV charges'!$D:$O,11,FALSE)),"")</f>
        <v/>
      </c>
      <c r="H55" s="80" t="str">
        <f>IFERROR(IF(VLOOKUP($A55,'Annex 2 EHV charges'!$D:$O,12,FALSE)=0,"",VLOOKUP($A55,'Annex 2 EHV charges'!$D:$O,12,FALSE)),"")</f>
        <v/>
      </c>
    </row>
    <row r="56" spans="1:8" x14ac:dyDescent="0.2">
      <c r="A56" s="77" t="str">
        <f t="array" ref="A56">IFERROR(INDEX('Annex 2 EHV charges'!$D$11:$D$11, MATCH(0, IF(ISBLANK('Annex 2 EHV charges'!$D$11:$D$11),1, COUNTIF(A$4:$A55, 'Annex 2 EHV charges'!$D$11:$D$11)), 0)),"")</f>
        <v/>
      </c>
      <c r="B56" s="76" t="str">
        <f>IF($A56="","",VLOOKUP($A56,'Annex 2 EHV charges'!$D:$O,2,0))</f>
        <v/>
      </c>
      <c r="C56" s="77" t="str">
        <f>IF($A56="","",VLOOKUP($A56,'Annex 2 EHV charges'!$D:$O,3,0))</f>
        <v/>
      </c>
      <c r="D56" s="76" t="str">
        <f>IF($A56="","",VLOOKUP($A56,'Annex 2 EHV charges'!$D:$O,4,0))</f>
        <v/>
      </c>
      <c r="E56" s="78" t="str">
        <f>IFERROR(IF(VLOOKUP($A56,'Annex 2 EHV charges'!$D:$O,9,FALSE)=0,"",VLOOKUP($A56,'Annex 2 EHV charges'!$D:$O,9,FALSE)),"")</f>
        <v/>
      </c>
      <c r="F56" s="79" t="str">
        <f>IFERROR(IF(VLOOKUP($A56,'Annex 2 EHV charges'!$D:$O,10,FALSE)=0,"",VLOOKUP($A56,'Annex 2 EHV charges'!$D:$O,10,FALSE)),"")</f>
        <v/>
      </c>
      <c r="G56" s="80" t="str">
        <f>IFERROR(IF(VLOOKUP($A56,'Annex 2 EHV charges'!$D:$O,11,FALSE)=0,"",VLOOKUP($A56,'Annex 2 EHV charges'!$D:$O,11,FALSE)),"")</f>
        <v/>
      </c>
      <c r="H56" s="80" t="str">
        <f>IFERROR(IF(VLOOKUP($A56,'Annex 2 EHV charges'!$D:$O,12,FALSE)=0,"",VLOOKUP($A56,'Annex 2 EHV charges'!$D:$O,12,FALSE)),"")</f>
        <v/>
      </c>
    </row>
    <row r="57" spans="1:8" x14ac:dyDescent="0.2">
      <c r="A57" s="77" t="str">
        <f t="array" ref="A57">IFERROR(INDEX('Annex 2 EHV charges'!$D$11:$D$11, MATCH(0, IF(ISBLANK('Annex 2 EHV charges'!$D$11:$D$11),1, COUNTIF(A$4:$A56, 'Annex 2 EHV charges'!$D$11:$D$11)), 0)),"")</f>
        <v/>
      </c>
      <c r="B57" s="76" t="str">
        <f>IF($A57="","",VLOOKUP($A57,'Annex 2 EHV charges'!$D:$O,2,0))</f>
        <v/>
      </c>
      <c r="C57" s="77" t="str">
        <f>IF($A57="","",VLOOKUP($A57,'Annex 2 EHV charges'!$D:$O,3,0))</f>
        <v/>
      </c>
      <c r="D57" s="76" t="str">
        <f>IF($A57="","",VLOOKUP($A57,'Annex 2 EHV charges'!$D:$O,4,0))</f>
        <v/>
      </c>
      <c r="E57" s="78" t="str">
        <f>IFERROR(IF(VLOOKUP($A57,'Annex 2 EHV charges'!$D:$O,9,FALSE)=0,"",VLOOKUP($A57,'Annex 2 EHV charges'!$D:$O,9,FALSE)),"")</f>
        <v/>
      </c>
      <c r="F57" s="79" t="str">
        <f>IFERROR(IF(VLOOKUP($A57,'Annex 2 EHV charges'!$D:$O,10,FALSE)=0,"",VLOOKUP($A57,'Annex 2 EHV charges'!$D:$O,10,FALSE)),"")</f>
        <v/>
      </c>
      <c r="G57" s="80" t="str">
        <f>IFERROR(IF(VLOOKUP($A57,'Annex 2 EHV charges'!$D:$O,11,FALSE)=0,"",VLOOKUP($A57,'Annex 2 EHV charges'!$D:$O,11,FALSE)),"")</f>
        <v/>
      </c>
      <c r="H57" s="80" t="str">
        <f>IFERROR(IF(VLOOKUP($A57,'Annex 2 EHV charges'!$D:$O,12,FALSE)=0,"",VLOOKUP($A57,'Annex 2 EHV charges'!$D:$O,12,FALSE)),"")</f>
        <v/>
      </c>
    </row>
    <row r="58" spans="1:8" x14ac:dyDescent="0.2">
      <c r="A58" s="77" t="str">
        <f t="array" ref="A58">IFERROR(INDEX('Annex 2 EHV charges'!$D$11:$D$11, MATCH(0, IF(ISBLANK('Annex 2 EHV charges'!$D$11:$D$11),1, COUNTIF(A$4:$A57, 'Annex 2 EHV charges'!$D$11:$D$11)), 0)),"")</f>
        <v/>
      </c>
      <c r="B58" s="76" t="str">
        <f>IF($A58="","",VLOOKUP($A58,'Annex 2 EHV charges'!$D:$O,2,0))</f>
        <v/>
      </c>
      <c r="C58" s="77" t="str">
        <f>IF($A58="","",VLOOKUP($A58,'Annex 2 EHV charges'!$D:$O,3,0))</f>
        <v/>
      </c>
      <c r="D58" s="76" t="str">
        <f>IF($A58="","",VLOOKUP($A58,'Annex 2 EHV charges'!$D:$O,4,0))</f>
        <v/>
      </c>
      <c r="E58" s="78" t="str">
        <f>IFERROR(IF(VLOOKUP($A58,'Annex 2 EHV charges'!$D:$O,9,FALSE)=0,"",VLOOKUP($A58,'Annex 2 EHV charges'!$D:$O,9,FALSE)),"")</f>
        <v/>
      </c>
      <c r="F58" s="79" t="str">
        <f>IFERROR(IF(VLOOKUP($A58,'Annex 2 EHV charges'!$D:$O,10,FALSE)=0,"",VLOOKUP($A58,'Annex 2 EHV charges'!$D:$O,10,FALSE)),"")</f>
        <v/>
      </c>
      <c r="G58" s="80" t="str">
        <f>IFERROR(IF(VLOOKUP($A58,'Annex 2 EHV charges'!$D:$O,11,FALSE)=0,"",VLOOKUP($A58,'Annex 2 EHV charges'!$D:$O,11,FALSE)),"")</f>
        <v/>
      </c>
      <c r="H58" s="80" t="str">
        <f>IFERROR(IF(VLOOKUP($A58,'Annex 2 EHV charges'!$D:$O,12,FALSE)=0,"",VLOOKUP($A58,'Annex 2 EHV charges'!$D:$O,12,FALSE)),"")</f>
        <v/>
      </c>
    </row>
    <row r="59" spans="1:8" x14ac:dyDescent="0.2">
      <c r="A59" s="77" t="str">
        <f t="array" ref="A59">IFERROR(INDEX('Annex 2 EHV charges'!$D$11:$D$11, MATCH(0, IF(ISBLANK('Annex 2 EHV charges'!$D$11:$D$11),1, COUNTIF(A$4:$A58, 'Annex 2 EHV charges'!$D$11:$D$11)), 0)),"")</f>
        <v/>
      </c>
      <c r="B59" s="76" t="str">
        <f>IF($A59="","",VLOOKUP($A59,'Annex 2 EHV charges'!$D:$O,2,0))</f>
        <v/>
      </c>
      <c r="C59" s="77" t="str">
        <f>IF($A59="","",VLOOKUP($A59,'Annex 2 EHV charges'!$D:$O,3,0))</f>
        <v/>
      </c>
      <c r="D59" s="76" t="str">
        <f>IF($A59="","",VLOOKUP($A59,'Annex 2 EHV charges'!$D:$O,4,0))</f>
        <v/>
      </c>
      <c r="E59" s="78" t="str">
        <f>IFERROR(IF(VLOOKUP($A59,'Annex 2 EHV charges'!$D:$O,9,FALSE)=0,"",VLOOKUP($A59,'Annex 2 EHV charges'!$D:$O,9,FALSE)),"")</f>
        <v/>
      </c>
      <c r="F59" s="79" t="str">
        <f>IFERROR(IF(VLOOKUP($A59,'Annex 2 EHV charges'!$D:$O,10,FALSE)=0,"",VLOOKUP($A59,'Annex 2 EHV charges'!$D:$O,10,FALSE)),"")</f>
        <v/>
      </c>
      <c r="G59" s="80" t="str">
        <f>IFERROR(IF(VLOOKUP($A59,'Annex 2 EHV charges'!$D:$O,11,FALSE)=0,"",VLOOKUP($A59,'Annex 2 EHV charges'!$D:$O,11,FALSE)),"")</f>
        <v/>
      </c>
      <c r="H59" s="80" t="str">
        <f>IFERROR(IF(VLOOKUP($A59,'Annex 2 EHV charges'!$D:$O,12,FALSE)=0,"",VLOOKUP($A59,'Annex 2 EHV charges'!$D:$O,12,FALSE)),"")</f>
        <v/>
      </c>
    </row>
    <row r="60" spans="1:8" x14ac:dyDescent="0.2">
      <c r="A60" s="77" t="str">
        <f t="array" ref="A60">IFERROR(INDEX('Annex 2 EHV charges'!$D$11:$D$11, MATCH(0, IF(ISBLANK('Annex 2 EHV charges'!$D$11:$D$11),1, COUNTIF(A$4:$A59, 'Annex 2 EHV charges'!$D$11:$D$11)), 0)),"")</f>
        <v/>
      </c>
      <c r="B60" s="76" t="str">
        <f>IF($A60="","",VLOOKUP($A60,'Annex 2 EHV charges'!$D:$O,2,0))</f>
        <v/>
      </c>
      <c r="C60" s="77" t="str">
        <f>IF($A60="","",VLOOKUP($A60,'Annex 2 EHV charges'!$D:$O,3,0))</f>
        <v/>
      </c>
      <c r="D60" s="76" t="str">
        <f>IF($A60="","",VLOOKUP($A60,'Annex 2 EHV charges'!$D:$O,4,0))</f>
        <v/>
      </c>
      <c r="E60" s="78" t="str">
        <f>IFERROR(IF(VLOOKUP($A60,'Annex 2 EHV charges'!$D:$O,9,FALSE)=0,"",VLOOKUP($A60,'Annex 2 EHV charges'!$D:$O,9,FALSE)),"")</f>
        <v/>
      </c>
      <c r="F60" s="79" t="str">
        <f>IFERROR(IF(VLOOKUP($A60,'Annex 2 EHV charges'!$D:$O,10,FALSE)=0,"",VLOOKUP($A60,'Annex 2 EHV charges'!$D:$O,10,FALSE)),"")</f>
        <v/>
      </c>
      <c r="G60" s="80" t="str">
        <f>IFERROR(IF(VLOOKUP($A60,'Annex 2 EHV charges'!$D:$O,11,FALSE)=0,"",VLOOKUP($A60,'Annex 2 EHV charges'!$D:$O,11,FALSE)),"")</f>
        <v/>
      </c>
      <c r="H60" s="80" t="str">
        <f>IFERROR(IF(VLOOKUP($A60,'Annex 2 EHV charges'!$D:$O,12,FALSE)=0,"",VLOOKUP($A60,'Annex 2 EHV charges'!$D:$O,12,FALSE)),"")</f>
        <v/>
      </c>
    </row>
    <row r="61" spans="1:8" x14ac:dyDescent="0.2">
      <c r="A61" s="77" t="str">
        <f t="array" ref="A61">IFERROR(INDEX('Annex 2 EHV charges'!$D$11:$D$11, MATCH(0, IF(ISBLANK('Annex 2 EHV charges'!$D$11:$D$11),1, COUNTIF(A$4:$A60, 'Annex 2 EHV charges'!$D$11:$D$11)), 0)),"")</f>
        <v/>
      </c>
      <c r="B61" s="76" t="str">
        <f>IF($A61="","",VLOOKUP($A61,'Annex 2 EHV charges'!$D:$O,2,0))</f>
        <v/>
      </c>
      <c r="C61" s="77" t="str">
        <f>IF($A61="","",VLOOKUP($A61,'Annex 2 EHV charges'!$D:$O,3,0))</f>
        <v/>
      </c>
      <c r="D61" s="76" t="str">
        <f>IF($A61="","",VLOOKUP($A61,'Annex 2 EHV charges'!$D:$O,4,0))</f>
        <v/>
      </c>
      <c r="E61" s="78" t="str">
        <f>IFERROR(IF(VLOOKUP($A61,'Annex 2 EHV charges'!$D:$O,9,FALSE)=0,"",VLOOKUP($A61,'Annex 2 EHV charges'!$D:$O,9,FALSE)),"")</f>
        <v/>
      </c>
      <c r="F61" s="79" t="str">
        <f>IFERROR(IF(VLOOKUP($A61,'Annex 2 EHV charges'!$D:$O,10,FALSE)=0,"",VLOOKUP($A61,'Annex 2 EHV charges'!$D:$O,10,FALSE)),"")</f>
        <v/>
      </c>
      <c r="G61" s="80" t="str">
        <f>IFERROR(IF(VLOOKUP($A61,'Annex 2 EHV charges'!$D:$O,11,FALSE)=0,"",VLOOKUP($A61,'Annex 2 EHV charges'!$D:$O,11,FALSE)),"")</f>
        <v/>
      </c>
      <c r="H61" s="80" t="str">
        <f>IFERROR(IF(VLOOKUP($A61,'Annex 2 EHV charges'!$D:$O,12,FALSE)=0,"",VLOOKUP($A61,'Annex 2 EHV charges'!$D:$O,12,FALSE)),"")</f>
        <v/>
      </c>
    </row>
    <row r="62" spans="1:8" x14ac:dyDescent="0.2">
      <c r="A62" s="77" t="str">
        <f t="array" ref="A62">IFERROR(INDEX('Annex 2 EHV charges'!$D$11:$D$11, MATCH(0, IF(ISBLANK('Annex 2 EHV charges'!$D$11:$D$11),1, COUNTIF(A$4:$A61, 'Annex 2 EHV charges'!$D$11:$D$11)), 0)),"")</f>
        <v/>
      </c>
      <c r="B62" s="76" t="str">
        <f>IF($A62="","",VLOOKUP($A62,'Annex 2 EHV charges'!$D:$O,2,0))</f>
        <v/>
      </c>
      <c r="C62" s="77" t="str">
        <f>IF($A62="","",VLOOKUP($A62,'Annex 2 EHV charges'!$D:$O,3,0))</f>
        <v/>
      </c>
      <c r="D62" s="76" t="str">
        <f>IF($A62="","",VLOOKUP($A62,'Annex 2 EHV charges'!$D:$O,4,0))</f>
        <v/>
      </c>
      <c r="E62" s="78" t="str">
        <f>IFERROR(IF(VLOOKUP($A62,'Annex 2 EHV charges'!$D:$O,9,FALSE)=0,"",VLOOKUP($A62,'Annex 2 EHV charges'!$D:$O,9,FALSE)),"")</f>
        <v/>
      </c>
      <c r="F62" s="79" t="str">
        <f>IFERROR(IF(VLOOKUP($A62,'Annex 2 EHV charges'!$D:$O,10,FALSE)=0,"",VLOOKUP($A62,'Annex 2 EHV charges'!$D:$O,10,FALSE)),"")</f>
        <v/>
      </c>
      <c r="G62" s="80" t="str">
        <f>IFERROR(IF(VLOOKUP($A62,'Annex 2 EHV charges'!$D:$O,11,FALSE)=0,"",VLOOKUP($A62,'Annex 2 EHV charges'!$D:$O,11,FALSE)),"")</f>
        <v/>
      </c>
      <c r="H62" s="80" t="str">
        <f>IFERROR(IF(VLOOKUP($A62,'Annex 2 EHV charges'!$D:$O,12,FALSE)=0,"",VLOOKUP($A62,'Annex 2 EHV charges'!$D:$O,12,FALSE)),"")</f>
        <v/>
      </c>
    </row>
    <row r="63" spans="1:8" x14ac:dyDescent="0.2">
      <c r="A63" s="77" t="str">
        <f t="array" ref="A63">IFERROR(INDEX('Annex 2 EHV charges'!$D$11:$D$11, MATCH(0, IF(ISBLANK('Annex 2 EHV charges'!$D$11:$D$11),1, COUNTIF(A$4:$A62, 'Annex 2 EHV charges'!$D$11:$D$11)), 0)),"")</f>
        <v/>
      </c>
      <c r="B63" s="76" t="str">
        <f>IF($A63="","",VLOOKUP($A63,'Annex 2 EHV charges'!$D:$O,2,0))</f>
        <v/>
      </c>
      <c r="C63" s="77" t="str">
        <f>IF($A63="","",VLOOKUP($A63,'Annex 2 EHV charges'!$D:$O,3,0))</f>
        <v/>
      </c>
      <c r="D63" s="76" t="str">
        <f>IF($A63="","",VLOOKUP($A63,'Annex 2 EHV charges'!$D:$O,4,0))</f>
        <v/>
      </c>
      <c r="E63" s="78" t="str">
        <f>IFERROR(IF(VLOOKUP($A63,'Annex 2 EHV charges'!$D:$O,9,FALSE)=0,"",VLOOKUP($A63,'Annex 2 EHV charges'!$D:$O,9,FALSE)),"")</f>
        <v/>
      </c>
      <c r="F63" s="79" t="str">
        <f>IFERROR(IF(VLOOKUP($A63,'Annex 2 EHV charges'!$D:$O,10,FALSE)=0,"",VLOOKUP($A63,'Annex 2 EHV charges'!$D:$O,10,FALSE)),"")</f>
        <v/>
      </c>
      <c r="G63" s="80" t="str">
        <f>IFERROR(IF(VLOOKUP($A63,'Annex 2 EHV charges'!$D:$O,11,FALSE)=0,"",VLOOKUP($A63,'Annex 2 EHV charges'!$D:$O,11,FALSE)),"")</f>
        <v/>
      </c>
      <c r="H63" s="80" t="str">
        <f>IFERROR(IF(VLOOKUP($A63,'Annex 2 EHV charges'!$D:$O,12,FALSE)=0,"",VLOOKUP($A63,'Annex 2 EHV charges'!$D:$O,12,FALSE)),"")</f>
        <v/>
      </c>
    </row>
    <row r="64" spans="1:8" x14ac:dyDescent="0.2">
      <c r="A64" s="77" t="str">
        <f t="array" ref="A64">IFERROR(INDEX('Annex 2 EHV charges'!$D$11:$D$11, MATCH(0, IF(ISBLANK('Annex 2 EHV charges'!$D$11:$D$11),1, COUNTIF(A$4:$A63, 'Annex 2 EHV charges'!$D$11:$D$11)), 0)),"")</f>
        <v/>
      </c>
      <c r="B64" s="76" t="str">
        <f>IF($A64="","",VLOOKUP($A64,'Annex 2 EHV charges'!$D:$O,2,0))</f>
        <v/>
      </c>
      <c r="C64" s="77" t="str">
        <f>IF($A64="","",VLOOKUP($A64,'Annex 2 EHV charges'!$D:$O,3,0))</f>
        <v/>
      </c>
      <c r="D64" s="76" t="str">
        <f>IF($A64="","",VLOOKUP($A64,'Annex 2 EHV charges'!$D:$O,4,0))</f>
        <v/>
      </c>
      <c r="E64" s="78" t="str">
        <f>IFERROR(IF(VLOOKUP($A64,'Annex 2 EHV charges'!$D:$O,9,FALSE)=0,"",VLOOKUP($A64,'Annex 2 EHV charges'!$D:$O,9,FALSE)),"")</f>
        <v/>
      </c>
      <c r="F64" s="79" t="str">
        <f>IFERROR(IF(VLOOKUP($A64,'Annex 2 EHV charges'!$D:$O,10,FALSE)=0,"",VLOOKUP($A64,'Annex 2 EHV charges'!$D:$O,10,FALSE)),"")</f>
        <v/>
      </c>
      <c r="G64" s="80" t="str">
        <f>IFERROR(IF(VLOOKUP($A64,'Annex 2 EHV charges'!$D:$O,11,FALSE)=0,"",VLOOKUP($A64,'Annex 2 EHV charges'!$D:$O,11,FALSE)),"")</f>
        <v/>
      </c>
      <c r="H64" s="80" t="str">
        <f>IFERROR(IF(VLOOKUP($A64,'Annex 2 EHV charges'!$D:$O,12,FALSE)=0,"",VLOOKUP($A64,'Annex 2 EHV charges'!$D:$O,12,FALSE)),"")</f>
        <v/>
      </c>
    </row>
    <row r="65" spans="1:8" x14ac:dyDescent="0.2">
      <c r="A65" s="77" t="str">
        <f t="array" ref="A65">IFERROR(INDEX('Annex 2 EHV charges'!$D$11:$D$11, MATCH(0, IF(ISBLANK('Annex 2 EHV charges'!$D$11:$D$11),1, COUNTIF(A$4:$A64, 'Annex 2 EHV charges'!$D$11:$D$11)), 0)),"")</f>
        <v/>
      </c>
      <c r="B65" s="76" t="str">
        <f>IF($A65="","",VLOOKUP($A65,'Annex 2 EHV charges'!$D:$O,2,0))</f>
        <v/>
      </c>
      <c r="C65" s="77" t="str">
        <f>IF($A65="","",VLOOKUP($A65,'Annex 2 EHV charges'!$D:$O,3,0))</f>
        <v/>
      </c>
      <c r="D65" s="76" t="str">
        <f>IF($A65="","",VLOOKUP($A65,'Annex 2 EHV charges'!$D:$O,4,0))</f>
        <v/>
      </c>
      <c r="E65" s="78" t="str">
        <f>IFERROR(IF(VLOOKUP($A65,'Annex 2 EHV charges'!$D:$O,9,FALSE)=0,"",VLOOKUP($A65,'Annex 2 EHV charges'!$D:$O,9,FALSE)),"")</f>
        <v/>
      </c>
      <c r="F65" s="79" t="str">
        <f>IFERROR(IF(VLOOKUP($A65,'Annex 2 EHV charges'!$D:$O,10,FALSE)=0,"",VLOOKUP($A65,'Annex 2 EHV charges'!$D:$O,10,FALSE)),"")</f>
        <v/>
      </c>
      <c r="G65" s="80" t="str">
        <f>IFERROR(IF(VLOOKUP($A65,'Annex 2 EHV charges'!$D:$O,11,FALSE)=0,"",VLOOKUP($A65,'Annex 2 EHV charges'!$D:$O,11,FALSE)),"")</f>
        <v/>
      </c>
      <c r="H65" s="80" t="str">
        <f>IFERROR(IF(VLOOKUP($A65,'Annex 2 EHV charges'!$D:$O,12,FALSE)=0,"",VLOOKUP($A65,'Annex 2 EHV charges'!$D:$O,12,FALSE)),"")</f>
        <v/>
      </c>
    </row>
    <row r="66" spans="1:8" x14ac:dyDescent="0.2">
      <c r="A66" s="77" t="str">
        <f t="array" ref="A66">IFERROR(INDEX('Annex 2 EHV charges'!$D$11:$D$11, MATCH(0, IF(ISBLANK('Annex 2 EHV charges'!$D$11:$D$11),1, COUNTIF(A$4:$A65, 'Annex 2 EHV charges'!$D$11:$D$11)), 0)),"")</f>
        <v/>
      </c>
      <c r="B66" s="76" t="str">
        <f>IF($A66="","",VLOOKUP($A66,'Annex 2 EHV charges'!$D:$O,2,0))</f>
        <v/>
      </c>
      <c r="C66" s="77" t="str">
        <f>IF($A66="","",VLOOKUP($A66,'Annex 2 EHV charges'!$D:$O,3,0))</f>
        <v/>
      </c>
      <c r="D66" s="76" t="str">
        <f>IF($A66="","",VLOOKUP($A66,'Annex 2 EHV charges'!$D:$O,4,0))</f>
        <v/>
      </c>
      <c r="E66" s="78" t="str">
        <f>IFERROR(IF(VLOOKUP($A66,'Annex 2 EHV charges'!$D:$O,9,FALSE)=0,"",VLOOKUP($A66,'Annex 2 EHV charges'!$D:$O,9,FALSE)),"")</f>
        <v/>
      </c>
      <c r="F66" s="79" t="str">
        <f>IFERROR(IF(VLOOKUP($A66,'Annex 2 EHV charges'!$D:$O,10,FALSE)=0,"",VLOOKUP($A66,'Annex 2 EHV charges'!$D:$O,10,FALSE)),"")</f>
        <v/>
      </c>
      <c r="G66" s="80" t="str">
        <f>IFERROR(IF(VLOOKUP($A66,'Annex 2 EHV charges'!$D:$O,11,FALSE)=0,"",VLOOKUP($A66,'Annex 2 EHV charges'!$D:$O,11,FALSE)),"")</f>
        <v/>
      </c>
      <c r="H66" s="80" t="str">
        <f>IFERROR(IF(VLOOKUP($A66,'Annex 2 EHV charges'!$D:$O,12,FALSE)=0,"",VLOOKUP($A66,'Annex 2 EHV charges'!$D:$O,12,FALSE)),"")</f>
        <v/>
      </c>
    </row>
    <row r="67" spans="1:8" x14ac:dyDescent="0.2">
      <c r="A67" s="77" t="str">
        <f t="array" ref="A67">IFERROR(INDEX('Annex 2 EHV charges'!$D$11:$D$11, MATCH(0, IF(ISBLANK('Annex 2 EHV charges'!$D$11:$D$11),1, COUNTIF(A$4:$A66, 'Annex 2 EHV charges'!$D$11:$D$11)), 0)),"")</f>
        <v/>
      </c>
      <c r="B67" s="76" t="str">
        <f>IF($A67="","",VLOOKUP($A67,'Annex 2 EHV charges'!$D:$O,2,0))</f>
        <v/>
      </c>
      <c r="C67" s="77" t="str">
        <f>IF($A67="","",VLOOKUP($A67,'Annex 2 EHV charges'!$D:$O,3,0))</f>
        <v/>
      </c>
      <c r="D67" s="76" t="str">
        <f>IF($A67="","",VLOOKUP($A67,'Annex 2 EHV charges'!$D:$O,4,0))</f>
        <v/>
      </c>
      <c r="E67" s="78" t="str">
        <f>IFERROR(IF(VLOOKUP($A67,'Annex 2 EHV charges'!$D:$O,9,FALSE)=0,"",VLOOKUP($A67,'Annex 2 EHV charges'!$D:$O,9,FALSE)),"")</f>
        <v/>
      </c>
      <c r="F67" s="79" t="str">
        <f>IFERROR(IF(VLOOKUP($A67,'Annex 2 EHV charges'!$D:$O,10,FALSE)=0,"",VLOOKUP($A67,'Annex 2 EHV charges'!$D:$O,10,FALSE)),"")</f>
        <v/>
      </c>
      <c r="G67" s="80" t="str">
        <f>IFERROR(IF(VLOOKUP($A67,'Annex 2 EHV charges'!$D:$O,11,FALSE)=0,"",VLOOKUP($A67,'Annex 2 EHV charges'!$D:$O,11,FALSE)),"")</f>
        <v/>
      </c>
      <c r="H67" s="80" t="str">
        <f>IFERROR(IF(VLOOKUP($A67,'Annex 2 EHV charges'!$D:$O,12,FALSE)=0,"",VLOOKUP($A67,'Annex 2 EHV charges'!$D:$O,12,FALSE)),"")</f>
        <v/>
      </c>
    </row>
    <row r="68" spans="1:8" x14ac:dyDescent="0.2">
      <c r="A68" s="77" t="str">
        <f t="array" ref="A68">IFERROR(INDEX('Annex 2 EHV charges'!$D$11:$D$11, MATCH(0, IF(ISBLANK('Annex 2 EHV charges'!$D$11:$D$11),1, COUNTIF(A$4:$A67, 'Annex 2 EHV charges'!$D$11:$D$11)), 0)),"")</f>
        <v/>
      </c>
      <c r="B68" s="76" t="str">
        <f>IF($A68="","",VLOOKUP($A68,'Annex 2 EHV charges'!$D:$O,2,0))</f>
        <v/>
      </c>
      <c r="C68" s="77" t="str">
        <f>IF($A68="","",VLOOKUP($A68,'Annex 2 EHV charges'!$D:$O,3,0))</f>
        <v/>
      </c>
      <c r="D68" s="76" t="str">
        <f>IF($A68="","",VLOOKUP($A68,'Annex 2 EHV charges'!$D:$O,4,0))</f>
        <v/>
      </c>
      <c r="E68" s="78" t="str">
        <f>IFERROR(IF(VLOOKUP($A68,'Annex 2 EHV charges'!$D:$O,9,FALSE)=0,"",VLOOKUP($A68,'Annex 2 EHV charges'!$D:$O,9,FALSE)),"")</f>
        <v/>
      </c>
      <c r="F68" s="79" t="str">
        <f>IFERROR(IF(VLOOKUP($A68,'Annex 2 EHV charges'!$D:$O,10,FALSE)=0,"",VLOOKUP($A68,'Annex 2 EHV charges'!$D:$O,10,FALSE)),"")</f>
        <v/>
      </c>
      <c r="G68" s="80" t="str">
        <f>IFERROR(IF(VLOOKUP($A68,'Annex 2 EHV charges'!$D:$O,11,FALSE)=0,"",VLOOKUP($A68,'Annex 2 EHV charges'!$D:$O,11,FALSE)),"")</f>
        <v/>
      </c>
      <c r="H68" s="80" t="str">
        <f>IFERROR(IF(VLOOKUP($A68,'Annex 2 EHV charges'!$D:$O,12,FALSE)=0,"",VLOOKUP($A68,'Annex 2 EHV charges'!$D:$O,12,FALSE)),"")</f>
        <v/>
      </c>
    </row>
    <row r="69" spans="1:8" x14ac:dyDescent="0.2">
      <c r="A69" s="77" t="str">
        <f t="array" ref="A69">IFERROR(INDEX('Annex 2 EHV charges'!$D$11:$D$11, MATCH(0, IF(ISBLANK('Annex 2 EHV charges'!$D$11:$D$11),1, COUNTIF(A$4:$A68, 'Annex 2 EHV charges'!$D$11:$D$11)), 0)),"")</f>
        <v/>
      </c>
      <c r="B69" s="76" t="str">
        <f>IF($A69="","",VLOOKUP($A69,'Annex 2 EHV charges'!$D:$O,2,0))</f>
        <v/>
      </c>
      <c r="C69" s="77" t="str">
        <f>IF($A69="","",VLOOKUP($A69,'Annex 2 EHV charges'!$D:$O,3,0))</f>
        <v/>
      </c>
      <c r="D69" s="76" t="str">
        <f>IF($A69="","",VLOOKUP($A69,'Annex 2 EHV charges'!$D:$O,4,0))</f>
        <v/>
      </c>
      <c r="E69" s="78" t="str">
        <f>IFERROR(IF(VLOOKUP($A69,'Annex 2 EHV charges'!$D:$O,9,FALSE)=0,"",VLOOKUP($A69,'Annex 2 EHV charges'!$D:$O,9,FALSE)),"")</f>
        <v/>
      </c>
      <c r="F69" s="79" t="str">
        <f>IFERROR(IF(VLOOKUP($A69,'Annex 2 EHV charges'!$D:$O,10,FALSE)=0,"",VLOOKUP($A69,'Annex 2 EHV charges'!$D:$O,10,FALSE)),"")</f>
        <v/>
      </c>
      <c r="G69" s="80" t="str">
        <f>IFERROR(IF(VLOOKUP($A69,'Annex 2 EHV charges'!$D:$O,11,FALSE)=0,"",VLOOKUP($A69,'Annex 2 EHV charges'!$D:$O,11,FALSE)),"")</f>
        <v/>
      </c>
      <c r="H69" s="80" t="str">
        <f>IFERROR(IF(VLOOKUP($A69,'Annex 2 EHV charges'!$D:$O,12,FALSE)=0,"",VLOOKUP($A69,'Annex 2 EHV charges'!$D:$O,12,FALSE)),"")</f>
        <v/>
      </c>
    </row>
    <row r="70" spans="1:8" x14ac:dyDescent="0.2">
      <c r="A70" s="77" t="str">
        <f t="array" ref="A70">IFERROR(INDEX('Annex 2 EHV charges'!$D$11:$D$11, MATCH(0, IF(ISBLANK('Annex 2 EHV charges'!$D$11:$D$11),1, COUNTIF(A$4:$A69, 'Annex 2 EHV charges'!$D$11:$D$11)), 0)),"")</f>
        <v/>
      </c>
      <c r="B70" s="76" t="str">
        <f>IF($A70="","",VLOOKUP($A70,'Annex 2 EHV charges'!$D:$O,2,0))</f>
        <v/>
      </c>
      <c r="C70" s="77" t="str">
        <f>IF($A70="","",VLOOKUP($A70,'Annex 2 EHV charges'!$D:$O,3,0))</f>
        <v/>
      </c>
      <c r="D70" s="76" t="str">
        <f>IF($A70="","",VLOOKUP($A70,'Annex 2 EHV charges'!$D:$O,4,0))</f>
        <v/>
      </c>
      <c r="E70" s="78" t="str">
        <f>IFERROR(IF(VLOOKUP($A70,'Annex 2 EHV charges'!$D:$O,9,FALSE)=0,"",VLOOKUP($A70,'Annex 2 EHV charges'!$D:$O,9,FALSE)),"")</f>
        <v/>
      </c>
      <c r="F70" s="79" t="str">
        <f>IFERROR(IF(VLOOKUP($A70,'Annex 2 EHV charges'!$D:$O,10,FALSE)=0,"",VLOOKUP($A70,'Annex 2 EHV charges'!$D:$O,10,FALSE)),"")</f>
        <v/>
      </c>
      <c r="G70" s="80" t="str">
        <f>IFERROR(IF(VLOOKUP($A70,'Annex 2 EHV charges'!$D:$O,11,FALSE)=0,"",VLOOKUP($A70,'Annex 2 EHV charges'!$D:$O,11,FALSE)),"")</f>
        <v/>
      </c>
      <c r="H70" s="80" t="str">
        <f>IFERROR(IF(VLOOKUP($A70,'Annex 2 EHV charges'!$D:$O,12,FALSE)=0,"",VLOOKUP($A70,'Annex 2 EHV charges'!$D:$O,12,FALSE)),"")</f>
        <v/>
      </c>
    </row>
    <row r="71" spans="1:8" x14ac:dyDescent="0.2">
      <c r="A71" s="77" t="str">
        <f t="array" ref="A71">IFERROR(INDEX('Annex 2 EHV charges'!$D$11:$D$11, MATCH(0, IF(ISBLANK('Annex 2 EHV charges'!$D$11:$D$11),1, COUNTIF(A$4:$A70, 'Annex 2 EHV charges'!$D$11:$D$11)), 0)),"")</f>
        <v/>
      </c>
      <c r="B71" s="76" t="str">
        <f>IF($A71="","",VLOOKUP($A71,'Annex 2 EHV charges'!$D:$O,2,0))</f>
        <v/>
      </c>
      <c r="C71" s="77" t="str">
        <f>IF($A71="","",VLOOKUP($A71,'Annex 2 EHV charges'!$D:$O,3,0))</f>
        <v/>
      </c>
      <c r="D71" s="76" t="str">
        <f>IF($A71="","",VLOOKUP($A71,'Annex 2 EHV charges'!$D:$O,4,0))</f>
        <v/>
      </c>
      <c r="E71" s="78" t="str">
        <f>IFERROR(IF(VLOOKUP($A71,'Annex 2 EHV charges'!$D:$O,9,FALSE)=0,"",VLOOKUP($A71,'Annex 2 EHV charges'!$D:$O,9,FALSE)),"")</f>
        <v/>
      </c>
      <c r="F71" s="79" t="str">
        <f>IFERROR(IF(VLOOKUP($A71,'Annex 2 EHV charges'!$D:$O,10,FALSE)=0,"",VLOOKUP($A71,'Annex 2 EHV charges'!$D:$O,10,FALSE)),"")</f>
        <v/>
      </c>
      <c r="G71" s="80" t="str">
        <f>IFERROR(IF(VLOOKUP($A71,'Annex 2 EHV charges'!$D:$O,11,FALSE)=0,"",VLOOKUP($A71,'Annex 2 EHV charges'!$D:$O,11,FALSE)),"")</f>
        <v/>
      </c>
      <c r="H71" s="80" t="str">
        <f>IFERROR(IF(VLOOKUP($A71,'Annex 2 EHV charges'!$D:$O,12,FALSE)=0,"",VLOOKUP($A71,'Annex 2 EHV charges'!$D:$O,12,FALSE)),"")</f>
        <v/>
      </c>
    </row>
    <row r="72" spans="1:8" x14ac:dyDescent="0.2">
      <c r="A72" s="77" t="str">
        <f t="array" ref="A72">IFERROR(INDEX('Annex 2 EHV charges'!$D$11:$D$11, MATCH(0, IF(ISBLANK('Annex 2 EHV charges'!$D$11:$D$11),1, COUNTIF(A$4:$A71, 'Annex 2 EHV charges'!$D$11:$D$11)), 0)),"")</f>
        <v/>
      </c>
      <c r="B72" s="76" t="str">
        <f>IF($A72="","",VLOOKUP($A72,'Annex 2 EHV charges'!$D:$O,2,0))</f>
        <v/>
      </c>
      <c r="C72" s="77" t="str">
        <f>IF($A72="","",VLOOKUP($A72,'Annex 2 EHV charges'!$D:$O,3,0))</f>
        <v/>
      </c>
      <c r="D72" s="76" t="str">
        <f>IF($A72="","",VLOOKUP($A72,'Annex 2 EHV charges'!$D:$O,4,0))</f>
        <v/>
      </c>
      <c r="E72" s="78" t="str">
        <f>IFERROR(IF(VLOOKUP($A72,'Annex 2 EHV charges'!$D:$O,9,FALSE)=0,"",VLOOKUP($A72,'Annex 2 EHV charges'!$D:$O,9,FALSE)),"")</f>
        <v/>
      </c>
      <c r="F72" s="79" t="str">
        <f>IFERROR(IF(VLOOKUP($A72,'Annex 2 EHV charges'!$D:$O,10,FALSE)=0,"",VLOOKUP($A72,'Annex 2 EHV charges'!$D:$O,10,FALSE)),"")</f>
        <v/>
      </c>
      <c r="G72" s="80" t="str">
        <f>IFERROR(IF(VLOOKUP($A72,'Annex 2 EHV charges'!$D:$O,11,FALSE)=0,"",VLOOKUP($A72,'Annex 2 EHV charges'!$D:$O,11,FALSE)),"")</f>
        <v/>
      </c>
      <c r="H72" s="80" t="str">
        <f>IFERROR(IF(VLOOKUP($A72,'Annex 2 EHV charges'!$D:$O,12,FALSE)=0,"",VLOOKUP($A72,'Annex 2 EHV charges'!$D:$O,12,FALSE)),"")</f>
        <v/>
      </c>
    </row>
    <row r="73" spans="1:8" x14ac:dyDescent="0.2">
      <c r="A73" s="77" t="str">
        <f t="array" ref="A73">IFERROR(INDEX('Annex 2 EHV charges'!$D$11:$D$11, MATCH(0, IF(ISBLANK('Annex 2 EHV charges'!$D$11:$D$11),1, COUNTIF(A$4:$A72, 'Annex 2 EHV charges'!$D$11:$D$11)), 0)),"")</f>
        <v/>
      </c>
      <c r="B73" s="76" t="str">
        <f>IF($A73="","",VLOOKUP($A73,'Annex 2 EHV charges'!$D:$O,2,0))</f>
        <v/>
      </c>
      <c r="C73" s="77" t="str">
        <f>IF($A73="","",VLOOKUP($A73,'Annex 2 EHV charges'!$D:$O,3,0))</f>
        <v/>
      </c>
      <c r="D73" s="76" t="str">
        <f>IF($A73="","",VLOOKUP($A73,'Annex 2 EHV charges'!$D:$O,4,0))</f>
        <v/>
      </c>
      <c r="E73" s="78" t="str">
        <f>IFERROR(IF(VLOOKUP($A73,'Annex 2 EHV charges'!$D:$O,9,FALSE)=0,"",VLOOKUP($A73,'Annex 2 EHV charges'!$D:$O,9,FALSE)),"")</f>
        <v/>
      </c>
      <c r="F73" s="79" t="str">
        <f>IFERROR(IF(VLOOKUP($A73,'Annex 2 EHV charges'!$D:$O,10,FALSE)=0,"",VLOOKUP($A73,'Annex 2 EHV charges'!$D:$O,10,FALSE)),"")</f>
        <v/>
      </c>
      <c r="G73" s="80" t="str">
        <f>IFERROR(IF(VLOOKUP($A73,'Annex 2 EHV charges'!$D:$O,11,FALSE)=0,"",VLOOKUP($A73,'Annex 2 EHV charges'!$D:$O,11,FALSE)),"")</f>
        <v/>
      </c>
      <c r="H73" s="80" t="str">
        <f>IFERROR(IF(VLOOKUP($A73,'Annex 2 EHV charges'!$D:$O,12,FALSE)=0,"",VLOOKUP($A73,'Annex 2 EHV charges'!$D:$O,12,FALSE)),"")</f>
        <v/>
      </c>
    </row>
    <row r="74" spans="1:8" x14ac:dyDescent="0.2">
      <c r="A74" s="77" t="str">
        <f t="array" ref="A74">IFERROR(INDEX('Annex 2 EHV charges'!$D$11:$D$11, MATCH(0, IF(ISBLANK('Annex 2 EHV charges'!$D$11:$D$11),1, COUNTIF(A$4:$A73, 'Annex 2 EHV charges'!$D$11:$D$11)), 0)),"")</f>
        <v/>
      </c>
      <c r="B74" s="76" t="str">
        <f>IF($A74="","",VLOOKUP($A74,'Annex 2 EHV charges'!$D:$O,2,0))</f>
        <v/>
      </c>
      <c r="C74" s="77" t="str">
        <f>IF($A74="","",VLOOKUP($A74,'Annex 2 EHV charges'!$D:$O,3,0))</f>
        <v/>
      </c>
      <c r="D74" s="76" t="str">
        <f>IF($A74="","",VLOOKUP($A74,'Annex 2 EHV charges'!$D:$O,4,0))</f>
        <v/>
      </c>
      <c r="E74" s="78" t="str">
        <f>IFERROR(IF(VLOOKUP($A74,'Annex 2 EHV charges'!$D:$O,9,FALSE)=0,"",VLOOKUP($A74,'Annex 2 EHV charges'!$D:$O,9,FALSE)),"")</f>
        <v/>
      </c>
      <c r="F74" s="79" t="str">
        <f>IFERROR(IF(VLOOKUP($A74,'Annex 2 EHV charges'!$D:$O,10,FALSE)=0,"",VLOOKUP($A74,'Annex 2 EHV charges'!$D:$O,10,FALSE)),"")</f>
        <v/>
      </c>
      <c r="G74" s="80" t="str">
        <f>IFERROR(IF(VLOOKUP($A74,'Annex 2 EHV charges'!$D:$O,11,FALSE)=0,"",VLOOKUP($A74,'Annex 2 EHV charges'!$D:$O,11,FALSE)),"")</f>
        <v/>
      </c>
      <c r="H74" s="80" t="str">
        <f>IFERROR(IF(VLOOKUP($A74,'Annex 2 EHV charges'!$D:$O,12,FALSE)=0,"",VLOOKUP($A74,'Annex 2 EHV charges'!$D:$O,12,FALSE)),"")</f>
        <v/>
      </c>
    </row>
    <row r="75" spans="1:8" x14ac:dyDescent="0.2">
      <c r="A75" s="77" t="str">
        <f t="array" ref="A75">IFERROR(INDEX('Annex 2 EHV charges'!$D$11:$D$11, MATCH(0, IF(ISBLANK('Annex 2 EHV charges'!$D$11:$D$11),1, COUNTIF(A$4:$A74, 'Annex 2 EHV charges'!$D$11:$D$11)), 0)),"")</f>
        <v/>
      </c>
      <c r="B75" s="76" t="str">
        <f>IF($A75="","",VLOOKUP($A75,'Annex 2 EHV charges'!$D:$O,2,0))</f>
        <v/>
      </c>
      <c r="C75" s="77" t="str">
        <f>IF($A75="","",VLOOKUP($A75,'Annex 2 EHV charges'!$D:$O,3,0))</f>
        <v/>
      </c>
      <c r="D75" s="76" t="str">
        <f>IF($A75="","",VLOOKUP($A75,'Annex 2 EHV charges'!$D:$O,4,0))</f>
        <v/>
      </c>
      <c r="E75" s="78" t="str">
        <f>IFERROR(IF(VLOOKUP($A75,'Annex 2 EHV charges'!$D:$O,9,FALSE)=0,"",VLOOKUP($A75,'Annex 2 EHV charges'!$D:$O,9,FALSE)),"")</f>
        <v/>
      </c>
      <c r="F75" s="79" t="str">
        <f>IFERROR(IF(VLOOKUP($A75,'Annex 2 EHV charges'!$D:$O,10,FALSE)=0,"",VLOOKUP($A75,'Annex 2 EHV charges'!$D:$O,10,FALSE)),"")</f>
        <v/>
      </c>
      <c r="G75" s="80" t="str">
        <f>IFERROR(IF(VLOOKUP($A75,'Annex 2 EHV charges'!$D:$O,11,FALSE)=0,"",VLOOKUP($A75,'Annex 2 EHV charges'!$D:$O,11,FALSE)),"")</f>
        <v/>
      </c>
      <c r="H75" s="80" t="str">
        <f>IFERROR(IF(VLOOKUP($A75,'Annex 2 EHV charges'!$D:$O,12,FALSE)=0,"",VLOOKUP($A75,'Annex 2 EHV charges'!$D:$O,12,FALSE)),"")</f>
        <v/>
      </c>
    </row>
    <row r="76" spans="1:8" x14ac:dyDescent="0.2">
      <c r="A76" s="77" t="str">
        <f t="array" ref="A76">IFERROR(INDEX('Annex 2 EHV charges'!$D$11:$D$11, MATCH(0, IF(ISBLANK('Annex 2 EHV charges'!$D$11:$D$11),1, COUNTIF(A$4:$A75, 'Annex 2 EHV charges'!$D$11:$D$11)), 0)),"")</f>
        <v/>
      </c>
      <c r="B76" s="76" t="str">
        <f>IF($A76="","",VLOOKUP($A76,'Annex 2 EHV charges'!$D:$O,2,0))</f>
        <v/>
      </c>
      <c r="C76" s="77" t="str">
        <f>IF($A76="","",VLOOKUP($A76,'Annex 2 EHV charges'!$D:$O,3,0))</f>
        <v/>
      </c>
      <c r="D76" s="76" t="str">
        <f>IF($A76="","",VLOOKUP($A76,'Annex 2 EHV charges'!$D:$O,4,0))</f>
        <v/>
      </c>
      <c r="E76" s="78" t="str">
        <f>IFERROR(IF(VLOOKUP($A76,'Annex 2 EHV charges'!$D:$O,9,FALSE)=0,"",VLOOKUP($A76,'Annex 2 EHV charges'!$D:$O,9,FALSE)),"")</f>
        <v/>
      </c>
      <c r="F76" s="79" t="str">
        <f>IFERROR(IF(VLOOKUP($A76,'Annex 2 EHV charges'!$D:$O,10,FALSE)=0,"",VLOOKUP($A76,'Annex 2 EHV charges'!$D:$O,10,FALSE)),"")</f>
        <v/>
      </c>
      <c r="G76" s="80" t="str">
        <f>IFERROR(IF(VLOOKUP($A76,'Annex 2 EHV charges'!$D:$O,11,FALSE)=0,"",VLOOKUP($A76,'Annex 2 EHV charges'!$D:$O,11,FALSE)),"")</f>
        <v/>
      </c>
      <c r="H76" s="80" t="str">
        <f>IFERROR(IF(VLOOKUP($A76,'Annex 2 EHV charges'!$D:$O,12,FALSE)=0,"",VLOOKUP($A76,'Annex 2 EHV charges'!$D:$O,12,FALSE)),"")</f>
        <v/>
      </c>
    </row>
    <row r="77" spans="1:8" x14ac:dyDescent="0.2">
      <c r="A77" s="77" t="str">
        <f t="array" ref="A77">IFERROR(INDEX('Annex 2 EHV charges'!$D$11:$D$11, MATCH(0, IF(ISBLANK('Annex 2 EHV charges'!$D$11:$D$11),1, COUNTIF(A$4:$A76, 'Annex 2 EHV charges'!$D$11:$D$11)), 0)),"")</f>
        <v/>
      </c>
      <c r="B77" s="76" t="str">
        <f>IF($A77="","",VLOOKUP($A77,'Annex 2 EHV charges'!$D:$O,2,0))</f>
        <v/>
      </c>
      <c r="C77" s="77" t="str">
        <f>IF($A77="","",VLOOKUP($A77,'Annex 2 EHV charges'!$D:$O,3,0))</f>
        <v/>
      </c>
      <c r="D77" s="76" t="str">
        <f>IF($A77="","",VLOOKUP($A77,'Annex 2 EHV charges'!$D:$O,4,0))</f>
        <v/>
      </c>
      <c r="E77" s="78" t="str">
        <f>IFERROR(IF(VLOOKUP($A77,'Annex 2 EHV charges'!$D:$O,9,FALSE)=0,"",VLOOKUP($A77,'Annex 2 EHV charges'!$D:$O,9,FALSE)),"")</f>
        <v/>
      </c>
      <c r="F77" s="79" t="str">
        <f>IFERROR(IF(VLOOKUP($A77,'Annex 2 EHV charges'!$D:$O,10,FALSE)=0,"",VLOOKUP($A77,'Annex 2 EHV charges'!$D:$O,10,FALSE)),"")</f>
        <v/>
      </c>
      <c r="G77" s="80" t="str">
        <f>IFERROR(IF(VLOOKUP($A77,'Annex 2 EHV charges'!$D:$O,11,FALSE)=0,"",VLOOKUP($A77,'Annex 2 EHV charges'!$D:$O,11,FALSE)),"")</f>
        <v/>
      </c>
      <c r="H77" s="80" t="str">
        <f>IFERROR(IF(VLOOKUP($A77,'Annex 2 EHV charges'!$D:$O,12,FALSE)=0,"",VLOOKUP($A77,'Annex 2 EHV charges'!$D:$O,12,FALSE)),"")</f>
        <v/>
      </c>
    </row>
    <row r="78" spans="1:8" x14ac:dyDescent="0.2">
      <c r="A78" s="77" t="str">
        <f t="array" ref="A78">IFERROR(INDEX('Annex 2 EHV charges'!$D$11:$D$11, MATCH(0, IF(ISBLANK('Annex 2 EHV charges'!$D$11:$D$11),1, COUNTIF(A$4:$A77, 'Annex 2 EHV charges'!$D$11:$D$11)), 0)),"")</f>
        <v/>
      </c>
      <c r="B78" s="76" t="str">
        <f>IF($A78="","",VLOOKUP($A78,'Annex 2 EHV charges'!$D:$O,2,0))</f>
        <v/>
      </c>
      <c r="C78" s="77" t="str">
        <f>IF($A78="","",VLOOKUP($A78,'Annex 2 EHV charges'!$D:$O,3,0))</f>
        <v/>
      </c>
      <c r="D78" s="76" t="str">
        <f>IF($A78="","",VLOOKUP($A78,'Annex 2 EHV charges'!$D:$O,4,0))</f>
        <v/>
      </c>
      <c r="E78" s="78" t="str">
        <f>IFERROR(IF(VLOOKUP($A78,'Annex 2 EHV charges'!$D:$O,9,FALSE)=0,"",VLOOKUP($A78,'Annex 2 EHV charges'!$D:$O,9,FALSE)),"")</f>
        <v/>
      </c>
      <c r="F78" s="79" t="str">
        <f>IFERROR(IF(VLOOKUP($A78,'Annex 2 EHV charges'!$D:$O,10,FALSE)=0,"",VLOOKUP($A78,'Annex 2 EHV charges'!$D:$O,10,FALSE)),"")</f>
        <v/>
      </c>
      <c r="G78" s="80" t="str">
        <f>IFERROR(IF(VLOOKUP($A78,'Annex 2 EHV charges'!$D:$O,11,FALSE)=0,"",VLOOKUP($A78,'Annex 2 EHV charges'!$D:$O,11,FALSE)),"")</f>
        <v/>
      </c>
      <c r="H78" s="80" t="str">
        <f>IFERROR(IF(VLOOKUP($A78,'Annex 2 EHV charges'!$D:$O,12,FALSE)=0,"",VLOOKUP($A78,'Annex 2 EHV charges'!$D:$O,12,FALSE)),"")</f>
        <v/>
      </c>
    </row>
    <row r="79" spans="1:8" x14ac:dyDescent="0.2">
      <c r="A79" s="77" t="str">
        <f t="array" ref="A79">IFERROR(INDEX('Annex 2 EHV charges'!$D$11:$D$11, MATCH(0, IF(ISBLANK('Annex 2 EHV charges'!$D$11:$D$11),1, COUNTIF(A$4:$A78, 'Annex 2 EHV charges'!$D$11:$D$11)), 0)),"")</f>
        <v/>
      </c>
      <c r="B79" s="76" t="str">
        <f>IF($A79="","",VLOOKUP($A79,'Annex 2 EHV charges'!$D:$O,2,0))</f>
        <v/>
      </c>
      <c r="C79" s="77" t="str">
        <f>IF($A79="","",VLOOKUP($A79,'Annex 2 EHV charges'!$D:$O,3,0))</f>
        <v/>
      </c>
      <c r="D79" s="76" t="str">
        <f>IF($A79="","",VLOOKUP($A79,'Annex 2 EHV charges'!$D:$O,4,0))</f>
        <v/>
      </c>
      <c r="E79" s="78" t="str">
        <f>IFERROR(IF(VLOOKUP($A79,'Annex 2 EHV charges'!$D:$O,9,FALSE)=0,"",VLOOKUP($A79,'Annex 2 EHV charges'!$D:$O,9,FALSE)),"")</f>
        <v/>
      </c>
      <c r="F79" s="79" t="str">
        <f>IFERROR(IF(VLOOKUP($A79,'Annex 2 EHV charges'!$D:$O,10,FALSE)=0,"",VLOOKUP($A79,'Annex 2 EHV charges'!$D:$O,10,FALSE)),"")</f>
        <v/>
      </c>
      <c r="G79" s="80" t="str">
        <f>IFERROR(IF(VLOOKUP($A79,'Annex 2 EHV charges'!$D:$O,11,FALSE)=0,"",VLOOKUP($A79,'Annex 2 EHV charges'!$D:$O,11,FALSE)),"")</f>
        <v/>
      </c>
      <c r="H79" s="80" t="str">
        <f>IFERROR(IF(VLOOKUP($A79,'Annex 2 EHV charges'!$D:$O,12,FALSE)=0,"",VLOOKUP($A79,'Annex 2 EHV charges'!$D:$O,12,FALSE)),"")</f>
        <v/>
      </c>
    </row>
    <row r="80" spans="1:8" x14ac:dyDescent="0.2">
      <c r="A80" s="77" t="str">
        <f t="array" ref="A80">IFERROR(INDEX('Annex 2 EHV charges'!$D$11:$D$11, MATCH(0, IF(ISBLANK('Annex 2 EHV charges'!$D$11:$D$11),1, COUNTIF(A$4:$A79, 'Annex 2 EHV charges'!$D$11:$D$11)), 0)),"")</f>
        <v/>
      </c>
      <c r="B80" s="76" t="str">
        <f>IF($A80="","",VLOOKUP($A80,'Annex 2 EHV charges'!$D:$O,2,0))</f>
        <v/>
      </c>
      <c r="C80" s="77" t="str">
        <f>IF($A80="","",VLOOKUP($A80,'Annex 2 EHV charges'!$D:$O,3,0))</f>
        <v/>
      </c>
      <c r="D80" s="76" t="str">
        <f>IF($A80="","",VLOOKUP($A80,'Annex 2 EHV charges'!$D:$O,4,0))</f>
        <v/>
      </c>
      <c r="E80" s="78" t="str">
        <f>IFERROR(IF(VLOOKUP($A80,'Annex 2 EHV charges'!$D:$O,9,FALSE)=0,"",VLOOKUP($A80,'Annex 2 EHV charges'!$D:$O,9,FALSE)),"")</f>
        <v/>
      </c>
      <c r="F80" s="79" t="str">
        <f>IFERROR(IF(VLOOKUP($A80,'Annex 2 EHV charges'!$D:$O,10,FALSE)=0,"",VLOOKUP($A80,'Annex 2 EHV charges'!$D:$O,10,FALSE)),"")</f>
        <v/>
      </c>
      <c r="G80" s="80" t="str">
        <f>IFERROR(IF(VLOOKUP($A80,'Annex 2 EHV charges'!$D:$O,11,FALSE)=0,"",VLOOKUP($A80,'Annex 2 EHV charges'!$D:$O,11,FALSE)),"")</f>
        <v/>
      </c>
      <c r="H80" s="80" t="str">
        <f>IFERROR(IF(VLOOKUP($A80,'Annex 2 EHV charges'!$D:$O,12,FALSE)=0,"",VLOOKUP($A80,'Annex 2 EHV charges'!$D:$O,12,FALSE)),"")</f>
        <v/>
      </c>
    </row>
    <row r="81" spans="1:8" x14ac:dyDescent="0.2">
      <c r="A81" s="77" t="str">
        <f t="array" ref="A81">IFERROR(INDEX('Annex 2 EHV charges'!$D$11:$D$11, MATCH(0, IF(ISBLANK('Annex 2 EHV charges'!$D$11:$D$11),1, COUNTIF(A$4:$A80, 'Annex 2 EHV charges'!$D$11:$D$11)), 0)),"")</f>
        <v/>
      </c>
      <c r="B81" s="76" t="str">
        <f>IF($A81="","",VLOOKUP($A81,'Annex 2 EHV charges'!$D:$O,2,0))</f>
        <v/>
      </c>
      <c r="C81" s="77" t="str">
        <f>IF($A81="","",VLOOKUP($A81,'Annex 2 EHV charges'!$D:$O,3,0))</f>
        <v/>
      </c>
      <c r="D81" s="76" t="str">
        <f>IF($A81="","",VLOOKUP($A81,'Annex 2 EHV charges'!$D:$O,4,0))</f>
        <v/>
      </c>
      <c r="E81" s="78" t="str">
        <f>IFERROR(IF(VLOOKUP($A81,'Annex 2 EHV charges'!$D:$O,9,FALSE)=0,"",VLOOKUP($A81,'Annex 2 EHV charges'!$D:$O,9,FALSE)),"")</f>
        <v/>
      </c>
      <c r="F81" s="79" t="str">
        <f>IFERROR(IF(VLOOKUP($A81,'Annex 2 EHV charges'!$D:$O,10,FALSE)=0,"",VLOOKUP($A81,'Annex 2 EHV charges'!$D:$O,10,FALSE)),"")</f>
        <v/>
      </c>
      <c r="G81" s="80" t="str">
        <f>IFERROR(IF(VLOOKUP($A81,'Annex 2 EHV charges'!$D:$O,11,FALSE)=0,"",VLOOKUP($A81,'Annex 2 EHV charges'!$D:$O,11,FALSE)),"")</f>
        <v/>
      </c>
      <c r="H81" s="80" t="str">
        <f>IFERROR(IF(VLOOKUP($A81,'Annex 2 EHV charges'!$D:$O,12,FALSE)=0,"",VLOOKUP($A81,'Annex 2 EHV charges'!$D:$O,12,FALSE)),"")</f>
        <v/>
      </c>
    </row>
    <row r="82" spans="1:8" x14ac:dyDescent="0.2">
      <c r="A82" s="77" t="str">
        <f t="array" ref="A82">IFERROR(INDEX('Annex 2 EHV charges'!$D$11:$D$11, MATCH(0, IF(ISBLANK('Annex 2 EHV charges'!$D$11:$D$11),1, COUNTIF(A$4:$A81, 'Annex 2 EHV charges'!$D$11:$D$11)), 0)),"")</f>
        <v/>
      </c>
      <c r="B82" s="76" t="str">
        <f>IF($A82="","",VLOOKUP($A82,'Annex 2 EHV charges'!$D:$O,2,0))</f>
        <v/>
      </c>
      <c r="C82" s="77" t="str">
        <f>IF($A82="","",VLOOKUP($A82,'Annex 2 EHV charges'!$D:$O,3,0))</f>
        <v/>
      </c>
      <c r="D82" s="76" t="str">
        <f>IF($A82="","",VLOOKUP($A82,'Annex 2 EHV charges'!$D:$O,4,0))</f>
        <v/>
      </c>
      <c r="E82" s="78" t="str">
        <f>IFERROR(IF(VLOOKUP($A82,'Annex 2 EHV charges'!$D:$O,9,FALSE)=0,"",VLOOKUP($A82,'Annex 2 EHV charges'!$D:$O,9,FALSE)),"")</f>
        <v/>
      </c>
      <c r="F82" s="79" t="str">
        <f>IFERROR(IF(VLOOKUP($A82,'Annex 2 EHV charges'!$D:$O,10,FALSE)=0,"",VLOOKUP($A82,'Annex 2 EHV charges'!$D:$O,10,FALSE)),"")</f>
        <v/>
      </c>
      <c r="G82" s="80" t="str">
        <f>IFERROR(IF(VLOOKUP($A82,'Annex 2 EHV charges'!$D:$O,11,FALSE)=0,"",VLOOKUP($A82,'Annex 2 EHV charges'!$D:$O,11,FALSE)),"")</f>
        <v/>
      </c>
      <c r="H82" s="80" t="str">
        <f>IFERROR(IF(VLOOKUP($A82,'Annex 2 EHV charges'!$D:$O,12,FALSE)=0,"",VLOOKUP($A82,'Annex 2 EHV charges'!$D:$O,12,FALSE)),"")</f>
        <v/>
      </c>
    </row>
    <row r="83" spans="1:8" x14ac:dyDescent="0.2">
      <c r="A83" s="77" t="str">
        <f t="array" ref="A83">IFERROR(INDEX('Annex 2 EHV charges'!$D$11:$D$11, MATCH(0, IF(ISBLANK('Annex 2 EHV charges'!$D$11:$D$11),1, COUNTIF(A$4:$A82, 'Annex 2 EHV charges'!$D$11:$D$11)), 0)),"")</f>
        <v/>
      </c>
      <c r="B83" s="76" t="str">
        <f>IF($A83="","",VLOOKUP($A83,'Annex 2 EHV charges'!$D:$O,2,0))</f>
        <v/>
      </c>
      <c r="C83" s="77" t="str">
        <f>IF($A83="","",VLOOKUP($A83,'Annex 2 EHV charges'!$D:$O,3,0))</f>
        <v/>
      </c>
      <c r="D83" s="76" t="str">
        <f>IF($A83="","",VLOOKUP($A83,'Annex 2 EHV charges'!$D:$O,4,0))</f>
        <v/>
      </c>
      <c r="E83" s="78" t="str">
        <f>IFERROR(IF(VLOOKUP($A83,'Annex 2 EHV charges'!$D:$O,9,FALSE)=0,"",VLOOKUP($A83,'Annex 2 EHV charges'!$D:$O,9,FALSE)),"")</f>
        <v/>
      </c>
      <c r="F83" s="79" t="str">
        <f>IFERROR(IF(VLOOKUP($A83,'Annex 2 EHV charges'!$D:$O,10,FALSE)=0,"",VLOOKUP($A83,'Annex 2 EHV charges'!$D:$O,10,FALSE)),"")</f>
        <v/>
      </c>
      <c r="G83" s="80" t="str">
        <f>IFERROR(IF(VLOOKUP($A83,'Annex 2 EHV charges'!$D:$O,11,FALSE)=0,"",VLOOKUP($A83,'Annex 2 EHV charges'!$D:$O,11,FALSE)),"")</f>
        <v/>
      </c>
      <c r="H83" s="80" t="str">
        <f>IFERROR(IF(VLOOKUP($A83,'Annex 2 EHV charges'!$D:$O,12,FALSE)=0,"",VLOOKUP($A83,'Annex 2 EHV charges'!$D:$O,12,FALSE)),"")</f>
        <v/>
      </c>
    </row>
    <row r="84" spans="1:8" x14ac:dyDescent="0.2">
      <c r="A84" s="77" t="str">
        <f t="array" ref="A84">IFERROR(INDEX('Annex 2 EHV charges'!$D$11:$D$11, MATCH(0, IF(ISBLANK('Annex 2 EHV charges'!$D$11:$D$11),1, COUNTIF(A$4:$A83, 'Annex 2 EHV charges'!$D$11:$D$11)), 0)),"")</f>
        <v/>
      </c>
      <c r="B84" s="76" t="str">
        <f>IF($A84="","",VLOOKUP($A84,'Annex 2 EHV charges'!$D:$O,2,0))</f>
        <v/>
      </c>
      <c r="C84" s="77" t="str">
        <f>IF($A84="","",VLOOKUP($A84,'Annex 2 EHV charges'!$D:$O,3,0))</f>
        <v/>
      </c>
      <c r="D84" s="76" t="str">
        <f>IF($A84="","",VLOOKUP($A84,'Annex 2 EHV charges'!$D:$O,4,0))</f>
        <v/>
      </c>
      <c r="E84" s="78" t="str">
        <f>IFERROR(IF(VLOOKUP($A84,'Annex 2 EHV charges'!$D:$O,9,FALSE)=0,"",VLOOKUP($A84,'Annex 2 EHV charges'!$D:$O,9,FALSE)),"")</f>
        <v/>
      </c>
      <c r="F84" s="79" t="str">
        <f>IFERROR(IF(VLOOKUP($A84,'Annex 2 EHV charges'!$D:$O,10,FALSE)=0,"",VLOOKUP($A84,'Annex 2 EHV charges'!$D:$O,10,FALSE)),"")</f>
        <v/>
      </c>
      <c r="G84" s="80" t="str">
        <f>IFERROR(IF(VLOOKUP($A84,'Annex 2 EHV charges'!$D:$O,11,FALSE)=0,"",VLOOKUP($A84,'Annex 2 EHV charges'!$D:$O,11,FALSE)),"")</f>
        <v/>
      </c>
      <c r="H84" s="80" t="str">
        <f>IFERROR(IF(VLOOKUP($A84,'Annex 2 EHV charges'!$D:$O,12,FALSE)=0,"",VLOOKUP($A84,'Annex 2 EHV charges'!$D:$O,12,FALSE)),"")</f>
        <v/>
      </c>
    </row>
    <row r="85" spans="1:8" x14ac:dyDescent="0.2">
      <c r="A85" s="77" t="str">
        <f t="array" ref="A85">IFERROR(INDEX('Annex 2 EHV charges'!$D$11:$D$11, MATCH(0, IF(ISBLANK('Annex 2 EHV charges'!$D$11:$D$11),1, COUNTIF(A$4:$A84, 'Annex 2 EHV charges'!$D$11:$D$11)), 0)),"")</f>
        <v/>
      </c>
      <c r="B85" s="76" t="str">
        <f>IF($A85="","",VLOOKUP($A85,'Annex 2 EHV charges'!$D:$O,2,0))</f>
        <v/>
      </c>
      <c r="C85" s="77" t="str">
        <f>IF($A85="","",VLOOKUP($A85,'Annex 2 EHV charges'!$D:$O,3,0))</f>
        <v/>
      </c>
      <c r="D85" s="76" t="str">
        <f>IF($A85="","",VLOOKUP($A85,'Annex 2 EHV charges'!$D:$O,4,0))</f>
        <v/>
      </c>
      <c r="E85" s="78" t="str">
        <f>IFERROR(IF(VLOOKUP($A85,'Annex 2 EHV charges'!$D:$O,9,FALSE)=0,"",VLOOKUP($A85,'Annex 2 EHV charges'!$D:$O,9,FALSE)),"")</f>
        <v/>
      </c>
      <c r="F85" s="79" t="str">
        <f>IFERROR(IF(VLOOKUP($A85,'Annex 2 EHV charges'!$D:$O,10,FALSE)=0,"",VLOOKUP($A85,'Annex 2 EHV charges'!$D:$O,10,FALSE)),"")</f>
        <v/>
      </c>
      <c r="G85" s="80" t="str">
        <f>IFERROR(IF(VLOOKUP($A85,'Annex 2 EHV charges'!$D:$O,11,FALSE)=0,"",VLOOKUP($A85,'Annex 2 EHV charges'!$D:$O,11,FALSE)),"")</f>
        <v/>
      </c>
      <c r="H85" s="80" t="str">
        <f>IFERROR(IF(VLOOKUP($A85,'Annex 2 EHV charges'!$D:$O,12,FALSE)=0,"",VLOOKUP($A85,'Annex 2 EHV charges'!$D:$O,12,FALSE)),"")</f>
        <v/>
      </c>
    </row>
    <row r="86" spans="1:8" x14ac:dyDescent="0.2">
      <c r="A86" s="77" t="str">
        <f t="array" ref="A86">IFERROR(INDEX('Annex 2 EHV charges'!$D$11:$D$11, MATCH(0, IF(ISBLANK('Annex 2 EHV charges'!$D$11:$D$11),1, COUNTIF(A$4:$A85, 'Annex 2 EHV charges'!$D$11:$D$11)), 0)),"")</f>
        <v/>
      </c>
      <c r="B86" s="76" t="str">
        <f>IF($A86="","",VLOOKUP($A86,'Annex 2 EHV charges'!$D:$O,2,0))</f>
        <v/>
      </c>
      <c r="C86" s="77" t="str">
        <f>IF($A86="","",VLOOKUP($A86,'Annex 2 EHV charges'!$D:$O,3,0))</f>
        <v/>
      </c>
      <c r="D86" s="76" t="str">
        <f>IF($A86="","",VLOOKUP($A86,'Annex 2 EHV charges'!$D:$O,4,0))</f>
        <v/>
      </c>
      <c r="E86" s="78" t="str">
        <f>IFERROR(IF(VLOOKUP($A86,'Annex 2 EHV charges'!$D:$O,9,FALSE)=0,"",VLOOKUP($A86,'Annex 2 EHV charges'!$D:$O,9,FALSE)),"")</f>
        <v/>
      </c>
      <c r="F86" s="79" t="str">
        <f>IFERROR(IF(VLOOKUP($A86,'Annex 2 EHV charges'!$D:$O,10,FALSE)=0,"",VLOOKUP($A86,'Annex 2 EHV charges'!$D:$O,10,FALSE)),"")</f>
        <v/>
      </c>
      <c r="G86" s="80" t="str">
        <f>IFERROR(IF(VLOOKUP($A86,'Annex 2 EHV charges'!$D:$O,11,FALSE)=0,"",VLOOKUP($A86,'Annex 2 EHV charges'!$D:$O,11,FALSE)),"")</f>
        <v/>
      </c>
      <c r="H86" s="80" t="str">
        <f>IFERROR(IF(VLOOKUP($A86,'Annex 2 EHV charges'!$D:$O,12,FALSE)=0,"",VLOOKUP($A86,'Annex 2 EHV charges'!$D:$O,12,FALSE)),"")</f>
        <v/>
      </c>
    </row>
    <row r="87" spans="1:8" x14ac:dyDescent="0.2">
      <c r="A87" s="77" t="str">
        <f t="array" ref="A87">IFERROR(INDEX('Annex 2 EHV charges'!$D$11:$D$11, MATCH(0, IF(ISBLANK('Annex 2 EHV charges'!$D$11:$D$11),1, COUNTIF(A$4:$A86, 'Annex 2 EHV charges'!$D$11:$D$11)), 0)),"")</f>
        <v/>
      </c>
      <c r="B87" s="76" t="str">
        <f>IF($A87="","",VLOOKUP($A87,'Annex 2 EHV charges'!$D:$O,2,0))</f>
        <v/>
      </c>
      <c r="C87" s="77" t="str">
        <f>IF($A87="","",VLOOKUP($A87,'Annex 2 EHV charges'!$D:$O,3,0))</f>
        <v/>
      </c>
      <c r="D87" s="76" t="str">
        <f>IF($A87="","",VLOOKUP($A87,'Annex 2 EHV charges'!$D:$O,4,0))</f>
        <v/>
      </c>
      <c r="E87" s="78" t="str">
        <f>IFERROR(IF(VLOOKUP($A87,'Annex 2 EHV charges'!$D:$O,9,FALSE)=0,"",VLOOKUP($A87,'Annex 2 EHV charges'!$D:$O,9,FALSE)),"")</f>
        <v/>
      </c>
      <c r="F87" s="79" t="str">
        <f>IFERROR(IF(VLOOKUP($A87,'Annex 2 EHV charges'!$D:$O,10,FALSE)=0,"",VLOOKUP($A87,'Annex 2 EHV charges'!$D:$O,10,FALSE)),"")</f>
        <v/>
      </c>
      <c r="G87" s="80" t="str">
        <f>IFERROR(IF(VLOOKUP($A87,'Annex 2 EHV charges'!$D:$O,11,FALSE)=0,"",VLOOKUP($A87,'Annex 2 EHV charges'!$D:$O,11,FALSE)),"")</f>
        <v/>
      </c>
      <c r="H87" s="80" t="str">
        <f>IFERROR(IF(VLOOKUP($A87,'Annex 2 EHV charges'!$D:$O,12,FALSE)=0,"",VLOOKUP($A87,'Annex 2 EHV charges'!$D:$O,12,FALSE)),"")</f>
        <v/>
      </c>
    </row>
    <row r="88" spans="1:8" x14ac:dyDescent="0.2">
      <c r="A88" s="77" t="str">
        <f t="array" ref="A88">IFERROR(INDEX('Annex 2 EHV charges'!$D$11:$D$11, MATCH(0, IF(ISBLANK('Annex 2 EHV charges'!$D$11:$D$11),1, COUNTIF(A$4:$A87, 'Annex 2 EHV charges'!$D$11:$D$11)), 0)),"")</f>
        <v/>
      </c>
      <c r="B88" s="76" t="str">
        <f>IF($A88="","",VLOOKUP($A88,'Annex 2 EHV charges'!$D:$O,2,0))</f>
        <v/>
      </c>
      <c r="C88" s="77" t="str">
        <f>IF($A88="","",VLOOKUP($A88,'Annex 2 EHV charges'!$D:$O,3,0))</f>
        <v/>
      </c>
      <c r="D88" s="76" t="str">
        <f>IF($A88="","",VLOOKUP($A88,'Annex 2 EHV charges'!$D:$O,4,0))</f>
        <v/>
      </c>
      <c r="E88" s="78" t="str">
        <f>IFERROR(IF(VLOOKUP($A88,'Annex 2 EHV charges'!$D:$O,9,FALSE)=0,"",VLOOKUP($A88,'Annex 2 EHV charges'!$D:$O,9,FALSE)),"")</f>
        <v/>
      </c>
      <c r="F88" s="79" t="str">
        <f>IFERROR(IF(VLOOKUP($A88,'Annex 2 EHV charges'!$D:$O,10,FALSE)=0,"",VLOOKUP($A88,'Annex 2 EHV charges'!$D:$O,10,FALSE)),"")</f>
        <v/>
      </c>
      <c r="G88" s="80" t="str">
        <f>IFERROR(IF(VLOOKUP($A88,'Annex 2 EHV charges'!$D:$O,11,FALSE)=0,"",VLOOKUP($A88,'Annex 2 EHV charges'!$D:$O,11,FALSE)),"")</f>
        <v/>
      </c>
      <c r="H88" s="80" t="str">
        <f>IFERROR(IF(VLOOKUP($A88,'Annex 2 EHV charges'!$D:$O,12,FALSE)=0,"",VLOOKUP($A88,'Annex 2 EHV charges'!$D:$O,12,FALSE)),"")</f>
        <v/>
      </c>
    </row>
    <row r="89" spans="1:8" x14ac:dyDescent="0.2">
      <c r="A89" s="77" t="str">
        <f t="array" ref="A89">IFERROR(INDEX('Annex 2 EHV charges'!$D$11:$D$11, MATCH(0, IF(ISBLANK('Annex 2 EHV charges'!$D$11:$D$11),1, COUNTIF(A$4:$A88, 'Annex 2 EHV charges'!$D$11:$D$11)), 0)),"")</f>
        <v/>
      </c>
      <c r="B89" s="76" t="str">
        <f>IF($A89="","",VLOOKUP($A89,'Annex 2 EHV charges'!$D:$O,2,0))</f>
        <v/>
      </c>
      <c r="C89" s="77" t="str">
        <f>IF($A89="","",VLOOKUP($A89,'Annex 2 EHV charges'!$D:$O,3,0))</f>
        <v/>
      </c>
      <c r="D89" s="76" t="str">
        <f>IF($A89="","",VLOOKUP($A89,'Annex 2 EHV charges'!$D:$O,4,0))</f>
        <v/>
      </c>
      <c r="E89" s="78" t="str">
        <f>IFERROR(IF(VLOOKUP($A89,'Annex 2 EHV charges'!$D:$O,9,FALSE)=0,"",VLOOKUP($A89,'Annex 2 EHV charges'!$D:$O,9,FALSE)),"")</f>
        <v/>
      </c>
      <c r="F89" s="79" t="str">
        <f>IFERROR(IF(VLOOKUP($A89,'Annex 2 EHV charges'!$D:$O,10,FALSE)=0,"",VLOOKUP($A89,'Annex 2 EHV charges'!$D:$O,10,FALSE)),"")</f>
        <v/>
      </c>
      <c r="G89" s="80" t="str">
        <f>IFERROR(IF(VLOOKUP($A89,'Annex 2 EHV charges'!$D:$O,11,FALSE)=0,"",VLOOKUP($A89,'Annex 2 EHV charges'!$D:$O,11,FALSE)),"")</f>
        <v/>
      </c>
      <c r="H89" s="80" t="str">
        <f>IFERROR(IF(VLOOKUP($A89,'Annex 2 EHV charges'!$D:$O,12,FALSE)=0,"",VLOOKUP($A89,'Annex 2 EHV charges'!$D:$O,12,FALSE)),"")</f>
        <v/>
      </c>
    </row>
    <row r="90" spans="1:8" x14ac:dyDescent="0.2">
      <c r="A90" s="77" t="str">
        <f t="array" ref="A90">IFERROR(INDEX('Annex 2 EHV charges'!$D$11:$D$11, MATCH(0, IF(ISBLANK('Annex 2 EHV charges'!$D$11:$D$11),1, COUNTIF(A$4:$A89, 'Annex 2 EHV charges'!$D$11:$D$11)), 0)),"")</f>
        <v/>
      </c>
      <c r="B90" s="76" t="str">
        <f>IF($A90="","",VLOOKUP($A90,'Annex 2 EHV charges'!$D:$O,2,0))</f>
        <v/>
      </c>
      <c r="C90" s="77" t="str">
        <f>IF($A90="","",VLOOKUP($A90,'Annex 2 EHV charges'!$D:$O,3,0))</f>
        <v/>
      </c>
      <c r="D90" s="76" t="str">
        <f>IF($A90="","",VLOOKUP($A90,'Annex 2 EHV charges'!$D:$O,4,0))</f>
        <v/>
      </c>
      <c r="E90" s="78" t="str">
        <f>IFERROR(IF(VLOOKUP($A90,'Annex 2 EHV charges'!$D:$O,9,FALSE)=0,"",VLOOKUP($A90,'Annex 2 EHV charges'!$D:$O,9,FALSE)),"")</f>
        <v/>
      </c>
      <c r="F90" s="79" t="str">
        <f>IFERROR(IF(VLOOKUP($A90,'Annex 2 EHV charges'!$D:$O,10,FALSE)=0,"",VLOOKUP($A90,'Annex 2 EHV charges'!$D:$O,10,FALSE)),"")</f>
        <v/>
      </c>
      <c r="G90" s="80" t="str">
        <f>IFERROR(IF(VLOOKUP($A90,'Annex 2 EHV charges'!$D:$O,11,FALSE)=0,"",VLOOKUP($A90,'Annex 2 EHV charges'!$D:$O,11,FALSE)),"")</f>
        <v/>
      </c>
      <c r="H90" s="80" t="str">
        <f>IFERROR(IF(VLOOKUP($A90,'Annex 2 EHV charges'!$D:$O,12,FALSE)=0,"",VLOOKUP($A90,'Annex 2 EHV charges'!$D:$O,12,FALSE)),"")</f>
        <v/>
      </c>
    </row>
    <row r="91" spans="1:8" x14ac:dyDescent="0.2">
      <c r="A91" s="77" t="str">
        <f t="array" ref="A91">IFERROR(INDEX('Annex 2 EHV charges'!$D$11:$D$11, MATCH(0, IF(ISBLANK('Annex 2 EHV charges'!$D$11:$D$11),1, COUNTIF(A$4:$A90, 'Annex 2 EHV charges'!$D$11:$D$11)), 0)),"")</f>
        <v/>
      </c>
      <c r="B91" s="76" t="str">
        <f>IF($A91="","",VLOOKUP($A91,'Annex 2 EHV charges'!$D:$O,2,0))</f>
        <v/>
      </c>
      <c r="C91" s="77" t="str">
        <f>IF($A91="","",VLOOKUP($A91,'Annex 2 EHV charges'!$D:$O,3,0))</f>
        <v/>
      </c>
      <c r="D91" s="76" t="str">
        <f>IF($A91="","",VLOOKUP($A91,'Annex 2 EHV charges'!$D:$O,4,0))</f>
        <v/>
      </c>
      <c r="E91" s="78" t="str">
        <f>IFERROR(IF(VLOOKUP($A91,'Annex 2 EHV charges'!$D:$O,9,FALSE)=0,"",VLOOKUP($A91,'Annex 2 EHV charges'!$D:$O,9,FALSE)),"")</f>
        <v/>
      </c>
      <c r="F91" s="79" t="str">
        <f>IFERROR(IF(VLOOKUP($A91,'Annex 2 EHV charges'!$D:$O,10,FALSE)=0,"",VLOOKUP($A91,'Annex 2 EHV charges'!$D:$O,10,FALSE)),"")</f>
        <v/>
      </c>
      <c r="G91" s="80" t="str">
        <f>IFERROR(IF(VLOOKUP($A91,'Annex 2 EHV charges'!$D:$O,11,FALSE)=0,"",VLOOKUP($A91,'Annex 2 EHV charges'!$D:$O,11,FALSE)),"")</f>
        <v/>
      </c>
      <c r="H91" s="80" t="str">
        <f>IFERROR(IF(VLOOKUP($A91,'Annex 2 EHV charges'!$D:$O,12,FALSE)=0,"",VLOOKUP($A91,'Annex 2 EHV charges'!$D:$O,12,FALSE)),"")</f>
        <v/>
      </c>
    </row>
    <row r="92" spans="1:8" x14ac:dyDescent="0.2">
      <c r="A92" s="77" t="str">
        <f t="array" ref="A92">IFERROR(INDEX('Annex 2 EHV charges'!$D$11:$D$11, MATCH(0, IF(ISBLANK('Annex 2 EHV charges'!$D$11:$D$11),1, COUNTIF(A$4:$A91, 'Annex 2 EHV charges'!$D$11:$D$11)), 0)),"")</f>
        <v/>
      </c>
      <c r="B92" s="76" t="str">
        <f>IF($A92="","",VLOOKUP($A92,'Annex 2 EHV charges'!$D:$O,2,0))</f>
        <v/>
      </c>
      <c r="C92" s="77" t="str">
        <f>IF($A92="","",VLOOKUP($A92,'Annex 2 EHV charges'!$D:$O,3,0))</f>
        <v/>
      </c>
      <c r="D92" s="76" t="str">
        <f>IF($A92="","",VLOOKUP($A92,'Annex 2 EHV charges'!$D:$O,4,0))</f>
        <v/>
      </c>
      <c r="E92" s="78" t="str">
        <f>IFERROR(IF(VLOOKUP($A92,'Annex 2 EHV charges'!$D:$O,9,FALSE)=0,"",VLOOKUP($A92,'Annex 2 EHV charges'!$D:$O,9,FALSE)),"")</f>
        <v/>
      </c>
      <c r="F92" s="79" t="str">
        <f>IFERROR(IF(VLOOKUP($A92,'Annex 2 EHV charges'!$D:$O,10,FALSE)=0,"",VLOOKUP($A92,'Annex 2 EHV charges'!$D:$O,10,FALSE)),"")</f>
        <v/>
      </c>
      <c r="G92" s="80" t="str">
        <f>IFERROR(IF(VLOOKUP($A92,'Annex 2 EHV charges'!$D:$O,11,FALSE)=0,"",VLOOKUP($A92,'Annex 2 EHV charges'!$D:$O,11,FALSE)),"")</f>
        <v/>
      </c>
      <c r="H92" s="80" t="str">
        <f>IFERROR(IF(VLOOKUP($A92,'Annex 2 EHV charges'!$D:$O,12,FALSE)=0,"",VLOOKUP($A92,'Annex 2 EHV charges'!$D:$O,12,FALSE)),"")</f>
        <v/>
      </c>
    </row>
    <row r="93" spans="1:8" x14ac:dyDescent="0.2">
      <c r="A93" s="77" t="str">
        <f t="array" ref="A93">IFERROR(INDEX('Annex 2 EHV charges'!$D$11:$D$11, MATCH(0, IF(ISBLANK('Annex 2 EHV charges'!$D$11:$D$11),1, COUNTIF(A$4:$A92, 'Annex 2 EHV charges'!$D$11:$D$11)), 0)),"")</f>
        <v/>
      </c>
      <c r="B93" s="76" t="str">
        <f>IF($A93="","",VLOOKUP($A93,'Annex 2 EHV charges'!$D:$O,2,0))</f>
        <v/>
      </c>
      <c r="C93" s="77" t="str">
        <f>IF($A93="","",VLOOKUP($A93,'Annex 2 EHV charges'!$D:$O,3,0))</f>
        <v/>
      </c>
      <c r="D93" s="76" t="str">
        <f>IF($A93="","",VLOOKUP($A93,'Annex 2 EHV charges'!$D:$O,4,0))</f>
        <v/>
      </c>
      <c r="E93" s="78" t="str">
        <f>IFERROR(IF(VLOOKUP($A93,'Annex 2 EHV charges'!$D:$O,9,FALSE)=0,"",VLOOKUP($A93,'Annex 2 EHV charges'!$D:$O,9,FALSE)),"")</f>
        <v/>
      </c>
      <c r="F93" s="79" t="str">
        <f>IFERROR(IF(VLOOKUP($A93,'Annex 2 EHV charges'!$D:$O,10,FALSE)=0,"",VLOOKUP($A93,'Annex 2 EHV charges'!$D:$O,10,FALSE)),"")</f>
        <v/>
      </c>
      <c r="G93" s="80" t="str">
        <f>IFERROR(IF(VLOOKUP($A93,'Annex 2 EHV charges'!$D:$O,11,FALSE)=0,"",VLOOKUP($A93,'Annex 2 EHV charges'!$D:$O,11,FALSE)),"")</f>
        <v/>
      </c>
      <c r="H93" s="80" t="str">
        <f>IFERROR(IF(VLOOKUP($A93,'Annex 2 EHV charges'!$D:$O,12,FALSE)=0,"",VLOOKUP($A93,'Annex 2 EHV charges'!$D:$O,12,FALSE)),"")</f>
        <v/>
      </c>
    </row>
    <row r="94" spans="1:8" x14ac:dyDescent="0.2">
      <c r="A94" s="77" t="str">
        <f t="array" ref="A94">IFERROR(INDEX('Annex 2 EHV charges'!$D$11:$D$11, MATCH(0, IF(ISBLANK('Annex 2 EHV charges'!$D$11:$D$11),1, COUNTIF(A$4:$A93, 'Annex 2 EHV charges'!$D$11:$D$11)), 0)),"")</f>
        <v/>
      </c>
      <c r="B94" s="76" t="str">
        <f>IF($A94="","",VLOOKUP($A94,'Annex 2 EHV charges'!$D:$O,2,0))</f>
        <v/>
      </c>
      <c r="C94" s="77" t="str">
        <f>IF($A94="","",VLOOKUP($A94,'Annex 2 EHV charges'!$D:$O,3,0))</f>
        <v/>
      </c>
      <c r="D94" s="76" t="str">
        <f>IF($A94="","",VLOOKUP($A94,'Annex 2 EHV charges'!$D:$O,4,0))</f>
        <v/>
      </c>
      <c r="E94" s="78" t="str">
        <f>IFERROR(IF(VLOOKUP($A94,'Annex 2 EHV charges'!$D:$O,9,FALSE)=0,"",VLOOKUP($A94,'Annex 2 EHV charges'!$D:$O,9,FALSE)),"")</f>
        <v/>
      </c>
      <c r="F94" s="79" t="str">
        <f>IFERROR(IF(VLOOKUP($A94,'Annex 2 EHV charges'!$D:$O,10,FALSE)=0,"",VLOOKUP($A94,'Annex 2 EHV charges'!$D:$O,10,FALSE)),"")</f>
        <v/>
      </c>
      <c r="G94" s="80" t="str">
        <f>IFERROR(IF(VLOOKUP($A94,'Annex 2 EHV charges'!$D:$O,11,FALSE)=0,"",VLOOKUP($A94,'Annex 2 EHV charges'!$D:$O,11,FALSE)),"")</f>
        <v/>
      </c>
      <c r="H94" s="80" t="str">
        <f>IFERROR(IF(VLOOKUP($A94,'Annex 2 EHV charges'!$D:$O,12,FALSE)=0,"",VLOOKUP($A94,'Annex 2 EHV charges'!$D:$O,12,FALSE)),"")</f>
        <v/>
      </c>
    </row>
    <row r="95" spans="1:8" x14ac:dyDescent="0.2">
      <c r="A95" s="77" t="str">
        <f t="array" ref="A95">IFERROR(INDEX('Annex 2 EHV charges'!$D$11:$D$11, MATCH(0, IF(ISBLANK('Annex 2 EHV charges'!$D$11:$D$11),1, COUNTIF(A$4:$A94, 'Annex 2 EHV charges'!$D$11:$D$11)), 0)),"")</f>
        <v/>
      </c>
      <c r="B95" s="76" t="str">
        <f>IF($A95="","",VLOOKUP($A95,'Annex 2 EHV charges'!$D:$O,2,0))</f>
        <v/>
      </c>
      <c r="C95" s="77" t="str">
        <f>IF($A95="","",VLOOKUP($A95,'Annex 2 EHV charges'!$D:$O,3,0))</f>
        <v/>
      </c>
      <c r="D95" s="76" t="str">
        <f>IF($A95="","",VLOOKUP($A95,'Annex 2 EHV charges'!$D:$O,4,0))</f>
        <v/>
      </c>
      <c r="E95" s="78" t="str">
        <f>IFERROR(IF(VLOOKUP($A95,'Annex 2 EHV charges'!$D:$O,9,FALSE)=0,"",VLOOKUP($A95,'Annex 2 EHV charges'!$D:$O,9,FALSE)),"")</f>
        <v/>
      </c>
      <c r="F95" s="79" t="str">
        <f>IFERROR(IF(VLOOKUP($A95,'Annex 2 EHV charges'!$D:$O,10,FALSE)=0,"",VLOOKUP($A95,'Annex 2 EHV charges'!$D:$O,10,FALSE)),"")</f>
        <v/>
      </c>
      <c r="G95" s="80" t="str">
        <f>IFERROR(IF(VLOOKUP($A95,'Annex 2 EHV charges'!$D:$O,11,FALSE)=0,"",VLOOKUP($A95,'Annex 2 EHV charges'!$D:$O,11,FALSE)),"")</f>
        <v/>
      </c>
      <c r="H95" s="80" t="str">
        <f>IFERROR(IF(VLOOKUP($A95,'Annex 2 EHV charges'!$D:$O,12,FALSE)=0,"",VLOOKUP($A95,'Annex 2 EHV charges'!$D:$O,12,FALSE)),"")</f>
        <v/>
      </c>
    </row>
    <row r="96" spans="1:8" x14ac:dyDescent="0.2">
      <c r="A96" s="77" t="str">
        <f t="array" ref="A96">IFERROR(INDEX('Annex 2 EHV charges'!$D$11:$D$11, MATCH(0, IF(ISBLANK('Annex 2 EHV charges'!$D$11:$D$11),1, COUNTIF(A$4:$A95, 'Annex 2 EHV charges'!$D$11:$D$11)), 0)),"")</f>
        <v/>
      </c>
      <c r="B96" s="76" t="str">
        <f>IF($A96="","",VLOOKUP($A96,'Annex 2 EHV charges'!$D:$O,2,0))</f>
        <v/>
      </c>
      <c r="C96" s="77" t="str">
        <f>IF($A96="","",VLOOKUP($A96,'Annex 2 EHV charges'!$D:$O,3,0))</f>
        <v/>
      </c>
      <c r="D96" s="76" t="str">
        <f>IF($A96="","",VLOOKUP($A96,'Annex 2 EHV charges'!$D:$O,4,0))</f>
        <v/>
      </c>
      <c r="E96" s="78" t="str">
        <f>IFERROR(IF(VLOOKUP($A96,'Annex 2 EHV charges'!$D:$O,9,FALSE)=0,"",VLOOKUP($A96,'Annex 2 EHV charges'!$D:$O,9,FALSE)),"")</f>
        <v/>
      </c>
      <c r="F96" s="79" t="str">
        <f>IFERROR(IF(VLOOKUP($A96,'Annex 2 EHV charges'!$D:$O,10,FALSE)=0,"",VLOOKUP($A96,'Annex 2 EHV charges'!$D:$O,10,FALSE)),"")</f>
        <v/>
      </c>
      <c r="G96" s="80" t="str">
        <f>IFERROR(IF(VLOOKUP($A96,'Annex 2 EHV charges'!$D:$O,11,FALSE)=0,"",VLOOKUP($A96,'Annex 2 EHV charges'!$D:$O,11,FALSE)),"")</f>
        <v/>
      </c>
      <c r="H96" s="80" t="str">
        <f>IFERROR(IF(VLOOKUP($A96,'Annex 2 EHV charges'!$D:$O,12,FALSE)=0,"",VLOOKUP($A96,'Annex 2 EHV charges'!$D:$O,12,FALSE)),"")</f>
        <v/>
      </c>
    </row>
    <row r="97" spans="1:8" x14ac:dyDescent="0.2">
      <c r="A97" s="77" t="str">
        <f t="array" ref="A97">IFERROR(INDEX('Annex 2 EHV charges'!$D$11:$D$11, MATCH(0, IF(ISBLANK('Annex 2 EHV charges'!$D$11:$D$11),1, COUNTIF(A$4:$A96, 'Annex 2 EHV charges'!$D$11:$D$11)), 0)),"")</f>
        <v/>
      </c>
      <c r="B97" s="76" t="str">
        <f>IF($A97="","",VLOOKUP($A97,'Annex 2 EHV charges'!$D:$O,2,0))</f>
        <v/>
      </c>
      <c r="C97" s="77" t="str">
        <f>IF($A97="","",VLOOKUP($A97,'Annex 2 EHV charges'!$D:$O,3,0))</f>
        <v/>
      </c>
      <c r="D97" s="76" t="str">
        <f>IF($A97="","",VLOOKUP($A97,'Annex 2 EHV charges'!$D:$O,4,0))</f>
        <v/>
      </c>
      <c r="E97" s="78" t="str">
        <f>IFERROR(IF(VLOOKUP($A97,'Annex 2 EHV charges'!$D:$O,9,FALSE)=0,"",VLOOKUP($A97,'Annex 2 EHV charges'!$D:$O,9,FALSE)),"")</f>
        <v/>
      </c>
      <c r="F97" s="79" t="str">
        <f>IFERROR(IF(VLOOKUP($A97,'Annex 2 EHV charges'!$D:$O,10,FALSE)=0,"",VLOOKUP($A97,'Annex 2 EHV charges'!$D:$O,10,FALSE)),"")</f>
        <v/>
      </c>
      <c r="G97" s="80" t="str">
        <f>IFERROR(IF(VLOOKUP($A97,'Annex 2 EHV charges'!$D:$O,11,FALSE)=0,"",VLOOKUP($A97,'Annex 2 EHV charges'!$D:$O,11,FALSE)),"")</f>
        <v/>
      </c>
      <c r="H97" s="80" t="str">
        <f>IFERROR(IF(VLOOKUP($A97,'Annex 2 EHV charges'!$D:$O,12,FALSE)=0,"",VLOOKUP($A97,'Annex 2 EHV charges'!$D:$O,12,FALSE)),"")</f>
        <v/>
      </c>
    </row>
    <row r="98" spans="1:8" x14ac:dyDescent="0.2">
      <c r="A98" s="77" t="str">
        <f t="array" ref="A98">IFERROR(INDEX('Annex 2 EHV charges'!$D$11:$D$11, MATCH(0, IF(ISBLANK('Annex 2 EHV charges'!$D$11:$D$11),1, COUNTIF(A$4:$A97, 'Annex 2 EHV charges'!$D$11:$D$11)), 0)),"")</f>
        <v/>
      </c>
      <c r="B98" s="76" t="str">
        <f>IF($A98="","",VLOOKUP($A98,'Annex 2 EHV charges'!$D:$O,2,0))</f>
        <v/>
      </c>
      <c r="C98" s="77" t="str">
        <f>IF($A98="","",VLOOKUP($A98,'Annex 2 EHV charges'!$D:$O,3,0))</f>
        <v/>
      </c>
      <c r="D98" s="76" t="str">
        <f>IF($A98="","",VLOOKUP($A98,'Annex 2 EHV charges'!$D:$O,4,0))</f>
        <v/>
      </c>
      <c r="E98" s="78" t="str">
        <f>IFERROR(IF(VLOOKUP($A98,'Annex 2 EHV charges'!$D:$O,9,FALSE)=0,"",VLOOKUP($A98,'Annex 2 EHV charges'!$D:$O,9,FALSE)),"")</f>
        <v/>
      </c>
      <c r="F98" s="79" t="str">
        <f>IFERROR(IF(VLOOKUP($A98,'Annex 2 EHV charges'!$D:$O,10,FALSE)=0,"",VLOOKUP($A98,'Annex 2 EHV charges'!$D:$O,10,FALSE)),"")</f>
        <v/>
      </c>
      <c r="G98" s="80" t="str">
        <f>IFERROR(IF(VLOOKUP($A98,'Annex 2 EHV charges'!$D:$O,11,FALSE)=0,"",VLOOKUP($A98,'Annex 2 EHV charges'!$D:$O,11,FALSE)),"")</f>
        <v/>
      </c>
      <c r="H98" s="80" t="str">
        <f>IFERROR(IF(VLOOKUP($A98,'Annex 2 EHV charges'!$D:$O,12,FALSE)=0,"",VLOOKUP($A98,'Annex 2 EHV charges'!$D:$O,12,FALSE)),"")</f>
        <v/>
      </c>
    </row>
    <row r="99" spans="1:8" x14ac:dyDescent="0.2">
      <c r="A99" s="77" t="str">
        <f t="array" ref="A99">IFERROR(INDEX('Annex 2 EHV charges'!$D$11:$D$11, MATCH(0, IF(ISBLANK('Annex 2 EHV charges'!$D$11:$D$11),1, COUNTIF(A$4:$A98, 'Annex 2 EHV charges'!$D$11:$D$11)), 0)),"")</f>
        <v/>
      </c>
      <c r="B99" s="76" t="str">
        <f>IF($A99="","",VLOOKUP($A99,'Annex 2 EHV charges'!$D:$O,2,0))</f>
        <v/>
      </c>
      <c r="C99" s="77" t="str">
        <f>IF($A99="","",VLOOKUP($A99,'Annex 2 EHV charges'!$D:$O,3,0))</f>
        <v/>
      </c>
      <c r="D99" s="76" t="str">
        <f>IF($A99="","",VLOOKUP($A99,'Annex 2 EHV charges'!$D:$O,4,0))</f>
        <v/>
      </c>
      <c r="E99" s="78" t="str">
        <f>IFERROR(IF(VLOOKUP($A99,'Annex 2 EHV charges'!$D:$O,9,FALSE)=0,"",VLOOKUP($A99,'Annex 2 EHV charges'!$D:$O,9,FALSE)),"")</f>
        <v/>
      </c>
      <c r="F99" s="79" t="str">
        <f>IFERROR(IF(VLOOKUP($A99,'Annex 2 EHV charges'!$D:$O,10,FALSE)=0,"",VLOOKUP($A99,'Annex 2 EHV charges'!$D:$O,10,FALSE)),"")</f>
        <v/>
      </c>
      <c r="G99" s="80" t="str">
        <f>IFERROR(IF(VLOOKUP($A99,'Annex 2 EHV charges'!$D:$O,11,FALSE)=0,"",VLOOKUP($A99,'Annex 2 EHV charges'!$D:$O,11,FALSE)),"")</f>
        <v/>
      </c>
      <c r="H99" s="80" t="str">
        <f>IFERROR(IF(VLOOKUP($A99,'Annex 2 EHV charges'!$D:$O,12,FALSE)=0,"",VLOOKUP($A99,'Annex 2 EHV charges'!$D:$O,12,FALSE)),"")</f>
        <v/>
      </c>
    </row>
    <row r="100" spans="1:8" x14ac:dyDescent="0.2">
      <c r="A100" s="77" t="str">
        <f t="array" ref="A100">IFERROR(INDEX('Annex 2 EHV charges'!$D$11:$D$11, MATCH(0, IF(ISBLANK('Annex 2 EHV charges'!$D$11:$D$11),1, COUNTIF(A$4:$A99, 'Annex 2 EHV charges'!$D$11:$D$11)), 0)),"")</f>
        <v/>
      </c>
      <c r="B100" s="76" t="str">
        <f>IF($A100="","",VLOOKUP($A100,'Annex 2 EHV charges'!$D:$O,2,0))</f>
        <v/>
      </c>
      <c r="C100" s="77" t="str">
        <f>IF($A100="","",VLOOKUP($A100,'Annex 2 EHV charges'!$D:$O,3,0))</f>
        <v/>
      </c>
      <c r="D100" s="76" t="str">
        <f>IF($A100="","",VLOOKUP($A100,'Annex 2 EHV charges'!$D:$O,4,0))</f>
        <v/>
      </c>
      <c r="E100" s="78" t="str">
        <f>IFERROR(IF(VLOOKUP($A100,'Annex 2 EHV charges'!$D:$O,9,FALSE)=0,"",VLOOKUP($A100,'Annex 2 EHV charges'!$D:$O,9,FALSE)),"")</f>
        <v/>
      </c>
      <c r="F100" s="79" t="str">
        <f>IFERROR(IF(VLOOKUP($A100,'Annex 2 EHV charges'!$D:$O,10,FALSE)=0,"",VLOOKUP($A100,'Annex 2 EHV charges'!$D:$O,10,FALSE)),"")</f>
        <v/>
      </c>
      <c r="G100" s="80" t="str">
        <f>IFERROR(IF(VLOOKUP($A100,'Annex 2 EHV charges'!$D:$O,11,FALSE)=0,"",VLOOKUP($A100,'Annex 2 EHV charges'!$D:$O,11,FALSE)),"")</f>
        <v/>
      </c>
      <c r="H100" s="80" t="str">
        <f>IFERROR(IF(VLOOKUP($A100,'Annex 2 EHV charges'!$D:$O,12,FALSE)=0,"",VLOOKUP($A100,'Annex 2 EHV charges'!$D:$O,12,FALSE)),"")</f>
        <v/>
      </c>
    </row>
    <row r="101" spans="1:8" x14ac:dyDescent="0.2">
      <c r="A101" s="77" t="str">
        <f t="array" ref="A101">IFERROR(INDEX('Annex 2 EHV charges'!$D$11:$D$11, MATCH(0, IF(ISBLANK('Annex 2 EHV charges'!$D$11:$D$11),1, COUNTIF(A$4:$A100, 'Annex 2 EHV charges'!$D$11:$D$11)), 0)),"")</f>
        <v/>
      </c>
      <c r="B101" s="76" t="str">
        <f>IF($A101="","",VLOOKUP($A101,'Annex 2 EHV charges'!$D:$O,2,0))</f>
        <v/>
      </c>
      <c r="C101" s="77" t="str">
        <f>IF($A101="","",VLOOKUP($A101,'Annex 2 EHV charges'!$D:$O,3,0))</f>
        <v/>
      </c>
      <c r="D101" s="76" t="str">
        <f>IF($A101="","",VLOOKUP($A101,'Annex 2 EHV charges'!$D:$O,4,0))</f>
        <v/>
      </c>
      <c r="E101" s="78" t="str">
        <f>IFERROR(IF(VLOOKUP($A101,'Annex 2 EHV charges'!$D:$O,9,FALSE)=0,"",VLOOKUP($A101,'Annex 2 EHV charges'!$D:$O,9,FALSE)),"")</f>
        <v/>
      </c>
      <c r="F101" s="79" t="str">
        <f>IFERROR(IF(VLOOKUP($A101,'Annex 2 EHV charges'!$D:$O,10,FALSE)=0,"",VLOOKUP($A101,'Annex 2 EHV charges'!$D:$O,10,FALSE)),"")</f>
        <v/>
      </c>
      <c r="G101" s="80" t="str">
        <f>IFERROR(IF(VLOOKUP($A101,'Annex 2 EHV charges'!$D:$O,11,FALSE)=0,"",VLOOKUP($A101,'Annex 2 EHV charges'!$D:$O,11,FALSE)),"")</f>
        <v/>
      </c>
      <c r="H101" s="80" t="str">
        <f>IFERROR(IF(VLOOKUP($A101,'Annex 2 EHV charges'!$D:$O,12,FALSE)=0,"",VLOOKUP($A101,'Annex 2 EHV charges'!$D:$O,12,FALSE)),"")</f>
        <v/>
      </c>
    </row>
    <row r="102" spans="1:8" x14ac:dyDescent="0.2">
      <c r="A102" s="77" t="str">
        <f t="array" ref="A102">IFERROR(INDEX('Annex 2 EHV charges'!$D$11:$D$11, MATCH(0, IF(ISBLANK('Annex 2 EHV charges'!$D$11:$D$11),1, COUNTIF(A$4:$A101, 'Annex 2 EHV charges'!$D$11:$D$11)), 0)),"")</f>
        <v/>
      </c>
      <c r="B102" s="76" t="str">
        <f>IF($A102="","",VLOOKUP($A102,'Annex 2 EHV charges'!$D:$O,2,0))</f>
        <v/>
      </c>
      <c r="C102" s="77" t="str">
        <f>IF($A102="","",VLOOKUP($A102,'Annex 2 EHV charges'!$D:$O,3,0))</f>
        <v/>
      </c>
      <c r="D102" s="76" t="str">
        <f>IF($A102="","",VLOOKUP($A102,'Annex 2 EHV charges'!$D:$O,4,0))</f>
        <v/>
      </c>
      <c r="E102" s="78" t="str">
        <f>IFERROR(IF(VLOOKUP($A102,'Annex 2 EHV charges'!$D:$O,9,FALSE)=0,"",VLOOKUP($A102,'Annex 2 EHV charges'!$D:$O,9,FALSE)),"")</f>
        <v/>
      </c>
      <c r="F102" s="79" t="str">
        <f>IFERROR(IF(VLOOKUP($A102,'Annex 2 EHV charges'!$D:$O,10,FALSE)=0,"",VLOOKUP($A102,'Annex 2 EHV charges'!$D:$O,10,FALSE)),"")</f>
        <v/>
      </c>
      <c r="G102" s="80" t="str">
        <f>IFERROR(IF(VLOOKUP($A102,'Annex 2 EHV charges'!$D:$O,11,FALSE)=0,"",VLOOKUP($A102,'Annex 2 EHV charges'!$D:$O,11,FALSE)),"")</f>
        <v/>
      </c>
      <c r="H102" s="80" t="str">
        <f>IFERROR(IF(VLOOKUP($A102,'Annex 2 EHV charges'!$D:$O,12,FALSE)=0,"",VLOOKUP($A102,'Annex 2 EHV charges'!$D:$O,12,FALSE)),"")</f>
        <v/>
      </c>
    </row>
    <row r="103" spans="1:8" x14ac:dyDescent="0.2">
      <c r="A103" s="77" t="str">
        <f t="array" ref="A103">IFERROR(INDEX('Annex 2 EHV charges'!$D$11:$D$11, MATCH(0, IF(ISBLANK('Annex 2 EHV charges'!$D$11:$D$11),1, COUNTIF(A$4:$A102, 'Annex 2 EHV charges'!$D$11:$D$11)), 0)),"")</f>
        <v/>
      </c>
      <c r="B103" s="76" t="str">
        <f>IF($A103="","",VLOOKUP($A103,'Annex 2 EHV charges'!$D:$O,2,0))</f>
        <v/>
      </c>
      <c r="C103" s="77" t="str">
        <f>IF($A103="","",VLOOKUP($A103,'Annex 2 EHV charges'!$D:$O,3,0))</f>
        <v/>
      </c>
      <c r="D103" s="76" t="str">
        <f>IF($A103="","",VLOOKUP($A103,'Annex 2 EHV charges'!$D:$O,4,0))</f>
        <v/>
      </c>
      <c r="E103" s="78" t="str">
        <f>IFERROR(IF(VLOOKUP($A103,'Annex 2 EHV charges'!$D:$O,9,FALSE)=0,"",VLOOKUP($A103,'Annex 2 EHV charges'!$D:$O,9,FALSE)),"")</f>
        <v/>
      </c>
      <c r="F103" s="79" t="str">
        <f>IFERROR(IF(VLOOKUP($A103,'Annex 2 EHV charges'!$D:$O,10,FALSE)=0,"",VLOOKUP($A103,'Annex 2 EHV charges'!$D:$O,10,FALSE)),"")</f>
        <v/>
      </c>
      <c r="G103" s="80" t="str">
        <f>IFERROR(IF(VLOOKUP($A103,'Annex 2 EHV charges'!$D:$O,11,FALSE)=0,"",VLOOKUP($A103,'Annex 2 EHV charges'!$D:$O,11,FALSE)),"")</f>
        <v/>
      </c>
      <c r="H103" s="80" t="str">
        <f>IFERROR(IF(VLOOKUP($A103,'Annex 2 EHV charges'!$D:$O,12,FALSE)=0,"",VLOOKUP($A103,'Annex 2 EHV charges'!$D:$O,12,FALSE)),"")</f>
        <v/>
      </c>
    </row>
    <row r="104" spans="1:8" x14ac:dyDescent="0.2">
      <c r="A104" s="77" t="str">
        <f t="array" ref="A104">IFERROR(INDEX('Annex 2 EHV charges'!$D$11:$D$11, MATCH(0, IF(ISBLANK('Annex 2 EHV charges'!$D$11:$D$11),1, COUNTIF(A$4:$A103, 'Annex 2 EHV charges'!$D$11:$D$11)), 0)),"")</f>
        <v/>
      </c>
      <c r="B104" s="76" t="str">
        <f>IF($A104="","",VLOOKUP($A104,'Annex 2 EHV charges'!$D:$O,2,0))</f>
        <v/>
      </c>
      <c r="C104" s="77" t="str">
        <f>IF($A104="","",VLOOKUP($A104,'Annex 2 EHV charges'!$D:$O,3,0))</f>
        <v/>
      </c>
      <c r="D104" s="76" t="str">
        <f>IF($A104="","",VLOOKUP($A104,'Annex 2 EHV charges'!$D:$O,4,0))</f>
        <v/>
      </c>
      <c r="E104" s="78" t="str">
        <f>IFERROR(IF(VLOOKUP($A104,'Annex 2 EHV charges'!$D:$O,9,FALSE)=0,"",VLOOKUP($A104,'Annex 2 EHV charges'!$D:$O,9,FALSE)),"")</f>
        <v/>
      </c>
      <c r="F104" s="79" t="str">
        <f>IFERROR(IF(VLOOKUP($A104,'Annex 2 EHV charges'!$D:$O,10,FALSE)=0,"",VLOOKUP($A104,'Annex 2 EHV charges'!$D:$O,10,FALSE)),"")</f>
        <v/>
      </c>
      <c r="G104" s="80" t="str">
        <f>IFERROR(IF(VLOOKUP($A104,'Annex 2 EHV charges'!$D:$O,11,FALSE)=0,"",VLOOKUP($A104,'Annex 2 EHV charges'!$D:$O,11,FALSE)),"")</f>
        <v/>
      </c>
      <c r="H104" s="80" t="str">
        <f>IFERROR(IF(VLOOKUP($A104,'Annex 2 EHV charges'!$D:$O,12,FALSE)=0,"",VLOOKUP($A104,'Annex 2 EHV charges'!$D:$O,12,FALSE)),"")</f>
        <v/>
      </c>
    </row>
    <row r="105" spans="1:8" x14ac:dyDescent="0.2">
      <c r="A105" s="77" t="str">
        <f t="array" ref="A105">IFERROR(INDEX('Annex 2 EHV charges'!$D$11:$D$11, MATCH(0, IF(ISBLANK('Annex 2 EHV charges'!$D$11:$D$11),1, COUNTIF(A$4:$A104, 'Annex 2 EHV charges'!$D$11:$D$11)), 0)),"")</f>
        <v/>
      </c>
      <c r="B105" s="76" t="str">
        <f>IF($A105="","",VLOOKUP($A105,'Annex 2 EHV charges'!$D:$O,2,0))</f>
        <v/>
      </c>
      <c r="C105" s="77" t="str">
        <f>IF($A105="","",VLOOKUP($A105,'Annex 2 EHV charges'!$D:$O,3,0))</f>
        <v/>
      </c>
      <c r="D105" s="76" t="str">
        <f>IF($A105="","",VLOOKUP($A105,'Annex 2 EHV charges'!$D:$O,4,0))</f>
        <v/>
      </c>
      <c r="E105" s="78" t="str">
        <f>IFERROR(IF(VLOOKUP($A105,'Annex 2 EHV charges'!$D:$O,9,FALSE)=0,"",VLOOKUP($A105,'Annex 2 EHV charges'!$D:$O,9,FALSE)),"")</f>
        <v/>
      </c>
      <c r="F105" s="79" t="str">
        <f>IFERROR(IF(VLOOKUP($A105,'Annex 2 EHV charges'!$D:$O,10,FALSE)=0,"",VLOOKUP($A105,'Annex 2 EHV charges'!$D:$O,10,FALSE)),"")</f>
        <v/>
      </c>
      <c r="G105" s="80" t="str">
        <f>IFERROR(IF(VLOOKUP($A105,'Annex 2 EHV charges'!$D:$O,11,FALSE)=0,"",VLOOKUP($A105,'Annex 2 EHV charges'!$D:$O,11,FALSE)),"")</f>
        <v/>
      </c>
      <c r="H105" s="80" t="str">
        <f>IFERROR(IF(VLOOKUP($A105,'Annex 2 EHV charges'!$D:$O,12,FALSE)=0,"",VLOOKUP($A105,'Annex 2 EHV charges'!$D:$O,12,FALSE)),"")</f>
        <v/>
      </c>
    </row>
    <row r="106" spans="1:8" x14ac:dyDescent="0.2">
      <c r="A106" s="77" t="str">
        <f t="array" ref="A106">IFERROR(INDEX('Annex 2 EHV charges'!$D$11:$D$11, MATCH(0, IF(ISBLANK('Annex 2 EHV charges'!$D$11:$D$11),1, COUNTIF(A$4:$A105, 'Annex 2 EHV charges'!$D$11:$D$11)), 0)),"")</f>
        <v/>
      </c>
      <c r="B106" s="76" t="str">
        <f>IF($A106="","",VLOOKUP($A106,'Annex 2 EHV charges'!$D:$O,2,0))</f>
        <v/>
      </c>
      <c r="C106" s="77" t="str">
        <f>IF($A106="","",VLOOKUP($A106,'Annex 2 EHV charges'!$D:$O,3,0))</f>
        <v/>
      </c>
      <c r="D106" s="76" t="str">
        <f>IF($A106="","",VLOOKUP($A106,'Annex 2 EHV charges'!$D:$O,4,0))</f>
        <v/>
      </c>
      <c r="E106" s="78" t="str">
        <f>IFERROR(IF(VLOOKUP($A106,'Annex 2 EHV charges'!$D:$O,9,FALSE)=0,"",VLOOKUP($A106,'Annex 2 EHV charges'!$D:$O,9,FALSE)),"")</f>
        <v/>
      </c>
      <c r="F106" s="79" t="str">
        <f>IFERROR(IF(VLOOKUP($A106,'Annex 2 EHV charges'!$D:$O,10,FALSE)=0,"",VLOOKUP($A106,'Annex 2 EHV charges'!$D:$O,10,FALSE)),"")</f>
        <v/>
      </c>
      <c r="G106" s="80" t="str">
        <f>IFERROR(IF(VLOOKUP($A106,'Annex 2 EHV charges'!$D:$O,11,FALSE)=0,"",VLOOKUP($A106,'Annex 2 EHV charges'!$D:$O,11,FALSE)),"")</f>
        <v/>
      </c>
      <c r="H106" s="80" t="str">
        <f>IFERROR(IF(VLOOKUP($A106,'Annex 2 EHV charges'!$D:$O,12,FALSE)=0,"",VLOOKUP($A106,'Annex 2 EHV charges'!$D:$O,12,FALSE)),"")</f>
        <v/>
      </c>
    </row>
    <row r="107" spans="1:8" x14ac:dyDescent="0.2">
      <c r="A107" s="77" t="str">
        <f t="array" ref="A107">IFERROR(INDEX('Annex 2 EHV charges'!$D$11:$D$11, MATCH(0, IF(ISBLANK('Annex 2 EHV charges'!$D$11:$D$11),1, COUNTIF(A$4:$A106, 'Annex 2 EHV charges'!$D$11:$D$11)), 0)),"")</f>
        <v/>
      </c>
      <c r="B107" s="76" t="str">
        <f>IF($A107="","",VLOOKUP($A107,'Annex 2 EHV charges'!$D:$O,2,0))</f>
        <v/>
      </c>
      <c r="C107" s="77" t="str">
        <f>IF($A107="","",VLOOKUP($A107,'Annex 2 EHV charges'!$D:$O,3,0))</f>
        <v/>
      </c>
      <c r="D107" s="76" t="str">
        <f>IF($A107="","",VLOOKUP($A107,'Annex 2 EHV charges'!$D:$O,4,0))</f>
        <v/>
      </c>
      <c r="E107" s="78" t="str">
        <f>IFERROR(IF(VLOOKUP($A107,'Annex 2 EHV charges'!$D:$O,9,FALSE)=0,"",VLOOKUP($A107,'Annex 2 EHV charges'!$D:$O,9,FALSE)),"")</f>
        <v/>
      </c>
      <c r="F107" s="79" t="str">
        <f>IFERROR(IF(VLOOKUP($A107,'Annex 2 EHV charges'!$D:$O,10,FALSE)=0,"",VLOOKUP($A107,'Annex 2 EHV charges'!$D:$O,10,FALSE)),"")</f>
        <v/>
      </c>
      <c r="G107" s="80" t="str">
        <f>IFERROR(IF(VLOOKUP($A107,'Annex 2 EHV charges'!$D:$O,11,FALSE)=0,"",VLOOKUP($A107,'Annex 2 EHV charges'!$D:$O,11,FALSE)),"")</f>
        <v/>
      </c>
      <c r="H107" s="80" t="str">
        <f>IFERROR(IF(VLOOKUP($A107,'Annex 2 EHV charges'!$D:$O,12,FALSE)=0,"",VLOOKUP($A107,'Annex 2 EHV charges'!$D:$O,12,FALSE)),"")</f>
        <v/>
      </c>
    </row>
    <row r="108" spans="1:8" x14ac:dyDescent="0.2">
      <c r="A108" s="77" t="str">
        <f t="array" ref="A108">IFERROR(INDEX('Annex 2 EHV charges'!$D$11:$D$11, MATCH(0, IF(ISBLANK('Annex 2 EHV charges'!$D$11:$D$11),1, COUNTIF(A$4:$A107, 'Annex 2 EHV charges'!$D$11:$D$11)), 0)),"")</f>
        <v/>
      </c>
      <c r="B108" s="76" t="str">
        <f>IF($A108="","",VLOOKUP($A108,'Annex 2 EHV charges'!$D:$O,2,0))</f>
        <v/>
      </c>
      <c r="C108" s="77" t="str">
        <f>IF($A108="","",VLOOKUP($A108,'Annex 2 EHV charges'!$D:$O,3,0))</f>
        <v/>
      </c>
      <c r="D108" s="76" t="str">
        <f>IF($A108="","",VLOOKUP($A108,'Annex 2 EHV charges'!$D:$O,4,0))</f>
        <v/>
      </c>
      <c r="E108" s="78" t="str">
        <f>IFERROR(IF(VLOOKUP($A108,'Annex 2 EHV charges'!$D:$O,9,FALSE)=0,"",VLOOKUP($A108,'Annex 2 EHV charges'!$D:$O,9,FALSE)),"")</f>
        <v/>
      </c>
      <c r="F108" s="79" t="str">
        <f>IFERROR(IF(VLOOKUP($A108,'Annex 2 EHV charges'!$D:$O,10,FALSE)=0,"",VLOOKUP($A108,'Annex 2 EHV charges'!$D:$O,10,FALSE)),"")</f>
        <v/>
      </c>
      <c r="G108" s="80" t="str">
        <f>IFERROR(IF(VLOOKUP($A108,'Annex 2 EHV charges'!$D:$O,11,FALSE)=0,"",VLOOKUP($A108,'Annex 2 EHV charges'!$D:$O,11,FALSE)),"")</f>
        <v/>
      </c>
      <c r="H108" s="80" t="str">
        <f>IFERROR(IF(VLOOKUP($A108,'Annex 2 EHV charges'!$D:$O,12,FALSE)=0,"",VLOOKUP($A108,'Annex 2 EHV charges'!$D:$O,12,FALSE)),"")</f>
        <v/>
      </c>
    </row>
    <row r="109" spans="1:8" x14ac:dyDescent="0.2">
      <c r="A109" s="77" t="str">
        <f t="array" ref="A109">IFERROR(INDEX('Annex 2 EHV charges'!$D$11:$D$11, MATCH(0, IF(ISBLANK('Annex 2 EHV charges'!$D$11:$D$11),1, COUNTIF(A$4:$A108, 'Annex 2 EHV charges'!$D$11:$D$11)), 0)),"")</f>
        <v/>
      </c>
      <c r="B109" s="76" t="str">
        <f>IF($A109="","",VLOOKUP($A109,'Annex 2 EHV charges'!$D:$O,2,0))</f>
        <v/>
      </c>
      <c r="C109" s="77" t="str">
        <f>IF($A109="","",VLOOKUP($A109,'Annex 2 EHV charges'!$D:$O,3,0))</f>
        <v/>
      </c>
      <c r="D109" s="76" t="str">
        <f>IF($A109="","",VLOOKUP($A109,'Annex 2 EHV charges'!$D:$O,4,0))</f>
        <v/>
      </c>
      <c r="E109" s="78" t="str">
        <f>IFERROR(IF(VLOOKUP($A109,'Annex 2 EHV charges'!$D:$O,9,FALSE)=0,"",VLOOKUP($A109,'Annex 2 EHV charges'!$D:$O,9,FALSE)),"")</f>
        <v/>
      </c>
      <c r="F109" s="79" t="str">
        <f>IFERROR(IF(VLOOKUP($A109,'Annex 2 EHV charges'!$D:$O,10,FALSE)=0,"",VLOOKUP($A109,'Annex 2 EHV charges'!$D:$O,10,FALSE)),"")</f>
        <v/>
      </c>
      <c r="G109" s="80" t="str">
        <f>IFERROR(IF(VLOOKUP($A109,'Annex 2 EHV charges'!$D:$O,11,FALSE)=0,"",VLOOKUP($A109,'Annex 2 EHV charges'!$D:$O,11,FALSE)),"")</f>
        <v/>
      </c>
      <c r="H109" s="80" t="str">
        <f>IFERROR(IF(VLOOKUP($A109,'Annex 2 EHV charges'!$D:$O,12,FALSE)=0,"",VLOOKUP($A109,'Annex 2 EHV charges'!$D:$O,12,FALSE)),"")</f>
        <v/>
      </c>
    </row>
    <row r="110" spans="1:8" x14ac:dyDescent="0.2">
      <c r="A110" s="77" t="str">
        <f t="array" ref="A110">IFERROR(INDEX('Annex 2 EHV charges'!$D$11:$D$11, MATCH(0, IF(ISBLANK('Annex 2 EHV charges'!$D$11:$D$11),1, COUNTIF(A$4:$A109, 'Annex 2 EHV charges'!$D$11:$D$11)), 0)),"")</f>
        <v/>
      </c>
      <c r="B110" s="76" t="str">
        <f>IF($A110="","",VLOOKUP($A110,'Annex 2 EHV charges'!$D:$O,2,0))</f>
        <v/>
      </c>
      <c r="C110" s="77" t="str">
        <f>IF($A110="","",VLOOKUP($A110,'Annex 2 EHV charges'!$D:$O,3,0))</f>
        <v/>
      </c>
      <c r="D110" s="76" t="str">
        <f>IF($A110="","",VLOOKUP($A110,'Annex 2 EHV charges'!$D:$O,4,0))</f>
        <v/>
      </c>
      <c r="E110" s="78" t="str">
        <f>IFERROR(IF(VLOOKUP($A110,'Annex 2 EHV charges'!$D:$O,9,FALSE)=0,"",VLOOKUP($A110,'Annex 2 EHV charges'!$D:$O,9,FALSE)),"")</f>
        <v/>
      </c>
      <c r="F110" s="79" t="str">
        <f>IFERROR(IF(VLOOKUP($A110,'Annex 2 EHV charges'!$D:$O,10,FALSE)=0,"",VLOOKUP($A110,'Annex 2 EHV charges'!$D:$O,10,FALSE)),"")</f>
        <v/>
      </c>
      <c r="G110" s="80" t="str">
        <f>IFERROR(IF(VLOOKUP($A110,'Annex 2 EHV charges'!$D:$O,11,FALSE)=0,"",VLOOKUP($A110,'Annex 2 EHV charges'!$D:$O,11,FALSE)),"")</f>
        <v/>
      </c>
      <c r="H110" s="80" t="str">
        <f>IFERROR(IF(VLOOKUP($A110,'Annex 2 EHV charges'!$D:$O,12,FALSE)=0,"",VLOOKUP($A110,'Annex 2 EHV charges'!$D:$O,12,FALSE)),"")</f>
        <v/>
      </c>
    </row>
    <row r="111" spans="1:8" x14ac:dyDescent="0.2">
      <c r="A111" s="77" t="str">
        <f t="array" ref="A111">IFERROR(INDEX('Annex 2 EHV charges'!$D$11:$D$11, MATCH(0, IF(ISBLANK('Annex 2 EHV charges'!$D$11:$D$11),1, COUNTIF(A$4:$A110, 'Annex 2 EHV charges'!$D$11:$D$11)), 0)),"")</f>
        <v/>
      </c>
      <c r="B111" s="76" t="str">
        <f>IF($A111="","",VLOOKUP($A111,'Annex 2 EHV charges'!$D:$O,2,0))</f>
        <v/>
      </c>
      <c r="C111" s="77" t="str">
        <f>IF($A111="","",VLOOKUP($A111,'Annex 2 EHV charges'!$D:$O,3,0))</f>
        <v/>
      </c>
      <c r="D111" s="76" t="str">
        <f>IF($A111="","",VLOOKUP($A111,'Annex 2 EHV charges'!$D:$O,4,0))</f>
        <v/>
      </c>
      <c r="E111" s="78" t="str">
        <f>IFERROR(IF(VLOOKUP($A111,'Annex 2 EHV charges'!$D:$O,9,FALSE)=0,"",VLOOKUP($A111,'Annex 2 EHV charges'!$D:$O,9,FALSE)),"")</f>
        <v/>
      </c>
      <c r="F111" s="79" t="str">
        <f>IFERROR(IF(VLOOKUP($A111,'Annex 2 EHV charges'!$D:$O,10,FALSE)=0,"",VLOOKUP($A111,'Annex 2 EHV charges'!$D:$O,10,FALSE)),"")</f>
        <v/>
      </c>
      <c r="G111" s="80" t="str">
        <f>IFERROR(IF(VLOOKUP($A111,'Annex 2 EHV charges'!$D:$O,11,FALSE)=0,"",VLOOKUP($A111,'Annex 2 EHV charges'!$D:$O,11,FALSE)),"")</f>
        <v/>
      </c>
      <c r="H111" s="80" t="str">
        <f>IFERROR(IF(VLOOKUP($A111,'Annex 2 EHV charges'!$D:$O,12,FALSE)=0,"",VLOOKUP($A111,'Annex 2 EHV charges'!$D:$O,12,FALSE)),"")</f>
        <v/>
      </c>
    </row>
    <row r="112" spans="1:8" x14ac:dyDescent="0.2">
      <c r="A112" s="77" t="str">
        <f t="array" ref="A112">IFERROR(INDEX('Annex 2 EHV charges'!$D$11:$D$11, MATCH(0, IF(ISBLANK('Annex 2 EHV charges'!$D$11:$D$11),1, COUNTIF(A$4:$A111, 'Annex 2 EHV charges'!$D$11:$D$11)), 0)),"")</f>
        <v/>
      </c>
      <c r="B112" s="76" t="str">
        <f>IF($A112="","",VLOOKUP($A112,'Annex 2 EHV charges'!$D:$O,2,0))</f>
        <v/>
      </c>
      <c r="C112" s="77" t="str">
        <f>IF($A112="","",VLOOKUP($A112,'Annex 2 EHV charges'!$D:$O,3,0))</f>
        <v/>
      </c>
      <c r="D112" s="76" t="str">
        <f>IF($A112="","",VLOOKUP($A112,'Annex 2 EHV charges'!$D:$O,4,0))</f>
        <v/>
      </c>
      <c r="E112" s="78" t="str">
        <f>IFERROR(IF(VLOOKUP($A112,'Annex 2 EHV charges'!$D:$O,9,FALSE)=0,"",VLOOKUP($A112,'Annex 2 EHV charges'!$D:$O,9,FALSE)),"")</f>
        <v/>
      </c>
      <c r="F112" s="79" t="str">
        <f>IFERROR(IF(VLOOKUP($A112,'Annex 2 EHV charges'!$D:$O,10,FALSE)=0,"",VLOOKUP($A112,'Annex 2 EHV charges'!$D:$O,10,FALSE)),"")</f>
        <v/>
      </c>
      <c r="G112" s="80" t="str">
        <f>IFERROR(IF(VLOOKUP($A112,'Annex 2 EHV charges'!$D:$O,11,FALSE)=0,"",VLOOKUP($A112,'Annex 2 EHV charges'!$D:$O,11,FALSE)),"")</f>
        <v/>
      </c>
      <c r="H112" s="80" t="str">
        <f>IFERROR(IF(VLOOKUP($A112,'Annex 2 EHV charges'!$D:$O,12,FALSE)=0,"",VLOOKUP($A112,'Annex 2 EHV charges'!$D:$O,12,FALSE)),"")</f>
        <v/>
      </c>
    </row>
    <row r="113" spans="1:8" x14ac:dyDescent="0.2">
      <c r="A113" s="77" t="str">
        <f t="array" ref="A113">IFERROR(INDEX('Annex 2 EHV charges'!$D$11:$D$11, MATCH(0, IF(ISBLANK('Annex 2 EHV charges'!$D$11:$D$11),1, COUNTIF(A$4:$A112, 'Annex 2 EHV charges'!$D$11:$D$11)), 0)),"")</f>
        <v/>
      </c>
      <c r="B113" s="76" t="str">
        <f>IF($A113="","",VLOOKUP($A113,'Annex 2 EHV charges'!$D:$O,2,0))</f>
        <v/>
      </c>
      <c r="C113" s="77" t="str">
        <f>IF($A113="","",VLOOKUP($A113,'Annex 2 EHV charges'!$D:$O,3,0))</f>
        <v/>
      </c>
      <c r="D113" s="76" t="str">
        <f>IF($A113="","",VLOOKUP($A113,'Annex 2 EHV charges'!$D:$O,4,0))</f>
        <v/>
      </c>
      <c r="E113" s="78" t="str">
        <f>IFERROR(IF(VLOOKUP($A113,'Annex 2 EHV charges'!$D:$O,9,FALSE)=0,"",VLOOKUP($A113,'Annex 2 EHV charges'!$D:$O,9,FALSE)),"")</f>
        <v/>
      </c>
      <c r="F113" s="79" t="str">
        <f>IFERROR(IF(VLOOKUP($A113,'Annex 2 EHV charges'!$D:$O,10,FALSE)=0,"",VLOOKUP($A113,'Annex 2 EHV charges'!$D:$O,10,FALSE)),"")</f>
        <v/>
      </c>
      <c r="G113" s="80" t="str">
        <f>IFERROR(IF(VLOOKUP($A113,'Annex 2 EHV charges'!$D:$O,11,FALSE)=0,"",VLOOKUP($A113,'Annex 2 EHV charges'!$D:$O,11,FALSE)),"")</f>
        <v/>
      </c>
      <c r="H113" s="80" t="str">
        <f>IFERROR(IF(VLOOKUP($A113,'Annex 2 EHV charges'!$D:$O,12,FALSE)=0,"",VLOOKUP($A113,'Annex 2 EHV charges'!$D:$O,12,FALSE)),"")</f>
        <v/>
      </c>
    </row>
    <row r="114" spans="1:8" x14ac:dyDescent="0.2">
      <c r="A114" s="77" t="str">
        <f t="array" ref="A114">IFERROR(INDEX('Annex 2 EHV charges'!$D$11:$D$11, MATCH(0, IF(ISBLANK('Annex 2 EHV charges'!$D$11:$D$11),1, COUNTIF(A$4:$A113, 'Annex 2 EHV charges'!$D$11:$D$11)), 0)),"")</f>
        <v/>
      </c>
      <c r="B114" s="76" t="str">
        <f>IF($A114="","",VLOOKUP($A114,'Annex 2 EHV charges'!$D:$O,2,0))</f>
        <v/>
      </c>
      <c r="C114" s="77" t="str">
        <f>IF($A114="","",VLOOKUP($A114,'Annex 2 EHV charges'!$D:$O,3,0))</f>
        <v/>
      </c>
      <c r="D114" s="76" t="str">
        <f>IF($A114="","",VLOOKUP($A114,'Annex 2 EHV charges'!$D:$O,4,0))</f>
        <v/>
      </c>
      <c r="E114" s="78" t="str">
        <f>IFERROR(IF(VLOOKUP($A114,'Annex 2 EHV charges'!$D:$O,9,FALSE)=0,"",VLOOKUP($A114,'Annex 2 EHV charges'!$D:$O,9,FALSE)),"")</f>
        <v/>
      </c>
      <c r="F114" s="79" t="str">
        <f>IFERROR(IF(VLOOKUP($A114,'Annex 2 EHV charges'!$D:$O,10,FALSE)=0,"",VLOOKUP($A114,'Annex 2 EHV charges'!$D:$O,10,FALSE)),"")</f>
        <v/>
      </c>
      <c r="G114" s="80" t="str">
        <f>IFERROR(IF(VLOOKUP($A114,'Annex 2 EHV charges'!$D:$O,11,FALSE)=0,"",VLOOKUP($A114,'Annex 2 EHV charges'!$D:$O,11,FALSE)),"")</f>
        <v/>
      </c>
      <c r="H114" s="80" t="str">
        <f>IFERROR(IF(VLOOKUP($A114,'Annex 2 EHV charges'!$D:$O,12,FALSE)=0,"",VLOOKUP($A114,'Annex 2 EHV charges'!$D:$O,12,FALSE)),"")</f>
        <v/>
      </c>
    </row>
    <row r="115" spans="1:8" x14ac:dyDescent="0.2">
      <c r="A115" s="77" t="str">
        <f t="array" ref="A115">IFERROR(INDEX('Annex 2 EHV charges'!$D$11:$D$11, MATCH(0, IF(ISBLANK('Annex 2 EHV charges'!$D$11:$D$11),1, COUNTIF(A$4:$A114, 'Annex 2 EHV charges'!$D$11:$D$11)), 0)),"")</f>
        <v/>
      </c>
      <c r="B115" s="76" t="str">
        <f>IF($A115="","",VLOOKUP($A115,'Annex 2 EHV charges'!$D:$O,2,0))</f>
        <v/>
      </c>
      <c r="C115" s="77" t="str">
        <f>IF($A115="","",VLOOKUP($A115,'Annex 2 EHV charges'!$D:$O,3,0))</f>
        <v/>
      </c>
      <c r="D115" s="76" t="str">
        <f>IF($A115="","",VLOOKUP($A115,'Annex 2 EHV charges'!$D:$O,4,0))</f>
        <v/>
      </c>
      <c r="E115" s="78" t="str">
        <f>IFERROR(IF(VLOOKUP($A115,'Annex 2 EHV charges'!$D:$O,9,FALSE)=0,"",VLOOKUP($A115,'Annex 2 EHV charges'!$D:$O,9,FALSE)),"")</f>
        <v/>
      </c>
      <c r="F115" s="79" t="str">
        <f>IFERROR(IF(VLOOKUP($A115,'Annex 2 EHV charges'!$D:$O,10,FALSE)=0,"",VLOOKUP($A115,'Annex 2 EHV charges'!$D:$O,10,FALSE)),"")</f>
        <v/>
      </c>
      <c r="G115" s="80" t="str">
        <f>IFERROR(IF(VLOOKUP($A115,'Annex 2 EHV charges'!$D:$O,11,FALSE)=0,"",VLOOKUP($A115,'Annex 2 EHV charges'!$D:$O,11,FALSE)),"")</f>
        <v/>
      </c>
      <c r="H115" s="80" t="str">
        <f>IFERROR(IF(VLOOKUP($A115,'Annex 2 EHV charges'!$D:$O,12,FALSE)=0,"",VLOOKUP($A115,'Annex 2 EHV charges'!$D:$O,12,FALSE)),"")</f>
        <v/>
      </c>
    </row>
    <row r="116" spans="1:8" x14ac:dyDescent="0.2">
      <c r="A116" s="77" t="str">
        <f t="array" ref="A116">IFERROR(INDEX('Annex 2 EHV charges'!$D$11:$D$11, MATCH(0, IF(ISBLANK('Annex 2 EHV charges'!$D$11:$D$11),1, COUNTIF(A$4:$A115, 'Annex 2 EHV charges'!$D$11:$D$11)), 0)),"")</f>
        <v/>
      </c>
      <c r="B116" s="76" t="str">
        <f>IF($A116="","",VLOOKUP($A116,'Annex 2 EHV charges'!$D:$O,2,0))</f>
        <v/>
      </c>
      <c r="C116" s="77" t="str">
        <f>IF($A116="","",VLOOKUP($A116,'Annex 2 EHV charges'!$D:$O,3,0))</f>
        <v/>
      </c>
      <c r="D116" s="76" t="str">
        <f>IF($A116="","",VLOOKUP($A116,'Annex 2 EHV charges'!$D:$O,4,0))</f>
        <v/>
      </c>
      <c r="E116" s="78" t="str">
        <f>IFERROR(IF(VLOOKUP($A116,'Annex 2 EHV charges'!$D:$O,9,FALSE)=0,"",VLOOKUP($A116,'Annex 2 EHV charges'!$D:$O,9,FALSE)),"")</f>
        <v/>
      </c>
      <c r="F116" s="79" t="str">
        <f>IFERROR(IF(VLOOKUP($A116,'Annex 2 EHV charges'!$D:$O,10,FALSE)=0,"",VLOOKUP($A116,'Annex 2 EHV charges'!$D:$O,10,FALSE)),"")</f>
        <v/>
      </c>
      <c r="G116" s="80" t="str">
        <f>IFERROR(IF(VLOOKUP($A116,'Annex 2 EHV charges'!$D:$O,11,FALSE)=0,"",VLOOKUP($A116,'Annex 2 EHV charges'!$D:$O,11,FALSE)),"")</f>
        <v/>
      </c>
      <c r="H116" s="80" t="str">
        <f>IFERROR(IF(VLOOKUP($A116,'Annex 2 EHV charges'!$D:$O,12,FALSE)=0,"",VLOOKUP($A116,'Annex 2 EHV charges'!$D:$O,12,FALSE)),"")</f>
        <v/>
      </c>
    </row>
    <row r="117" spans="1:8" x14ac:dyDescent="0.2">
      <c r="A117" s="77" t="str">
        <f t="array" ref="A117">IFERROR(INDEX('Annex 2 EHV charges'!$D$11:$D$11, MATCH(0, IF(ISBLANK('Annex 2 EHV charges'!$D$11:$D$11),1, COUNTIF(A$4:$A116, 'Annex 2 EHV charges'!$D$11:$D$11)), 0)),"")</f>
        <v/>
      </c>
      <c r="B117" s="76" t="str">
        <f>IF($A117="","",VLOOKUP($A117,'Annex 2 EHV charges'!$D:$O,2,0))</f>
        <v/>
      </c>
      <c r="C117" s="77" t="str">
        <f>IF($A117="","",VLOOKUP($A117,'Annex 2 EHV charges'!$D:$O,3,0))</f>
        <v/>
      </c>
      <c r="D117" s="76" t="str">
        <f>IF($A117="","",VLOOKUP($A117,'Annex 2 EHV charges'!$D:$O,4,0))</f>
        <v/>
      </c>
      <c r="E117" s="78" t="str">
        <f>IFERROR(IF(VLOOKUP($A117,'Annex 2 EHV charges'!$D:$O,9,FALSE)=0,"",VLOOKUP($A117,'Annex 2 EHV charges'!$D:$O,9,FALSE)),"")</f>
        <v/>
      </c>
      <c r="F117" s="79" t="str">
        <f>IFERROR(IF(VLOOKUP($A117,'Annex 2 EHV charges'!$D:$O,10,FALSE)=0,"",VLOOKUP($A117,'Annex 2 EHV charges'!$D:$O,10,FALSE)),"")</f>
        <v/>
      </c>
      <c r="G117" s="80" t="str">
        <f>IFERROR(IF(VLOOKUP($A117,'Annex 2 EHV charges'!$D:$O,11,FALSE)=0,"",VLOOKUP($A117,'Annex 2 EHV charges'!$D:$O,11,FALSE)),"")</f>
        <v/>
      </c>
      <c r="H117" s="80" t="str">
        <f>IFERROR(IF(VLOOKUP($A117,'Annex 2 EHV charges'!$D:$O,12,FALSE)=0,"",VLOOKUP($A117,'Annex 2 EHV charges'!$D:$O,12,FALSE)),"")</f>
        <v/>
      </c>
    </row>
    <row r="118" spans="1:8" x14ac:dyDescent="0.2">
      <c r="A118" s="77" t="str">
        <f t="array" ref="A118">IFERROR(INDEX('Annex 2 EHV charges'!$D$11:$D$11, MATCH(0, IF(ISBLANK('Annex 2 EHV charges'!$D$11:$D$11),1, COUNTIF(A$4:$A117, 'Annex 2 EHV charges'!$D$11:$D$11)), 0)),"")</f>
        <v/>
      </c>
      <c r="B118" s="76" t="str">
        <f>IF($A118="","",VLOOKUP($A118,'Annex 2 EHV charges'!$D:$O,2,0))</f>
        <v/>
      </c>
      <c r="C118" s="77" t="str">
        <f>IF($A118="","",VLOOKUP($A118,'Annex 2 EHV charges'!$D:$O,3,0))</f>
        <v/>
      </c>
      <c r="D118" s="76" t="str">
        <f>IF($A118="","",VLOOKUP($A118,'Annex 2 EHV charges'!$D:$O,4,0))</f>
        <v/>
      </c>
      <c r="E118" s="78" t="str">
        <f>IFERROR(IF(VLOOKUP($A118,'Annex 2 EHV charges'!$D:$O,9,FALSE)=0,"",VLOOKUP($A118,'Annex 2 EHV charges'!$D:$O,9,FALSE)),"")</f>
        <v/>
      </c>
      <c r="F118" s="79" t="str">
        <f>IFERROR(IF(VLOOKUP($A118,'Annex 2 EHV charges'!$D:$O,10,FALSE)=0,"",VLOOKUP($A118,'Annex 2 EHV charges'!$D:$O,10,FALSE)),"")</f>
        <v/>
      </c>
      <c r="G118" s="80" t="str">
        <f>IFERROR(IF(VLOOKUP($A118,'Annex 2 EHV charges'!$D:$O,11,FALSE)=0,"",VLOOKUP($A118,'Annex 2 EHV charges'!$D:$O,11,FALSE)),"")</f>
        <v/>
      </c>
      <c r="H118" s="80" t="str">
        <f>IFERROR(IF(VLOOKUP($A118,'Annex 2 EHV charges'!$D:$O,12,FALSE)=0,"",VLOOKUP($A118,'Annex 2 EHV charges'!$D:$O,12,FALSE)),"")</f>
        <v/>
      </c>
    </row>
    <row r="119" spans="1:8" x14ac:dyDescent="0.2">
      <c r="A119" s="77" t="str">
        <f t="array" ref="A119">IFERROR(INDEX('Annex 2 EHV charges'!$D$11:$D$11, MATCH(0, IF(ISBLANK('Annex 2 EHV charges'!$D$11:$D$11),1, COUNTIF(A$4:$A118, 'Annex 2 EHV charges'!$D$11:$D$11)), 0)),"")</f>
        <v/>
      </c>
      <c r="B119" s="76" t="str">
        <f>IF($A119="","",VLOOKUP($A119,'Annex 2 EHV charges'!$D:$O,2,0))</f>
        <v/>
      </c>
      <c r="C119" s="77" t="str">
        <f>IF($A119="","",VLOOKUP($A119,'Annex 2 EHV charges'!$D:$O,3,0))</f>
        <v/>
      </c>
      <c r="D119" s="76" t="str">
        <f>IF($A119="","",VLOOKUP($A119,'Annex 2 EHV charges'!$D:$O,4,0))</f>
        <v/>
      </c>
      <c r="E119" s="78" t="str">
        <f>IFERROR(IF(VLOOKUP($A119,'Annex 2 EHV charges'!$D:$O,9,FALSE)=0,"",VLOOKUP($A119,'Annex 2 EHV charges'!$D:$O,9,FALSE)),"")</f>
        <v/>
      </c>
      <c r="F119" s="79" t="str">
        <f>IFERROR(IF(VLOOKUP($A119,'Annex 2 EHV charges'!$D:$O,10,FALSE)=0,"",VLOOKUP($A119,'Annex 2 EHV charges'!$D:$O,10,FALSE)),"")</f>
        <v/>
      </c>
      <c r="G119" s="80" t="str">
        <f>IFERROR(IF(VLOOKUP($A119,'Annex 2 EHV charges'!$D:$O,11,FALSE)=0,"",VLOOKUP($A119,'Annex 2 EHV charges'!$D:$O,11,FALSE)),"")</f>
        <v/>
      </c>
      <c r="H119" s="80" t="str">
        <f>IFERROR(IF(VLOOKUP($A119,'Annex 2 EHV charges'!$D:$O,12,FALSE)=0,"",VLOOKUP($A119,'Annex 2 EHV charges'!$D:$O,12,FALSE)),"")</f>
        <v/>
      </c>
    </row>
    <row r="120" spans="1:8" x14ac:dyDescent="0.2">
      <c r="A120" s="77" t="str">
        <f t="array" ref="A120">IFERROR(INDEX('Annex 2 EHV charges'!$D$11:$D$11, MATCH(0, IF(ISBLANK('Annex 2 EHV charges'!$D$11:$D$11),1, COUNTIF(A$4:$A119, 'Annex 2 EHV charges'!$D$11:$D$11)), 0)),"")</f>
        <v/>
      </c>
      <c r="B120" s="76" t="str">
        <f>IF($A120="","",VLOOKUP($A120,'Annex 2 EHV charges'!$D:$O,2,0))</f>
        <v/>
      </c>
      <c r="C120" s="77" t="str">
        <f>IF($A120="","",VLOOKUP($A120,'Annex 2 EHV charges'!$D:$O,3,0))</f>
        <v/>
      </c>
      <c r="D120" s="76" t="str">
        <f>IF($A120="","",VLOOKUP($A120,'Annex 2 EHV charges'!$D:$O,4,0))</f>
        <v/>
      </c>
      <c r="E120" s="78" t="str">
        <f>IFERROR(IF(VLOOKUP($A120,'Annex 2 EHV charges'!$D:$O,9,FALSE)=0,"",VLOOKUP($A120,'Annex 2 EHV charges'!$D:$O,9,FALSE)),"")</f>
        <v/>
      </c>
      <c r="F120" s="79" t="str">
        <f>IFERROR(IF(VLOOKUP($A120,'Annex 2 EHV charges'!$D:$O,10,FALSE)=0,"",VLOOKUP($A120,'Annex 2 EHV charges'!$D:$O,10,FALSE)),"")</f>
        <v/>
      </c>
      <c r="G120" s="80" t="str">
        <f>IFERROR(IF(VLOOKUP($A120,'Annex 2 EHV charges'!$D:$O,11,FALSE)=0,"",VLOOKUP($A120,'Annex 2 EHV charges'!$D:$O,11,FALSE)),"")</f>
        <v/>
      </c>
      <c r="H120" s="80" t="str">
        <f>IFERROR(IF(VLOOKUP($A120,'Annex 2 EHV charges'!$D:$O,12,FALSE)=0,"",VLOOKUP($A120,'Annex 2 EHV charges'!$D:$O,12,FALSE)),"")</f>
        <v/>
      </c>
    </row>
    <row r="121" spans="1:8" x14ac:dyDescent="0.2">
      <c r="A121" s="77" t="str">
        <f t="array" ref="A121">IFERROR(INDEX('Annex 2 EHV charges'!$D$11:$D$11, MATCH(0, IF(ISBLANK('Annex 2 EHV charges'!$D$11:$D$11),1, COUNTIF(A$4:$A120, 'Annex 2 EHV charges'!$D$11:$D$11)), 0)),"")</f>
        <v/>
      </c>
      <c r="B121" s="76" t="str">
        <f>IF($A121="","",VLOOKUP($A121,'Annex 2 EHV charges'!$D:$O,2,0))</f>
        <v/>
      </c>
      <c r="C121" s="77" t="str">
        <f>IF($A121="","",VLOOKUP($A121,'Annex 2 EHV charges'!$D:$O,3,0))</f>
        <v/>
      </c>
      <c r="D121" s="76" t="str">
        <f>IF($A121="","",VLOOKUP($A121,'Annex 2 EHV charges'!$D:$O,4,0))</f>
        <v/>
      </c>
      <c r="E121" s="78" t="str">
        <f>IFERROR(IF(VLOOKUP($A121,'Annex 2 EHV charges'!$D:$O,9,FALSE)=0,"",VLOOKUP($A121,'Annex 2 EHV charges'!$D:$O,9,FALSE)),"")</f>
        <v/>
      </c>
      <c r="F121" s="79" t="str">
        <f>IFERROR(IF(VLOOKUP($A121,'Annex 2 EHV charges'!$D:$O,10,FALSE)=0,"",VLOOKUP($A121,'Annex 2 EHV charges'!$D:$O,10,FALSE)),"")</f>
        <v/>
      </c>
      <c r="G121" s="80" t="str">
        <f>IFERROR(IF(VLOOKUP($A121,'Annex 2 EHV charges'!$D:$O,11,FALSE)=0,"",VLOOKUP($A121,'Annex 2 EHV charges'!$D:$O,11,FALSE)),"")</f>
        <v/>
      </c>
      <c r="H121" s="80" t="str">
        <f>IFERROR(IF(VLOOKUP($A121,'Annex 2 EHV charges'!$D:$O,12,FALSE)=0,"",VLOOKUP($A121,'Annex 2 EHV charges'!$D:$O,12,FALSE)),"")</f>
        <v/>
      </c>
    </row>
    <row r="122" spans="1:8" x14ac:dyDescent="0.2">
      <c r="A122" s="77" t="str">
        <f t="array" ref="A122">IFERROR(INDEX('Annex 2 EHV charges'!$D$11:$D$11, MATCH(0, IF(ISBLANK('Annex 2 EHV charges'!$D$11:$D$11),1, COUNTIF(A$4:$A121, 'Annex 2 EHV charges'!$D$11:$D$11)), 0)),"")</f>
        <v/>
      </c>
      <c r="B122" s="76" t="str">
        <f>IF($A122="","",VLOOKUP($A122,'Annex 2 EHV charges'!$D:$O,2,0))</f>
        <v/>
      </c>
      <c r="C122" s="77" t="str">
        <f>IF($A122="","",VLOOKUP($A122,'Annex 2 EHV charges'!$D:$O,3,0))</f>
        <v/>
      </c>
      <c r="D122" s="76" t="str">
        <f>IF($A122="","",VLOOKUP($A122,'Annex 2 EHV charges'!$D:$O,4,0))</f>
        <v/>
      </c>
      <c r="E122" s="78" t="str">
        <f>IFERROR(IF(VLOOKUP($A122,'Annex 2 EHV charges'!$D:$O,9,FALSE)=0,"",VLOOKUP($A122,'Annex 2 EHV charges'!$D:$O,9,FALSE)),"")</f>
        <v/>
      </c>
      <c r="F122" s="79" t="str">
        <f>IFERROR(IF(VLOOKUP($A122,'Annex 2 EHV charges'!$D:$O,10,FALSE)=0,"",VLOOKUP($A122,'Annex 2 EHV charges'!$D:$O,10,FALSE)),"")</f>
        <v/>
      </c>
      <c r="G122" s="80" t="str">
        <f>IFERROR(IF(VLOOKUP($A122,'Annex 2 EHV charges'!$D:$O,11,FALSE)=0,"",VLOOKUP($A122,'Annex 2 EHV charges'!$D:$O,11,FALSE)),"")</f>
        <v/>
      </c>
      <c r="H122" s="80" t="str">
        <f>IFERROR(IF(VLOOKUP($A122,'Annex 2 EHV charges'!$D:$O,12,FALSE)=0,"",VLOOKUP($A122,'Annex 2 EHV charges'!$D:$O,12,FALSE)),"")</f>
        <v/>
      </c>
    </row>
    <row r="123" spans="1:8" x14ac:dyDescent="0.2">
      <c r="A123" s="77" t="str">
        <f t="array" ref="A123">IFERROR(INDEX('Annex 2 EHV charges'!$D$11:$D$11, MATCH(0, IF(ISBLANK('Annex 2 EHV charges'!$D$11:$D$11),1, COUNTIF(A$4:$A122, 'Annex 2 EHV charges'!$D$11:$D$11)), 0)),"")</f>
        <v/>
      </c>
      <c r="B123" s="76" t="str">
        <f>IF($A123="","",VLOOKUP($A123,'Annex 2 EHV charges'!$D:$O,2,0))</f>
        <v/>
      </c>
      <c r="C123" s="77" t="str">
        <f>IF($A123="","",VLOOKUP($A123,'Annex 2 EHV charges'!$D:$O,3,0))</f>
        <v/>
      </c>
      <c r="D123" s="76" t="str">
        <f>IF($A123="","",VLOOKUP($A123,'Annex 2 EHV charges'!$D:$O,4,0))</f>
        <v/>
      </c>
      <c r="E123" s="78" t="str">
        <f>IFERROR(IF(VLOOKUP($A123,'Annex 2 EHV charges'!$D:$O,9,FALSE)=0,"",VLOOKUP($A123,'Annex 2 EHV charges'!$D:$O,9,FALSE)),"")</f>
        <v/>
      </c>
      <c r="F123" s="79" t="str">
        <f>IFERROR(IF(VLOOKUP($A123,'Annex 2 EHV charges'!$D:$O,10,FALSE)=0,"",VLOOKUP($A123,'Annex 2 EHV charges'!$D:$O,10,FALSE)),"")</f>
        <v/>
      </c>
      <c r="G123" s="80" t="str">
        <f>IFERROR(IF(VLOOKUP($A123,'Annex 2 EHV charges'!$D:$O,11,FALSE)=0,"",VLOOKUP($A123,'Annex 2 EHV charges'!$D:$O,11,FALSE)),"")</f>
        <v/>
      </c>
      <c r="H123" s="80" t="str">
        <f>IFERROR(IF(VLOOKUP($A123,'Annex 2 EHV charges'!$D:$O,12,FALSE)=0,"",VLOOKUP($A123,'Annex 2 EHV charges'!$D:$O,12,FALSE)),"")</f>
        <v/>
      </c>
    </row>
    <row r="124" spans="1:8" x14ac:dyDescent="0.2">
      <c r="A124" s="77" t="str">
        <f t="array" ref="A124">IFERROR(INDEX('Annex 2 EHV charges'!$D$11:$D$11, MATCH(0, IF(ISBLANK('Annex 2 EHV charges'!$D$11:$D$11),1, COUNTIF(A$4:$A123, 'Annex 2 EHV charges'!$D$11:$D$11)), 0)),"")</f>
        <v/>
      </c>
      <c r="B124" s="76" t="str">
        <f>IF($A124="","",VLOOKUP($A124,'Annex 2 EHV charges'!$D:$O,2,0))</f>
        <v/>
      </c>
      <c r="C124" s="77" t="str">
        <f>IF($A124="","",VLOOKUP($A124,'Annex 2 EHV charges'!$D:$O,3,0))</f>
        <v/>
      </c>
      <c r="D124" s="76" t="str">
        <f>IF($A124="","",VLOOKUP($A124,'Annex 2 EHV charges'!$D:$O,4,0))</f>
        <v/>
      </c>
      <c r="E124" s="78" t="str">
        <f>IFERROR(IF(VLOOKUP($A124,'Annex 2 EHV charges'!$D:$O,9,FALSE)=0,"",VLOOKUP($A124,'Annex 2 EHV charges'!$D:$O,9,FALSE)),"")</f>
        <v/>
      </c>
      <c r="F124" s="79" t="str">
        <f>IFERROR(IF(VLOOKUP($A124,'Annex 2 EHV charges'!$D:$O,10,FALSE)=0,"",VLOOKUP($A124,'Annex 2 EHV charges'!$D:$O,10,FALSE)),"")</f>
        <v/>
      </c>
      <c r="G124" s="80" t="str">
        <f>IFERROR(IF(VLOOKUP($A124,'Annex 2 EHV charges'!$D:$O,11,FALSE)=0,"",VLOOKUP($A124,'Annex 2 EHV charges'!$D:$O,11,FALSE)),"")</f>
        <v/>
      </c>
      <c r="H124" s="80" t="str">
        <f>IFERROR(IF(VLOOKUP($A124,'Annex 2 EHV charges'!$D:$O,12,FALSE)=0,"",VLOOKUP($A124,'Annex 2 EHV charges'!$D:$O,12,FALSE)),"")</f>
        <v/>
      </c>
    </row>
    <row r="125" spans="1:8" x14ac:dyDescent="0.2">
      <c r="A125" s="77" t="str">
        <f t="array" ref="A125">IFERROR(INDEX('Annex 2 EHV charges'!$D$11:$D$11, MATCH(0, IF(ISBLANK('Annex 2 EHV charges'!$D$11:$D$11),1, COUNTIF(A$4:$A124, 'Annex 2 EHV charges'!$D$11:$D$11)), 0)),"")</f>
        <v/>
      </c>
      <c r="B125" s="76" t="str">
        <f>IF($A125="","",VLOOKUP($A125,'Annex 2 EHV charges'!$D:$O,2,0))</f>
        <v/>
      </c>
      <c r="C125" s="77" t="str">
        <f>IF($A125="","",VLOOKUP($A125,'Annex 2 EHV charges'!$D:$O,3,0))</f>
        <v/>
      </c>
      <c r="D125" s="76" t="str">
        <f>IF($A125="","",VLOOKUP($A125,'Annex 2 EHV charges'!$D:$O,4,0))</f>
        <v/>
      </c>
      <c r="E125" s="78" t="str">
        <f>IFERROR(IF(VLOOKUP($A125,'Annex 2 EHV charges'!$D:$O,9,FALSE)=0,"",VLOOKUP($A125,'Annex 2 EHV charges'!$D:$O,9,FALSE)),"")</f>
        <v/>
      </c>
      <c r="F125" s="79" t="str">
        <f>IFERROR(IF(VLOOKUP($A125,'Annex 2 EHV charges'!$D:$O,10,FALSE)=0,"",VLOOKUP($A125,'Annex 2 EHV charges'!$D:$O,10,FALSE)),"")</f>
        <v/>
      </c>
      <c r="G125" s="80" t="str">
        <f>IFERROR(IF(VLOOKUP($A125,'Annex 2 EHV charges'!$D:$O,11,FALSE)=0,"",VLOOKUP($A125,'Annex 2 EHV charges'!$D:$O,11,FALSE)),"")</f>
        <v/>
      </c>
      <c r="H125" s="80" t="str">
        <f>IFERROR(IF(VLOOKUP($A125,'Annex 2 EHV charges'!$D:$O,12,FALSE)=0,"",VLOOKUP($A125,'Annex 2 EHV charges'!$D:$O,12,FALSE)),"")</f>
        <v/>
      </c>
    </row>
    <row r="126" spans="1:8" x14ac:dyDescent="0.2">
      <c r="A126" s="77" t="str">
        <f t="array" ref="A126">IFERROR(INDEX('Annex 2 EHV charges'!$D$11:$D$11, MATCH(0, IF(ISBLANK('Annex 2 EHV charges'!$D$11:$D$11),1, COUNTIF(A$4:$A125, 'Annex 2 EHV charges'!$D$11:$D$11)), 0)),"")</f>
        <v/>
      </c>
      <c r="B126" s="76" t="str">
        <f>IF($A126="","",VLOOKUP($A126,'Annex 2 EHV charges'!$D:$O,2,0))</f>
        <v/>
      </c>
      <c r="C126" s="77" t="str">
        <f>IF($A126="","",VLOOKUP($A126,'Annex 2 EHV charges'!$D:$O,3,0))</f>
        <v/>
      </c>
      <c r="D126" s="76" t="str">
        <f>IF($A126="","",VLOOKUP($A126,'Annex 2 EHV charges'!$D:$O,4,0))</f>
        <v/>
      </c>
      <c r="E126" s="78" t="str">
        <f>IFERROR(IF(VLOOKUP($A126,'Annex 2 EHV charges'!$D:$O,9,FALSE)=0,"",VLOOKUP($A126,'Annex 2 EHV charges'!$D:$O,9,FALSE)),"")</f>
        <v/>
      </c>
      <c r="F126" s="79" t="str">
        <f>IFERROR(IF(VLOOKUP($A126,'Annex 2 EHV charges'!$D:$O,10,FALSE)=0,"",VLOOKUP($A126,'Annex 2 EHV charges'!$D:$O,10,FALSE)),"")</f>
        <v/>
      </c>
      <c r="G126" s="80" t="str">
        <f>IFERROR(IF(VLOOKUP($A126,'Annex 2 EHV charges'!$D:$O,11,FALSE)=0,"",VLOOKUP($A126,'Annex 2 EHV charges'!$D:$O,11,FALSE)),"")</f>
        <v/>
      </c>
      <c r="H126" s="80" t="str">
        <f>IFERROR(IF(VLOOKUP($A126,'Annex 2 EHV charges'!$D:$O,12,FALSE)=0,"",VLOOKUP($A126,'Annex 2 EHV charges'!$D:$O,12,FALSE)),"")</f>
        <v/>
      </c>
    </row>
    <row r="127" spans="1:8" x14ac:dyDescent="0.2">
      <c r="A127" s="77" t="str">
        <f t="array" ref="A127">IFERROR(INDEX('Annex 2 EHV charges'!$D$11:$D$11, MATCH(0, IF(ISBLANK('Annex 2 EHV charges'!$D$11:$D$11),1, COUNTIF(A$4:$A126, 'Annex 2 EHV charges'!$D$11:$D$11)), 0)),"")</f>
        <v/>
      </c>
      <c r="B127" s="76" t="str">
        <f>IF($A127="","",VLOOKUP($A127,'Annex 2 EHV charges'!$D:$O,2,0))</f>
        <v/>
      </c>
      <c r="C127" s="77" t="str">
        <f>IF($A127="","",VLOOKUP($A127,'Annex 2 EHV charges'!$D:$O,3,0))</f>
        <v/>
      </c>
      <c r="D127" s="76" t="str">
        <f>IF($A127="","",VLOOKUP($A127,'Annex 2 EHV charges'!$D:$O,4,0))</f>
        <v/>
      </c>
      <c r="E127" s="78" t="str">
        <f>IFERROR(IF(VLOOKUP($A127,'Annex 2 EHV charges'!$D:$O,9,FALSE)=0,"",VLOOKUP($A127,'Annex 2 EHV charges'!$D:$O,9,FALSE)),"")</f>
        <v/>
      </c>
      <c r="F127" s="79" t="str">
        <f>IFERROR(IF(VLOOKUP($A127,'Annex 2 EHV charges'!$D:$O,10,FALSE)=0,"",VLOOKUP($A127,'Annex 2 EHV charges'!$D:$O,10,FALSE)),"")</f>
        <v/>
      </c>
      <c r="G127" s="80" t="str">
        <f>IFERROR(IF(VLOOKUP($A127,'Annex 2 EHV charges'!$D:$O,11,FALSE)=0,"",VLOOKUP($A127,'Annex 2 EHV charges'!$D:$O,11,FALSE)),"")</f>
        <v/>
      </c>
      <c r="H127" s="80" t="str">
        <f>IFERROR(IF(VLOOKUP($A127,'Annex 2 EHV charges'!$D:$O,12,FALSE)=0,"",VLOOKUP($A127,'Annex 2 EHV charges'!$D:$O,12,FALSE)),"")</f>
        <v/>
      </c>
    </row>
    <row r="128" spans="1:8" x14ac:dyDescent="0.2">
      <c r="A128" s="77" t="str">
        <f t="array" ref="A128">IFERROR(INDEX('Annex 2 EHV charges'!$D$11:$D$11, MATCH(0, IF(ISBLANK('Annex 2 EHV charges'!$D$11:$D$11),1, COUNTIF(A$4:$A127, 'Annex 2 EHV charges'!$D$11:$D$11)), 0)),"")</f>
        <v/>
      </c>
      <c r="B128" s="76" t="str">
        <f>IF($A128="","",VLOOKUP($A128,'Annex 2 EHV charges'!$D:$O,2,0))</f>
        <v/>
      </c>
      <c r="C128" s="77" t="str">
        <f>IF($A128="","",VLOOKUP($A128,'Annex 2 EHV charges'!$D:$O,3,0))</f>
        <v/>
      </c>
      <c r="D128" s="76" t="str">
        <f>IF($A128="","",VLOOKUP($A128,'Annex 2 EHV charges'!$D:$O,4,0))</f>
        <v/>
      </c>
      <c r="E128" s="78" t="str">
        <f>IFERROR(IF(VLOOKUP($A128,'Annex 2 EHV charges'!$D:$O,9,FALSE)=0,"",VLOOKUP($A128,'Annex 2 EHV charges'!$D:$O,9,FALSE)),"")</f>
        <v/>
      </c>
      <c r="F128" s="79" t="str">
        <f>IFERROR(IF(VLOOKUP($A128,'Annex 2 EHV charges'!$D:$O,10,FALSE)=0,"",VLOOKUP($A128,'Annex 2 EHV charges'!$D:$O,10,FALSE)),"")</f>
        <v/>
      </c>
      <c r="G128" s="80" t="str">
        <f>IFERROR(IF(VLOOKUP($A128,'Annex 2 EHV charges'!$D:$O,11,FALSE)=0,"",VLOOKUP($A128,'Annex 2 EHV charges'!$D:$O,11,FALSE)),"")</f>
        <v/>
      </c>
      <c r="H128" s="80" t="str">
        <f>IFERROR(IF(VLOOKUP($A128,'Annex 2 EHV charges'!$D:$O,12,FALSE)=0,"",VLOOKUP($A128,'Annex 2 EHV charges'!$D:$O,12,FALSE)),"")</f>
        <v/>
      </c>
    </row>
    <row r="129" spans="1:8" x14ac:dyDescent="0.2">
      <c r="A129" s="77" t="str">
        <f t="array" ref="A129">IFERROR(INDEX('Annex 2 EHV charges'!$D$11:$D$11, MATCH(0, IF(ISBLANK('Annex 2 EHV charges'!$D$11:$D$11),1, COUNTIF(A$4:$A128, 'Annex 2 EHV charges'!$D$11:$D$11)), 0)),"")</f>
        <v/>
      </c>
      <c r="B129" s="76" t="str">
        <f>IF($A129="","",VLOOKUP($A129,'Annex 2 EHV charges'!$D:$O,2,0))</f>
        <v/>
      </c>
      <c r="C129" s="77" t="str">
        <f>IF($A129="","",VLOOKUP($A129,'Annex 2 EHV charges'!$D:$O,3,0))</f>
        <v/>
      </c>
      <c r="D129" s="76" t="str">
        <f>IF($A129="","",VLOOKUP($A129,'Annex 2 EHV charges'!$D:$O,4,0))</f>
        <v/>
      </c>
      <c r="E129" s="78" t="str">
        <f>IFERROR(IF(VLOOKUP($A129,'Annex 2 EHV charges'!$D:$O,9,FALSE)=0,"",VLOOKUP($A129,'Annex 2 EHV charges'!$D:$O,9,FALSE)),"")</f>
        <v/>
      </c>
      <c r="F129" s="79" t="str">
        <f>IFERROR(IF(VLOOKUP($A129,'Annex 2 EHV charges'!$D:$O,10,FALSE)=0,"",VLOOKUP($A129,'Annex 2 EHV charges'!$D:$O,10,FALSE)),"")</f>
        <v/>
      </c>
      <c r="G129" s="80" t="str">
        <f>IFERROR(IF(VLOOKUP($A129,'Annex 2 EHV charges'!$D:$O,11,FALSE)=0,"",VLOOKUP($A129,'Annex 2 EHV charges'!$D:$O,11,FALSE)),"")</f>
        <v/>
      </c>
      <c r="H129" s="80" t="str">
        <f>IFERROR(IF(VLOOKUP($A129,'Annex 2 EHV charges'!$D:$O,12,FALSE)=0,"",VLOOKUP($A129,'Annex 2 EHV charges'!$D:$O,12,FALSE)),"")</f>
        <v/>
      </c>
    </row>
    <row r="130" spans="1:8" x14ac:dyDescent="0.2">
      <c r="A130" s="77" t="str">
        <f t="array" ref="A130">IFERROR(INDEX('Annex 2 EHV charges'!$D$11:$D$11, MATCH(0, IF(ISBLANK('Annex 2 EHV charges'!$D$11:$D$11),1, COUNTIF(A$4:$A129, 'Annex 2 EHV charges'!$D$11:$D$11)), 0)),"")</f>
        <v/>
      </c>
      <c r="B130" s="76" t="str">
        <f>IF($A130="","",VLOOKUP($A130,'Annex 2 EHV charges'!$D:$O,2,0))</f>
        <v/>
      </c>
      <c r="C130" s="77" t="str">
        <f>IF($A130="","",VLOOKUP($A130,'Annex 2 EHV charges'!$D:$O,3,0))</f>
        <v/>
      </c>
      <c r="D130" s="76" t="str">
        <f>IF($A130="","",VLOOKUP($A130,'Annex 2 EHV charges'!$D:$O,4,0))</f>
        <v/>
      </c>
      <c r="E130" s="78" t="str">
        <f>IFERROR(IF(VLOOKUP($A130,'Annex 2 EHV charges'!$D:$O,9,FALSE)=0,"",VLOOKUP($A130,'Annex 2 EHV charges'!$D:$O,9,FALSE)),"")</f>
        <v/>
      </c>
      <c r="F130" s="79" t="str">
        <f>IFERROR(IF(VLOOKUP($A130,'Annex 2 EHV charges'!$D:$O,10,FALSE)=0,"",VLOOKUP($A130,'Annex 2 EHV charges'!$D:$O,10,FALSE)),"")</f>
        <v/>
      </c>
      <c r="G130" s="80" t="str">
        <f>IFERROR(IF(VLOOKUP($A130,'Annex 2 EHV charges'!$D:$O,11,FALSE)=0,"",VLOOKUP($A130,'Annex 2 EHV charges'!$D:$O,11,FALSE)),"")</f>
        <v/>
      </c>
      <c r="H130" s="80" t="str">
        <f>IFERROR(IF(VLOOKUP($A130,'Annex 2 EHV charges'!$D:$O,12,FALSE)=0,"",VLOOKUP($A130,'Annex 2 EHV charges'!$D:$O,12,FALSE)),"")</f>
        <v/>
      </c>
    </row>
    <row r="131" spans="1:8" x14ac:dyDescent="0.2">
      <c r="A131" s="77" t="str">
        <f t="array" ref="A131">IFERROR(INDEX('Annex 2 EHV charges'!$D$11:$D$11, MATCH(0, IF(ISBLANK('Annex 2 EHV charges'!$D$11:$D$11),1, COUNTIF(A$4:$A130, 'Annex 2 EHV charges'!$D$11:$D$11)), 0)),"")</f>
        <v/>
      </c>
      <c r="B131" s="76" t="str">
        <f>IF($A131="","",VLOOKUP($A131,'Annex 2 EHV charges'!$D:$O,2,0))</f>
        <v/>
      </c>
      <c r="C131" s="77" t="str">
        <f>IF($A131="","",VLOOKUP($A131,'Annex 2 EHV charges'!$D:$O,3,0))</f>
        <v/>
      </c>
      <c r="D131" s="76" t="str">
        <f>IF($A131="","",VLOOKUP($A131,'Annex 2 EHV charges'!$D:$O,4,0))</f>
        <v/>
      </c>
      <c r="E131" s="78" t="str">
        <f>IFERROR(IF(VLOOKUP($A131,'Annex 2 EHV charges'!$D:$O,9,FALSE)=0,"",VLOOKUP($A131,'Annex 2 EHV charges'!$D:$O,9,FALSE)),"")</f>
        <v/>
      </c>
      <c r="F131" s="79" t="str">
        <f>IFERROR(IF(VLOOKUP($A131,'Annex 2 EHV charges'!$D:$O,10,FALSE)=0,"",VLOOKUP($A131,'Annex 2 EHV charges'!$D:$O,10,FALSE)),"")</f>
        <v/>
      </c>
      <c r="G131" s="80" t="str">
        <f>IFERROR(IF(VLOOKUP($A131,'Annex 2 EHV charges'!$D:$O,11,FALSE)=0,"",VLOOKUP($A131,'Annex 2 EHV charges'!$D:$O,11,FALSE)),"")</f>
        <v/>
      </c>
      <c r="H131" s="80" t="str">
        <f>IFERROR(IF(VLOOKUP($A131,'Annex 2 EHV charges'!$D:$O,12,FALSE)=0,"",VLOOKUP($A131,'Annex 2 EHV charges'!$D:$O,12,FALSE)),"")</f>
        <v/>
      </c>
    </row>
    <row r="132" spans="1:8" x14ac:dyDescent="0.2">
      <c r="A132" s="77" t="str">
        <f t="array" ref="A132">IFERROR(INDEX('Annex 2 EHV charges'!$D$11:$D$11, MATCH(0, IF(ISBLANK('Annex 2 EHV charges'!$D$11:$D$11),1, COUNTIF(A$4:$A131, 'Annex 2 EHV charges'!$D$11:$D$11)), 0)),"")</f>
        <v/>
      </c>
      <c r="B132" s="76" t="str">
        <f>IF($A132="","",VLOOKUP($A132,'Annex 2 EHV charges'!$D:$O,2,0))</f>
        <v/>
      </c>
      <c r="C132" s="77" t="str">
        <f>IF($A132="","",VLOOKUP($A132,'Annex 2 EHV charges'!$D:$O,3,0))</f>
        <v/>
      </c>
      <c r="D132" s="76" t="str">
        <f>IF($A132="","",VLOOKUP($A132,'Annex 2 EHV charges'!$D:$O,4,0))</f>
        <v/>
      </c>
      <c r="E132" s="78" t="str">
        <f>IFERROR(IF(VLOOKUP($A132,'Annex 2 EHV charges'!$D:$O,9,FALSE)=0,"",VLOOKUP($A132,'Annex 2 EHV charges'!$D:$O,9,FALSE)),"")</f>
        <v/>
      </c>
      <c r="F132" s="79" t="str">
        <f>IFERROR(IF(VLOOKUP($A132,'Annex 2 EHV charges'!$D:$O,10,FALSE)=0,"",VLOOKUP($A132,'Annex 2 EHV charges'!$D:$O,10,FALSE)),"")</f>
        <v/>
      </c>
      <c r="G132" s="80" t="str">
        <f>IFERROR(IF(VLOOKUP($A132,'Annex 2 EHV charges'!$D:$O,11,FALSE)=0,"",VLOOKUP($A132,'Annex 2 EHV charges'!$D:$O,11,FALSE)),"")</f>
        <v/>
      </c>
      <c r="H132" s="80" t="str">
        <f>IFERROR(IF(VLOOKUP($A132,'Annex 2 EHV charges'!$D:$O,12,FALSE)=0,"",VLOOKUP($A132,'Annex 2 EHV charges'!$D:$O,12,FALSE)),"")</f>
        <v/>
      </c>
    </row>
    <row r="133" spans="1:8" x14ac:dyDescent="0.2">
      <c r="A133" s="77" t="str">
        <f t="array" ref="A133">IFERROR(INDEX('Annex 2 EHV charges'!$D$11:$D$11, MATCH(0, IF(ISBLANK('Annex 2 EHV charges'!$D$11:$D$11),1, COUNTIF(A$4:$A132, 'Annex 2 EHV charges'!$D$11:$D$11)), 0)),"")</f>
        <v/>
      </c>
      <c r="B133" s="76" t="str">
        <f>IF($A133="","",VLOOKUP($A133,'Annex 2 EHV charges'!$D:$O,2,0))</f>
        <v/>
      </c>
      <c r="C133" s="77" t="str">
        <f>IF($A133="","",VLOOKUP($A133,'Annex 2 EHV charges'!$D:$O,3,0))</f>
        <v/>
      </c>
      <c r="D133" s="76" t="str">
        <f>IF($A133="","",VLOOKUP($A133,'Annex 2 EHV charges'!$D:$O,4,0))</f>
        <v/>
      </c>
      <c r="E133" s="78" t="str">
        <f>IFERROR(IF(VLOOKUP($A133,'Annex 2 EHV charges'!$D:$O,9,FALSE)=0,"",VLOOKUP($A133,'Annex 2 EHV charges'!$D:$O,9,FALSE)),"")</f>
        <v/>
      </c>
      <c r="F133" s="79" t="str">
        <f>IFERROR(IF(VLOOKUP($A133,'Annex 2 EHV charges'!$D:$O,10,FALSE)=0,"",VLOOKUP($A133,'Annex 2 EHV charges'!$D:$O,10,FALSE)),"")</f>
        <v/>
      </c>
      <c r="G133" s="80" t="str">
        <f>IFERROR(IF(VLOOKUP($A133,'Annex 2 EHV charges'!$D:$O,11,FALSE)=0,"",VLOOKUP($A133,'Annex 2 EHV charges'!$D:$O,11,FALSE)),"")</f>
        <v/>
      </c>
      <c r="H133" s="80" t="str">
        <f>IFERROR(IF(VLOOKUP($A133,'Annex 2 EHV charges'!$D:$O,12,FALSE)=0,"",VLOOKUP($A133,'Annex 2 EHV charges'!$D:$O,12,FALSE)),"")</f>
        <v/>
      </c>
    </row>
    <row r="134" spans="1:8" x14ac:dyDescent="0.2">
      <c r="A134" s="77" t="str">
        <f t="array" ref="A134">IFERROR(INDEX('Annex 2 EHV charges'!$D$11:$D$11, MATCH(0, IF(ISBLANK('Annex 2 EHV charges'!$D$11:$D$11),1, COUNTIF(A$4:$A133, 'Annex 2 EHV charges'!$D$11:$D$11)), 0)),"")</f>
        <v/>
      </c>
      <c r="B134" s="76" t="str">
        <f>IF($A134="","",VLOOKUP($A134,'Annex 2 EHV charges'!$D:$O,2,0))</f>
        <v/>
      </c>
      <c r="C134" s="77" t="str">
        <f>IF($A134="","",VLOOKUP($A134,'Annex 2 EHV charges'!$D:$O,3,0))</f>
        <v/>
      </c>
      <c r="D134" s="76" t="str">
        <f>IF($A134="","",VLOOKUP($A134,'Annex 2 EHV charges'!$D:$O,4,0))</f>
        <v/>
      </c>
      <c r="E134" s="78" t="str">
        <f>IFERROR(IF(VLOOKUP($A134,'Annex 2 EHV charges'!$D:$O,9,FALSE)=0,"",VLOOKUP($A134,'Annex 2 EHV charges'!$D:$O,9,FALSE)),"")</f>
        <v/>
      </c>
      <c r="F134" s="79" t="str">
        <f>IFERROR(IF(VLOOKUP($A134,'Annex 2 EHV charges'!$D:$O,10,FALSE)=0,"",VLOOKUP($A134,'Annex 2 EHV charges'!$D:$O,10,FALSE)),"")</f>
        <v/>
      </c>
      <c r="G134" s="80" t="str">
        <f>IFERROR(IF(VLOOKUP($A134,'Annex 2 EHV charges'!$D:$O,11,FALSE)=0,"",VLOOKUP($A134,'Annex 2 EHV charges'!$D:$O,11,FALSE)),"")</f>
        <v/>
      </c>
      <c r="H134" s="80" t="str">
        <f>IFERROR(IF(VLOOKUP($A134,'Annex 2 EHV charges'!$D:$O,12,FALSE)=0,"",VLOOKUP($A134,'Annex 2 EHV charges'!$D:$O,12,FALSE)),"")</f>
        <v/>
      </c>
    </row>
    <row r="135" spans="1:8" x14ac:dyDescent="0.2">
      <c r="A135" s="77" t="str">
        <f t="array" ref="A135">IFERROR(INDEX('Annex 2 EHV charges'!$D$11:$D$11, MATCH(0, IF(ISBLANK('Annex 2 EHV charges'!$D$11:$D$11),1, COUNTIF(A$4:$A134, 'Annex 2 EHV charges'!$D$11:$D$11)), 0)),"")</f>
        <v/>
      </c>
      <c r="B135" s="76" t="str">
        <f>IF($A135="","",VLOOKUP($A135,'Annex 2 EHV charges'!$D:$O,2,0))</f>
        <v/>
      </c>
      <c r="C135" s="77" t="str">
        <f>IF($A135="","",VLOOKUP($A135,'Annex 2 EHV charges'!$D:$O,3,0))</f>
        <v/>
      </c>
      <c r="D135" s="76" t="str">
        <f>IF($A135="","",VLOOKUP($A135,'Annex 2 EHV charges'!$D:$O,4,0))</f>
        <v/>
      </c>
      <c r="E135" s="78" t="str">
        <f>IFERROR(IF(VLOOKUP($A135,'Annex 2 EHV charges'!$D:$O,9,FALSE)=0,"",VLOOKUP($A135,'Annex 2 EHV charges'!$D:$O,9,FALSE)),"")</f>
        <v/>
      </c>
      <c r="F135" s="79" t="str">
        <f>IFERROR(IF(VLOOKUP($A135,'Annex 2 EHV charges'!$D:$O,10,FALSE)=0,"",VLOOKUP($A135,'Annex 2 EHV charges'!$D:$O,10,FALSE)),"")</f>
        <v/>
      </c>
      <c r="G135" s="80" t="str">
        <f>IFERROR(IF(VLOOKUP($A135,'Annex 2 EHV charges'!$D:$O,11,FALSE)=0,"",VLOOKUP($A135,'Annex 2 EHV charges'!$D:$O,11,FALSE)),"")</f>
        <v/>
      </c>
      <c r="H135" s="80" t="str">
        <f>IFERROR(IF(VLOOKUP($A135,'Annex 2 EHV charges'!$D:$O,12,FALSE)=0,"",VLOOKUP($A135,'Annex 2 EHV charges'!$D:$O,12,FALSE)),"")</f>
        <v/>
      </c>
    </row>
    <row r="136" spans="1:8" x14ac:dyDescent="0.2">
      <c r="A136" s="77" t="str">
        <f t="array" ref="A136">IFERROR(INDEX('Annex 2 EHV charges'!$D$11:$D$11, MATCH(0, IF(ISBLANK('Annex 2 EHV charges'!$D$11:$D$11),1, COUNTIF(A$4:$A135, 'Annex 2 EHV charges'!$D$11:$D$11)), 0)),"")</f>
        <v/>
      </c>
      <c r="B136" s="76" t="str">
        <f>IF($A136="","",VLOOKUP($A136,'Annex 2 EHV charges'!$D:$O,2,0))</f>
        <v/>
      </c>
      <c r="C136" s="77" t="str">
        <f>IF($A136="","",VLOOKUP($A136,'Annex 2 EHV charges'!$D:$O,3,0))</f>
        <v/>
      </c>
      <c r="D136" s="76" t="str">
        <f>IF($A136="","",VLOOKUP($A136,'Annex 2 EHV charges'!$D:$O,4,0))</f>
        <v/>
      </c>
      <c r="E136" s="78" t="str">
        <f>IFERROR(IF(VLOOKUP($A136,'Annex 2 EHV charges'!$D:$O,9,FALSE)=0,"",VLOOKUP($A136,'Annex 2 EHV charges'!$D:$O,9,FALSE)),"")</f>
        <v/>
      </c>
      <c r="F136" s="79" t="str">
        <f>IFERROR(IF(VLOOKUP($A136,'Annex 2 EHV charges'!$D:$O,10,FALSE)=0,"",VLOOKUP($A136,'Annex 2 EHV charges'!$D:$O,10,FALSE)),"")</f>
        <v/>
      </c>
      <c r="G136" s="80" t="str">
        <f>IFERROR(IF(VLOOKUP($A136,'Annex 2 EHV charges'!$D:$O,11,FALSE)=0,"",VLOOKUP($A136,'Annex 2 EHV charges'!$D:$O,11,FALSE)),"")</f>
        <v/>
      </c>
      <c r="H136" s="80" t="str">
        <f>IFERROR(IF(VLOOKUP($A136,'Annex 2 EHV charges'!$D:$O,12,FALSE)=0,"",VLOOKUP($A136,'Annex 2 EHV charges'!$D:$O,12,FALSE)),"")</f>
        <v/>
      </c>
    </row>
    <row r="137" spans="1:8" x14ac:dyDescent="0.2">
      <c r="A137" s="77" t="str">
        <f t="array" ref="A137">IFERROR(INDEX('Annex 2 EHV charges'!$D$11:$D$11, MATCH(0, IF(ISBLANK('Annex 2 EHV charges'!$D$11:$D$11),1, COUNTIF(A$4:$A136, 'Annex 2 EHV charges'!$D$11:$D$11)), 0)),"")</f>
        <v/>
      </c>
      <c r="B137" s="76" t="str">
        <f>IF($A137="","",VLOOKUP($A137,'Annex 2 EHV charges'!$D:$O,2,0))</f>
        <v/>
      </c>
      <c r="C137" s="77" t="str">
        <f>IF($A137="","",VLOOKUP($A137,'Annex 2 EHV charges'!$D:$O,3,0))</f>
        <v/>
      </c>
      <c r="D137" s="76" t="str">
        <f>IF($A137="","",VLOOKUP($A137,'Annex 2 EHV charges'!$D:$O,4,0))</f>
        <v/>
      </c>
      <c r="E137" s="78" t="str">
        <f>IFERROR(IF(VLOOKUP($A137,'Annex 2 EHV charges'!$D:$O,9,FALSE)=0,"",VLOOKUP($A137,'Annex 2 EHV charges'!$D:$O,9,FALSE)),"")</f>
        <v/>
      </c>
      <c r="F137" s="79" t="str">
        <f>IFERROR(IF(VLOOKUP($A137,'Annex 2 EHV charges'!$D:$O,10,FALSE)=0,"",VLOOKUP($A137,'Annex 2 EHV charges'!$D:$O,10,FALSE)),"")</f>
        <v/>
      </c>
      <c r="G137" s="80" t="str">
        <f>IFERROR(IF(VLOOKUP($A137,'Annex 2 EHV charges'!$D:$O,11,FALSE)=0,"",VLOOKUP($A137,'Annex 2 EHV charges'!$D:$O,11,FALSE)),"")</f>
        <v/>
      </c>
      <c r="H137" s="80" t="str">
        <f>IFERROR(IF(VLOOKUP($A137,'Annex 2 EHV charges'!$D:$O,12,FALSE)=0,"",VLOOKUP($A137,'Annex 2 EHV charges'!$D:$O,12,FALSE)),"")</f>
        <v/>
      </c>
    </row>
    <row r="138" spans="1:8" x14ac:dyDescent="0.2">
      <c r="A138" s="77" t="str">
        <f t="array" ref="A138">IFERROR(INDEX('Annex 2 EHV charges'!$D$11:$D$11, MATCH(0, IF(ISBLANK('Annex 2 EHV charges'!$D$11:$D$11),1, COUNTIF(A$4:$A137, 'Annex 2 EHV charges'!$D$11:$D$11)), 0)),"")</f>
        <v/>
      </c>
      <c r="B138" s="76" t="str">
        <f>IF($A138="","",VLOOKUP($A138,'Annex 2 EHV charges'!$D:$O,2,0))</f>
        <v/>
      </c>
      <c r="C138" s="77" t="str">
        <f>IF($A138="","",VLOOKUP($A138,'Annex 2 EHV charges'!$D:$O,3,0))</f>
        <v/>
      </c>
      <c r="D138" s="76" t="str">
        <f>IF($A138="","",VLOOKUP($A138,'Annex 2 EHV charges'!$D:$O,4,0))</f>
        <v/>
      </c>
      <c r="E138" s="78" t="str">
        <f>IFERROR(IF(VLOOKUP($A138,'Annex 2 EHV charges'!$D:$O,9,FALSE)=0,"",VLOOKUP($A138,'Annex 2 EHV charges'!$D:$O,9,FALSE)),"")</f>
        <v/>
      </c>
      <c r="F138" s="79" t="str">
        <f>IFERROR(IF(VLOOKUP($A138,'Annex 2 EHV charges'!$D:$O,10,FALSE)=0,"",VLOOKUP($A138,'Annex 2 EHV charges'!$D:$O,10,FALSE)),"")</f>
        <v/>
      </c>
      <c r="G138" s="80" t="str">
        <f>IFERROR(IF(VLOOKUP($A138,'Annex 2 EHV charges'!$D:$O,11,FALSE)=0,"",VLOOKUP($A138,'Annex 2 EHV charges'!$D:$O,11,FALSE)),"")</f>
        <v/>
      </c>
      <c r="H138" s="80" t="str">
        <f>IFERROR(IF(VLOOKUP($A138,'Annex 2 EHV charges'!$D:$O,12,FALSE)=0,"",VLOOKUP($A138,'Annex 2 EHV charges'!$D:$O,12,FALSE)),"")</f>
        <v/>
      </c>
    </row>
    <row r="139" spans="1:8" x14ac:dyDescent="0.2">
      <c r="A139" s="77" t="str">
        <f t="array" ref="A139">IFERROR(INDEX('Annex 2 EHV charges'!$D$11:$D$11, MATCH(0, IF(ISBLANK('Annex 2 EHV charges'!$D$11:$D$11),1, COUNTIF(A$4:$A138, 'Annex 2 EHV charges'!$D$11:$D$11)), 0)),"")</f>
        <v/>
      </c>
      <c r="B139" s="76" t="str">
        <f>IF($A139="","",VLOOKUP($A139,'Annex 2 EHV charges'!$D:$O,2,0))</f>
        <v/>
      </c>
      <c r="C139" s="77" t="str">
        <f>IF($A139="","",VLOOKUP($A139,'Annex 2 EHV charges'!$D:$O,3,0))</f>
        <v/>
      </c>
      <c r="D139" s="76" t="str">
        <f>IF($A139="","",VLOOKUP($A139,'Annex 2 EHV charges'!$D:$O,4,0))</f>
        <v/>
      </c>
      <c r="E139" s="78" t="str">
        <f>IFERROR(IF(VLOOKUP($A139,'Annex 2 EHV charges'!$D:$O,9,FALSE)=0,"",VLOOKUP($A139,'Annex 2 EHV charges'!$D:$O,9,FALSE)),"")</f>
        <v/>
      </c>
      <c r="F139" s="79" t="str">
        <f>IFERROR(IF(VLOOKUP($A139,'Annex 2 EHV charges'!$D:$O,10,FALSE)=0,"",VLOOKUP($A139,'Annex 2 EHV charges'!$D:$O,10,FALSE)),"")</f>
        <v/>
      </c>
      <c r="G139" s="80" t="str">
        <f>IFERROR(IF(VLOOKUP($A139,'Annex 2 EHV charges'!$D:$O,11,FALSE)=0,"",VLOOKUP($A139,'Annex 2 EHV charges'!$D:$O,11,FALSE)),"")</f>
        <v/>
      </c>
      <c r="H139" s="80" t="str">
        <f>IFERROR(IF(VLOOKUP($A139,'Annex 2 EHV charges'!$D:$O,12,FALSE)=0,"",VLOOKUP($A139,'Annex 2 EHV charges'!$D:$O,12,FALSE)),"")</f>
        <v/>
      </c>
    </row>
    <row r="140" spans="1:8" x14ac:dyDescent="0.2">
      <c r="A140" s="77" t="str">
        <f t="array" ref="A140">IFERROR(INDEX('Annex 2 EHV charges'!$D$11:$D$11, MATCH(0, IF(ISBLANK('Annex 2 EHV charges'!$D$11:$D$11),1, COUNTIF(A$4:$A139, 'Annex 2 EHV charges'!$D$11:$D$11)), 0)),"")</f>
        <v/>
      </c>
      <c r="B140" s="76" t="str">
        <f>IF($A140="","",VLOOKUP($A140,'Annex 2 EHV charges'!$D:$O,2,0))</f>
        <v/>
      </c>
      <c r="C140" s="77" t="str">
        <f>IF($A140="","",VLOOKUP($A140,'Annex 2 EHV charges'!$D:$O,3,0))</f>
        <v/>
      </c>
      <c r="D140" s="76" t="str">
        <f>IF($A140="","",VLOOKUP($A140,'Annex 2 EHV charges'!$D:$O,4,0))</f>
        <v/>
      </c>
      <c r="E140" s="78" t="str">
        <f>IFERROR(IF(VLOOKUP($A140,'Annex 2 EHV charges'!$D:$O,9,FALSE)=0,"",VLOOKUP($A140,'Annex 2 EHV charges'!$D:$O,9,FALSE)),"")</f>
        <v/>
      </c>
      <c r="F140" s="79" t="str">
        <f>IFERROR(IF(VLOOKUP($A140,'Annex 2 EHV charges'!$D:$O,10,FALSE)=0,"",VLOOKUP($A140,'Annex 2 EHV charges'!$D:$O,10,FALSE)),"")</f>
        <v/>
      </c>
      <c r="G140" s="80" t="str">
        <f>IFERROR(IF(VLOOKUP($A140,'Annex 2 EHV charges'!$D:$O,11,FALSE)=0,"",VLOOKUP($A140,'Annex 2 EHV charges'!$D:$O,11,FALSE)),"")</f>
        <v/>
      </c>
      <c r="H140" s="80" t="str">
        <f>IFERROR(IF(VLOOKUP($A140,'Annex 2 EHV charges'!$D:$O,12,FALSE)=0,"",VLOOKUP($A140,'Annex 2 EHV charges'!$D:$O,12,FALSE)),"")</f>
        <v/>
      </c>
    </row>
    <row r="141" spans="1:8" x14ac:dyDescent="0.2">
      <c r="A141" s="77" t="str">
        <f t="array" ref="A141">IFERROR(INDEX('Annex 2 EHV charges'!$D$11:$D$11, MATCH(0, IF(ISBLANK('Annex 2 EHV charges'!$D$11:$D$11),1, COUNTIF(A$4:$A140, 'Annex 2 EHV charges'!$D$11:$D$11)), 0)),"")</f>
        <v/>
      </c>
      <c r="B141" s="76" t="str">
        <f>IF($A141="","",VLOOKUP($A141,'Annex 2 EHV charges'!$D:$O,2,0))</f>
        <v/>
      </c>
      <c r="C141" s="77" t="str">
        <f>IF($A141="","",VLOOKUP($A141,'Annex 2 EHV charges'!$D:$O,3,0))</f>
        <v/>
      </c>
      <c r="D141" s="76" t="str">
        <f>IF($A141="","",VLOOKUP($A141,'Annex 2 EHV charges'!$D:$O,4,0))</f>
        <v/>
      </c>
      <c r="E141" s="78" t="str">
        <f>IFERROR(IF(VLOOKUP($A141,'Annex 2 EHV charges'!$D:$O,9,FALSE)=0,"",VLOOKUP($A141,'Annex 2 EHV charges'!$D:$O,9,FALSE)),"")</f>
        <v/>
      </c>
      <c r="F141" s="79" t="str">
        <f>IFERROR(IF(VLOOKUP($A141,'Annex 2 EHV charges'!$D:$O,10,FALSE)=0,"",VLOOKUP($A141,'Annex 2 EHV charges'!$D:$O,10,FALSE)),"")</f>
        <v/>
      </c>
      <c r="G141" s="80" t="str">
        <f>IFERROR(IF(VLOOKUP($A141,'Annex 2 EHV charges'!$D:$O,11,FALSE)=0,"",VLOOKUP($A141,'Annex 2 EHV charges'!$D:$O,11,FALSE)),"")</f>
        <v/>
      </c>
      <c r="H141" s="80" t="str">
        <f>IFERROR(IF(VLOOKUP($A141,'Annex 2 EHV charges'!$D:$O,12,FALSE)=0,"",VLOOKUP($A141,'Annex 2 EHV charges'!$D:$O,12,FALSE)),"")</f>
        <v/>
      </c>
    </row>
    <row r="142" spans="1:8" x14ac:dyDescent="0.2">
      <c r="A142" s="77" t="str">
        <f t="array" ref="A142">IFERROR(INDEX('Annex 2 EHV charges'!$D$11:$D$11, MATCH(0, IF(ISBLANK('Annex 2 EHV charges'!$D$11:$D$11),1, COUNTIF(A$4:$A141, 'Annex 2 EHV charges'!$D$11:$D$11)), 0)),"")</f>
        <v/>
      </c>
      <c r="B142" s="76" t="str">
        <f>IF($A142="","",VLOOKUP($A142,'Annex 2 EHV charges'!$D:$O,2,0))</f>
        <v/>
      </c>
      <c r="C142" s="77" t="str">
        <f>IF($A142="","",VLOOKUP($A142,'Annex 2 EHV charges'!$D:$O,3,0))</f>
        <v/>
      </c>
      <c r="D142" s="76" t="str">
        <f>IF($A142="","",VLOOKUP($A142,'Annex 2 EHV charges'!$D:$O,4,0))</f>
        <v/>
      </c>
      <c r="E142" s="78" t="str">
        <f>IFERROR(IF(VLOOKUP($A142,'Annex 2 EHV charges'!$D:$O,9,FALSE)=0,"",VLOOKUP($A142,'Annex 2 EHV charges'!$D:$O,9,FALSE)),"")</f>
        <v/>
      </c>
      <c r="F142" s="79" t="str">
        <f>IFERROR(IF(VLOOKUP($A142,'Annex 2 EHV charges'!$D:$O,10,FALSE)=0,"",VLOOKUP($A142,'Annex 2 EHV charges'!$D:$O,10,FALSE)),"")</f>
        <v/>
      </c>
      <c r="G142" s="80" t="str">
        <f>IFERROR(IF(VLOOKUP($A142,'Annex 2 EHV charges'!$D:$O,11,FALSE)=0,"",VLOOKUP($A142,'Annex 2 EHV charges'!$D:$O,11,FALSE)),"")</f>
        <v/>
      </c>
      <c r="H142" s="80" t="str">
        <f>IFERROR(IF(VLOOKUP($A142,'Annex 2 EHV charges'!$D:$O,12,FALSE)=0,"",VLOOKUP($A142,'Annex 2 EHV charges'!$D:$O,12,FALSE)),"")</f>
        <v/>
      </c>
    </row>
    <row r="143" spans="1:8" x14ac:dyDescent="0.2">
      <c r="A143" s="77" t="str">
        <f t="array" ref="A143">IFERROR(INDEX('Annex 2 EHV charges'!$D$11:$D$11, MATCH(0, IF(ISBLANK('Annex 2 EHV charges'!$D$11:$D$11),1, COUNTIF(A$4:$A142, 'Annex 2 EHV charges'!$D$11:$D$11)), 0)),"")</f>
        <v/>
      </c>
      <c r="B143" s="76" t="str">
        <f>IF($A143="","",VLOOKUP($A143,'Annex 2 EHV charges'!$D:$O,2,0))</f>
        <v/>
      </c>
      <c r="C143" s="77" t="str">
        <f>IF($A143="","",VLOOKUP($A143,'Annex 2 EHV charges'!$D:$O,3,0))</f>
        <v/>
      </c>
      <c r="D143" s="76" t="str">
        <f>IF($A143="","",VLOOKUP($A143,'Annex 2 EHV charges'!$D:$O,4,0))</f>
        <v/>
      </c>
      <c r="E143" s="78" t="str">
        <f>IFERROR(IF(VLOOKUP($A143,'Annex 2 EHV charges'!$D:$O,9,FALSE)=0,"",VLOOKUP($A143,'Annex 2 EHV charges'!$D:$O,9,FALSE)),"")</f>
        <v/>
      </c>
      <c r="F143" s="79" t="str">
        <f>IFERROR(IF(VLOOKUP($A143,'Annex 2 EHV charges'!$D:$O,10,FALSE)=0,"",VLOOKUP($A143,'Annex 2 EHV charges'!$D:$O,10,FALSE)),"")</f>
        <v/>
      </c>
      <c r="G143" s="80" t="str">
        <f>IFERROR(IF(VLOOKUP($A143,'Annex 2 EHV charges'!$D:$O,11,FALSE)=0,"",VLOOKUP($A143,'Annex 2 EHV charges'!$D:$O,11,FALSE)),"")</f>
        <v/>
      </c>
      <c r="H143" s="80" t="str">
        <f>IFERROR(IF(VLOOKUP($A143,'Annex 2 EHV charges'!$D:$O,12,FALSE)=0,"",VLOOKUP($A143,'Annex 2 EHV charges'!$D:$O,12,FALSE)),"")</f>
        <v/>
      </c>
    </row>
    <row r="144" spans="1:8" x14ac:dyDescent="0.2">
      <c r="A144" s="77" t="str">
        <f t="array" ref="A144">IFERROR(INDEX('Annex 2 EHV charges'!$D$11:$D$11, MATCH(0, IF(ISBLANK('Annex 2 EHV charges'!$D$11:$D$11),1, COUNTIF(A$4:$A143, 'Annex 2 EHV charges'!$D$11:$D$11)), 0)),"")</f>
        <v/>
      </c>
      <c r="B144" s="76" t="str">
        <f>IF($A144="","",VLOOKUP($A144,'Annex 2 EHV charges'!$D:$O,2,0))</f>
        <v/>
      </c>
      <c r="C144" s="77" t="str">
        <f>IF($A144="","",VLOOKUP($A144,'Annex 2 EHV charges'!$D:$O,3,0))</f>
        <v/>
      </c>
      <c r="D144" s="76" t="str">
        <f>IF($A144="","",VLOOKUP($A144,'Annex 2 EHV charges'!$D:$O,4,0))</f>
        <v/>
      </c>
      <c r="E144" s="78" t="str">
        <f>IFERROR(IF(VLOOKUP($A144,'Annex 2 EHV charges'!$D:$O,9,FALSE)=0,"",VLOOKUP($A144,'Annex 2 EHV charges'!$D:$O,9,FALSE)),"")</f>
        <v/>
      </c>
      <c r="F144" s="79" t="str">
        <f>IFERROR(IF(VLOOKUP($A144,'Annex 2 EHV charges'!$D:$O,10,FALSE)=0,"",VLOOKUP($A144,'Annex 2 EHV charges'!$D:$O,10,FALSE)),"")</f>
        <v/>
      </c>
      <c r="G144" s="80" t="str">
        <f>IFERROR(IF(VLOOKUP($A144,'Annex 2 EHV charges'!$D:$O,11,FALSE)=0,"",VLOOKUP($A144,'Annex 2 EHV charges'!$D:$O,11,FALSE)),"")</f>
        <v/>
      </c>
      <c r="H144" s="80" t="str">
        <f>IFERROR(IF(VLOOKUP($A144,'Annex 2 EHV charges'!$D:$O,12,FALSE)=0,"",VLOOKUP($A144,'Annex 2 EHV charges'!$D:$O,12,FALSE)),"")</f>
        <v/>
      </c>
    </row>
    <row r="145" spans="1:8" x14ac:dyDescent="0.2">
      <c r="A145" s="77" t="str">
        <f t="array" ref="A145">IFERROR(INDEX('Annex 2 EHV charges'!$D$11:$D$11, MATCH(0, IF(ISBLANK('Annex 2 EHV charges'!$D$11:$D$11),1, COUNTIF(A$4:$A144, 'Annex 2 EHV charges'!$D$11:$D$11)), 0)),"")</f>
        <v/>
      </c>
      <c r="B145" s="76" t="str">
        <f>IF($A145="","",VLOOKUP($A145,'Annex 2 EHV charges'!$D:$O,2,0))</f>
        <v/>
      </c>
      <c r="C145" s="77" t="str">
        <f>IF($A145="","",VLOOKUP($A145,'Annex 2 EHV charges'!$D:$O,3,0))</f>
        <v/>
      </c>
      <c r="D145" s="76" t="str">
        <f>IF($A145="","",VLOOKUP($A145,'Annex 2 EHV charges'!$D:$O,4,0))</f>
        <v/>
      </c>
      <c r="E145" s="78" t="str">
        <f>IFERROR(IF(VLOOKUP($A145,'Annex 2 EHV charges'!$D:$O,9,FALSE)=0,"",VLOOKUP($A145,'Annex 2 EHV charges'!$D:$O,9,FALSE)),"")</f>
        <v/>
      </c>
      <c r="F145" s="79" t="str">
        <f>IFERROR(IF(VLOOKUP($A145,'Annex 2 EHV charges'!$D:$O,10,FALSE)=0,"",VLOOKUP($A145,'Annex 2 EHV charges'!$D:$O,10,FALSE)),"")</f>
        <v/>
      </c>
      <c r="G145" s="80" t="str">
        <f>IFERROR(IF(VLOOKUP($A145,'Annex 2 EHV charges'!$D:$O,11,FALSE)=0,"",VLOOKUP($A145,'Annex 2 EHV charges'!$D:$O,11,FALSE)),"")</f>
        <v/>
      </c>
      <c r="H145" s="80" t="str">
        <f>IFERROR(IF(VLOOKUP($A145,'Annex 2 EHV charges'!$D:$O,12,FALSE)=0,"",VLOOKUP($A145,'Annex 2 EHV charges'!$D:$O,12,FALSE)),"")</f>
        <v/>
      </c>
    </row>
    <row r="146" spans="1:8" x14ac:dyDescent="0.2">
      <c r="A146" s="77" t="str">
        <f t="array" ref="A146">IFERROR(INDEX('Annex 2 EHV charges'!$D$11:$D$11, MATCH(0, IF(ISBLANK('Annex 2 EHV charges'!$D$11:$D$11),1, COUNTIF(A$4:$A145, 'Annex 2 EHV charges'!$D$11:$D$11)), 0)),"")</f>
        <v/>
      </c>
      <c r="B146" s="76" t="str">
        <f>IF($A146="","",VLOOKUP($A146,'Annex 2 EHV charges'!$D:$O,2,0))</f>
        <v/>
      </c>
      <c r="C146" s="77" t="str">
        <f>IF($A146="","",VLOOKUP($A146,'Annex 2 EHV charges'!$D:$O,3,0))</f>
        <v/>
      </c>
      <c r="D146" s="76" t="str">
        <f>IF($A146="","",VLOOKUP($A146,'Annex 2 EHV charges'!$D:$O,4,0))</f>
        <v/>
      </c>
      <c r="E146" s="78" t="str">
        <f>IFERROR(IF(VLOOKUP($A146,'Annex 2 EHV charges'!$D:$O,9,FALSE)=0,"",VLOOKUP($A146,'Annex 2 EHV charges'!$D:$O,9,FALSE)),"")</f>
        <v/>
      </c>
      <c r="F146" s="79" t="str">
        <f>IFERROR(IF(VLOOKUP($A146,'Annex 2 EHV charges'!$D:$O,10,FALSE)=0,"",VLOOKUP($A146,'Annex 2 EHV charges'!$D:$O,10,FALSE)),"")</f>
        <v/>
      </c>
      <c r="G146" s="80" t="str">
        <f>IFERROR(IF(VLOOKUP($A146,'Annex 2 EHV charges'!$D:$O,11,FALSE)=0,"",VLOOKUP($A146,'Annex 2 EHV charges'!$D:$O,11,FALSE)),"")</f>
        <v/>
      </c>
      <c r="H146" s="80" t="str">
        <f>IFERROR(IF(VLOOKUP($A146,'Annex 2 EHV charges'!$D:$O,12,FALSE)=0,"",VLOOKUP($A146,'Annex 2 EHV charges'!$D:$O,12,FALSE)),"")</f>
        <v/>
      </c>
    </row>
    <row r="147" spans="1:8" x14ac:dyDescent="0.2">
      <c r="A147" s="77" t="str">
        <f t="array" ref="A147">IFERROR(INDEX('Annex 2 EHV charges'!$D$11:$D$11, MATCH(0, IF(ISBLANK('Annex 2 EHV charges'!$D$11:$D$11),1, COUNTIF(A$4:$A146, 'Annex 2 EHV charges'!$D$11:$D$11)), 0)),"")</f>
        <v/>
      </c>
      <c r="B147" s="76" t="str">
        <f>IF($A147="","",VLOOKUP($A147,'Annex 2 EHV charges'!$D:$O,2,0))</f>
        <v/>
      </c>
      <c r="C147" s="77" t="str">
        <f>IF($A147="","",VLOOKUP($A147,'Annex 2 EHV charges'!$D:$O,3,0))</f>
        <v/>
      </c>
      <c r="D147" s="76" t="str">
        <f>IF($A147="","",VLOOKUP($A147,'Annex 2 EHV charges'!$D:$O,4,0))</f>
        <v/>
      </c>
      <c r="E147" s="78" t="str">
        <f>IFERROR(IF(VLOOKUP($A147,'Annex 2 EHV charges'!$D:$O,9,FALSE)=0,"",VLOOKUP($A147,'Annex 2 EHV charges'!$D:$O,9,FALSE)),"")</f>
        <v/>
      </c>
      <c r="F147" s="79" t="str">
        <f>IFERROR(IF(VLOOKUP($A147,'Annex 2 EHV charges'!$D:$O,10,FALSE)=0,"",VLOOKUP($A147,'Annex 2 EHV charges'!$D:$O,10,FALSE)),"")</f>
        <v/>
      </c>
      <c r="G147" s="80" t="str">
        <f>IFERROR(IF(VLOOKUP($A147,'Annex 2 EHV charges'!$D:$O,11,FALSE)=0,"",VLOOKUP($A147,'Annex 2 EHV charges'!$D:$O,11,FALSE)),"")</f>
        <v/>
      </c>
      <c r="H147" s="80" t="str">
        <f>IFERROR(IF(VLOOKUP($A147,'Annex 2 EHV charges'!$D:$O,12,FALSE)=0,"",VLOOKUP($A147,'Annex 2 EHV charges'!$D:$O,12,FALSE)),"")</f>
        <v/>
      </c>
    </row>
    <row r="148" spans="1:8" x14ac:dyDescent="0.2">
      <c r="A148" s="77" t="str">
        <f t="array" ref="A148">IFERROR(INDEX('Annex 2 EHV charges'!$D$11:$D$11, MATCH(0, IF(ISBLANK('Annex 2 EHV charges'!$D$11:$D$11),1, COUNTIF(A$4:$A147, 'Annex 2 EHV charges'!$D$11:$D$11)), 0)),"")</f>
        <v/>
      </c>
      <c r="B148" s="76" t="str">
        <f>IF($A148="","",VLOOKUP($A148,'Annex 2 EHV charges'!$D:$O,2,0))</f>
        <v/>
      </c>
      <c r="C148" s="77" t="str">
        <f>IF($A148="","",VLOOKUP($A148,'Annex 2 EHV charges'!$D:$O,3,0))</f>
        <v/>
      </c>
      <c r="D148" s="76" t="str">
        <f>IF($A148="","",VLOOKUP($A148,'Annex 2 EHV charges'!$D:$O,4,0))</f>
        <v/>
      </c>
      <c r="E148" s="78" t="str">
        <f>IFERROR(IF(VLOOKUP($A148,'Annex 2 EHV charges'!$D:$O,9,FALSE)=0,"",VLOOKUP($A148,'Annex 2 EHV charges'!$D:$O,9,FALSE)),"")</f>
        <v/>
      </c>
      <c r="F148" s="79" t="str">
        <f>IFERROR(IF(VLOOKUP($A148,'Annex 2 EHV charges'!$D:$O,10,FALSE)=0,"",VLOOKUP($A148,'Annex 2 EHV charges'!$D:$O,10,FALSE)),"")</f>
        <v/>
      </c>
      <c r="G148" s="80" t="str">
        <f>IFERROR(IF(VLOOKUP($A148,'Annex 2 EHV charges'!$D:$O,11,FALSE)=0,"",VLOOKUP($A148,'Annex 2 EHV charges'!$D:$O,11,FALSE)),"")</f>
        <v/>
      </c>
      <c r="H148" s="80" t="str">
        <f>IFERROR(IF(VLOOKUP($A148,'Annex 2 EHV charges'!$D:$O,12,FALSE)=0,"",VLOOKUP($A148,'Annex 2 EHV charges'!$D:$O,12,FALSE)),"")</f>
        <v/>
      </c>
    </row>
    <row r="149" spans="1:8" x14ac:dyDescent="0.2">
      <c r="A149" s="77" t="str">
        <f t="array" ref="A149">IFERROR(INDEX('Annex 2 EHV charges'!$D$11:$D$11, MATCH(0, IF(ISBLANK('Annex 2 EHV charges'!$D$11:$D$11),1, COUNTIF(A$4:$A148, 'Annex 2 EHV charges'!$D$11:$D$11)), 0)),"")</f>
        <v/>
      </c>
      <c r="B149" s="76" t="str">
        <f>IF($A149="","",VLOOKUP($A149,'Annex 2 EHV charges'!$D:$O,2,0))</f>
        <v/>
      </c>
      <c r="C149" s="77" t="str">
        <f>IF($A149="","",VLOOKUP($A149,'Annex 2 EHV charges'!$D:$O,3,0))</f>
        <v/>
      </c>
      <c r="D149" s="76" t="str">
        <f>IF($A149="","",VLOOKUP($A149,'Annex 2 EHV charges'!$D:$O,4,0))</f>
        <v/>
      </c>
      <c r="E149" s="78" t="str">
        <f>IFERROR(IF(VLOOKUP($A149,'Annex 2 EHV charges'!$D:$O,9,FALSE)=0,"",VLOOKUP($A149,'Annex 2 EHV charges'!$D:$O,9,FALSE)),"")</f>
        <v/>
      </c>
      <c r="F149" s="79" t="str">
        <f>IFERROR(IF(VLOOKUP($A149,'Annex 2 EHV charges'!$D:$O,10,FALSE)=0,"",VLOOKUP($A149,'Annex 2 EHV charges'!$D:$O,10,FALSE)),"")</f>
        <v/>
      </c>
      <c r="G149" s="80" t="str">
        <f>IFERROR(IF(VLOOKUP($A149,'Annex 2 EHV charges'!$D:$O,11,FALSE)=0,"",VLOOKUP($A149,'Annex 2 EHV charges'!$D:$O,11,FALSE)),"")</f>
        <v/>
      </c>
      <c r="H149" s="80" t="str">
        <f>IFERROR(IF(VLOOKUP($A149,'Annex 2 EHV charges'!$D:$O,12,FALSE)=0,"",VLOOKUP($A149,'Annex 2 EHV charges'!$D:$O,12,FALSE)),"")</f>
        <v/>
      </c>
    </row>
    <row r="150" spans="1:8" x14ac:dyDescent="0.2">
      <c r="A150" s="77" t="str">
        <f t="array" ref="A150">IFERROR(INDEX('Annex 2 EHV charges'!$D$11:$D$11, MATCH(0, IF(ISBLANK('Annex 2 EHV charges'!$D$11:$D$11),1, COUNTIF(A$4:$A149, 'Annex 2 EHV charges'!$D$11:$D$11)), 0)),"")</f>
        <v/>
      </c>
      <c r="B150" s="76" t="str">
        <f>IF($A150="","",VLOOKUP($A150,'Annex 2 EHV charges'!$D:$O,2,0))</f>
        <v/>
      </c>
      <c r="C150" s="77" t="str">
        <f>IF($A150="","",VLOOKUP($A150,'Annex 2 EHV charges'!$D:$O,3,0))</f>
        <v/>
      </c>
      <c r="D150" s="76" t="str">
        <f>IF($A150="","",VLOOKUP($A150,'Annex 2 EHV charges'!$D:$O,4,0))</f>
        <v/>
      </c>
      <c r="E150" s="78" t="str">
        <f>IFERROR(IF(VLOOKUP($A150,'Annex 2 EHV charges'!$D:$O,9,FALSE)=0,"",VLOOKUP($A150,'Annex 2 EHV charges'!$D:$O,9,FALSE)),"")</f>
        <v/>
      </c>
      <c r="F150" s="79" t="str">
        <f>IFERROR(IF(VLOOKUP($A150,'Annex 2 EHV charges'!$D:$O,10,FALSE)=0,"",VLOOKUP($A150,'Annex 2 EHV charges'!$D:$O,10,FALSE)),"")</f>
        <v/>
      </c>
      <c r="G150" s="80" t="str">
        <f>IFERROR(IF(VLOOKUP($A150,'Annex 2 EHV charges'!$D:$O,11,FALSE)=0,"",VLOOKUP($A150,'Annex 2 EHV charges'!$D:$O,11,FALSE)),"")</f>
        <v/>
      </c>
      <c r="H150" s="80" t="str">
        <f>IFERROR(IF(VLOOKUP($A150,'Annex 2 EHV charges'!$D:$O,12,FALSE)=0,"",VLOOKUP($A150,'Annex 2 EHV charges'!$D:$O,12,FALSE)),"")</f>
        <v/>
      </c>
    </row>
    <row r="151" spans="1:8" x14ac:dyDescent="0.2">
      <c r="A151" s="77" t="str">
        <f t="array" ref="A151">IFERROR(INDEX('Annex 2 EHV charges'!$D$11:$D$11, MATCH(0, IF(ISBLANK('Annex 2 EHV charges'!$D$11:$D$11),1, COUNTIF(A$4:$A150, 'Annex 2 EHV charges'!$D$11:$D$11)), 0)),"")</f>
        <v/>
      </c>
      <c r="B151" s="76" t="str">
        <f>IF($A151="","",VLOOKUP($A151,'Annex 2 EHV charges'!$D:$O,2,0))</f>
        <v/>
      </c>
      <c r="C151" s="77" t="str">
        <f>IF($A151="","",VLOOKUP($A151,'Annex 2 EHV charges'!$D:$O,3,0))</f>
        <v/>
      </c>
      <c r="D151" s="76" t="str">
        <f>IF($A151="","",VLOOKUP($A151,'Annex 2 EHV charges'!$D:$O,4,0))</f>
        <v/>
      </c>
      <c r="E151" s="78" t="str">
        <f>IFERROR(IF(VLOOKUP($A151,'Annex 2 EHV charges'!$D:$O,9,FALSE)=0,"",VLOOKUP($A151,'Annex 2 EHV charges'!$D:$O,9,FALSE)),"")</f>
        <v/>
      </c>
      <c r="F151" s="79" t="str">
        <f>IFERROR(IF(VLOOKUP($A151,'Annex 2 EHV charges'!$D:$O,10,FALSE)=0,"",VLOOKUP($A151,'Annex 2 EHV charges'!$D:$O,10,FALSE)),"")</f>
        <v/>
      </c>
      <c r="G151" s="80" t="str">
        <f>IFERROR(IF(VLOOKUP($A151,'Annex 2 EHV charges'!$D:$O,11,FALSE)=0,"",VLOOKUP($A151,'Annex 2 EHV charges'!$D:$O,11,FALSE)),"")</f>
        <v/>
      </c>
      <c r="H151" s="80" t="str">
        <f>IFERROR(IF(VLOOKUP($A151,'Annex 2 EHV charges'!$D:$O,12,FALSE)=0,"",VLOOKUP($A151,'Annex 2 EHV charges'!$D:$O,12,FALSE)),"")</f>
        <v/>
      </c>
    </row>
    <row r="152" spans="1:8" x14ac:dyDescent="0.2">
      <c r="A152" s="77" t="str">
        <f t="array" ref="A152">IFERROR(INDEX('Annex 2 EHV charges'!$D$11:$D$11, MATCH(0, IF(ISBLANK('Annex 2 EHV charges'!$D$11:$D$11),1, COUNTIF(A$4:$A151, 'Annex 2 EHV charges'!$D$11:$D$11)), 0)),"")</f>
        <v/>
      </c>
      <c r="B152" s="76" t="str">
        <f>IF($A152="","",VLOOKUP($A152,'Annex 2 EHV charges'!$D:$O,2,0))</f>
        <v/>
      </c>
      <c r="C152" s="77" t="str">
        <f>IF($A152="","",VLOOKUP($A152,'Annex 2 EHV charges'!$D:$O,3,0))</f>
        <v/>
      </c>
      <c r="D152" s="76" t="str">
        <f>IF($A152="","",VLOOKUP($A152,'Annex 2 EHV charges'!$D:$O,4,0))</f>
        <v/>
      </c>
      <c r="E152" s="78" t="str">
        <f>IFERROR(IF(VLOOKUP($A152,'Annex 2 EHV charges'!$D:$O,9,FALSE)=0,"",VLOOKUP($A152,'Annex 2 EHV charges'!$D:$O,9,FALSE)),"")</f>
        <v/>
      </c>
      <c r="F152" s="79" t="str">
        <f>IFERROR(IF(VLOOKUP($A152,'Annex 2 EHV charges'!$D:$O,10,FALSE)=0,"",VLOOKUP($A152,'Annex 2 EHV charges'!$D:$O,10,FALSE)),"")</f>
        <v/>
      </c>
      <c r="G152" s="80" t="str">
        <f>IFERROR(IF(VLOOKUP($A152,'Annex 2 EHV charges'!$D:$O,11,FALSE)=0,"",VLOOKUP($A152,'Annex 2 EHV charges'!$D:$O,11,FALSE)),"")</f>
        <v/>
      </c>
      <c r="H152" s="80" t="str">
        <f>IFERROR(IF(VLOOKUP($A152,'Annex 2 EHV charges'!$D:$O,12,FALSE)=0,"",VLOOKUP($A152,'Annex 2 EHV charges'!$D:$O,12,FALSE)),"")</f>
        <v/>
      </c>
    </row>
    <row r="153" spans="1:8" x14ac:dyDescent="0.2">
      <c r="A153" s="77" t="str">
        <f t="array" ref="A153">IFERROR(INDEX('Annex 2 EHV charges'!$D$11:$D$11, MATCH(0, IF(ISBLANK('Annex 2 EHV charges'!$D$11:$D$11),1, COUNTIF(A$4:$A152, 'Annex 2 EHV charges'!$D$11:$D$11)), 0)),"")</f>
        <v/>
      </c>
      <c r="B153" s="76" t="str">
        <f>IF($A153="","",VLOOKUP($A153,'Annex 2 EHV charges'!$D:$O,2,0))</f>
        <v/>
      </c>
      <c r="C153" s="77" t="str">
        <f>IF($A153="","",VLOOKUP($A153,'Annex 2 EHV charges'!$D:$O,3,0))</f>
        <v/>
      </c>
      <c r="D153" s="76" t="str">
        <f>IF($A153="","",VLOOKUP($A153,'Annex 2 EHV charges'!$D:$O,4,0))</f>
        <v/>
      </c>
      <c r="E153" s="78" t="str">
        <f>IFERROR(IF(VLOOKUP($A153,'Annex 2 EHV charges'!$D:$O,9,FALSE)=0,"",VLOOKUP($A153,'Annex 2 EHV charges'!$D:$O,9,FALSE)),"")</f>
        <v/>
      </c>
      <c r="F153" s="79" t="str">
        <f>IFERROR(IF(VLOOKUP($A153,'Annex 2 EHV charges'!$D:$O,10,FALSE)=0,"",VLOOKUP($A153,'Annex 2 EHV charges'!$D:$O,10,FALSE)),"")</f>
        <v/>
      </c>
      <c r="G153" s="80" t="str">
        <f>IFERROR(IF(VLOOKUP($A153,'Annex 2 EHV charges'!$D:$O,11,FALSE)=0,"",VLOOKUP($A153,'Annex 2 EHV charges'!$D:$O,11,FALSE)),"")</f>
        <v/>
      </c>
      <c r="H153" s="80" t="str">
        <f>IFERROR(IF(VLOOKUP($A153,'Annex 2 EHV charges'!$D:$O,12,FALSE)=0,"",VLOOKUP($A153,'Annex 2 EHV charges'!$D:$O,12,FALSE)),"")</f>
        <v/>
      </c>
    </row>
    <row r="154" spans="1:8" x14ac:dyDescent="0.2">
      <c r="A154" s="77" t="str">
        <f t="array" ref="A154">IFERROR(INDEX('Annex 2 EHV charges'!$D$11:$D$11, MATCH(0, IF(ISBLANK('Annex 2 EHV charges'!$D$11:$D$11),1, COUNTIF(A$4:$A153, 'Annex 2 EHV charges'!$D$11:$D$11)), 0)),"")</f>
        <v/>
      </c>
      <c r="B154" s="76" t="str">
        <f>IF($A154="","",VLOOKUP($A154,'Annex 2 EHV charges'!$D:$O,2,0))</f>
        <v/>
      </c>
      <c r="C154" s="77" t="str">
        <f>IF($A154="","",VLOOKUP($A154,'Annex 2 EHV charges'!$D:$O,3,0))</f>
        <v/>
      </c>
      <c r="D154" s="76" t="str">
        <f>IF($A154="","",VLOOKUP($A154,'Annex 2 EHV charges'!$D:$O,4,0))</f>
        <v/>
      </c>
      <c r="E154" s="78" t="str">
        <f>IFERROR(IF(VLOOKUP($A154,'Annex 2 EHV charges'!$D:$O,9,FALSE)=0,"",VLOOKUP($A154,'Annex 2 EHV charges'!$D:$O,9,FALSE)),"")</f>
        <v/>
      </c>
      <c r="F154" s="79" t="str">
        <f>IFERROR(IF(VLOOKUP($A154,'Annex 2 EHV charges'!$D:$O,10,FALSE)=0,"",VLOOKUP($A154,'Annex 2 EHV charges'!$D:$O,10,FALSE)),"")</f>
        <v/>
      </c>
      <c r="G154" s="80" t="str">
        <f>IFERROR(IF(VLOOKUP($A154,'Annex 2 EHV charges'!$D:$O,11,FALSE)=0,"",VLOOKUP($A154,'Annex 2 EHV charges'!$D:$O,11,FALSE)),"")</f>
        <v/>
      </c>
      <c r="H154" s="80" t="str">
        <f>IFERROR(IF(VLOOKUP($A154,'Annex 2 EHV charges'!$D:$O,12,FALSE)=0,"",VLOOKUP($A154,'Annex 2 EHV charges'!$D:$O,12,FALSE)),"")</f>
        <v/>
      </c>
    </row>
    <row r="155" spans="1:8" x14ac:dyDescent="0.2">
      <c r="A155" s="77" t="str">
        <f t="array" ref="A155">IFERROR(INDEX('Annex 2 EHV charges'!$D$11:$D$11, MATCH(0, IF(ISBLANK('Annex 2 EHV charges'!$D$11:$D$11),1, COUNTIF(A$4:$A154, 'Annex 2 EHV charges'!$D$11:$D$11)), 0)),"")</f>
        <v/>
      </c>
      <c r="B155" s="76" t="str">
        <f>IF($A155="","",VLOOKUP($A155,'Annex 2 EHV charges'!$D:$O,2,0))</f>
        <v/>
      </c>
      <c r="C155" s="77" t="str">
        <f>IF($A155="","",VLOOKUP($A155,'Annex 2 EHV charges'!$D:$O,3,0))</f>
        <v/>
      </c>
      <c r="D155" s="76" t="str">
        <f>IF($A155="","",VLOOKUP($A155,'Annex 2 EHV charges'!$D:$O,4,0))</f>
        <v/>
      </c>
      <c r="E155" s="78" t="str">
        <f>IFERROR(IF(VLOOKUP($A155,'Annex 2 EHV charges'!$D:$O,9,FALSE)=0,"",VLOOKUP($A155,'Annex 2 EHV charges'!$D:$O,9,FALSE)),"")</f>
        <v/>
      </c>
      <c r="F155" s="79" t="str">
        <f>IFERROR(IF(VLOOKUP($A155,'Annex 2 EHV charges'!$D:$O,10,FALSE)=0,"",VLOOKUP($A155,'Annex 2 EHV charges'!$D:$O,10,FALSE)),"")</f>
        <v/>
      </c>
      <c r="G155" s="80" t="str">
        <f>IFERROR(IF(VLOOKUP($A155,'Annex 2 EHV charges'!$D:$O,11,FALSE)=0,"",VLOOKUP($A155,'Annex 2 EHV charges'!$D:$O,11,FALSE)),"")</f>
        <v/>
      </c>
      <c r="H155" s="80" t="str">
        <f>IFERROR(IF(VLOOKUP($A155,'Annex 2 EHV charges'!$D:$O,12,FALSE)=0,"",VLOOKUP($A155,'Annex 2 EHV charges'!$D:$O,12,FALSE)),"")</f>
        <v/>
      </c>
    </row>
    <row r="156" spans="1:8" x14ac:dyDescent="0.2">
      <c r="A156" s="77" t="str">
        <f t="array" ref="A156">IFERROR(INDEX('Annex 2 EHV charges'!$D$11:$D$11, MATCH(0, IF(ISBLANK('Annex 2 EHV charges'!$D$11:$D$11),1, COUNTIF(A$4:$A155, 'Annex 2 EHV charges'!$D$11:$D$11)), 0)),"")</f>
        <v/>
      </c>
      <c r="B156" s="76" t="str">
        <f>IF($A156="","",VLOOKUP($A156,'Annex 2 EHV charges'!$D:$O,2,0))</f>
        <v/>
      </c>
      <c r="C156" s="77" t="str">
        <f>IF($A156="","",VLOOKUP($A156,'Annex 2 EHV charges'!$D:$O,3,0))</f>
        <v/>
      </c>
      <c r="D156" s="76" t="str">
        <f>IF($A156="","",VLOOKUP($A156,'Annex 2 EHV charges'!$D:$O,4,0))</f>
        <v/>
      </c>
      <c r="E156" s="78" t="str">
        <f>IFERROR(IF(VLOOKUP($A156,'Annex 2 EHV charges'!$D:$O,9,FALSE)=0,"",VLOOKUP($A156,'Annex 2 EHV charges'!$D:$O,9,FALSE)),"")</f>
        <v/>
      </c>
      <c r="F156" s="79" t="str">
        <f>IFERROR(IF(VLOOKUP($A156,'Annex 2 EHV charges'!$D:$O,10,FALSE)=0,"",VLOOKUP($A156,'Annex 2 EHV charges'!$D:$O,10,FALSE)),"")</f>
        <v/>
      </c>
      <c r="G156" s="80" t="str">
        <f>IFERROR(IF(VLOOKUP($A156,'Annex 2 EHV charges'!$D:$O,11,FALSE)=0,"",VLOOKUP($A156,'Annex 2 EHV charges'!$D:$O,11,FALSE)),"")</f>
        <v/>
      </c>
      <c r="H156" s="80" t="str">
        <f>IFERROR(IF(VLOOKUP($A156,'Annex 2 EHV charges'!$D:$O,12,FALSE)=0,"",VLOOKUP($A156,'Annex 2 EHV charges'!$D:$O,12,FALSE)),"")</f>
        <v/>
      </c>
    </row>
    <row r="157" spans="1:8" x14ac:dyDescent="0.2">
      <c r="A157" s="77" t="str">
        <f t="array" ref="A157">IFERROR(INDEX('Annex 2 EHV charges'!$D$11:$D$11, MATCH(0, IF(ISBLANK('Annex 2 EHV charges'!$D$11:$D$11),1, COUNTIF(A$4:$A156, 'Annex 2 EHV charges'!$D$11:$D$11)), 0)),"")</f>
        <v/>
      </c>
      <c r="B157" s="76" t="str">
        <f>IF($A157="","",VLOOKUP($A157,'Annex 2 EHV charges'!$D:$O,2,0))</f>
        <v/>
      </c>
      <c r="C157" s="77" t="str">
        <f>IF($A157="","",VLOOKUP($A157,'Annex 2 EHV charges'!$D:$O,3,0))</f>
        <v/>
      </c>
      <c r="D157" s="76" t="str">
        <f>IF($A157="","",VLOOKUP($A157,'Annex 2 EHV charges'!$D:$O,4,0))</f>
        <v/>
      </c>
      <c r="E157" s="78" t="str">
        <f>IFERROR(IF(VLOOKUP($A157,'Annex 2 EHV charges'!$D:$O,9,FALSE)=0,"",VLOOKUP($A157,'Annex 2 EHV charges'!$D:$O,9,FALSE)),"")</f>
        <v/>
      </c>
      <c r="F157" s="79" t="str">
        <f>IFERROR(IF(VLOOKUP($A157,'Annex 2 EHV charges'!$D:$O,10,FALSE)=0,"",VLOOKUP($A157,'Annex 2 EHV charges'!$D:$O,10,FALSE)),"")</f>
        <v/>
      </c>
      <c r="G157" s="80" t="str">
        <f>IFERROR(IF(VLOOKUP($A157,'Annex 2 EHV charges'!$D:$O,11,FALSE)=0,"",VLOOKUP($A157,'Annex 2 EHV charges'!$D:$O,11,FALSE)),"")</f>
        <v/>
      </c>
      <c r="H157" s="80" t="str">
        <f>IFERROR(IF(VLOOKUP($A157,'Annex 2 EHV charges'!$D:$O,12,FALSE)=0,"",VLOOKUP($A157,'Annex 2 EHV charges'!$D:$O,12,FALSE)),"")</f>
        <v/>
      </c>
    </row>
    <row r="158" spans="1:8" x14ac:dyDescent="0.2">
      <c r="A158" s="77" t="str">
        <f t="array" ref="A158">IFERROR(INDEX('Annex 2 EHV charges'!$D$11:$D$11, MATCH(0, IF(ISBLANK('Annex 2 EHV charges'!$D$11:$D$11),1, COUNTIF(A$4:$A157, 'Annex 2 EHV charges'!$D$11:$D$11)), 0)),"")</f>
        <v/>
      </c>
      <c r="B158" s="76" t="str">
        <f>IF($A158="","",VLOOKUP($A158,'Annex 2 EHV charges'!$D:$O,2,0))</f>
        <v/>
      </c>
      <c r="C158" s="77" t="str">
        <f>IF($A158="","",VLOOKUP($A158,'Annex 2 EHV charges'!$D:$O,3,0))</f>
        <v/>
      </c>
      <c r="D158" s="76" t="str">
        <f>IF($A158="","",VLOOKUP($A158,'Annex 2 EHV charges'!$D:$O,4,0))</f>
        <v/>
      </c>
      <c r="E158" s="78" t="str">
        <f>IFERROR(IF(VLOOKUP($A158,'Annex 2 EHV charges'!$D:$O,9,FALSE)=0,"",VLOOKUP($A158,'Annex 2 EHV charges'!$D:$O,9,FALSE)),"")</f>
        <v/>
      </c>
      <c r="F158" s="79" t="str">
        <f>IFERROR(IF(VLOOKUP($A158,'Annex 2 EHV charges'!$D:$O,10,FALSE)=0,"",VLOOKUP($A158,'Annex 2 EHV charges'!$D:$O,10,FALSE)),"")</f>
        <v/>
      </c>
      <c r="G158" s="80" t="str">
        <f>IFERROR(IF(VLOOKUP($A158,'Annex 2 EHV charges'!$D:$O,11,FALSE)=0,"",VLOOKUP($A158,'Annex 2 EHV charges'!$D:$O,11,FALSE)),"")</f>
        <v/>
      </c>
      <c r="H158" s="80" t="str">
        <f>IFERROR(IF(VLOOKUP($A158,'Annex 2 EHV charges'!$D:$O,12,FALSE)=0,"",VLOOKUP($A158,'Annex 2 EHV charges'!$D:$O,12,FALSE)),"")</f>
        <v/>
      </c>
    </row>
    <row r="159" spans="1:8" x14ac:dyDescent="0.2">
      <c r="A159" s="77" t="str">
        <f t="array" ref="A159">IFERROR(INDEX('Annex 2 EHV charges'!$D$11:$D$11, MATCH(0, IF(ISBLANK('Annex 2 EHV charges'!$D$11:$D$11),1, COUNTIF(A$4:$A158, 'Annex 2 EHV charges'!$D$11:$D$11)), 0)),"")</f>
        <v/>
      </c>
      <c r="B159" s="76" t="str">
        <f>IF($A159="","",VLOOKUP($A159,'Annex 2 EHV charges'!$D:$O,2,0))</f>
        <v/>
      </c>
      <c r="C159" s="77" t="str">
        <f>IF($A159="","",VLOOKUP($A159,'Annex 2 EHV charges'!$D:$O,3,0))</f>
        <v/>
      </c>
      <c r="D159" s="76" t="str">
        <f>IF($A159="","",VLOOKUP($A159,'Annex 2 EHV charges'!$D:$O,4,0))</f>
        <v/>
      </c>
      <c r="E159" s="78" t="str">
        <f>IFERROR(IF(VLOOKUP($A159,'Annex 2 EHV charges'!$D:$O,9,FALSE)=0,"",VLOOKUP($A159,'Annex 2 EHV charges'!$D:$O,9,FALSE)),"")</f>
        <v/>
      </c>
      <c r="F159" s="79" t="str">
        <f>IFERROR(IF(VLOOKUP($A159,'Annex 2 EHV charges'!$D:$O,10,FALSE)=0,"",VLOOKUP($A159,'Annex 2 EHV charges'!$D:$O,10,FALSE)),"")</f>
        <v/>
      </c>
      <c r="G159" s="80" t="str">
        <f>IFERROR(IF(VLOOKUP($A159,'Annex 2 EHV charges'!$D:$O,11,FALSE)=0,"",VLOOKUP($A159,'Annex 2 EHV charges'!$D:$O,11,FALSE)),"")</f>
        <v/>
      </c>
      <c r="H159" s="80" t="str">
        <f>IFERROR(IF(VLOOKUP($A159,'Annex 2 EHV charges'!$D:$O,12,FALSE)=0,"",VLOOKUP($A159,'Annex 2 EHV charges'!$D:$O,12,FALSE)),"")</f>
        <v/>
      </c>
    </row>
    <row r="160" spans="1:8" x14ac:dyDescent="0.2">
      <c r="A160" s="77" t="str">
        <f t="array" ref="A160">IFERROR(INDEX('Annex 2 EHV charges'!$D$11:$D$11, MATCH(0, IF(ISBLANK('Annex 2 EHV charges'!$D$11:$D$11),1, COUNTIF(A$4:$A159, 'Annex 2 EHV charges'!$D$11:$D$11)), 0)),"")</f>
        <v/>
      </c>
      <c r="B160" s="76" t="str">
        <f>IF($A160="","",VLOOKUP($A160,'Annex 2 EHV charges'!$D:$O,2,0))</f>
        <v/>
      </c>
      <c r="C160" s="77" t="str">
        <f>IF($A160="","",VLOOKUP($A160,'Annex 2 EHV charges'!$D:$O,3,0))</f>
        <v/>
      </c>
      <c r="D160" s="76" t="str">
        <f>IF($A160="","",VLOOKUP($A160,'Annex 2 EHV charges'!$D:$O,4,0))</f>
        <v/>
      </c>
      <c r="E160" s="78" t="str">
        <f>IFERROR(IF(VLOOKUP($A160,'Annex 2 EHV charges'!$D:$O,9,FALSE)=0,"",VLOOKUP($A160,'Annex 2 EHV charges'!$D:$O,9,FALSE)),"")</f>
        <v/>
      </c>
      <c r="F160" s="79" t="str">
        <f>IFERROR(IF(VLOOKUP($A160,'Annex 2 EHV charges'!$D:$O,10,FALSE)=0,"",VLOOKUP($A160,'Annex 2 EHV charges'!$D:$O,10,FALSE)),"")</f>
        <v/>
      </c>
      <c r="G160" s="80" t="str">
        <f>IFERROR(IF(VLOOKUP($A160,'Annex 2 EHV charges'!$D:$O,11,FALSE)=0,"",VLOOKUP($A160,'Annex 2 EHV charges'!$D:$O,11,FALSE)),"")</f>
        <v/>
      </c>
      <c r="H160" s="80" t="str">
        <f>IFERROR(IF(VLOOKUP($A160,'Annex 2 EHV charges'!$D:$O,12,FALSE)=0,"",VLOOKUP($A160,'Annex 2 EHV charges'!$D:$O,12,FALSE)),"")</f>
        <v/>
      </c>
    </row>
    <row r="161" spans="1:8" x14ac:dyDescent="0.2">
      <c r="A161" s="77" t="str">
        <f t="array" ref="A161">IFERROR(INDEX('Annex 2 EHV charges'!$D$11:$D$11, MATCH(0, IF(ISBLANK('Annex 2 EHV charges'!$D$11:$D$11),1, COUNTIF(A$4:$A160, 'Annex 2 EHV charges'!$D$11:$D$11)), 0)),"")</f>
        <v/>
      </c>
      <c r="B161" s="76" t="str">
        <f>IF($A161="","",VLOOKUP($A161,'Annex 2 EHV charges'!$D:$O,2,0))</f>
        <v/>
      </c>
      <c r="C161" s="77" t="str">
        <f>IF($A161="","",VLOOKUP($A161,'Annex 2 EHV charges'!$D:$O,3,0))</f>
        <v/>
      </c>
      <c r="D161" s="76" t="str">
        <f>IF($A161="","",VLOOKUP($A161,'Annex 2 EHV charges'!$D:$O,4,0))</f>
        <v/>
      </c>
      <c r="E161" s="78" t="str">
        <f>IFERROR(IF(VLOOKUP($A161,'Annex 2 EHV charges'!$D:$O,9,FALSE)=0,"",VLOOKUP($A161,'Annex 2 EHV charges'!$D:$O,9,FALSE)),"")</f>
        <v/>
      </c>
      <c r="F161" s="79" t="str">
        <f>IFERROR(IF(VLOOKUP($A161,'Annex 2 EHV charges'!$D:$O,10,FALSE)=0,"",VLOOKUP($A161,'Annex 2 EHV charges'!$D:$O,10,FALSE)),"")</f>
        <v/>
      </c>
      <c r="G161" s="80" t="str">
        <f>IFERROR(IF(VLOOKUP($A161,'Annex 2 EHV charges'!$D:$O,11,FALSE)=0,"",VLOOKUP($A161,'Annex 2 EHV charges'!$D:$O,11,FALSE)),"")</f>
        <v/>
      </c>
      <c r="H161" s="80" t="str">
        <f>IFERROR(IF(VLOOKUP($A161,'Annex 2 EHV charges'!$D:$O,12,FALSE)=0,"",VLOOKUP($A161,'Annex 2 EHV charges'!$D:$O,12,FALSE)),"")</f>
        <v/>
      </c>
    </row>
    <row r="162" spans="1:8" x14ac:dyDescent="0.2">
      <c r="A162" s="77" t="str">
        <f t="array" ref="A162">IFERROR(INDEX('Annex 2 EHV charges'!$D$11:$D$11, MATCH(0, IF(ISBLANK('Annex 2 EHV charges'!$D$11:$D$11),1, COUNTIF(A$4:$A161, 'Annex 2 EHV charges'!$D$11:$D$11)), 0)),"")</f>
        <v/>
      </c>
      <c r="B162" s="76" t="str">
        <f>IF($A162="","",VLOOKUP($A162,'Annex 2 EHV charges'!$D:$O,2,0))</f>
        <v/>
      </c>
      <c r="C162" s="77" t="str">
        <f>IF($A162="","",VLOOKUP($A162,'Annex 2 EHV charges'!$D:$O,3,0))</f>
        <v/>
      </c>
      <c r="D162" s="76" t="str">
        <f>IF($A162="","",VLOOKUP($A162,'Annex 2 EHV charges'!$D:$O,4,0))</f>
        <v/>
      </c>
      <c r="E162" s="78" t="str">
        <f>IFERROR(IF(VLOOKUP($A162,'Annex 2 EHV charges'!$D:$O,9,FALSE)=0,"",VLOOKUP($A162,'Annex 2 EHV charges'!$D:$O,9,FALSE)),"")</f>
        <v/>
      </c>
      <c r="F162" s="79" t="str">
        <f>IFERROR(IF(VLOOKUP($A162,'Annex 2 EHV charges'!$D:$O,10,FALSE)=0,"",VLOOKUP($A162,'Annex 2 EHV charges'!$D:$O,10,FALSE)),"")</f>
        <v/>
      </c>
      <c r="G162" s="80" t="str">
        <f>IFERROR(IF(VLOOKUP($A162,'Annex 2 EHV charges'!$D:$O,11,FALSE)=0,"",VLOOKUP($A162,'Annex 2 EHV charges'!$D:$O,11,FALSE)),"")</f>
        <v/>
      </c>
      <c r="H162" s="80" t="str">
        <f>IFERROR(IF(VLOOKUP($A162,'Annex 2 EHV charges'!$D:$O,12,FALSE)=0,"",VLOOKUP($A162,'Annex 2 EHV charges'!$D:$O,12,FALSE)),"")</f>
        <v/>
      </c>
    </row>
    <row r="163" spans="1:8" x14ac:dyDescent="0.2">
      <c r="A163" s="77" t="str">
        <f t="array" ref="A163">IFERROR(INDEX('Annex 2 EHV charges'!$D$11:$D$11, MATCH(0, IF(ISBLANK('Annex 2 EHV charges'!$D$11:$D$11),1, COUNTIF(A$4:$A162, 'Annex 2 EHV charges'!$D$11:$D$11)), 0)),"")</f>
        <v/>
      </c>
      <c r="B163" s="76" t="str">
        <f>IF($A163="","",VLOOKUP($A163,'Annex 2 EHV charges'!$D:$O,2,0))</f>
        <v/>
      </c>
      <c r="C163" s="77" t="str">
        <f>IF($A163="","",VLOOKUP($A163,'Annex 2 EHV charges'!$D:$O,3,0))</f>
        <v/>
      </c>
      <c r="D163" s="76" t="str">
        <f>IF($A163="","",VLOOKUP($A163,'Annex 2 EHV charges'!$D:$O,4,0))</f>
        <v/>
      </c>
      <c r="E163" s="78" t="str">
        <f>IFERROR(IF(VLOOKUP($A163,'Annex 2 EHV charges'!$D:$O,9,FALSE)=0,"",VLOOKUP($A163,'Annex 2 EHV charges'!$D:$O,9,FALSE)),"")</f>
        <v/>
      </c>
      <c r="F163" s="79" t="str">
        <f>IFERROR(IF(VLOOKUP($A163,'Annex 2 EHV charges'!$D:$O,10,FALSE)=0,"",VLOOKUP($A163,'Annex 2 EHV charges'!$D:$O,10,FALSE)),"")</f>
        <v/>
      </c>
      <c r="G163" s="80" t="str">
        <f>IFERROR(IF(VLOOKUP($A163,'Annex 2 EHV charges'!$D:$O,11,FALSE)=0,"",VLOOKUP($A163,'Annex 2 EHV charges'!$D:$O,11,FALSE)),"")</f>
        <v/>
      </c>
      <c r="H163" s="80" t="str">
        <f>IFERROR(IF(VLOOKUP($A163,'Annex 2 EHV charges'!$D:$O,12,FALSE)=0,"",VLOOKUP($A163,'Annex 2 EHV charges'!$D:$O,12,FALSE)),"")</f>
        <v/>
      </c>
    </row>
    <row r="164" spans="1:8" x14ac:dyDescent="0.2">
      <c r="A164" s="77" t="str">
        <f t="array" ref="A164">IFERROR(INDEX('Annex 2 EHV charges'!$D$11:$D$11, MATCH(0, IF(ISBLANK('Annex 2 EHV charges'!$D$11:$D$11),1, COUNTIF(A$4:$A163, 'Annex 2 EHV charges'!$D$11:$D$11)), 0)),"")</f>
        <v/>
      </c>
      <c r="B164" s="76" t="str">
        <f>IF($A164="","",VLOOKUP($A164,'Annex 2 EHV charges'!$D:$O,2,0))</f>
        <v/>
      </c>
      <c r="C164" s="77" t="str">
        <f>IF($A164="","",VLOOKUP($A164,'Annex 2 EHV charges'!$D:$O,3,0))</f>
        <v/>
      </c>
      <c r="D164" s="76" t="str">
        <f>IF($A164="","",VLOOKUP($A164,'Annex 2 EHV charges'!$D:$O,4,0))</f>
        <v/>
      </c>
      <c r="E164" s="78" t="str">
        <f>IFERROR(IF(VLOOKUP($A164,'Annex 2 EHV charges'!$D:$O,9,FALSE)=0,"",VLOOKUP($A164,'Annex 2 EHV charges'!$D:$O,9,FALSE)),"")</f>
        <v/>
      </c>
      <c r="F164" s="79" t="str">
        <f>IFERROR(IF(VLOOKUP($A164,'Annex 2 EHV charges'!$D:$O,10,FALSE)=0,"",VLOOKUP($A164,'Annex 2 EHV charges'!$D:$O,10,FALSE)),"")</f>
        <v/>
      </c>
      <c r="G164" s="80" t="str">
        <f>IFERROR(IF(VLOOKUP($A164,'Annex 2 EHV charges'!$D:$O,11,FALSE)=0,"",VLOOKUP($A164,'Annex 2 EHV charges'!$D:$O,11,FALSE)),"")</f>
        <v/>
      </c>
      <c r="H164" s="80" t="str">
        <f>IFERROR(IF(VLOOKUP($A164,'Annex 2 EHV charges'!$D:$O,12,FALSE)=0,"",VLOOKUP($A164,'Annex 2 EHV charges'!$D:$O,12,FALSE)),"")</f>
        <v/>
      </c>
    </row>
    <row r="165" spans="1:8" x14ac:dyDescent="0.2">
      <c r="A165" s="77" t="str">
        <f t="array" ref="A165">IFERROR(INDEX('Annex 2 EHV charges'!$D$11:$D$11, MATCH(0, IF(ISBLANK('Annex 2 EHV charges'!$D$11:$D$11),1, COUNTIF(A$4:$A164, 'Annex 2 EHV charges'!$D$11:$D$11)), 0)),"")</f>
        <v/>
      </c>
      <c r="B165" s="76" t="str">
        <f>IF($A165="","",VLOOKUP($A165,'Annex 2 EHV charges'!$D:$O,2,0))</f>
        <v/>
      </c>
      <c r="C165" s="77" t="str">
        <f>IF($A165="","",VLOOKUP($A165,'Annex 2 EHV charges'!$D:$O,3,0))</f>
        <v/>
      </c>
      <c r="D165" s="76" t="str">
        <f>IF($A165="","",VLOOKUP($A165,'Annex 2 EHV charges'!$D:$O,4,0))</f>
        <v/>
      </c>
      <c r="E165" s="78" t="str">
        <f>IFERROR(IF(VLOOKUP($A165,'Annex 2 EHV charges'!$D:$O,9,FALSE)=0,"",VLOOKUP($A165,'Annex 2 EHV charges'!$D:$O,9,FALSE)),"")</f>
        <v/>
      </c>
      <c r="F165" s="79" t="str">
        <f>IFERROR(IF(VLOOKUP($A165,'Annex 2 EHV charges'!$D:$O,10,FALSE)=0,"",VLOOKUP($A165,'Annex 2 EHV charges'!$D:$O,10,FALSE)),"")</f>
        <v/>
      </c>
      <c r="G165" s="80" t="str">
        <f>IFERROR(IF(VLOOKUP($A165,'Annex 2 EHV charges'!$D:$O,11,FALSE)=0,"",VLOOKUP($A165,'Annex 2 EHV charges'!$D:$O,11,FALSE)),"")</f>
        <v/>
      </c>
      <c r="H165" s="80" t="str">
        <f>IFERROR(IF(VLOOKUP($A165,'Annex 2 EHV charges'!$D:$O,12,FALSE)=0,"",VLOOKUP($A165,'Annex 2 EHV charges'!$D:$O,12,FALSE)),"")</f>
        <v/>
      </c>
    </row>
    <row r="166" spans="1:8" x14ac:dyDescent="0.2">
      <c r="A166" s="77" t="str">
        <f t="array" ref="A166">IFERROR(INDEX('Annex 2 EHV charges'!$D$11:$D$11, MATCH(0, IF(ISBLANK('Annex 2 EHV charges'!$D$11:$D$11),1, COUNTIF(A$4:$A165, 'Annex 2 EHV charges'!$D$11:$D$11)), 0)),"")</f>
        <v/>
      </c>
      <c r="B166" s="76" t="str">
        <f>IF($A166="","",VLOOKUP($A166,'Annex 2 EHV charges'!$D:$O,2,0))</f>
        <v/>
      </c>
      <c r="C166" s="77" t="str">
        <f>IF($A166="","",VLOOKUP($A166,'Annex 2 EHV charges'!$D:$O,3,0))</f>
        <v/>
      </c>
      <c r="D166" s="76" t="str">
        <f>IF($A166="","",VLOOKUP($A166,'Annex 2 EHV charges'!$D:$O,4,0))</f>
        <v/>
      </c>
      <c r="E166" s="78" t="str">
        <f>IFERROR(IF(VLOOKUP($A166,'Annex 2 EHV charges'!$D:$O,9,FALSE)=0,"",VLOOKUP($A166,'Annex 2 EHV charges'!$D:$O,9,FALSE)),"")</f>
        <v/>
      </c>
      <c r="F166" s="79" t="str">
        <f>IFERROR(IF(VLOOKUP($A166,'Annex 2 EHV charges'!$D:$O,10,FALSE)=0,"",VLOOKUP($A166,'Annex 2 EHV charges'!$D:$O,10,FALSE)),"")</f>
        <v/>
      </c>
      <c r="G166" s="80" t="str">
        <f>IFERROR(IF(VLOOKUP($A166,'Annex 2 EHV charges'!$D:$O,11,FALSE)=0,"",VLOOKUP($A166,'Annex 2 EHV charges'!$D:$O,11,FALSE)),"")</f>
        <v/>
      </c>
      <c r="H166" s="80" t="str">
        <f>IFERROR(IF(VLOOKUP($A166,'Annex 2 EHV charges'!$D:$O,12,FALSE)=0,"",VLOOKUP($A166,'Annex 2 EHV charges'!$D:$O,12,FALSE)),"")</f>
        <v/>
      </c>
    </row>
    <row r="167" spans="1:8" x14ac:dyDescent="0.2">
      <c r="A167" s="77" t="str">
        <f t="array" ref="A167">IFERROR(INDEX('Annex 2 EHV charges'!$D$11:$D$11, MATCH(0, IF(ISBLANK('Annex 2 EHV charges'!$D$11:$D$11),1, COUNTIF(A$4:$A166, 'Annex 2 EHV charges'!$D$11:$D$11)), 0)),"")</f>
        <v/>
      </c>
      <c r="B167" s="76" t="str">
        <f>IF($A167="","",VLOOKUP($A167,'Annex 2 EHV charges'!$D:$O,2,0))</f>
        <v/>
      </c>
      <c r="C167" s="77" t="str">
        <f>IF($A167="","",VLOOKUP($A167,'Annex 2 EHV charges'!$D:$O,3,0))</f>
        <v/>
      </c>
      <c r="D167" s="76" t="str">
        <f>IF($A167="","",VLOOKUP($A167,'Annex 2 EHV charges'!$D:$O,4,0))</f>
        <v/>
      </c>
      <c r="E167" s="78" t="str">
        <f>IFERROR(IF(VLOOKUP($A167,'Annex 2 EHV charges'!$D:$O,9,FALSE)=0,"",VLOOKUP($A167,'Annex 2 EHV charges'!$D:$O,9,FALSE)),"")</f>
        <v/>
      </c>
      <c r="F167" s="79" t="str">
        <f>IFERROR(IF(VLOOKUP($A167,'Annex 2 EHV charges'!$D:$O,10,FALSE)=0,"",VLOOKUP($A167,'Annex 2 EHV charges'!$D:$O,10,FALSE)),"")</f>
        <v/>
      </c>
      <c r="G167" s="80" t="str">
        <f>IFERROR(IF(VLOOKUP($A167,'Annex 2 EHV charges'!$D:$O,11,FALSE)=0,"",VLOOKUP($A167,'Annex 2 EHV charges'!$D:$O,11,FALSE)),"")</f>
        <v/>
      </c>
      <c r="H167" s="80" t="str">
        <f>IFERROR(IF(VLOOKUP($A167,'Annex 2 EHV charges'!$D:$O,12,FALSE)=0,"",VLOOKUP($A167,'Annex 2 EHV charges'!$D:$O,12,FALSE)),"")</f>
        <v/>
      </c>
    </row>
    <row r="168" spans="1:8" x14ac:dyDescent="0.2">
      <c r="A168" s="77" t="str">
        <f t="array" ref="A168">IFERROR(INDEX('Annex 2 EHV charges'!$D$11:$D$11, MATCH(0, IF(ISBLANK('Annex 2 EHV charges'!$D$11:$D$11),1, COUNTIF(A$4:$A167, 'Annex 2 EHV charges'!$D$11:$D$11)), 0)),"")</f>
        <v/>
      </c>
      <c r="B168" s="76" t="str">
        <f>IF($A168="","",VLOOKUP($A168,'Annex 2 EHV charges'!$D:$O,2,0))</f>
        <v/>
      </c>
      <c r="C168" s="77" t="str">
        <f>IF($A168="","",VLOOKUP($A168,'Annex 2 EHV charges'!$D:$O,3,0))</f>
        <v/>
      </c>
      <c r="D168" s="76" t="str">
        <f>IF($A168="","",VLOOKUP($A168,'Annex 2 EHV charges'!$D:$O,4,0))</f>
        <v/>
      </c>
      <c r="E168" s="78" t="str">
        <f>IFERROR(IF(VLOOKUP($A168,'Annex 2 EHV charges'!$D:$O,9,FALSE)=0,"",VLOOKUP($A168,'Annex 2 EHV charges'!$D:$O,9,FALSE)),"")</f>
        <v/>
      </c>
      <c r="F168" s="79" t="str">
        <f>IFERROR(IF(VLOOKUP($A168,'Annex 2 EHV charges'!$D:$O,10,FALSE)=0,"",VLOOKUP($A168,'Annex 2 EHV charges'!$D:$O,10,FALSE)),"")</f>
        <v/>
      </c>
      <c r="G168" s="80" t="str">
        <f>IFERROR(IF(VLOOKUP($A168,'Annex 2 EHV charges'!$D:$O,11,FALSE)=0,"",VLOOKUP($A168,'Annex 2 EHV charges'!$D:$O,11,FALSE)),"")</f>
        <v/>
      </c>
      <c r="H168" s="80" t="str">
        <f>IFERROR(IF(VLOOKUP($A168,'Annex 2 EHV charges'!$D:$O,12,FALSE)=0,"",VLOOKUP($A168,'Annex 2 EHV charges'!$D:$O,12,FALSE)),"")</f>
        <v/>
      </c>
    </row>
    <row r="169" spans="1:8" x14ac:dyDescent="0.2">
      <c r="A169" s="77" t="str">
        <f t="array" ref="A169">IFERROR(INDEX('Annex 2 EHV charges'!$D$11:$D$11, MATCH(0, IF(ISBLANK('Annex 2 EHV charges'!$D$11:$D$11),1, COUNTIF(A$4:$A168, 'Annex 2 EHV charges'!$D$11:$D$11)), 0)),"")</f>
        <v/>
      </c>
      <c r="B169" s="76" t="str">
        <f>IF($A169="","",VLOOKUP($A169,'Annex 2 EHV charges'!$D:$O,2,0))</f>
        <v/>
      </c>
      <c r="C169" s="77" t="str">
        <f>IF($A169="","",VLOOKUP($A169,'Annex 2 EHV charges'!$D:$O,3,0))</f>
        <v/>
      </c>
      <c r="D169" s="76" t="str">
        <f>IF($A169="","",VLOOKUP($A169,'Annex 2 EHV charges'!$D:$O,4,0))</f>
        <v/>
      </c>
      <c r="E169" s="78" t="str">
        <f>IFERROR(IF(VLOOKUP($A169,'Annex 2 EHV charges'!$D:$O,9,FALSE)=0,"",VLOOKUP($A169,'Annex 2 EHV charges'!$D:$O,9,FALSE)),"")</f>
        <v/>
      </c>
      <c r="F169" s="79" t="str">
        <f>IFERROR(IF(VLOOKUP($A169,'Annex 2 EHV charges'!$D:$O,10,FALSE)=0,"",VLOOKUP($A169,'Annex 2 EHV charges'!$D:$O,10,FALSE)),"")</f>
        <v/>
      </c>
      <c r="G169" s="80" t="str">
        <f>IFERROR(IF(VLOOKUP($A169,'Annex 2 EHV charges'!$D:$O,11,FALSE)=0,"",VLOOKUP($A169,'Annex 2 EHV charges'!$D:$O,11,FALSE)),"")</f>
        <v/>
      </c>
      <c r="H169" s="80" t="str">
        <f>IFERROR(IF(VLOOKUP($A169,'Annex 2 EHV charges'!$D:$O,12,FALSE)=0,"",VLOOKUP($A169,'Annex 2 EHV charges'!$D:$O,12,FALSE)),"")</f>
        <v/>
      </c>
    </row>
    <row r="170" spans="1:8" x14ac:dyDescent="0.2">
      <c r="A170" s="77" t="str">
        <f t="array" ref="A170">IFERROR(INDEX('Annex 2 EHV charges'!$D$11:$D$11, MATCH(0, IF(ISBLANK('Annex 2 EHV charges'!$D$11:$D$11),1, COUNTIF(A$4:$A169, 'Annex 2 EHV charges'!$D$11:$D$11)), 0)),"")</f>
        <v/>
      </c>
      <c r="B170" s="76" t="str">
        <f>IF($A170="","",VLOOKUP($A170,'Annex 2 EHV charges'!$D:$O,2,0))</f>
        <v/>
      </c>
      <c r="C170" s="77" t="str">
        <f>IF($A170="","",VLOOKUP($A170,'Annex 2 EHV charges'!$D:$O,3,0))</f>
        <v/>
      </c>
      <c r="D170" s="76" t="str">
        <f>IF($A170="","",VLOOKUP($A170,'Annex 2 EHV charges'!$D:$O,4,0))</f>
        <v/>
      </c>
      <c r="E170" s="78" t="str">
        <f>IFERROR(IF(VLOOKUP($A170,'Annex 2 EHV charges'!$D:$O,9,FALSE)=0,"",VLOOKUP($A170,'Annex 2 EHV charges'!$D:$O,9,FALSE)),"")</f>
        <v/>
      </c>
      <c r="F170" s="79" t="str">
        <f>IFERROR(IF(VLOOKUP($A170,'Annex 2 EHV charges'!$D:$O,10,FALSE)=0,"",VLOOKUP($A170,'Annex 2 EHV charges'!$D:$O,10,FALSE)),"")</f>
        <v/>
      </c>
      <c r="G170" s="80" t="str">
        <f>IFERROR(IF(VLOOKUP($A170,'Annex 2 EHV charges'!$D:$O,11,FALSE)=0,"",VLOOKUP($A170,'Annex 2 EHV charges'!$D:$O,11,FALSE)),"")</f>
        <v/>
      </c>
      <c r="H170" s="80" t="str">
        <f>IFERROR(IF(VLOOKUP($A170,'Annex 2 EHV charges'!$D:$O,12,FALSE)=0,"",VLOOKUP($A170,'Annex 2 EHV charges'!$D:$O,12,FALSE)),"")</f>
        <v/>
      </c>
    </row>
    <row r="171" spans="1:8" x14ac:dyDescent="0.2">
      <c r="A171" s="77" t="str">
        <f t="array" ref="A171">IFERROR(INDEX('Annex 2 EHV charges'!$D$11:$D$11, MATCH(0, IF(ISBLANK('Annex 2 EHV charges'!$D$11:$D$11),1, COUNTIF(A$4:$A170, 'Annex 2 EHV charges'!$D$11:$D$11)), 0)),"")</f>
        <v/>
      </c>
      <c r="B171" s="76" t="str">
        <f>IF($A171="","",VLOOKUP($A171,'Annex 2 EHV charges'!$D:$O,2,0))</f>
        <v/>
      </c>
      <c r="C171" s="77" t="str">
        <f>IF($A171="","",VLOOKUP($A171,'Annex 2 EHV charges'!$D:$O,3,0))</f>
        <v/>
      </c>
      <c r="D171" s="76" t="str">
        <f>IF($A171="","",VLOOKUP($A171,'Annex 2 EHV charges'!$D:$O,4,0))</f>
        <v/>
      </c>
      <c r="E171" s="78" t="str">
        <f>IFERROR(IF(VLOOKUP($A171,'Annex 2 EHV charges'!$D:$O,9,FALSE)=0,"",VLOOKUP($A171,'Annex 2 EHV charges'!$D:$O,9,FALSE)),"")</f>
        <v/>
      </c>
      <c r="F171" s="79" t="str">
        <f>IFERROR(IF(VLOOKUP($A171,'Annex 2 EHV charges'!$D:$O,10,FALSE)=0,"",VLOOKUP($A171,'Annex 2 EHV charges'!$D:$O,10,FALSE)),"")</f>
        <v/>
      </c>
      <c r="G171" s="80" t="str">
        <f>IFERROR(IF(VLOOKUP($A171,'Annex 2 EHV charges'!$D:$O,11,FALSE)=0,"",VLOOKUP($A171,'Annex 2 EHV charges'!$D:$O,11,FALSE)),"")</f>
        <v/>
      </c>
      <c r="H171" s="80" t="str">
        <f>IFERROR(IF(VLOOKUP($A171,'Annex 2 EHV charges'!$D:$O,12,FALSE)=0,"",VLOOKUP($A171,'Annex 2 EHV charges'!$D:$O,12,FALSE)),"")</f>
        <v/>
      </c>
    </row>
    <row r="172" spans="1:8" x14ac:dyDescent="0.2">
      <c r="A172" s="77" t="str">
        <f t="array" ref="A172">IFERROR(INDEX('Annex 2 EHV charges'!$D$11:$D$11, MATCH(0, IF(ISBLANK('Annex 2 EHV charges'!$D$11:$D$11),1, COUNTIF(A$4:$A171, 'Annex 2 EHV charges'!$D$11:$D$11)), 0)),"")</f>
        <v/>
      </c>
      <c r="B172" s="76" t="str">
        <f>IF($A172="","",VLOOKUP($A172,'Annex 2 EHV charges'!$D:$O,2,0))</f>
        <v/>
      </c>
      <c r="C172" s="77" t="str">
        <f>IF($A172="","",VLOOKUP($A172,'Annex 2 EHV charges'!$D:$O,3,0))</f>
        <v/>
      </c>
      <c r="D172" s="76" t="str">
        <f>IF($A172="","",VLOOKUP($A172,'Annex 2 EHV charges'!$D:$O,4,0))</f>
        <v/>
      </c>
      <c r="E172" s="78" t="str">
        <f>IFERROR(IF(VLOOKUP($A172,'Annex 2 EHV charges'!$D:$O,9,FALSE)=0,"",VLOOKUP($A172,'Annex 2 EHV charges'!$D:$O,9,FALSE)),"")</f>
        <v/>
      </c>
      <c r="F172" s="79" t="str">
        <f>IFERROR(IF(VLOOKUP($A172,'Annex 2 EHV charges'!$D:$O,10,FALSE)=0,"",VLOOKUP($A172,'Annex 2 EHV charges'!$D:$O,10,FALSE)),"")</f>
        <v/>
      </c>
      <c r="G172" s="80" t="str">
        <f>IFERROR(IF(VLOOKUP($A172,'Annex 2 EHV charges'!$D:$O,11,FALSE)=0,"",VLOOKUP($A172,'Annex 2 EHV charges'!$D:$O,11,FALSE)),"")</f>
        <v/>
      </c>
      <c r="H172" s="80" t="str">
        <f>IFERROR(IF(VLOOKUP($A172,'Annex 2 EHV charges'!$D:$O,12,FALSE)=0,"",VLOOKUP($A172,'Annex 2 EHV charges'!$D:$O,12,FALSE)),"")</f>
        <v/>
      </c>
    </row>
    <row r="173" spans="1:8" x14ac:dyDescent="0.2">
      <c r="A173" s="77" t="str">
        <f t="array" ref="A173">IFERROR(INDEX('Annex 2 EHV charges'!$D$11:$D$11, MATCH(0, IF(ISBLANK('Annex 2 EHV charges'!$D$11:$D$11),1, COUNTIF(A$4:$A172, 'Annex 2 EHV charges'!$D$11:$D$11)), 0)),"")</f>
        <v/>
      </c>
      <c r="B173" s="76" t="str">
        <f>IF($A173="","",VLOOKUP($A173,'Annex 2 EHV charges'!$D:$O,2,0))</f>
        <v/>
      </c>
      <c r="C173" s="77" t="str">
        <f>IF($A173="","",VLOOKUP($A173,'Annex 2 EHV charges'!$D:$O,3,0))</f>
        <v/>
      </c>
      <c r="D173" s="76" t="str">
        <f>IF($A173="","",VLOOKUP($A173,'Annex 2 EHV charges'!$D:$O,4,0))</f>
        <v/>
      </c>
      <c r="E173" s="78" t="str">
        <f>IFERROR(IF(VLOOKUP($A173,'Annex 2 EHV charges'!$D:$O,9,FALSE)=0,"",VLOOKUP($A173,'Annex 2 EHV charges'!$D:$O,9,FALSE)),"")</f>
        <v/>
      </c>
      <c r="F173" s="79" t="str">
        <f>IFERROR(IF(VLOOKUP($A173,'Annex 2 EHV charges'!$D:$O,10,FALSE)=0,"",VLOOKUP($A173,'Annex 2 EHV charges'!$D:$O,10,FALSE)),"")</f>
        <v/>
      </c>
      <c r="G173" s="80" t="str">
        <f>IFERROR(IF(VLOOKUP($A173,'Annex 2 EHV charges'!$D:$O,11,FALSE)=0,"",VLOOKUP($A173,'Annex 2 EHV charges'!$D:$O,11,FALSE)),"")</f>
        <v/>
      </c>
      <c r="H173" s="80" t="str">
        <f>IFERROR(IF(VLOOKUP($A173,'Annex 2 EHV charges'!$D:$O,12,FALSE)=0,"",VLOOKUP($A173,'Annex 2 EHV charges'!$D:$O,12,FALSE)),"")</f>
        <v/>
      </c>
    </row>
    <row r="174" spans="1:8" x14ac:dyDescent="0.2">
      <c r="A174" s="77" t="str">
        <f t="array" ref="A174">IFERROR(INDEX('Annex 2 EHV charges'!$D$11:$D$11, MATCH(0, IF(ISBLANK('Annex 2 EHV charges'!$D$11:$D$11),1, COUNTIF(A$4:$A173, 'Annex 2 EHV charges'!$D$11:$D$11)), 0)),"")</f>
        <v/>
      </c>
      <c r="B174" s="76" t="str">
        <f>IF($A174="","",VLOOKUP($A174,'Annex 2 EHV charges'!$D:$O,2,0))</f>
        <v/>
      </c>
      <c r="C174" s="77" t="str">
        <f>IF($A174="","",VLOOKUP($A174,'Annex 2 EHV charges'!$D:$O,3,0))</f>
        <v/>
      </c>
      <c r="D174" s="76" t="str">
        <f>IF($A174="","",VLOOKUP($A174,'Annex 2 EHV charges'!$D:$O,4,0))</f>
        <v/>
      </c>
      <c r="E174" s="78" t="str">
        <f>IFERROR(IF(VLOOKUP($A174,'Annex 2 EHV charges'!$D:$O,9,FALSE)=0,"",VLOOKUP($A174,'Annex 2 EHV charges'!$D:$O,9,FALSE)),"")</f>
        <v/>
      </c>
      <c r="F174" s="79" t="str">
        <f>IFERROR(IF(VLOOKUP($A174,'Annex 2 EHV charges'!$D:$O,10,FALSE)=0,"",VLOOKUP($A174,'Annex 2 EHV charges'!$D:$O,10,FALSE)),"")</f>
        <v/>
      </c>
      <c r="G174" s="80" t="str">
        <f>IFERROR(IF(VLOOKUP($A174,'Annex 2 EHV charges'!$D:$O,11,FALSE)=0,"",VLOOKUP($A174,'Annex 2 EHV charges'!$D:$O,11,FALSE)),"")</f>
        <v/>
      </c>
      <c r="H174" s="80" t="str">
        <f>IFERROR(IF(VLOOKUP($A174,'Annex 2 EHV charges'!$D:$O,12,FALSE)=0,"",VLOOKUP($A174,'Annex 2 EHV charges'!$D:$O,12,FALSE)),"")</f>
        <v/>
      </c>
    </row>
    <row r="175" spans="1:8" x14ac:dyDescent="0.2">
      <c r="A175" s="77" t="str">
        <f t="array" ref="A175">IFERROR(INDEX('Annex 2 EHV charges'!$D$11:$D$11, MATCH(0, IF(ISBLANK('Annex 2 EHV charges'!$D$11:$D$11),1, COUNTIF(A$4:$A174, 'Annex 2 EHV charges'!$D$11:$D$11)), 0)),"")</f>
        <v/>
      </c>
      <c r="B175" s="76" t="str">
        <f>IF($A175="","",VLOOKUP($A175,'Annex 2 EHV charges'!$D:$O,2,0))</f>
        <v/>
      </c>
      <c r="C175" s="77" t="str">
        <f>IF($A175="","",VLOOKUP($A175,'Annex 2 EHV charges'!$D:$O,3,0))</f>
        <v/>
      </c>
      <c r="D175" s="76" t="str">
        <f>IF($A175="","",VLOOKUP($A175,'Annex 2 EHV charges'!$D:$O,4,0))</f>
        <v/>
      </c>
      <c r="E175" s="78" t="str">
        <f>IFERROR(IF(VLOOKUP($A175,'Annex 2 EHV charges'!$D:$O,9,FALSE)=0,"",VLOOKUP($A175,'Annex 2 EHV charges'!$D:$O,9,FALSE)),"")</f>
        <v/>
      </c>
      <c r="F175" s="79" t="str">
        <f>IFERROR(IF(VLOOKUP($A175,'Annex 2 EHV charges'!$D:$O,10,FALSE)=0,"",VLOOKUP($A175,'Annex 2 EHV charges'!$D:$O,10,FALSE)),"")</f>
        <v/>
      </c>
      <c r="G175" s="80" t="str">
        <f>IFERROR(IF(VLOOKUP($A175,'Annex 2 EHV charges'!$D:$O,11,FALSE)=0,"",VLOOKUP($A175,'Annex 2 EHV charges'!$D:$O,11,FALSE)),"")</f>
        <v/>
      </c>
      <c r="H175" s="80" t="str">
        <f>IFERROR(IF(VLOOKUP($A175,'Annex 2 EHV charges'!$D:$O,12,FALSE)=0,"",VLOOKUP($A175,'Annex 2 EHV charges'!$D:$O,12,FALSE)),"")</f>
        <v/>
      </c>
    </row>
    <row r="176" spans="1:8" x14ac:dyDescent="0.2">
      <c r="A176" s="77" t="str">
        <f t="array" ref="A176">IFERROR(INDEX('Annex 2 EHV charges'!$D$11:$D$11, MATCH(0, IF(ISBLANK('Annex 2 EHV charges'!$D$11:$D$11),1, COUNTIF(A$4:$A175, 'Annex 2 EHV charges'!$D$11:$D$11)), 0)),"")</f>
        <v/>
      </c>
      <c r="B176" s="76" t="str">
        <f>IF($A176="","",VLOOKUP($A176,'Annex 2 EHV charges'!$D:$O,2,0))</f>
        <v/>
      </c>
      <c r="C176" s="77" t="str">
        <f>IF($A176="","",VLOOKUP($A176,'Annex 2 EHV charges'!$D:$O,3,0))</f>
        <v/>
      </c>
      <c r="D176" s="76" t="str">
        <f>IF($A176="","",VLOOKUP($A176,'Annex 2 EHV charges'!$D:$O,4,0))</f>
        <v/>
      </c>
      <c r="E176" s="78" t="str">
        <f>IFERROR(IF(VLOOKUP($A176,'Annex 2 EHV charges'!$D:$O,9,FALSE)=0,"",VLOOKUP($A176,'Annex 2 EHV charges'!$D:$O,9,FALSE)),"")</f>
        <v/>
      </c>
      <c r="F176" s="79" t="str">
        <f>IFERROR(IF(VLOOKUP($A176,'Annex 2 EHV charges'!$D:$O,10,FALSE)=0,"",VLOOKUP($A176,'Annex 2 EHV charges'!$D:$O,10,FALSE)),"")</f>
        <v/>
      </c>
      <c r="G176" s="80" t="str">
        <f>IFERROR(IF(VLOOKUP($A176,'Annex 2 EHV charges'!$D:$O,11,FALSE)=0,"",VLOOKUP($A176,'Annex 2 EHV charges'!$D:$O,11,FALSE)),"")</f>
        <v/>
      </c>
      <c r="H176" s="80" t="str">
        <f>IFERROR(IF(VLOOKUP($A176,'Annex 2 EHV charges'!$D:$O,12,FALSE)=0,"",VLOOKUP($A176,'Annex 2 EHV charges'!$D:$O,12,FALSE)),"")</f>
        <v/>
      </c>
    </row>
    <row r="177" spans="1:8" x14ac:dyDescent="0.2">
      <c r="A177" s="77" t="str">
        <f t="array" ref="A177">IFERROR(INDEX('Annex 2 EHV charges'!$D$11:$D$11, MATCH(0, IF(ISBLANK('Annex 2 EHV charges'!$D$11:$D$11),1, COUNTIF(A$4:$A176, 'Annex 2 EHV charges'!$D$11:$D$11)), 0)),"")</f>
        <v/>
      </c>
      <c r="B177" s="76" t="str">
        <f>IF($A177="","",VLOOKUP($A177,'Annex 2 EHV charges'!$D:$O,2,0))</f>
        <v/>
      </c>
      <c r="C177" s="77" t="str">
        <f>IF($A177="","",VLOOKUP($A177,'Annex 2 EHV charges'!$D:$O,3,0))</f>
        <v/>
      </c>
      <c r="D177" s="76" t="str">
        <f>IF($A177="","",VLOOKUP($A177,'Annex 2 EHV charges'!$D:$O,4,0))</f>
        <v/>
      </c>
      <c r="E177" s="78" t="str">
        <f>IFERROR(IF(VLOOKUP($A177,'Annex 2 EHV charges'!$D:$O,9,FALSE)=0,"",VLOOKUP($A177,'Annex 2 EHV charges'!$D:$O,9,FALSE)),"")</f>
        <v/>
      </c>
      <c r="F177" s="79" t="str">
        <f>IFERROR(IF(VLOOKUP($A177,'Annex 2 EHV charges'!$D:$O,10,FALSE)=0,"",VLOOKUP($A177,'Annex 2 EHV charges'!$D:$O,10,FALSE)),"")</f>
        <v/>
      </c>
      <c r="G177" s="80" t="str">
        <f>IFERROR(IF(VLOOKUP($A177,'Annex 2 EHV charges'!$D:$O,11,FALSE)=0,"",VLOOKUP($A177,'Annex 2 EHV charges'!$D:$O,11,FALSE)),"")</f>
        <v/>
      </c>
      <c r="H177" s="80" t="str">
        <f>IFERROR(IF(VLOOKUP($A177,'Annex 2 EHV charges'!$D:$O,12,FALSE)=0,"",VLOOKUP($A177,'Annex 2 EHV charges'!$D:$O,12,FALSE)),"")</f>
        <v/>
      </c>
    </row>
    <row r="178" spans="1:8" x14ac:dyDescent="0.2">
      <c r="A178" s="77" t="str">
        <f t="array" ref="A178">IFERROR(INDEX('Annex 2 EHV charges'!$D$11:$D$11, MATCH(0, IF(ISBLANK('Annex 2 EHV charges'!$D$11:$D$11),1, COUNTIF(A$4:$A177, 'Annex 2 EHV charges'!$D$11:$D$11)), 0)),"")</f>
        <v/>
      </c>
      <c r="B178" s="76" t="str">
        <f>IF($A178="","",VLOOKUP($A178,'Annex 2 EHV charges'!$D:$O,2,0))</f>
        <v/>
      </c>
      <c r="C178" s="77" t="str">
        <f>IF($A178="","",VLOOKUP($A178,'Annex 2 EHV charges'!$D:$O,3,0))</f>
        <v/>
      </c>
      <c r="D178" s="76" t="str">
        <f>IF($A178="","",VLOOKUP($A178,'Annex 2 EHV charges'!$D:$O,4,0))</f>
        <v/>
      </c>
      <c r="E178" s="78" t="str">
        <f>IFERROR(IF(VLOOKUP($A178,'Annex 2 EHV charges'!$D:$O,9,FALSE)=0,"",VLOOKUP($A178,'Annex 2 EHV charges'!$D:$O,9,FALSE)),"")</f>
        <v/>
      </c>
      <c r="F178" s="79" t="str">
        <f>IFERROR(IF(VLOOKUP($A178,'Annex 2 EHV charges'!$D:$O,10,FALSE)=0,"",VLOOKUP($A178,'Annex 2 EHV charges'!$D:$O,10,FALSE)),"")</f>
        <v/>
      </c>
      <c r="G178" s="80" t="str">
        <f>IFERROR(IF(VLOOKUP($A178,'Annex 2 EHV charges'!$D:$O,11,FALSE)=0,"",VLOOKUP($A178,'Annex 2 EHV charges'!$D:$O,11,FALSE)),"")</f>
        <v/>
      </c>
      <c r="H178" s="80" t="str">
        <f>IFERROR(IF(VLOOKUP($A178,'Annex 2 EHV charges'!$D:$O,12,FALSE)=0,"",VLOOKUP($A178,'Annex 2 EHV charges'!$D:$O,12,FALSE)),"")</f>
        <v/>
      </c>
    </row>
    <row r="179" spans="1:8" x14ac:dyDescent="0.2">
      <c r="A179" s="77" t="str">
        <f t="array" ref="A179">IFERROR(INDEX('Annex 2 EHV charges'!$D$11:$D$11, MATCH(0, IF(ISBLANK('Annex 2 EHV charges'!$D$11:$D$11),1, COUNTIF(A$4:$A178, 'Annex 2 EHV charges'!$D$11:$D$11)), 0)),"")</f>
        <v/>
      </c>
      <c r="B179" s="76" t="str">
        <f>IF($A179="","",VLOOKUP($A179,'Annex 2 EHV charges'!$D:$O,2,0))</f>
        <v/>
      </c>
      <c r="C179" s="77" t="str">
        <f>IF($A179="","",VLOOKUP($A179,'Annex 2 EHV charges'!$D:$O,3,0))</f>
        <v/>
      </c>
      <c r="D179" s="76" t="str">
        <f>IF($A179="","",VLOOKUP($A179,'Annex 2 EHV charges'!$D:$O,4,0))</f>
        <v/>
      </c>
      <c r="E179" s="78" t="str">
        <f>IFERROR(IF(VLOOKUP($A179,'Annex 2 EHV charges'!$D:$O,9,FALSE)=0,"",VLOOKUP($A179,'Annex 2 EHV charges'!$D:$O,9,FALSE)),"")</f>
        <v/>
      </c>
      <c r="F179" s="79" t="str">
        <f>IFERROR(IF(VLOOKUP($A179,'Annex 2 EHV charges'!$D:$O,10,FALSE)=0,"",VLOOKUP($A179,'Annex 2 EHV charges'!$D:$O,10,FALSE)),"")</f>
        <v/>
      </c>
      <c r="G179" s="80" t="str">
        <f>IFERROR(IF(VLOOKUP($A179,'Annex 2 EHV charges'!$D:$O,11,FALSE)=0,"",VLOOKUP($A179,'Annex 2 EHV charges'!$D:$O,11,FALSE)),"")</f>
        <v/>
      </c>
      <c r="H179" s="80" t="str">
        <f>IFERROR(IF(VLOOKUP($A179,'Annex 2 EHV charges'!$D:$O,12,FALSE)=0,"",VLOOKUP($A179,'Annex 2 EHV charges'!$D:$O,12,FALSE)),"")</f>
        <v/>
      </c>
    </row>
    <row r="180" spans="1:8" x14ac:dyDescent="0.2">
      <c r="A180" s="77" t="str">
        <f t="array" ref="A180">IFERROR(INDEX('Annex 2 EHV charges'!$D$11:$D$11, MATCH(0, IF(ISBLANK('Annex 2 EHV charges'!$D$11:$D$11),1, COUNTIF(A$4:$A179, 'Annex 2 EHV charges'!$D$11:$D$11)), 0)),"")</f>
        <v/>
      </c>
      <c r="B180" s="76" t="str">
        <f>IF($A180="","",VLOOKUP($A180,'Annex 2 EHV charges'!$D:$O,2,0))</f>
        <v/>
      </c>
      <c r="C180" s="77" t="str">
        <f>IF($A180="","",VLOOKUP($A180,'Annex 2 EHV charges'!$D:$O,3,0))</f>
        <v/>
      </c>
      <c r="D180" s="76" t="str">
        <f>IF($A180="","",VLOOKUP($A180,'Annex 2 EHV charges'!$D:$O,4,0))</f>
        <v/>
      </c>
      <c r="E180" s="78" t="str">
        <f>IFERROR(IF(VLOOKUP($A180,'Annex 2 EHV charges'!$D:$O,9,FALSE)=0,"",VLOOKUP($A180,'Annex 2 EHV charges'!$D:$O,9,FALSE)),"")</f>
        <v/>
      </c>
      <c r="F180" s="79" t="str">
        <f>IFERROR(IF(VLOOKUP($A180,'Annex 2 EHV charges'!$D:$O,10,FALSE)=0,"",VLOOKUP($A180,'Annex 2 EHV charges'!$D:$O,10,FALSE)),"")</f>
        <v/>
      </c>
      <c r="G180" s="80" t="str">
        <f>IFERROR(IF(VLOOKUP($A180,'Annex 2 EHV charges'!$D:$O,11,FALSE)=0,"",VLOOKUP($A180,'Annex 2 EHV charges'!$D:$O,11,FALSE)),"")</f>
        <v/>
      </c>
      <c r="H180" s="80" t="str">
        <f>IFERROR(IF(VLOOKUP($A180,'Annex 2 EHV charges'!$D:$O,12,FALSE)=0,"",VLOOKUP($A180,'Annex 2 EHV charges'!$D:$O,12,FALSE)),"")</f>
        <v/>
      </c>
    </row>
    <row r="181" spans="1:8" x14ac:dyDescent="0.2">
      <c r="A181" s="77" t="str">
        <f t="array" ref="A181">IFERROR(INDEX('Annex 2 EHV charges'!$D$11:$D$11, MATCH(0, IF(ISBLANK('Annex 2 EHV charges'!$D$11:$D$11),1, COUNTIF(A$4:$A180, 'Annex 2 EHV charges'!$D$11:$D$11)), 0)),"")</f>
        <v/>
      </c>
      <c r="B181" s="76" t="str">
        <f>IF($A181="","",VLOOKUP($A181,'Annex 2 EHV charges'!$D:$O,2,0))</f>
        <v/>
      </c>
      <c r="C181" s="77" t="str">
        <f>IF($A181="","",VLOOKUP($A181,'Annex 2 EHV charges'!$D:$O,3,0))</f>
        <v/>
      </c>
      <c r="D181" s="76" t="str">
        <f>IF($A181="","",VLOOKUP($A181,'Annex 2 EHV charges'!$D:$O,4,0))</f>
        <v/>
      </c>
      <c r="E181" s="78" t="str">
        <f>IFERROR(IF(VLOOKUP($A181,'Annex 2 EHV charges'!$D:$O,9,FALSE)=0,"",VLOOKUP($A181,'Annex 2 EHV charges'!$D:$O,9,FALSE)),"")</f>
        <v/>
      </c>
      <c r="F181" s="79" t="str">
        <f>IFERROR(IF(VLOOKUP($A181,'Annex 2 EHV charges'!$D:$O,10,FALSE)=0,"",VLOOKUP($A181,'Annex 2 EHV charges'!$D:$O,10,FALSE)),"")</f>
        <v/>
      </c>
      <c r="G181" s="80" t="str">
        <f>IFERROR(IF(VLOOKUP($A181,'Annex 2 EHV charges'!$D:$O,11,FALSE)=0,"",VLOOKUP($A181,'Annex 2 EHV charges'!$D:$O,11,FALSE)),"")</f>
        <v/>
      </c>
      <c r="H181" s="80" t="str">
        <f>IFERROR(IF(VLOOKUP($A181,'Annex 2 EHV charges'!$D:$O,12,FALSE)=0,"",VLOOKUP($A181,'Annex 2 EHV charges'!$D:$O,12,FALSE)),"")</f>
        <v/>
      </c>
    </row>
    <row r="182" spans="1:8" x14ac:dyDescent="0.2">
      <c r="A182" s="77" t="str">
        <f t="array" ref="A182">IFERROR(INDEX('Annex 2 EHV charges'!$D$11:$D$11, MATCH(0, IF(ISBLANK('Annex 2 EHV charges'!$D$11:$D$11),1, COUNTIF(A$4:$A181, 'Annex 2 EHV charges'!$D$11:$D$11)), 0)),"")</f>
        <v/>
      </c>
      <c r="B182" s="76" t="str">
        <f>IF($A182="","",VLOOKUP($A182,'Annex 2 EHV charges'!$D:$O,2,0))</f>
        <v/>
      </c>
      <c r="C182" s="77" t="str">
        <f>IF($A182="","",VLOOKUP($A182,'Annex 2 EHV charges'!$D:$O,3,0))</f>
        <v/>
      </c>
      <c r="D182" s="76" t="str">
        <f>IF($A182="","",VLOOKUP($A182,'Annex 2 EHV charges'!$D:$O,4,0))</f>
        <v/>
      </c>
      <c r="E182" s="78" t="str">
        <f>IFERROR(IF(VLOOKUP($A182,'Annex 2 EHV charges'!$D:$O,9,FALSE)=0,"",VLOOKUP($A182,'Annex 2 EHV charges'!$D:$O,9,FALSE)),"")</f>
        <v/>
      </c>
      <c r="F182" s="79" t="str">
        <f>IFERROR(IF(VLOOKUP($A182,'Annex 2 EHV charges'!$D:$O,10,FALSE)=0,"",VLOOKUP($A182,'Annex 2 EHV charges'!$D:$O,10,FALSE)),"")</f>
        <v/>
      </c>
      <c r="G182" s="80" t="str">
        <f>IFERROR(IF(VLOOKUP($A182,'Annex 2 EHV charges'!$D:$O,11,FALSE)=0,"",VLOOKUP($A182,'Annex 2 EHV charges'!$D:$O,11,FALSE)),"")</f>
        <v/>
      </c>
      <c r="H182" s="80" t="str">
        <f>IFERROR(IF(VLOOKUP($A182,'Annex 2 EHV charges'!$D:$O,12,FALSE)=0,"",VLOOKUP($A182,'Annex 2 EHV charges'!$D:$O,12,FALSE)),"")</f>
        <v/>
      </c>
    </row>
    <row r="183" spans="1:8" x14ac:dyDescent="0.2">
      <c r="A183" s="77" t="str">
        <f t="array" ref="A183">IFERROR(INDEX('Annex 2 EHV charges'!$D$11:$D$11, MATCH(0, IF(ISBLANK('Annex 2 EHV charges'!$D$11:$D$11),1, COUNTIF(A$4:$A182, 'Annex 2 EHV charges'!$D$11:$D$11)), 0)),"")</f>
        <v/>
      </c>
      <c r="B183" s="76" t="str">
        <f>IF($A183="","",VLOOKUP($A183,'Annex 2 EHV charges'!$D:$O,2,0))</f>
        <v/>
      </c>
      <c r="C183" s="77" t="str">
        <f>IF($A183="","",VLOOKUP($A183,'Annex 2 EHV charges'!$D:$O,3,0))</f>
        <v/>
      </c>
      <c r="D183" s="76" t="str">
        <f>IF($A183="","",VLOOKUP($A183,'Annex 2 EHV charges'!$D:$O,4,0))</f>
        <v/>
      </c>
      <c r="E183" s="78" t="str">
        <f>IFERROR(IF(VLOOKUP($A183,'Annex 2 EHV charges'!$D:$O,9,FALSE)=0,"",VLOOKUP($A183,'Annex 2 EHV charges'!$D:$O,9,FALSE)),"")</f>
        <v/>
      </c>
      <c r="F183" s="79" t="str">
        <f>IFERROR(IF(VLOOKUP($A183,'Annex 2 EHV charges'!$D:$O,10,FALSE)=0,"",VLOOKUP($A183,'Annex 2 EHV charges'!$D:$O,10,FALSE)),"")</f>
        <v/>
      </c>
      <c r="G183" s="80" t="str">
        <f>IFERROR(IF(VLOOKUP($A183,'Annex 2 EHV charges'!$D:$O,11,FALSE)=0,"",VLOOKUP($A183,'Annex 2 EHV charges'!$D:$O,11,FALSE)),"")</f>
        <v/>
      </c>
      <c r="H183" s="80" t="str">
        <f>IFERROR(IF(VLOOKUP($A183,'Annex 2 EHV charges'!$D:$O,12,FALSE)=0,"",VLOOKUP($A183,'Annex 2 EHV charges'!$D:$O,12,FALSE)),"")</f>
        <v/>
      </c>
    </row>
    <row r="184" spans="1:8" x14ac:dyDescent="0.2">
      <c r="A184" s="77" t="str">
        <f t="array" ref="A184">IFERROR(INDEX('Annex 2 EHV charges'!$D$11:$D$11, MATCH(0, IF(ISBLANK('Annex 2 EHV charges'!$D$11:$D$11),1, COUNTIF(A$4:$A183, 'Annex 2 EHV charges'!$D$11:$D$11)), 0)),"")</f>
        <v/>
      </c>
      <c r="B184" s="76" t="str">
        <f>IF($A184="","",VLOOKUP($A184,'Annex 2 EHV charges'!$D:$O,2,0))</f>
        <v/>
      </c>
      <c r="C184" s="77" t="str">
        <f>IF($A184="","",VLOOKUP($A184,'Annex 2 EHV charges'!$D:$O,3,0))</f>
        <v/>
      </c>
      <c r="D184" s="76" t="str">
        <f>IF($A184="","",VLOOKUP($A184,'Annex 2 EHV charges'!$D:$O,4,0))</f>
        <v/>
      </c>
      <c r="E184" s="78" t="str">
        <f>IFERROR(IF(VLOOKUP($A184,'Annex 2 EHV charges'!$D:$O,9,FALSE)=0,"",VLOOKUP($A184,'Annex 2 EHV charges'!$D:$O,9,FALSE)),"")</f>
        <v/>
      </c>
      <c r="F184" s="79" t="str">
        <f>IFERROR(IF(VLOOKUP($A184,'Annex 2 EHV charges'!$D:$O,10,FALSE)=0,"",VLOOKUP($A184,'Annex 2 EHV charges'!$D:$O,10,FALSE)),"")</f>
        <v/>
      </c>
      <c r="G184" s="80" t="str">
        <f>IFERROR(IF(VLOOKUP($A184,'Annex 2 EHV charges'!$D:$O,11,FALSE)=0,"",VLOOKUP($A184,'Annex 2 EHV charges'!$D:$O,11,FALSE)),"")</f>
        <v/>
      </c>
      <c r="H184" s="80" t="str">
        <f>IFERROR(IF(VLOOKUP($A184,'Annex 2 EHV charges'!$D:$O,12,FALSE)=0,"",VLOOKUP($A184,'Annex 2 EHV charges'!$D:$O,12,FALSE)),"")</f>
        <v/>
      </c>
    </row>
    <row r="185" spans="1:8" x14ac:dyDescent="0.2">
      <c r="A185" s="77" t="str">
        <f t="array" ref="A185">IFERROR(INDEX('Annex 2 EHV charges'!$D$11:$D$11, MATCH(0, IF(ISBLANK('Annex 2 EHV charges'!$D$11:$D$11),1, COUNTIF(A$4:$A184, 'Annex 2 EHV charges'!$D$11:$D$11)), 0)),"")</f>
        <v/>
      </c>
      <c r="B185" s="76" t="str">
        <f>IF($A185="","",VLOOKUP($A185,'Annex 2 EHV charges'!$D:$O,2,0))</f>
        <v/>
      </c>
      <c r="C185" s="77" t="str">
        <f>IF($A185="","",VLOOKUP($A185,'Annex 2 EHV charges'!$D:$O,3,0))</f>
        <v/>
      </c>
      <c r="D185" s="76" t="str">
        <f>IF($A185="","",VLOOKUP($A185,'Annex 2 EHV charges'!$D:$O,4,0))</f>
        <v/>
      </c>
      <c r="E185" s="78" t="str">
        <f>IFERROR(IF(VLOOKUP($A185,'Annex 2 EHV charges'!$D:$O,9,FALSE)=0,"",VLOOKUP($A185,'Annex 2 EHV charges'!$D:$O,9,FALSE)),"")</f>
        <v/>
      </c>
      <c r="F185" s="79" t="str">
        <f>IFERROR(IF(VLOOKUP($A185,'Annex 2 EHV charges'!$D:$O,10,FALSE)=0,"",VLOOKUP($A185,'Annex 2 EHV charges'!$D:$O,10,FALSE)),"")</f>
        <v/>
      </c>
      <c r="G185" s="80" t="str">
        <f>IFERROR(IF(VLOOKUP($A185,'Annex 2 EHV charges'!$D:$O,11,FALSE)=0,"",VLOOKUP($A185,'Annex 2 EHV charges'!$D:$O,11,FALSE)),"")</f>
        <v/>
      </c>
      <c r="H185" s="80" t="str">
        <f>IFERROR(IF(VLOOKUP($A185,'Annex 2 EHV charges'!$D:$O,12,FALSE)=0,"",VLOOKUP($A185,'Annex 2 EHV charges'!$D:$O,12,FALSE)),"")</f>
        <v/>
      </c>
    </row>
    <row r="186" spans="1:8" x14ac:dyDescent="0.2">
      <c r="A186" s="77" t="str">
        <f t="array" ref="A186">IFERROR(INDEX('Annex 2 EHV charges'!$D$11:$D$11, MATCH(0, IF(ISBLANK('Annex 2 EHV charges'!$D$11:$D$11),1, COUNTIF(A$4:$A185, 'Annex 2 EHV charges'!$D$11:$D$11)), 0)),"")</f>
        <v/>
      </c>
      <c r="B186" s="76" t="str">
        <f>IF($A186="","",VLOOKUP($A186,'Annex 2 EHV charges'!$D:$O,2,0))</f>
        <v/>
      </c>
      <c r="C186" s="77" t="str">
        <f>IF($A186="","",VLOOKUP($A186,'Annex 2 EHV charges'!$D:$O,3,0))</f>
        <v/>
      </c>
      <c r="D186" s="76" t="str">
        <f>IF($A186="","",VLOOKUP($A186,'Annex 2 EHV charges'!$D:$O,4,0))</f>
        <v/>
      </c>
      <c r="E186" s="78" t="str">
        <f>IFERROR(IF(VLOOKUP($A186,'Annex 2 EHV charges'!$D:$O,9,FALSE)=0,"",VLOOKUP($A186,'Annex 2 EHV charges'!$D:$O,9,FALSE)),"")</f>
        <v/>
      </c>
      <c r="F186" s="79" t="str">
        <f>IFERROR(IF(VLOOKUP($A186,'Annex 2 EHV charges'!$D:$O,10,FALSE)=0,"",VLOOKUP($A186,'Annex 2 EHV charges'!$D:$O,10,FALSE)),"")</f>
        <v/>
      </c>
      <c r="G186" s="80" t="str">
        <f>IFERROR(IF(VLOOKUP($A186,'Annex 2 EHV charges'!$D:$O,11,FALSE)=0,"",VLOOKUP($A186,'Annex 2 EHV charges'!$D:$O,11,FALSE)),"")</f>
        <v/>
      </c>
      <c r="H186" s="80" t="str">
        <f>IFERROR(IF(VLOOKUP($A186,'Annex 2 EHV charges'!$D:$O,12,FALSE)=0,"",VLOOKUP($A186,'Annex 2 EHV charges'!$D:$O,12,FALSE)),"")</f>
        <v/>
      </c>
    </row>
    <row r="187" spans="1:8" x14ac:dyDescent="0.2">
      <c r="A187" s="77" t="str">
        <f t="array" ref="A187">IFERROR(INDEX('Annex 2 EHV charges'!$D$11:$D$11, MATCH(0, IF(ISBLANK('Annex 2 EHV charges'!$D$11:$D$11),1, COUNTIF(A$4:$A186, 'Annex 2 EHV charges'!$D$11:$D$11)), 0)),"")</f>
        <v/>
      </c>
      <c r="B187" s="76" t="str">
        <f>IF($A187="","",VLOOKUP($A187,'Annex 2 EHV charges'!$D:$O,2,0))</f>
        <v/>
      </c>
      <c r="C187" s="77" t="str">
        <f>IF($A187="","",VLOOKUP($A187,'Annex 2 EHV charges'!$D:$O,3,0))</f>
        <v/>
      </c>
      <c r="D187" s="76" t="str">
        <f>IF($A187="","",VLOOKUP($A187,'Annex 2 EHV charges'!$D:$O,4,0))</f>
        <v/>
      </c>
      <c r="E187" s="78" t="str">
        <f>IFERROR(IF(VLOOKUP($A187,'Annex 2 EHV charges'!$D:$O,9,FALSE)=0,"",VLOOKUP($A187,'Annex 2 EHV charges'!$D:$O,9,FALSE)),"")</f>
        <v/>
      </c>
      <c r="F187" s="79" t="str">
        <f>IFERROR(IF(VLOOKUP($A187,'Annex 2 EHV charges'!$D:$O,10,FALSE)=0,"",VLOOKUP($A187,'Annex 2 EHV charges'!$D:$O,10,FALSE)),"")</f>
        <v/>
      </c>
      <c r="G187" s="80" t="str">
        <f>IFERROR(IF(VLOOKUP($A187,'Annex 2 EHV charges'!$D:$O,11,FALSE)=0,"",VLOOKUP($A187,'Annex 2 EHV charges'!$D:$O,11,FALSE)),"")</f>
        <v/>
      </c>
      <c r="H187" s="80" t="str">
        <f>IFERROR(IF(VLOOKUP($A187,'Annex 2 EHV charges'!$D:$O,12,FALSE)=0,"",VLOOKUP($A187,'Annex 2 EHV charges'!$D:$O,12,FALSE)),"")</f>
        <v/>
      </c>
    </row>
    <row r="188" spans="1:8" x14ac:dyDescent="0.2">
      <c r="A188" s="77" t="str">
        <f t="array" ref="A188">IFERROR(INDEX('Annex 2 EHV charges'!$D$11:$D$11, MATCH(0, IF(ISBLANK('Annex 2 EHV charges'!$D$11:$D$11),1, COUNTIF(A$4:$A187, 'Annex 2 EHV charges'!$D$11:$D$11)), 0)),"")</f>
        <v/>
      </c>
      <c r="B188" s="76" t="str">
        <f>IF($A188="","",VLOOKUP($A188,'Annex 2 EHV charges'!$D:$O,2,0))</f>
        <v/>
      </c>
      <c r="C188" s="77" t="str">
        <f>IF($A188="","",VLOOKUP($A188,'Annex 2 EHV charges'!$D:$O,3,0))</f>
        <v/>
      </c>
      <c r="D188" s="76" t="str">
        <f>IF($A188="","",VLOOKUP($A188,'Annex 2 EHV charges'!$D:$O,4,0))</f>
        <v/>
      </c>
      <c r="E188" s="78" t="str">
        <f>IFERROR(IF(VLOOKUP($A188,'Annex 2 EHV charges'!$D:$O,9,FALSE)=0,"",VLOOKUP($A188,'Annex 2 EHV charges'!$D:$O,9,FALSE)),"")</f>
        <v/>
      </c>
      <c r="F188" s="79" t="str">
        <f>IFERROR(IF(VLOOKUP($A188,'Annex 2 EHV charges'!$D:$O,10,FALSE)=0,"",VLOOKUP($A188,'Annex 2 EHV charges'!$D:$O,10,FALSE)),"")</f>
        <v/>
      </c>
      <c r="G188" s="80" t="str">
        <f>IFERROR(IF(VLOOKUP($A188,'Annex 2 EHV charges'!$D:$O,11,FALSE)=0,"",VLOOKUP($A188,'Annex 2 EHV charges'!$D:$O,11,FALSE)),"")</f>
        <v/>
      </c>
      <c r="H188" s="80" t="str">
        <f>IFERROR(IF(VLOOKUP($A188,'Annex 2 EHV charges'!$D:$O,12,FALSE)=0,"",VLOOKUP($A188,'Annex 2 EHV charges'!$D:$O,12,FALSE)),"")</f>
        <v/>
      </c>
    </row>
    <row r="189" spans="1:8" x14ac:dyDescent="0.2">
      <c r="A189" s="77" t="str">
        <f t="array" ref="A189">IFERROR(INDEX('Annex 2 EHV charges'!$D$11:$D$11, MATCH(0, IF(ISBLANK('Annex 2 EHV charges'!$D$11:$D$11),1, COUNTIF(A$4:$A188, 'Annex 2 EHV charges'!$D$11:$D$11)), 0)),"")</f>
        <v/>
      </c>
      <c r="B189" s="76" t="str">
        <f>IF($A189="","",VLOOKUP($A189,'Annex 2 EHV charges'!$D:$O,2,0))</f>
        <v/>
      </c>
      <c r="C189" s="77" t="str">
        <f>IF($A189="","",VLOOKUP($A189,'Annex 2 EHV charges'!$D:$O,3,0))</f>
        <v/>
      </c>
      <c r="D189" s="76" t="str">
        <f>IF($A189="","",VLOOKUP($A189,'Annex 2 EHV charges'!$D:$O,4,0))</f>
        <v/>
      </c>
      <c r="E189" s="78" t="str">
        <f>IFERROR(IF(VLOOKUP($A189,'Annex 2 EHV charges'!$D:$O,9,FALSE)=0,"",VLOOKUP($A189,'Annex 2 EHV charges'!$D:$O,9,FALSE)),"")</f>
        <v/>
      </c>
      <c r="F189" s="79" t="str">
        <f>IFERROR(IF(VLOOKUP($A189,'Annex 2 EHV charges'!$D:$O,10,FALSE)=0,"",VLOOKUP($A189,'Annex 2 EHV charges'!$D:$O,10,FALSE)),"")</f>
        <v/>
      </c>
      <c r="G189" s="80" t="str">
        <f>IFERROR(IF(VLOOKUP($A189,'Annex 2 EHV charges'!$D:$O,11,FALSE)=0,"",VLOOKUP($A189,'Annex 2 EHV charges'!$D:$O,11,FALSE)),"")</f>
        <v/>
      </c>
      <c r="H189" s="80" t="str">
        <f>IFERROR(IF(VLOOKUP($A189,'Annex 2 EHV charges'!$D:$O,12,FALSE)=0,"",VLOOKUP($A189,'Annex 2 EHV charges'!$D:$O,12,FALSE)),"")</f>
        <v/>
      </c>
    </row>
    <row r="190" spans="1:8" x14ac:dyDescent="0.2">
      <c r="A190" s="77" t="str">
        <f t="array" ref="A190">IFERROR(INDEX('Annex 2 EHV charges'!$D$11:$D$11, MATCH(0, IF(ISBLANK('Annex 2 EHV charges'!$D$11:$D$11),1, COUNTIF(A$4:$A189, 'Annex 2 EHV charges'!$D$11:$D$11)), 0)),"")</f>
        <v/>
      </c>
      <c r="B190" s="76" t="str">
        <f>IF($A190="","",VLOOKUP($A190,'Annex 2 EHV charges'!$D:$O,2,0))</f>
        <v/>
      </c>
      <c r="C190" s="77" t="str">
        <f>IF($A190="","",VLOOKUP($A190,'Annex 2 EHV charges'!$D:$O,3,0))</f>
        <v/>
      </c>
      <c r="D190" s="76" t="str">
        <f>IF($A190="","",VLOOKUP($A190,'Annex 2 EHV charges'!$D:$O,4,0))</f>
        <v/>
      </c>
      <c r="E190" s="78" t="str">
        <f>IFERROR(IF(VLOOKUP($A190,'Annex 2 EHV charges'!$D:$O,9,FALSE)=0,"",VLOOKUP($A190,'Annex 2 EHV charges'!$D:$O,9,FALSE)),"")</f>
        <v/>
      </c>
      <c r="F190" s="79" t="str">
        <f>IFERROR(IF(VLOOKUP($A190,'Annex 2 EHV charges'!$D:$O,10,FALSE)=0,"",VLOOKUP($A190,'Annex 2 EHV charges'!$D:$O,10,FALSE)),"")</f>
        <v/>
      </c>
      <c r="G190" s="80" t="str">
        <f>IFERROR(IF(VLOOKUP($A190,'Annex 2 EHV charges'!$D:$O,11,FALSE)=0,"",VLOOKUP($A190,'Annex 2 EHV charges'!$D:$O,11,FALSE)),"")</f>
        <v/>
      </c>
      <c r="H190" s="80" t="str">
        <f>IFERROR(IF(VLOOKUP($A190,'Annex 2 EHV charges'!$D:$O,12,FALSE)=0,"",VLOOKUP($A190,'Annex 2 EHV charges'!$D:$O,12,FALSE)),"")</f>
        <v/>
      </c>
    </row>
    <row r="191" spans="1:8" x14ac:dyDescent="0.2">
      <c r="A191" s="77" t="str">
        <f t="array" ref="A191">IFERROR(INDEX('Annex 2 EHV charges'!$D$11:$D$11, MATCH(0, IF(ISBLANK('Annex 2 EHV charges'!$D$11:$D$11),1, COUNTIF(A$4:$A190, 'Annex 2 EHV charges'!$D$11:$D$11)), 0)),"")</f>
        <v/>
      </c>
      <c r="B191" s="76" t="str">
        <f>IF($A191="","",VLOOKUP($A191,'Annex 2 EHV charges'!$D:$O,2,0))</f>
        <v/>
      </c>
      <c r="C191" s="77" t="str">
        <f>IF($A191="","",VLOOKUP($A191,'Annex 2 EHV charges'!$D:$O,3,0))</f>
        <v/>
      </c>
      <c r="D191" s="76" t="str">
        <f>IF($A191="","",VLOOKUP($A191,'Annex 2 EHV charges'!$D:$O,4,0))</f>
        <v/>
      </c>
      <c r="E191" s="78" t="str">
        <f>IFERROR(IF(VLOOKUP($A191,'Annex 2 EHV charges'!$D:$O,9,FALSE)=0,"",VLOOKUP($A191,'Annex 2 EHV charges'!$D:$O,9,FALSE)),"")</f>
        <v/>
      </c>
      <c r="F191" s="79" t="str">
        <f>IFERROR(IF(VLOOKUP($A191,'Annex 2 EHV charges'!$D:$O,10,FALSE)=0,"",VLOOKUP($A191,'Annex 2 EHV charges'!$D:$O,10,FALSE)),"")</f>
        <v/>
      </c>
      <c r="G191" s="80" t="str">
        <f>IFERROR(IF(VLOOKUP($A191,'Annex 2 EHV charges'!$D:$O,11,FALSE)=0,"",VLOOKUP($A191,'Annex 2 EHV charges'!$D:$O,11,FALSE)),"")</f>
        <v/>
      </c>
      <c r="H191" s="80" t="str">
        <f>IFERROR(IF(VLOOKUP($A191,'Annex 2 EHV charges'!$D:$O,12,FALSE)=0,"",VLOOKUP($A191,'Annex 2 EHV charges'!$D:$O,12,FALSE)),"")</f>
        <v/>
      </c>
    </row>
    <row r="192" spans="1:8" x14ac:dyDescent="0.2">
      <c r="A192" s="77" t="str">
        <f t="array" ref="A192">IFERROR(INDEX('Annex 2 EHV charges'!$D$11:$D$11, MATCH(0, IF(ISBLANK('Annex 2 EHV charges'!$D$11:$D$11),1, COUNTIF(A$4:$A191, 'Annex 2 EHV charges'!$D$11:$D$11)), 0)),"")</f>
        <v/>
      </c>
      <c r="B192" s="76" t="str">
        <f>IF($A192="","",VLOOKUP($A192,'Annex 2 EHV charges'!$D:$O,2,0))</f>
        <v/>
      </c>
      <c r="C192" s="77" t="str">
        <f>IF($A192="","",VLOOKUP($A192,'Annex 2 EHV charges'!$D:$O,3,0))</f>
        <v/>
      </c>
      <c r="D192" s="76" t="str">
        <f>IF($A192="","",VLOOKUP($A192,'Annex 2 EHV charges'!$D:$O,4,0))</f>
        <v/>
      </c>
      <c r="E192" s="78" t="str">
        <f>IFERROR(IF(VLOOKUP($A192,'Annex 2 EHV charges'!$D:$O,9,FALSE)=0,"",VLOOKUP($A192,'Annex 2 EHV charges'!$D:$O,9,FALSE)),"")</f>
        <v/>
      </c>
      <c r="F192" s="79" t="str">
        <f>IFERROR(IF(VLOOKUP($A192,'Annex 2 EHV charges'!$D:$O,10,FALSE)=0,"",VLOOKUP($A192,'Annex 2 EHV charges'!$D:$O,10,FALSE)),"")</f>
        <v/>
      </c>
      <c r="G192" s="80" t="str">
        <f>IFERROR(IF(VLOOKUP($A192,'Annex 2 EHV charges'!$D:$O,11,FALSE)=0,"",VLOOKUP($A192,'Annex 2 EHV charges'!$D:$O,11,FALSE)),"")</f>
        <v/>
      </c>
      <c r="H192" s="80" t="str">
        <f>IFERROR(IF(VLOOKUP($A192,'Annex 2 EHV charges'!$D:$O,12,FALSE)=0,"",VLOOKUP($A192,'Annex 2 EHV charges'!$D:$O,12,FALSE)),"")</f>
        <v/>
      </c>
    </row>
    <row r="193" spans="1:8" x14ac:dyDescent="0.2">
      <c r="A193" s="77" t="str">
        <f t="array" ref="A193">IFERROR(INDEX('Annex 2 EHV charges'!$D$11:$D$11, MATCH(0, IF(ISBLANK('Annex 2 EHV charges'!$D$11:$D$11),1, COUNTIF(A$4:$A192, 'Annex 2 EHV charges'!$D$11:$D$11)), 0)),"")</f>
        <v/>
      </c>
      <c r="B193" s="76" t="str">
        <f>IF($A193="","",VLOOKUP($A193,'Annex 2 EHV charges'!$D:$O,2,0))</f>
        <v/>
      </c>
      <c r="C193" s="77" t="str">
        <f>IF($A193="","",VLOOKUP($A193,'Annex 2 EHV charges'!$D:$O,3,0))</f>
        <v/>
      </c>
      <c r="D193" s="76" t="str">
        <f>IF($A193="","",VLOOKUP($A193,'Annex 2 EHV charges'!$D:$O,4,0))</f>
        <v/>
      </c>
      <c r="E193" s="78" t="str">
        <f>IFERROR(IF(VLOOKUP($A193,'Annex 2 EHV charges'!$D:$O,9,FALSE)=0,"",VLOOKUP($A193,'Annex 2 EHV charges'!$D:$O,9,FALSE)),"")</f>
        <v/>
      </c>
      <c r="F193" s="79" t="str">
        <f>IFERROR(IF(VLOOKUP($A193,'Annex 2 EHV charges'!$D:$O,10,FALSE)=0,"",VLOOKUP($A193,'Annex 2 EHV charges'!$D:$O,10,FALSE)),"")</f>
        <v/>
      </c>
      <c r="G193" s="80" t="str">
        <f>IFERROR(IF(VLOOKUP($A193,'Annex 2 EHV charges'!$D:$O,11,FALSE)=0,"",VLOOKUP($A193,'Annex 2 EHV charges'!$D:$O,11,FALSE)),"")</f>
        <v/>
      </c>
      <c r="H193" s="80" t="str">
        <f>IFERROR(IF(VLOOKUP($A193,'Annex 2 EHV charges'!$D:$O,12,FALSE)=0,"",VLOOKUP($A193,'Annex 2 EHV charges'!$D:$O,12,FALSE)),"")</f>
        <v/>
      </c>
    </row>
    <row r="194" spans="1:8" x14ac:dyDescent="0.2">
      <c r="A194" s="77" t="str">
        <f t="array" ref="A194">IFERROR(INDEX('Annex 2 EHV charges'!$D$11:$D$11, MATCH(0, IF(ISBLANK('Annex 2 EHV charges'!$D$11:$D$11),1, COUNTIF(A$4:$A193, 'Annex 2 EHV charges'!$D$11:$D$11)), 0)),"")</f>
        <v/>
      </c>
      <c r="B194" s="76" t="str">
        <f>IF($A194="","",VLOOKUP($A194,'Annex 2 EHV charges'!$D:$O,2,0))</f>
        <v/>
      </c>
      <c r="C194" s="77" t="str">
        <f>IF($A194="","",VLOOKUP($A194,'Annex 2 EHV charges'!$D:$O,3,0))</f>
        <v/>
      </c>
      <c r="D194" s="76" t="str">
        <f>IF($A194="","",VLOOKUP($A194,'Annex 2 EHV charges'!$D:$O,4,0))</f>
        <v/>
      </c>
      <c r="E194" s="78" t="str">
        <f>IFERROR(IF(VLOOKUP($A194,'Annex 2 EHV charges'!$D:$O,9,FALSE)=0,"",VLOOKUP($A194,'Annex 2 EHV charges'!$D:$O,9,FALSE)),"")</f>
        <v/>
      </c>
      <c r="F194" s="79" t="str">
        <f>IFERROR(IF(VLOOKUP($A194,'Annex 2 EHV charges'!$D:$O,10,FALSE)=0,"",VLOOKUP($A194,'Annex 2 EHV charges'!$D:$O,10,FALSE)),"")</f>
        <v/>
      </c>
      <c r="G194" s="80" t="str">
        <f>IFERROR(IF(VLOOKUP($A194,'Annex 2 EHV charges'!$D:$O,11,FALSE)=0,"",VLOOKUP($A194,'Annex 2 EHV charges'!$D:$O,11,FALSE)),"")</f>
        <v/>
      </c>
      <c r="H194" s="80" t="str">
        <f>IFERROR(IF(VLOOKUP($A194,'Annex 2 EHV charges'!$D:$O,12,FALSE)=0,"",VLOOKUP($A194,'Annex 2 EHV charges'!$D:$O,12,FALSE)),"")</f>
        <v/>
      </c>
    </row>
    <row r="195" spans="1:8" x14ac:dyDescent="0.2">
      <c r="A195" s="77" t="str">
        <f t="array" ref="A195">IFERROR(INDEX('Annex 2 EHV charges'!$D$11:$D$11, MATCH(0, IF(ISBLANK('Annex 2 EHV charges'!$D$11:$D$11),1, COUNTIF(A$4:$A194, 'Annex 2 EHV charges'!$D$11:$D$11)), 0)),"")</f>
        <v/>
      </c>
      <c r="B195" s="76" t="str">
        <f>IF($A195="","",VLOOKUP($A195,'Annex 2 EHV charges'!$D:$O,2,0))</f>
        <v/>
      </c>
      <c r="C195" s="77" t="str">
        <f>IF($A195="","",VLOOKUP($A195,'Annex 2 EHV charges'!$D:$O,3,0))</f>
        <v/>
      </c>
      <c r="D195" s="76" t="str">
        <f>IF($A195="","",VLOOKUP($A195,'Annex 2 EHV charges'!$D:$O,4,0))</f>
        <v/>
      </c>
      <c r="E195" s="78" t="str">
        <f>IFERROR(IF(VLOOKUP($A195,'Annex 2 EHV charges'!$D:$O,9,FALSE)=0,"",VLOOKUP($A195,'Annex 2 EHV charges'!$D:$O,9,FALSE)),"")</f>
        <v/>
      </c>
      <c r="F195" s="79" t="str">
        <f>IFERROR(IF(VLOOKUP($A195,'Annex 2 EHV charges'!$D:$O,10,FALSE)=0,"",VLOOKUP($A195,'Annex 2 EHV charges'!$D:$O,10,FALSE)),"")</f>
        <v/>
      </c>
      <c r="G195" s="80" t="str">
        <f>IFERROR(IF(VLOOKUP($A195,'Annex 2 EHV charges'!$D:$O,11,FALSE)=0,"",VLOOKUP($A195,'Annex 2 EHV charges'!$D:$O,11,FALSE)),"")</f>
        <v/>
      </c>
      <c r="H195" s="80" t="str">
        <f>IFERROR(IF(VLOOKUP($A195,'Annex 2 EHV charges'!$D:$O,12,FALSE)=0,"",VLOOKUP($A195,'Annex 2 EHV charges'!$D:$O,12,FALSE)),"")</f>
        <v/>
      </c>
    </row>
    <row r="196" spans="1:8" x14ac:dyDescent="0.2">
      <c r="A196" s="77" t="str">
        <f t="array" ref="A196">IFERROR(INDEX('Annex 2 EHV charges'!$D$11:$D$11, MATCH(0, IF(ISBLANK('Annex 2 EHV charges'!$D$11:$D$11),1, COUNTIF(A$4:$A195, 'Annex 2 EHV charges'!$D$11:$D$11)), 0)),"")</f>
        <v/>
      </c>
      <c r="B196" s="76" t="str">
        <f>IF($A196="","",VLOOKUP($A196,'Annex 2 EHV charges'!$D:$O,2,0))</f>
        <v/>
      </c>
      <c r="C196" s="77" t="str">
        <f>IF($A196="","",VLOOKUP($A196,'Annex 2 EHV charges'!$D:$O,3,0))</f>
        <v/>
      </c>
      <c r="D196" s="76" t="str">
        <f>IF($A196="","",VLOOKUP($A196,'Annex 2 EHV charges'!$D:$O,4,0))</f>
        <v/>
      </c>
      <c r="E196" s="78" t="str">
        <f>IFERROR(IF(VLOOKUP($A196,'Annex 2 EHV charges'!$D:$O,9,FALSE)=0,"",VLOOKUP($A196,'Annex 2 EHV charges'!$D:$O,9,FALSE)),"")</f>
        <v/>
      </c>
      <c r="F196" s="79" t="str">
        <f>IFERROR(IF(VLOOKUP($A196,'Annex 2 EHV charges'!$D:$O,10,FALSE)=0,"",VLOOKUP($A196,'Annex 2 EHV charges'!$D:$O,10,FALSE)),"")</f>
        <v/>
      </c>
      <c r="G196" s="80" t="str">
        <f>IFERROR(IF(VLOOKUP($A196,'Annex 2 EHV charges'!$D:$O,11,FALSE)=0,"",VLOOKUP($A196,'Annex 2 EHV charges'!$D:$O,11,FALSE)),"")</f>
        <v/>
      </c>
      <c r="H196" s="80" t="str">
        <f>IFERROR(IF(VLOOKUP($A196,'Annex 2 EHV charges'!$D:$O,12,FALSE)=0,"",VLOOKUP($A196,'Annex 2 EHV charges'!$D:$O,12,FALSE)),"")</f>
        <v/>
      </c>
    </row>
    <row r="197" spans="1:8" x14ac:dyDescent="0.2">
      <c r="A197" s="77" t="str">
        <f t="array" ref="A197">IFERROR(INDEX('Annex 2 EHV charges'!$D$11:$D$11, MATCH(0, IF(ISBLANK('Annex 2 EHV charges'!$D$11:$D$11),1, COUNTIF(A$4:$A196, 'Annex 2 EHV charges'!$D$11:$D$11)), 0)),"")</f>
        <v/>
      </c>
      <c r="B197" s="76" t="str">
        <f>IF($A197="","",VLOOKUP($A197,'Annex 2 EHV charges'!$D:$O,2,0))</f>
        <v/>
      </c>
      <c r="C197" s="77" t="str">
        <f>IF($A197="","",VLOOKUP($A197,'Annex 2 EHV charges'!$D:$O,3,0))</f>
        <v/>
      </c>
      <c r="D197" s="76" t="str">
        <f>IF($A197="","",VLOOKUP($A197,'Annex 2 EHV charges'!$D:$O,4,0))</f>
        <v/>
      </c>
      <c r="E197" s="78" t="str">
        <f>IFERROR(IF(VLOOKUP($A197,'Annex 2 EHV charges'!$D:$O,9,FALSE)=0,"",VLOOKUP($A197,'Annex 2 EHV charges'!$D:$O,9,FALSE)),"")</f>
        <v/>
      </c>
      <c r="F197" s="79" t="str">
        <f>IFERROR(IF(VLOOKUP($A197,'Annex 2 EHV charges'!$D:$O,10,FALSE)=0,"",VLOOKUP($A197,'Annex 2 EHV charges'!$D:$O,10,FALSE)),"")</f>
        <v/>
      </c>
      <c r="G197" s="80" t="str">
        <f>IFERROR(IF(VLOOKUP($A197,'Annex 2 EHV charges'!$D:$O,11,FALSE)=0,"",VLOOKUP($A197,'Annex 2 EHV charges'!$D:$O,11,FALSE)),"")</f>
        <v/>
      </c>
      <c r="H197" s="80" t="str">
        <f>IFERROR(IF(VLOOKUP($A197,'Annex 2 EHV charges'!$D:$O,12,FALSE)=0,"",VLOOKUP($A197,'Annex 2 EHV charges'!$D:$O,12,FALSE)),"")</f>
        <v/>
      </c>
    </row>
    <row r="198" spans="1:8" x14ac:dyDescent="0.2">
      <c r="A198" s="77" t="str">
        <f t="array" ref="A198">IFERROR(INDEX('Annex 2 EHV charges'!$D$11:$D$11, MATCH(0, IF(ISBLANK('Annex 2 EHV charges'!$D$11:$D$11),1, COUNTIF(A$4:$A197, 'Annex 2 EHV charges'!$D$11:$D$11)), 0)),"")</f>
        <v/>
      </c>
      <c r="B198" s="76" t="str">
        <f>IF($A198="","",VLOOKUP($A198,'Annex 2 EHV charges'!$D:$O,2,0))</f>
        <v/>
      </c>
      <c r="C198" s="77" t="str">
        <f>IF($A198="","",VLOOKUP($A198,'Annex 2 EHV charges'!$D:$O,3,0))</f>
        <v/>
      </c>
      <c r="D198" s="76" t="str">
        <f>IF($A198="","",VLOOKUP($A198,'Annex 2 EHV charges'!$D:$O,4,0))</f>
        <v/>
      </c>
      <c r="E198" s="78" t="str">
        <f>IFERROR(IF(VLOOKUP($A198,'Annex 2 EHV charges'!$D:$O,9,FALSE)=0,"",VLOOKUP($A198,'Annex 2 EHV charges'!$D:$O,9,FALSE)),"")</f>
        <v/>
      </c>
      <c r="F198" s="79" t="str">
        <f>IFERROR(IF(VLOOKUP($A198,'Annex 2 EHV charges'!$D:$O,10,FALSE)=0,"",VLOOKUP($A198,'Annex 2 EHV charges'!$D:$O,10,FALSE)),"")</f>
        <v/>
      </c>
      <c r="G198" s="80" t="str">
        <f>IFERROR(IF(VLOOKUP($A198,'Annex 2 EHV charges'!$D:$O,11,FALSE)=0,"",VLOOKUP($A198,'Annex 2 EHV charges'!$D:$O,11,FALSE)),"")</f>
        <v/>
      </c>
      <c r="H198" s="80" t="str">
        <f>IFERROR(IF(VLOOKUP($A198,'Annex 2 EHV charges'!$D:$O,12,FALSE)=0,"",VLOOKUP($A198,'Annex 2 EHV charges'!$D:$O,12,FALSE)),"")</f>
        <v/>
      </c>
    </row>
    <row r="199" spans="1:8" x14ac:dyDescent="0.2">
      <c r="A199" s="77" t="str">
        <f t="array" ref="A199">IFERROR(INDEX('Annex 2 EHV charges'!$D$11:$D$11, MATCH(0, IF(ISBLANK('Annex 2 EHV charges'!$D$11:$D$11),1, COUNTIF(A$4:$A198, 'Annex 2 EHV charges'!$D$11:$D$11)), 0)),"")</f>
        <v/>
      </c>
      <c r="B199" s="76" t="str">
        <f>IF($A199="","",VLOOKUP($A199,'Annex 2 EHV charges'!$D:$O,2,0))</f>
        <v/>
      </c>
      <c r="C199" s="77" t="str">
        <f>IF($A199="","",VLOOKUP($A199,'Annex 2 EHV charges'!$D:$O,3,0))</f>
        <v/>
      </c>
      <c r="D199" s="76" t="str">
        <f>IF($A199="","",VLOOKUP($A199,'Annex 2 EHV charges'!$D:$O,4,0))</f>
        <v/>
      </c>
      <c r="E199" s="78" t="str">
        <f>IFERROR(IF(VLOOKUP($A199,'Annex 2 EHV charges'!$D:$O,9,FALSE)=0,"",VLOOKUP($A199,'Annex 2 EHV charges'!$D:$O,9,FALSE)),"")</f>
        <v/>
      </c>
      <c r="F199" s="79" t="str">
        <f>IFERROR(IF(VLOOKUP($A199,'Annex 2 EHV charges'!$D:$O,10,FALSE)=0,"",VLOOKUP($A199,'Annex 2 EHV charges'!$D:$O,10,FALSE)),"")</f>
        <v/>
      </c>
      <c r="G199" s="80" t="str">
        <f>IFERROR(IF(VLOOKUP($A199,'Annex 2 EHV charges'!$D:$O,11,FALSE)=0,"",VLOOKUP($A199,'Annex 2 EHV charges'!$D:$O,11,FALSE)),"")</f>
        <v/>
      </c>
      <c r="H199" s="80" t="str">
        <f>IFERROR(IF(VLOOKUP($A199,'Annex 2 EHV charges'!$D:$O,12,FALSE)=0,"",VLOOKUP($A199,'Annex 2 EHV charges'!$D:$O,12,FALSE)),"")</f>
        <v/>
      </c>
    </row>
    <row r="200" spans="1:8" x14ac:dyDescent="0.2">
      <c r="A200" s="77" t="str">
        <f t="array" ref="A200">IFERROR(INDEX('Annex 2 EHV charges'!$D$11:$D$11, MATCH(0, IF(ISBLANK('Annex 2 EHV charges'!$D$11:$D$11),1, COUNTIF(A$4:$A199, 'Annex 2 EHV charges'!$D$11:$D$11)), 0)),"")</f>
        <v/>
      </c>
      <c r="B200" s="76" t="str">
        <f>IF($A200="","",VLOOKUP($A200,'Annex 2 EHV charges'!$D:$O,2,0))</f>
        <v/>
      </c>
      <c r="C200" s="77" t="str">
        <f>IF($A200="","",VLOOKUP($A200,'Annex 2 EHV charges'!$D:$O,3,0))</f>
        <v/>
      </c>
      <c r="D200" s="76" t="str">
        <f>IF($A200="","",VLOOKUP($A200,'Annex 2 EHV charges'!$D:$O,4,0))</f>
        <v/>
      </c>
      <c r="E200" s="78" t="str">
        <f>IFERROR(IF(VLOOKUP($A200,'Annex 2 EHV charges'!$D:$O,9,FALSE)=0,"",VLOOKUP($A200,'Annex 2 EHV charges'!$D:$O,9,FALSE)),"")</f>
        <v/>
      </c>
      <c r="F200" s="79" t="str">
        <f>IFERROR(IF(VLOOKUP($A200,'Annex 2 EHV charges'!$D:$O,10,FALSE)=0,"",VLOOKUP($A200,'Annex 2 EHV charges'!$D:$O,10,FALSE)),"")</f>
        <v/>
      </c>
      <c r="G200" s="80" t="str">
        <f>IFERROR(IF(VLOOKUP($A200,'Annex 2 EHV charges'!$D:$O,11,FALSE)=0,"",VLOOKUP($A200,'Annex 2 EHV charges'!$D:$O,11,FALSE)),"")</f>
        <v/>
      </c>
      <c r="H200" s="80" t="str">
        <f>IFERROR(IF(VLOOKUP($A200,'Annex 2 EHV charges'!$D:$O,12,FALSE)=0,"",VLOOKUP($A200,'Annex 2 EHV charges'!$D:$O,12,FALSE)),"")</f>
        <v/>
      </c>
    </row>
    <row r="201" spans="1:8" x14ac:dyDescent="0.2">
      <c r="A201" s="77" t="str">
        <f t="array" ref="A201">IFERROR(INDEX('Annex 2 EHV charges'!$D$11:$D$11, MATCH(0, IF(ISBLANK('Annex 2 EHV charges'!$D$11:$D$11),1, COUNTIF(A$4:$A200, 'Annex 2 EHV charges'!$D$11:$D$11)), 0)),"")</f>
        <v/>
      </c>
      <c r="B201" s="76" t="str">
        <f>IF($A201="","",VLOOKUP($A201,'Annex 2 EHV charges'!$D:$O,2,0))</f>
        <v/>
      </c>
      <c r="C201" s="77" t="str">
        <f>IF($A201="","",VLOOKUP($A201,'Annex 2 EHV charges'!$D:$O,3,0))</f>
        <v/>
      </c>
      <c r="D201" s="76" t="str">
        <f>IF($A201="","",VLOOKUP($A201,'Annex 2 EHV charges'!$D:$O,4,0))</f>
        <v/>
      </c>
      <c r="E201" s="78" t="str">
        <f>IFERROR(IF(VLOOKUP($A201,'Annex 2 EHV charges'!$D:$O,9,FALSE)=0,"",VLOOKUP($A201,'Annex 2 EHV charges'!$D:$O,9,FALSE)),"")</f>
        <v/>
      </c>
      <c r="F201" s="79" t="str">
        <f>IFERROR(IF(VLOOKUP($A201,'Annex 2 EHV charges'!$D:$O,10,FALSE)=0,"",VLOOKUP($A201,'Annex 2 EHV charges'!$D:$O,10,FALSE)),"")</f>
        <v/>
      </c>
      <c r="G201" s="80" t="str">
        <f>IFERROR(IF(VLOOKUP($A201,'Annex 2 EHV charges'!$D:$O,11,FALSE)=0,"",VLOOKUP($A201,'Annex 2 EHV charges'!$D:$O,11,FALSE)),"")</f>
        <v/>
      </c>
      <c r="H201" s="80" t="str">
        <f>IFERROR(IF(VLOOKUP($A201,'Annex 2 EHV charges'!$D:$O,12,FALSE)=0,"",VLOOKUP($A201,'Annex 2 EHV charges'!$D:$O,12,FALSE)),"")</f>
        <v/>
      </c>
    </row>
    <row r="202" spans="1:8" x14ac:dyDescent="0.2">
      <c r="A202" s="77" t="str">
        <f t="array" ref="A202">IFERROR(INDEX('Annex 2 EHV charges'!$D$11:$D$11, MATCH(0, IF(ISBLANK('Annex 2 EHV charges'!$D$11:$D$11),1, COUNTIF(A$4:$A201, 'Annex 2 EHV charges'!$D$11:$D$11)), 0)),"")</f>
        <v/>
      </c>
      <c r="B202" s="76" t="str">
        <f>IF($A202="","",VLOOKUP($A202,'Annex 2 EHV charges'!$D:$O,2,0))</f>
        <v/>
      </c>
      <c r="C202" s="77" t="str">
        <f>IF($A202="","",VLOOKUP($A202,'Annex 2 EHV charges'!$D:$O,3,0))</f>
        <v/>
      </c>
      <c r="D202" s="76" t="str">
        <f>IF($A202="","",VLOOKUP($A202,'Annex 2 EHV charges'!$D:$O,4,0))</f>
        <v/>
      </c>
      <c r="E202" s="78" t="str">
        <f>IFERROR(IF(VLOOKUP($A202,'Annex 2 EHV charges'!$D:$O,9,FALSE)=0,"",VLOOKUP($A202,'Annex 2 EHV charges'!$D:$O,9,FALSE)),"")</f>
        <v/>
      </c>
      <c r="F202" s="79" t="str">
        <f>IFERROR(IF(VLOOKUP($A202,'Annex 2 EHV charges'!$D:$O,10,FALSE)=0,"",VLOOKUP($A202,'Annex 2 EHV charges'!$D:$O,10,FALSE)),"")</f>
        <v/>
      </c>
      <c r="G202" s="80" t="str">
        <f>IFERROR(IF(VLOOKUP($A202,'Annex 2 EHV charges'!$D:$O,11,FALSE)=0,"",VLOOKUP($A202,'Annex 2 EHV charges'!$D:$O,11,FALSE)),"")</f>
        <v/>
      </c>
      <c r="H202" s="80" t="str">
        <f>IFERROR(IF(VLOOKUP($A202,'Annex 2 EHV charges'!$D:$O,12,FALSE)=0,"",VLOOKUP($A202,'Annex 2 EHV charges'!$D:$O,12,FALSE)),"")</f>
        <v/>
      </c>
    </row>
    <row r="203" spans="1:8" x14ac:dyDescent="0.2">
      <c r="A203" s="77" t="str">
        <f t="array" ref="A203">IFERROR(INDEX('Annex 2 EHV charges'!$D$11:$D$11, MATCH(0, IF(ISBLANK('Annex 2 EHV charges'!$D$11:$D$11),1, COUNTIF(A$4:$A202, 'Annex 2 EHV charges'!$D$11:$D$11)), 0)),"")</f>
        <v/>
      </c>
      <c r="B203" s="76" t="str">
        <f>IF($A203="","",VLOOKUP($A203,'Annex 2 EHV charges'!$D:$O,2,0))</f>
        <v/>
      </c>
      <c r="C203" s="77" t="str">
        <f>IF($A203="","",VLOOKUP($A203,'Annex 2 EHV charges'!$D:$O,3,0))</f>
        <v/>
      </c>
      <c r="D203" s="76" t="str">
        <f>IF($A203="","",VLOOKUP($A203,'Annex 2 EHV charges'!$D:$O,4,0))</f>
        <v/>
      </c>
      <c r="E203" s="78" t="str">
        <f>IFERROR(IF(VLOOKUP($A203,'Annex 2 EHV charges'!$D:$O,9,FALSE)=0,"",VLOOKUP($A203,'Annex 2 EHV charges'!$D:$O,9,FALSE)),"")</f>
        <v/>
      </c>
      <c r="F203" s="79" t="str">
        <f>IFERROR(IF(VLOOKUP($A203,'Annex 2 EHV charges'!$D:$O,10,FALSE)=0,"",VLOOKUP($A203,'Annex 2 EHV charges'!$D:$O,10,FALSE)),"")</f>
        <v/>
      </c>
      <c r="G203" s="80" t="str">
        <f>IFERROR(IF(VLOOKUP($A203,'Annex 2 EHV charges'!$D:$O,11,FALSE)=0,"",VLOOKUP($A203,'Annex 2 EHV charges'!$D:$O,11,FALSE)),"")</f>
        <v/>
      </c>
      <c r="H203" s="80" t="str">
        <f>IFERROR(IF(VLOOKUP($A203,'Annex 2 EHV charges'!$D:$O,12,FALSE)=0,"",VLOOKUP($A203,'Annex 2 EHV charges'!$D:$O,12,FALSE)),"")</f>
        <v/>
      </c>
    </row>
    <row r="204" spans="1:8" x14ac:dyDescent="0.2">
      <c r="A204" s="77" t="str">
        <f t="array" ref="A204">IFERROR(INDEX('Annex 2 EHV charges'!$D$11:$D$11, MATCH(0, IF(ISBLANK('Annex 2 EHV charges'!$D$11:$D$11),1, COUNTIF(A$4:$A203, 'Annex 2 EHV charges'!$D$11:$D$11)), 0)),"")</f>
        <v/>
      </c>
      <c r="B204" s="76" t="str">
        <f>IF($A204="","",VLOOKUP($A204,'Annex 2 EHV charges'!$D:$O,2,0))</f>
        <v/>
      </c>
      <c r="C204" s="77" t="str">
        <f>IF($A204="","",VLOOKUP($A204,'Annex 2 EHV charges'!$D:$O,3,0))</f>
        <v/>
      </c>
      <c r="D204" s="76" t="str">
        <f>IF($A204="","",VLOOKUP($A204,'Annex 2 EHV charges'!$D:$O,4,0))</f>
        <v/>
      </c>
      <c r="E204" s="78" t="str">
        <f>IFERROR(IF(VLOOKUP($A204,'Annex 2 EHV charges'!$D:$O,9,FALSE)=0,"",VLOOKUP($A204,'Annex 2 EHV charges'!$D:$O,9,FALSE)),"")</f>
        <v/>
      </c>
      <c r="F204" s="79" t="str">
        <f>IFERROR(IF(VLOOKUP($A204,'Annex 2 EHV charges'!$D:$O,10,FALSE)=0,"",VLOOKUP($A204,'Annex 2 EHV charges'!$D:$O,10,FALSE)),"")</f>
        <v/>
      </c>
      <c r="G204" s="80" t="str">
        <f>IFERROR(IF(VLOOKUP($A204,'Annex 2 EHV charges'!$D:$O,11,FALSE)=0,"",VLOOKUP($A204,'Annex 2 EHV charges'!$D:$O,11,FALSE)),"")</f>
        <v/>
      </c>
      <c r="H204" s="80" t="str">
        <f>IFERROR(IF(VLOOKUP($A204,'Annex 2 EHV charges'!$D:$O,12,FALSE)=0,"",VLOOKUP($A204,'Annex 2 EHV charges'!$D:$O,12,FALSE)),"")</f>
        <v/>
      </c>
    </row>
    <row r="205" spans="1:8" x14ac:dyDescent="0.2">
      <c r="A205" s="77" t="str">
        <f t="array" ref="A205">IFERROR(INDEX('Annex 2 EHV charges'!$D$11:$D$11, MATCH(0, IF(ISBLANK('Annex 2 EHV charges'!$D$11:$D$11),1, COUNTIF(A$4:$A204, 'Annex 2 EHV charges'!$D$11:$D$11)), 0)),"")</f>
        <v/>
      </c>
      <c r="B205" s="76" t="str">
        <f>IF($A205="","",VLOOKUP($A205,'Annex 2 EHV charges'!$D:$O,2,0))</f>
        <v/>
      </c>
      <c r="C205" s="77" t="str">
        <f>IF($A205="","",VLOOKUP($A205,'Annex 2 EHV charges'!$D:$O,3,0))</f>
        <v/>
      </c>
      <c r="D205" s="76" t="str">
        <f>IF($A205="","",VLOOKUP($A205,'Annex 2 EHV charges'!$D:$O,4,0))</f>
        <v/>
      </c>
      <c r="E205" s="78" t="str">
        <f>IFERROR(IF(VLOOKUP($A205,'Annex 2 EHV charges'!$D:$O,9,FALSE)=0,"",VLOOKUP($A205,'Annex 2 EHV charges'!$D:$O,9,FALSE)),"")</f>
        <v/>
      </c>
      <c r="F205" s="79" t="str">
        <f>IFERROR(IF(VLOOKUP($A205,'Annex 2 EHV charges'!$D:$O,10,FALSE)=0,"",VLOOKUP($A205,'Annex 2 EHV charges'!$D:$O,10,FALSE)),"")</f>
        <v/>
      </c>
      <c r="G205" s="80" t="str">
        <f>IFERROR(IF(VLOOKUP($A205,'Annex 2 EHV charges'!$D:$O,11,FALSE)=0,"",VLOOKUP($A205,'Annex 2 EHV charges'!$D:$O,11,FALSE)),"")</f>
        <v/>
      </c>
      <c r="H205" s="80" t="str">
        <f>IFERROR(IF(VLOOKUP($A205,'Annex 2 EHV charges'!$D:$O,12,FALSE)=0,"",VLOOKUP($A205,'Annex 2 EHV charges'!$D:$O,12,FALSE)),"")</f>
        <v/>
      </c>
    </row>
    <row r="206" spans="1:8" x14ac:dyDescent="0.2">
      <c r="A206" s="77" t="str">
        <f t="array" ref="A206">IFERROR(INDEX('Annex 2 EHV charges'!$D$11:$D$11, MATCH(0, IF(ISBLANK('Annex 2 EHV charges'!$D$11:$D$11),1, COUNTIF(A$4:$A205, 'Annex 2 EHV charges'!$D$11:$D$11)), 0)),"")</f>
        <v/>
      </c>
      <c r="B206" s="76" t="str">
        <f>IF($A206="","",VLOOKUP($A206,'Annex 2 EHV charges'!$D:$O,2,0))</f>
        <v/>
      </c>
      <c r="C206" s="77" t="str">
        <f>IF($A206="","",VLOOKUP($A206,'Annex 2 EHV charges'!$D:$O,3,0))</f>
        <v/>
      </c>
      <c r="D206" s="76" t="str">
        <f>IF($A206="","",VLOOKUP($A206,'Annex 2 EHV charges'!$D:$O,4,0))</f>
        <v/>
      </c>
      <c r="E206" s="78" t="str">
        <f>IFERROR(IF(VLOOKUP($A206,'Annex 2 EHV charges'!$D:$O,9,FALSE)=0,"",VLOOKUP($A206,'Annex 2 EHV charges'!$D:$O,9,FALSE)),"")</f>
        <v/>
      </c>
      <c r="F206" s="79" t="str">
        <f>IFERROR(IF(VLOOKUP($A206,'Annex 2 EHV charges'!$D:$O,10,FALSE)=0,"",VLOOKUP($A206,'Annex 2 EHV charges'!$D:$O,10,FALSE)),"")</f>
        <v/>
      </c>
      <c r="G206" s="80" t="str">
        <f>IFERROR(IF(VLOOKUP($A206,'Annex 2 EHV charges'!$D:$O,11,FALSE)=0,"",VLOOKUP($A206,'Annex 2 EHV charges'!$D:$O,11,FALSE)),"")</f>
        <v/>
      </c>
      <c r="H206" s="80" t="str">
        <f>IFERROR(IF(VLOOKUP($A206,'Annex 2 EHV charges'!$D:$O,12,FALSE)=0,"",VLOOKUP($A206,'Annex 2 EHV charges'!$D:$O,12,FALSE)),"")</f>
        <v/>
      </c>
    </row>
    <row r="207" spans="1:8" x14ac:dyDescent="0.2">
      <c r="A207" s="77" t="str">
        <f t="array" ref="A207">IFERROR(INDEX('Annex 2 EHV charges'!$D$11:$D$11, MATCH(0, IF(ISBLANK('Annex 2 EHV charges'!$D$11:$D$11),1, COUNTIF(A$4:$A206, 'Annex 2 EHV charges'!$D$11:$D$11)), 0)),"")</f>
        <v/>
      </c>
      <c r="B207" s="76" t="str">
        <f>IF($A207="","",VLOOKUP($A207,'Annex 2 EHV charges'!$D:$O,2,0))</f>
        <v/>
      </c>
      <c r="C207" s="77" t="str">
        <f>IF($A207="","",VLOOKUP($A207,'Annex 2 EHV charges'!$D:$O,3,0))</f>
        <v/>
      </c>
      <c r="D207" s="76" t="str">
        <f>IF($A207="","",VLOOKUP($A207,'Annex 2 EHV charges'!$D:$O,4,0))</f>
        <v/>
      </c>
      <c r="E207" s="78" t="str">
        <f>IFERROR(IF(VLOOKUP($A207,'Annex 2 EHV charges'!$D:$O,9,FALSE)=0,"",VLOOKUP($A207,'Annex 2 EHV charges'!$D:$O,9,FALSE)),"")</f>
        <v/>
      </c>
      <c r="F207" s="79" t="str">
        <f>IFERROR(IF(VLOOKUP($A207,'Annex 2 EHV charges'!$D:$O,10,FALSE)=0,"",VLOOKUP($A207,'Annex 2 EHV charges'!$D:$O,10,FALSE)),"")</f>
        <v/>
      </c>
      <c r="G207" s="80" t="str">
        <f>IFERROR(IF(VLOOKUP($A207,'Annex 2 EHV charges'!$D:$O,11,FALSE)=0,"",VLOOKUP($A207,'Annex 2 EHV charges'!$D:$O,11,FALSE)),"")</f>
        <v/>
      </c>
      <c r="H207" s="80" t="str">
        <f>IFERROR(IF(VLOOKUP($A207,'Annex 2 EHV charges'!$D:$O,12,FALSE)=0,"",VLOOKUP($A207,'Annex 2 EHV charges'!$D:$O,12,FALSE)),"")</f>
        <v/>
      </c>
    </row>
    <row r="208" spans="1:8" x14ac:dyDescent="0.2">
      <c r="A208" s="77" t="str">
        <f t="array" ref="A208">IFERROR(INDEX('Annex 2 EHV charges'!$D$11:$D$11, MATCH(0, IF(ISBLANK('Annex 2 EHV charges'!$D$11:$D$11),1, COUNTIF(A$4:$A207, 'Annex 2 EHV charges'!$D$11:$D$11)), 0)),"")</f>
        <v/>
      </c>
      <c r="B208" s="76" t="str">
        <f>IF($A208="","",VLOOKUP($A208,'Annex 2 EHV charges'!$D:$O,2,0))</f>
        <v/>
      </c>
      <c r="C208" s="77" t="str">
        <f>IF($A208="","",VLOOKUP($A208,'Annex 2 EHV charges'!$D:$O,3,0))</f>
        <v/>
      </c>
      <c r="D208" s="76" t="str">
        <f>IF($A208="","",VLOOKUP($A208,'Annex 2 EHV charges'!$D:$O,4,0))</f>
        <v/>
      </c>
      <c r="E208" s="78" t="str">
        <f>IFERROR(IF(VLOOKUP($A208,'Annex 2 EHV charges'!$D:$O,9,FALSE)=0,"",VLOOKUP($A208,'Annex 2 EHV charges'!$D:$O,9,FALSE)),"")</f>
        <v/>
      </c>
      <c r="F208" s="79" t="str">
        <f>IFERROR(IF(VLOOKUP($A208,'Annex 2 EHV charges'!$D:$O,10,FALSE)=0,"",VLOOKUP($A208,'Annex 2 EHV charges'!$D:$O,10,FALSE)),"")</f>
        <v/>
      </c>
      <c r="G208" s="80" t="str">
        <f>IFERROR(IF(VLOOKUP($A208,'Annex 2 EHV charges'!$D:$O,11,FALSE)=0,"",VLOOKUP($A208,'Annex 2 EHV charges'!$D:$O,11,FALSE)),"")</f>
        <v/>
      </c>
      <c r="H208" s="80" t="str">
        <f>IFERROR(IF(VLOOKUP($A208,'Annex 2 EHV charges'!$D:$O,12,FALSE)=0,"",VLOOKUP($A208,'Annex 2 EHV charges'!$D:$O,12,FALSE)),"")</f>
        <v/>
      </c>
    </row>
    <row r="209" spans="1:8" x14ac:dyDescent="0.2">
      <c r="A209" s="77" t="str">
        <f t="array" ref="A209">IFERROR(INDEX('Annex 2 EHV charges'!$D$11:$D$11, MATCH(0, IF(ISBLANK('Annex 2 EHV charges'!$D$11:$D$11),1, COUNTIF(A$4:$A208, 'Annex 2 EHV charges'!$D$11:$D$11)), 0)),"")</f>
        <v/>
      </c>
      <c r="B209" s="76" t="str">
        <f>IF($A209="","",VLOOKUP($A209,'Annex 2 EHV charges'!$D:$O,2,0))</f>
        <v/>
      </c>
      <c r="C209" s="77" t="str">
        <f>IF($A209="","",VLOOKUP($A209,'Annex 2 EHV charges'!$D:$O,3,0))</f>
        <v/>
      </c>
      <c r="D209" s="76" t="str">
        <f>IF($A209="","",VLOOKUP($A209,'Annex 2 EHV charges'!$D:$O,4,0))</f>
        <v/>
      </c>
      <c r="E209" s="78" t="str">
        <f>IFERROR(IF(VLOOKUP($A209,'Annex 2 EHV charges'!$D:$O,9,FALSE)=0,"",VLOOKUP($A209,'Annex 2 EHV charges'!$D:$O,9,FALSE)),"")</f>
        <v/>
      </c>
      <c r="F209" s="79" t="str">
        <f>IFERROR(IF(VLOOKUP($A209,'Annex 2 EHV charges'!$D:$O,10,FALSE)=0,"",VLOOKUP($A209,'Annex 2 EHV charges'!$D:$O,10,FALSE)),"")</f>
        <v/>
      </c>
      <c r="G209" s="80" t="str">
        <f>IFERROR(IF(VLOOKUP($A209,'Annex 2 EHV charges'!$D:$O,11,FALSE)=0,"",VLOOKUP($A209,'Annex 2 EHV charges'!$D:$O,11,FALSE)),"")</f>
        <v/>
      </c>
      <c r="H209" s="80" t="str">
        <f>IFERROR(IF(VLOOKUP($A209,'Annex 2 EHV charges'!$D:$O,12,FALSE)=0,"",VLOOKUP($A209,'Annex 2 EHV charges'!$D:$O,12,FALSE)),"")</f>
        <v/>
      </c>
    </row>
    <row r="210" spans="1:8" x14ac:dyDescent="0.2">
      <c r="A210" s="77" t="str">
        <f t="array" ref="A210">IFERROR(INDEX('Annex 2 EHV charges'!$D$11:$D$11, MATCH(0, IF(ISBLANK('Annex 2 EHV charges'!$D$11:$D$11),1, COUNTIF(A$4:$A209, 'Annex 2 EHV charges'!$D$11:$D$11)), 0)),"")</f>
        <v/>
      </c>
      <c r="B210" s="76" t="str">
        <f>IF($A210="","",VLOOKUP($A210,'Annex 2 EHV charges'!$D:$O,2,0))</f>
        <v/>
      </c>
      <c r="C210" s="77" t="str">
        <f>IF($A210="","",VLOOKUP($A210,'Annex 2 EHV charges'!$D:$O,3,0))</f>
        <v/>
      </c>
      <c r="D210" s="76" t="str">
        <f>IF($A210="","",VLOOKUP($A210,'Annex 2 EHV charges'!$D:$O,4,0))</f>
        <v/>
      </c>
      <c r="E210" s="78" t="str">
        <f>IFERROR(IF(VLOOKUP($A210,'Annex 2 EHV charges'!$D:$O,9,FALSE)=0,"",VLOOKUP($A210,'Annex 2 EHV charges'!$D:$O,9,FALSE)),"")</f>
        <v/>
      </c>
      <c r="F210" s="79" t="str">
        <f>IFERROR(IF(VLOOKUP($A210,'Annex 2 EHV charges'!$D:$O,10,FALSE)=0,"",VLOOKUP($A210,'Annex 2 EHV charges'!$D:$O,10,FALSE)),"")</f>
        <v/>
      </c>
      <c r="G210" s="80" t="str">
        <f>IFERROR(IF(VLOOKUP($A210,'Annex 2 EHV charges'!$D:$O,11,FALSE)=0,"",VLOOKUP($A210,'Annex 2 EHV charges'!$D:$O,11,FALSE)),"")</f>
        <v/>
      </c>
      <c r="H210" s="80" t="str">
        <f>IFERROR(IF(VLOOKUP($A210,'Annex 2 EHV charges'!$D:$O,12,FALSE)=0,"",VLOOKUP($A210,'Annex 2 EHV charges'!$D:$O,12,FALSE)),"")</f>
        <v/>
      </c>
    </row>
    <row r="211" spans="1:8" x14ac:dyDescent="0.2">
      <c r="A211" s="77" t="str">
        <f t="array" ref="A211">IFERROR(INDEX('Annex 2 EHV charges'!$D$11:$D$11, MATCH(0, IF(ISBLANK('Annex 2 EHV charges'!$D$11:$D$11),1, COUNTIF(A$4:$A210, 'Annex 2 EHV charges'!$D$11:$D$11)), 0)),"")</f>
        <v/>
      </c>
      <c r="B211" s="76" t="str">
        <f>IF($A211="","",VLOOKUP($A211,'Annex 2 EHV charges'!$D:$O,2,0))</f>
        <v/>
      </c>
      <c r="C211" s="77" t="str">
        <f>IF($A211="","",VLOOKUP($A211,'Annex 2 EHV charges'!$D:$O,3,0))</f>
        <v/>
      </c>
      <c r="D211" s="76" t="str">
        <f>IF($A211="","",VLOOKUP($A211,'Annex 2 EHV charges'!$D:$O,4,0))</f>
        <v/>
      </c>
      <c r="E211" s="78" t="str">
        <f>IFERROR(IF(VLOOKUP($A211,'Annex 2 EHV charges'!$D:$O,9,FALSE)=0,"",VLOOKUP($A211,'Annex 2 EHV charges'!$D:$O,9,FALSE)),"")</f>
        <v/>
      </c>
      <c r="F211" s="79" t="str">
        <f>IFERROR(IF(VLOOKUP($A211,'Annex 2 EHV charges'!$D:$O,10,FALSE)=0,"",VLOOKUP($A211,'Annex 2 EHV charges'!$D:$O,10,FALSE)),"")</f>
        <v/>
      </c>
      <c r="G211" s="80" t="str">
        <f>IFERROR(IF(VLOOKUP($A211,'Annex 2 EHV charges'!$D:$O,11,FALSE)=0,"",VLOOKUP($A211,'Annex 2 EHV charges'!$D:$O,11,FALSE)),"")</f>
        <v/>
      </c>
      <c r="H211" s="80" t="str">
        <f>IFERROR(IF(VLOOKUP($A211,'Annex 2 EHV charges'!$D:$O,12,FALSE)=0,"",VLOOKUP($A211,'Annex 2 EHV charges'!$D:$O,12,FALSE)),"")</f>
        <v/>
      </c>
    </row>
    <row r="212" spans="1:8" x14ac:dyDescent="0.2">
      <c r="A212" s="77" t="str">
        <f t="array" ref="A212">IFERROR(INDEX('Annex 2 EHV charges'!$D$11:$D$11, MATCH(0, IF(ISBLANK('Annex 2 EHV charges'!$D$11:$D$11),1, COUNTIF(A$4:$A211, 'Annex 2 EHV charges'!$D$11:$D$11)), 0)),"")</f>
        <v/>
      </c>
      <c r="B212" s="76" t="str">
        <f>IF($A212="","",VLOOKUP($A212,'Annex 2 EHV charges'!$D:$O,2,0))</f>
        <v/>
      </c>
      <c r="C212" s="77" t="str">
        <f>IF($A212="","",VLOOKUP($A212,'Annex 2 EHV charges'!$D:$O,3,0))</f>
        <v/>
      </c>
      <c r="D212" s="76" t="str">
        <f>IF($A212="","",VLOOKUP($A212,'Annex 2 EHV charges'!$D:$O,4,0))</f>
        <v/>
      </c>
      <c r="E212" s="78" t="str">
        <f>IFERROR(IF(VLOOKUP($A212,'Annex 2 EHV charges'!$D:$O,9,FALSE)=0,"",VLOOKUP($A212,'Annex 2 EHV charges'!$D:$O,9,FALSE)),"")</f>
        <v/>
      </c>
      <c r="F212" s="79" t="str">
        <f>IFERROR(IF(VLOOKUP($A212,'Annex 2 EHV charges'!$D:$O,10,FALSE)=0,"",VLOOKUP($A212,'Annex 2 EHV charges'!$D:$O,10,FALSE)),"")</f>
        <v/>
      </c>
      <c r="G212" s="80" t="str">
        <f>IFERROR(IF(VLOOKUP($A212,'Annex 2 EHV charges'!$D:$O,11,FALSE)=0,"",VLOOKUP($A212,'Annex 2 EHV charges'!$D:$O,11,FALSE)),"")</f>
        <v/>
      </c>
      <c r="H212" s="80" t="str">
        <f>IFERROR(IF(VLOOKUP($A212,'Annex 2 EHV charges'!$D:$O,12,FALSE)=0,"",VLOOKUP($A212,'Annex 2 EHV charges'!$D:$O,12,FALSE)),"")</f>
        <v/>
      </c>
    </row>
    <row r="213" spans="1:8" x14ac:dyDescent="0.2">
      <c r="A213" s="77" t="str">
        <f t="array" ref="A213">IFERROR(INDEX('Annex 2 EHV charges'!$D$11:$D$11, MATCH(0, IF(ISBLANK('Annex 2 EHV charges'!$D$11:$D$11),1, COUNTIF(A$4:$A212, 'Annex 2 EHV charges'!$D$11:$D$11)), 0)),"")</f>
        <v/>
      </c>
      <c r="B213" s="76" t="str">
        <f>IF($A213="","",VLOOKUP($A213,'Annex 2 EHV charges'!$D:$O,2,0))</f>
        <v/>
      </c>
      <c r="C213" s="77" t="str">
        <f>IF($A213="","",VLOOKUP($A213,'Annex 2 EHV charges'!$D:$O,3,0))</f>
        <v/>
      </c>
      <c r="D213" s="76" t="str">
        <f>IF($A213="","",VLOOKUP($A213,'Annex 2 EHV charges'!$D:$O,4,0))</f>
        <v/>
      </c>
      <c r="E213" s="78" t="str">
        <f>IFERROR(IF(VLOOKUP($A213,'Annex 2 EHV charges'!$D:$O,9,FALSE)=0,"",VLOOKUP($A213,'Annex 2 EHV charges'!$D:$O,9,FALSE)),"")</f>
        <v/>
      </c>
      <c r="F213" s="79" t="str">
        <f>IFERROR(IF(VLOOKUP($A213,'Annex 2 EHV charges'!$D:$O,10,FALSE)=0,"",VLOOKUP($A213,'Annex 2 EHV charges'!$D:$O,10,FALSE)),"")</f>
        <v/>
      </c>
      <c r="G213" s="80" t="str">
        <f>IFERROR(IF(VLOOKUP($A213,'Annex 2 EHV charges'!$D:$O,11,FALSE)=0,"",VLOOKUP($A213,'Annex 2 EHV charges'!$D:$O,11,FALSE)),"")</f>
        <v/>
      </c>
      <c r="H213" s="80" t="str">
        <f>IFERROR(IF(VLOOKUP($A213,'Annex 2 EHV charges'!$D:$O,12,FALSE)=0,"",VLOOKUP($A213,'Annex 2 EHV charges'!$D:$O,12,FALSE)),"")</f>
        <v/>
      </c>
    </row>
    <row r="214" spans="1:8" x14ac:dyDescent="0.2">
      <c r="A214" s="77" t="str">
        <f t="array" ref="A214">IFERROR(INDEX('Annex 2 EHV charges'!$D$11:$D$11, MATCH(0, IF(ISBLANK('Annex 2 EHV charges'!$D$11:$D$11),1, COUNTIF(A$4:$A213, 'Annex 2 EHV charges'!$D$11:$D$11)), 0)),"")</f>
        <v/>
      </c>
      <c r="B214" s="76" t="str">
        <f>IF($A214="","",VLOOKUP($A214,'Annex 2 EHV charges'!$D:$O,2,0))</f>
        <v/>
      </c>
      <c r="C214" s="77" t="str">
        <f>IF($A214="","",VLOOKUP($A214,'Annex 2 EHV charges'!$D:$O,3,0))</f>
        <v/>
      </c>
      <c r="D214" s="76" t="str">
        <f>IF($A214="","",VLOOKUP($A214,'Annex 2 EHV charges'!$D:$O,4,0))</f>
        <v/>
      </c>
      <c r="E214" s="78" t="str">
        <f>IFERROR(IF(VLOOKUP($A214,'Annex 2 EHV charges'!$D:$O,9,FALSE)=0,"",VLOOKUP($A214,'Annex 2 EHV charges'!$D:$O,9,FALSE)),"")</f>
        <v/>
      </c>
      <c r="F214" s="79" t="str">
        <f>IFERROR(IF(VLOOKUP($A214,'Annex 2 EHV charges'!$D:$O,10,FALSE)=0,"",VLOOKUP($A214,'Annex 2 EHV charges'!$D:$O,10,FALSE)),"")</f>
        <v/>
      </c>
      <c r="G214" s="80" t="str">
        <f>IFERROR(IF(VLOOKUP($A214,'Annex 2 EHV charges'!$D:$O,11,FALSE)=0,"",VLOOKUP($A214,'Annex 2 EHV charges'!$D:$O,11,FALSE)),"")</f>
        <v/>
      </c>
      <c r="H214" s="80" t="str">
        <f>IFERROR(IF(VLOOKUP($A214,'Annex 2 EHV charges'!$D:$O,12,FALSE)=0,"",VLOOKUP($A214,'Annex 2 EHV charges'!$D:$O,12,FALSE)),"")</f>
        <v/>
      </c>
    </row>
    <row r="215" spans="1:8" x14ac:dyDescent="0.2">
      <c r="A215" s="77" t="str">
        <f t="array" ref="A215">IFERROR(INDEX('Annex 2 EHV charges'!$D$11:$D$11, MATCH(0, IF(ISBLANK('Annex 2 EHV charges'!$D$11:$D$11),1, COUNTIF(A$4:$A214, 'Annex 2 EHV charges'!$D$11:$D$11)), 0)),"")</f>
        <v/>
      </c>
      <c r="B215" s="76" t="str">
        <f>IF($A215="","",VLOOKUP($A215,'Annex 2 EHV charges'!$D:$O,2,0))</f>
        <v/>
      </c>
      <c r="C215" s="77" t="str">
        <f>IF($A215="","",VLOOKUP($A215,'Annex 2 EHV charges'!$D:$O,3,0))</f>
        <v/>
      </c>
      <c r="D215" s="76" t="str">
        <f>IF($A215="","",VLOOKUP($A215,'Annex 2 EHV charges'!$D:$O,4,0))</f>
        <v/>
      </c>
      <c r="E215" s="78" t="str">
        <f>IFERROR(IF(VLOOKUP($A215,'Annex 2 EHV charges'!$D:$O,9,FALSE)=0,"",VLOOKUP($A215,'Annex 2 EHV charges'!$D:$O,9,FALSE)),"")</f>
        <v/>
      </c>
      <c r="F215" s="79" t="str">
        <f>IFERROR(IF(VLOOKUP($A215,'Annex 2 EHV charges'!$D:$O,10,FALSE)=0,"",VLOOKUP($A215,'Annex 2 EHV charges'!$D:$O,10,FALSE)),"")</f>
        <v/>
      </c>
      <c r="G215" s="80" t="str">
        <f>IFERROR(IF(VLOOKUP($A215,'Annex 2 EHV charges'!$D:$O,11,FALSE)=0,"",VLOOKUP($A215,'Annex 2 EHV charges'!$D:$O,11,FALSE)),"")</f>
        <v/>
      </c>
      <c r="H215" s="80" t="str">
        <f>IFERROR(IF(VLOOKUP($A215,'Annex 2 EHV charges'!$D:$O,12,FALSE)=0,"",VLOOKUP($A215,'Annex 2 EHV charges'!$D:$O,12,FALSE)),"")</f>
        <v/>
      </c>
    </row>
    <row r="216" spans="1:8" x14ac:dyDescent="0.2">
      <c r="A216" s="77" t="str">
        <f t="array" ref="A216">IFERROR(INDEX('Annex 2 EHV charges'!$D$11:$D$11, MATCH(0, IF(ISBLANK('Annex 2 EHV charges'!$D$11:$D$11),1, COUNTIF(A$4:$A215, 'Annex 2 EHV charges'!$D$11:$D$11)), 0)),"")</f>
        <v/>
      </c>
      <c r="B216" s="76" t="str">
        <f>IF($A216="","",VLOOKUP($A216,'Annex 2 EHV charges'!$D:$O,2,0))</f>
        <v/>
      </c>
      <c r="C216" s="77" t="str">
        <f>IF($A216="","",VLOOKUP($A216,'Annex 2 EHV charges'!$D:$O,3,0))</f>
        <v/>
      </c>
      <c r="D216" s="76" t="str">
        <f>IF($A216="","",VLOOKUP($A216,'Annex 2 EHV charges'!$D:$O,4,0))</f>
        <v/>
      </c>
      <c r="E216" s="78" t="str">
        <f>IFERROR(IF(VLOOKUP($A216,'Annex 2 EHV charges'!$D:$O,9,FALSE)=0,"",VLOOKUP($A216,'Annex 2 EHV charges'!$D:$O,9,FALSE)),"")</f>
        <v/>
      </c>
      <c r="F216" s="79" t="str">
        <f>IFERROR(IF(VLOOKUP($A216,'Annex 2 EHV charges'!$D:$O,10,FALSE)=0,"",VLOOKUP($A216,'Annex 2 EHV charges'!$D:$O,10,FALSE)),"")</f>
        <v/>
      </c>
      <c r="G216" s="80" t="str">
        <f>IFERROR(IF(VLOOKUP($A216,'Annex 2 EHV charges'!$D:$O,11,FALSE)=0,"",VLOOKUP($A216,'Annex 2 EHV charges'!$D:$O,11,FALSE)),"")</f>
        <v/>
      </c>
      <c r="H216" s="80" t="str">
        <f>IFERROR(IF(VLOOKUP($A216,'Annex 2 EHV charges'!$D:$O,12,FALSE)=0,"",VLOOKUP($A216,'Annex 2 EHV charges'!$D:$O,12,FALSE)),"")</f>
        <v/>
      </c>
    </row>
    <row r="217" spans="1:8" x14ac:dyDescent="0.2">
      <c r="A217" s="77" t="str">
        <f t="array" ref="A217">IFERROR(INDEX('Annex 2 EHV charges'!$D$11:$D$11, MATCH(0, IF(ISBLANK('Annex 2 EHV charges'!$D$11:$D$11),1, COUNTIF(A$4:$A216, 'Annex 2 EHV charges'!$D$11:$D$11)), 0)),"")</f>
        <v/>
      </c>
      <c r="B217" s="76" t="str">
        <f>IF($A217="","",VLOOKUP($A217,'Annex 2 EHV charges'!$D:$O,2,0))</f>
        <v/>
      </c>
      <c r="C217" s="77" t="str">
        <f>IF($A217="","",VLOOKUP($A217,'Annex 2 EHV charges'!$D:$O,3,0))</f>
        <v/>
      </c>
      <c r="D217" s="76" t="str">
        <f>IF($A217="","",VLOOKUP($A217,'Annex 2 EHV charges'!$D:$O,4,0))</f>
        <v/>
      </c>
      <c r="E217" s="78" t="str">
        <f>IFERROR(IF(VLOOKUP($A217,'Annex 2 EHV charges'!$D:$O,9,FALSE)=0,"",VLOOKUP($A217,'Annex 2 EHV charges'!$D:$O,9,FALSE)),"")</f>
        <v/>
      </c>
      <c r="F217" s="79" t="str">
        <f>IFERROR(IF(VLOOKUP($A217,'Annex 2 EHV charges'!$D:$O,10,FALSE)=0,"",VLOOKUP($A217,'Annex 2 EHV charges'!$D:$O,10,FALSE)),"")</f>
        <v/>
      </c>
      <c r="G217" s="80" t="str">
        <f>IFERROR(IF(VLOOKUP($A217,'Annex 2 EHV charges'!$D:$O,11,FALSE)=0,"",VLOOKUP($A217,'Annex 2 EHV charges'!$D:$O,11,FALSE)),"")</f>
        <v/>
      </c>
      <c r="H217" s="80" t="str">
        <f>IFERROR(IF(VLOOKUP($A217,'Annex 2 EHV charges'!$D:$O,12,FALSE)=0,"",VLOOKUP($A217,'Annex 2 EHV charges'!$D:$O,12,FALSE)),"")</f>
        <v/>
      </c>
    </row>
    <row r="218" spans="1:8" x14ac:dyDescent="0.2">
      <c r="A218" s="77" t="str">
        <f t="array" ref="A218">IFERROR(INDEX('Annex 2 EHV charges'!$D$11:$D$11, MATCH(0, IF(ISBLANK('Annex 2 EHV charges'!$D$11:$D$11),1, COUNTIF(A$4:$A217, 'Annex 2 EHV charges'!$D$11:$D$11)), 0)),"")</f>
        <v/>
      </c>
      <c r="B218" s="76" t="str">
        <f>IF($A218="","",VLOOKUP($A218,'Annex 2 EHV charges'!$D:$O,2,0))</f>
        <v/>
      </c>
      <c r="C218" s="77" t="str">
        <f>IF($A218="","",VLOOKUP($A218,'Annex 2 EHV charges'!$D:$O,3,0))</f>
        <v/>
      </c>
      <c r="D218" s="76" t="str">
        <f>IF($A218="","",VLOOKUP($A218,'Annex 2 EHV charges'!$D:$O,4,0))</f>
        <v/>
      </c>
      <c r="E218" s="78" t="str">
        <f>IFERROR(IF(VLOOKUP($A218,'Annex 2 EHV charges'!$D:$O,9,FALSE)=0,"",VLOOKUP($A218,'Annex 2 EHV charges'!$D:$O,9,FALSE)),"")</f>
        <v/>
      </c>
      <c r="F218" s="79" t="str">
        <f>IFERROR(IF(VLOOKUP($A218,'Annex 2 EHV charges'!$D:$O,10,FALSE)=0,"",VLOOKUP($A218,'Annex 2 EHV charges'!$D:$O,10,FALSE)),"")</f>
        <v/>
      </c>
      <c r="G218" s="80" t="str">
        <f>IFERROR(IF(VLOOKUP($A218,'Annex 2 EHV charges'!$D:$O,11,FALSE)=0,"",VLOOKUP($A218,'Annex 2 EHV charges'!$D:$O,11,FALSE)),"")</f>
        <v/>
      </c>
      <c r="H218" s="80" t="str">
        <f>IFERROR(IF(VLOOKUP($A218,'Annex 2 EHV charges'!$D:$O,12,FALSE)=0,"",VLOOKUP($A218,'Annex 2 EHV charges'!$D:$O,12,FALSE)),"")</f>
        <v/>
      </c>
    </row>
    <row r="219" spans="1:8" x14ac:dyDescent="0.2">
      <c r="A219" s="77" t="str">
        <f t="array" ref="A219">IFERROR(INDEX('Annex 2 EHV charges'!$D$11:$D$11, MATCH(0, IF(ISBLANK('Annex 2 EHV charges'!$D$11:$D$11),1, COUNTIF(A$4:$A218, 'Annex 2 EHV charges'!$D$11:$D$11)), 0)),"")</f>
        <v/>
      </c>
      <c r="B219" s="76" t="str">
        <f>IF($A219="","",VLOOKUP($A219,'Annex 2 EHV charges'!$D:$O,2,0))</f>
        <v/>
      </c>
      <c r="C219" s="77" t="str">
        <f>IF($A219="","",VLOOKUP($A219,'Annex 2 EHV charges'!$D:$O,3,0))</f>
        <v/>
      </c>
      <c r="D219" s="76" t="str">
        <f>IF($A219="","",VLOOKUP($A219,'Annex 2 EHV charges'!$D:$O,4,0))</f>
        <v/>
      </c>
      <c r="E219" s="78" t="str">
        <f>IFERROR(IF(VLOOKUP($A219,'Annex 2 EHV charges'!$D:$O,9,FALSE)=0,"",VLOOKUP($A219,'Annex 2 EHV charges'!$D:$O,9,FALSE)),"")</f>
        <v/>
      </c>
      <c r="F219" s="79" t="str">
        <f>IFERROR(IF(VLOOKUP($A219,'Annex 2 EHV charges'!$D:$O,10,FALSE)=0,"",VLOOKUP($A219,'Annex 2 EHV charges'!$D:$O,10,FALSE)),"")</f>
        <v/>
      </c>
      <c r="G219" s="80" t="str">
        <f>IFERROR(IF(VLOOKUP($A219,'Annex 2 EHV charges'!$D:$O,11,FALSE)=0,"",VLOOKUP($A219,'Annex 2 EHV charges'!$D:$O,11,FALSE)),"")</f>
        <v/>
      </c>
      <c r="H219" s="80" t="str">
        <f>IFERROR(IF(VLOOKUP($A219,'Annex 2 EHV charges'!$D:$O,12,FALSE)=0,"",VLOOKUP($A219,'Annex 2 EHV charges'!$D:$O,12,FALSE)),"")</f>
        <v/>
      </c>
    </row>
    <row r="220" spans="1:8" x14ac:dyDescent="0.2">
      <c r="A220" s="77" t="str">
        <f t="array" ref="A220">IFERROR(INDEX('Annex 2 EHV charges'!$D$11:$D$11, MATCH(0, IF(ISBLANK('Annex 2 EHV charges'!$D$11:$D$11),1, COUNTIF(A$4:$A219, 'Annex 2 EHV charges'!$D$11:$D$11)), 0)),"")</f>
        <v/>
      </c>
      <c r="B220" s="76" t="str">
        <f>IF($A220="","",VLOOKUP($A220,'Annex 2 EHV charges'!$D:$O,2,0))</f>
        <v/>
      </c>
      <c r="C220" s="77" t="str">
        <f>IF($A220="","",VLOOKUP($A220,'Annex 2 EHV charges'!$D:$O,3,0))</f>
        <v/>
      </c>
      <c r="D220" s="76" t="str">
        <f>IF($A220="","",VLOOKUP($A220,'Annex 2 EHV charges'!$D:$O,4,0))</f>
        <v/>
      </c>
      <c r="E220" s="78" t="str">
        <f>IFERROR(IF(VLOOKUP($A220,'Annex 2 EHV charges'!$D:$O,9,FALSE)=0,"",VLOOKUP($A220,'Annex 2 EHV charges'!$D:$O,9,FALSE)),"")</f>
        <v/>
      </c>
      <c r="F220" s="79" t="str">
        <f>IFERROR(IF(VLOOKUP($A220,'Annex 2 EHV charges'!$D:$O,10,FALSE)=0,"",VLOOKUP($A220,'Annex 2 EHV charges'!$D:$O,10,FALSE)),"")</f>
        <v/>
      </c>
      <c r="G220" s="80" t="str">
        <f>IFERROR(IF(VLOOKUP($A220,'Annex 2 EHV charges'!$D:$O,11,FALSE)=0,"",VLOOKUP($A220,'Annex 2 EHV charges'!$D:$O,11,FALSE)),"")</f>
        <v/>
      </c>
      <c r="H220" s="80" t="str">
        <f>IFERROR(IF(VLOOKUP($A220,'Annex 2 EHV charges'!$D:$O,12,FALSE)=0,"",VLOOKUP($A220,'Annex 2 EHV charges'!$D:$O,12,FALSE)),"")</f>
        <v/>
      </c>
    </row>
    <row r="221" spans="1:8" x14ac:dyDescent="0.2">
      <c r="A221" s="77" t="str">
        <f t="array" ref="A221">IFERROR(INDEX('Annex 2 EHV charges'!$D$11:$D$11, MATCH(0, IF(ISBLANK('Annex 2 EHV charges'!$D$11:$D$11),1, COUNTIF(A$4:$A220, 'Annex 2 EHV charges'!$D$11:$D$11)), 0)),"")</f>
        <v/>
      </c>
      <c r="B221" s="76" t="str">
        <f>IF($A221="","",VLOOKUP($A221,'Annex 2 EHV charges'!$D:$O,2,0))</f>
        <v/>
      </c>
      <c r="C221" s="77" t="str">
        <f>IF($A221="","",VLOOKUP($A221,'Annex 2 EHV charges'!$D:$O,3,0))</f>
        <v/>
      </c>
      <c r="D221" s="76" t="str">
        <f>IF($A221="","",VLOOKUP($A221,'Annex 2 EHV charges'!$D:$O,4,0))</f>
        <v/>
      </c>
      <c r="E221" s="78" t="str">
        <f>IFERROR(IF(VLOOKUP($A221,'Annex 2 EHV charges'!$D:$O,9,FALSE)=0,"",VLOOKUP($A221,'Annex 2 EHV charges'!$D:$O,9,FALSE)),"")</f>
        <v/>
      </c>
      <c r="F221" s="79" t="str">
        <f>IFERROR(IF(VLOOKUP($A221,'Annex 2 EHV charges'!$D:$O,10,FALSE)=0,"",VLOOKUP($A221,'Annex 2 EHV charges'!$D:$O,10,FALSE)),"")</f>
        <v/>
      </c>
      <c r="G221" s="80" t="str">
        <f>IFERROR(IF(VLOOKUP($A221,'Annex 2 EHV charges'!$D:$O,11,FALSE)=0,"",VLOOKUP($A221,'Annex 2 EHV charges'!$D:$O,11,FALSE)),"")</f>
        <v/>
      </c>
      <c r="H221" s="80" t="str">
        <f>IFERROR(IF(VLOOKUP($A221,'Annex 2 EHV charges'!$D:$O,12,FALSE)=0,"",VLOOKUP($A221,'Annex 2 EHV charges'!$D:$O,12,FALSE)),"")</f>
        <v/>
      </c>
    </row>
    <row r="222" spans="1:8" x14ac:dyDescent="0.2">
      <c r="A222" s="77" t="str">
        <f t="array" ref="A222">IFERROR(INDEX('Annex 2 EHV charges'!$D$11:$D$11, MATCH(0, IF(ISBLANK('Annex 2 EHV charges'!$D$11:$D$11),1, COUNTIF(A$4:$A221, 'Annex 2 EHV charges'!$D$11:$D$11)), 0)),"")</f>
        <v/>
      </c>
      <c r="B222" s="76" t="str">
        <f>IF($A222="","",VLOOKUP($A222,'Annex 2 EHV charges'!$D:$O,2,0))</f>
        <v/>
      </c>
      <c r="C222" s="77" t="str">
        <f>IF($A222="","",VLOOKUP($A222,'Annex 2 EHV charges'!$D:$O,3,0))</f>
        <v/>
      </c>
      <c r="D222" s="76" t="str">
        <f>IF($A222="","",VLOOKUP($A222,'Annex 2 EHV charges'!$D:$O,4,0))</f>
        <v/>
      </c>
      <c r="E222" s="78" t="str">
        <f>IFERROR(IF(VLOOKUP($A222,'Annex 2 EHV charges'!$D:$O,9,FALSE)=0,"",VLOOKUP($A222,'Annex 2 EHV charges'!$D:$O,9,FALSE)),"")</f>
        <v/>
      </c>
      <c r="F222" s="79" t="str">
        <f>IFERROR(IF(VLOOKUP($A222,'Annex 2 EHV charges'!$D:$O,10,FALSE)=0,"",VLOOKUP($A222,'Annex 2 EHV charges'!$D:$O,10,FALSE)),"")</f>
        <v/>
      </c>
      <c r="G222" s="80" t="str">
        <f>IFERROR(IF(VLOOKUP($A222,'Annex 2 EHV charges'!$D:$O,11,FALSE)=0,"",VLOOKUP($A222,'Annex 2 EHV charges'!$D:$O,11,FALSE)),"")</f>
        <v/>
      </c>
      <c r="H222" s="80" t="str">
        <f>IFERROR(IF(VLOOKUP($A222,'Annex 2 EHV charges'!$D:$O,12,FALSE)=0,"",VLOOKUP($A222,'Annex 2 EHV charges'!$D:$O,12,FALSE)),"")</f>
        <v/>
      </c>
    </row>
    <row r="223" spans="1:8" x14ac:dyDescent="0.2">
      <c r="A223" s="77" t="str">
        <f t="array" ref="A223">IFERROR(INDEX('Annex 2 EHV charges'!$D$11:$D$11, MATCH(0, IF(ISBLANK('Annex 2 EHV charges'!$D$11:$D$11),1, COUNTIF(A$4:$A222, 'Annex 2 EHV charges'!$D$11:$D$11)), 0)),"")</f>
        <v/>
      </c>
      <c r="B223" s="76" t="str">
        <f>IF($A223="","",VLOOKUP($A223,'Annex 2 EHV charges'!$D:$O,2,0))</f>
        <v/>
      </c>
      <c r="C223" s="77" t="str">
        <f>IF($A223="","",VLOOKUP($A223,'Annex 2 EHV charges'!$D:$O,3,0))</f>
        <v/>
      </c>
      <c r="D223" s="76" t="str">
        <f>IF($A223="","",VLOOKUP($A223,'Annex 2 EHV charges'!$D:$O,4,0))</f>
        <v/>
      </c>
      <c r="E223" s="78" t="str">
        <f>IFERROR(IF(VLOOKUP($A223,'Annex 2 EHV charges'!$D:$O,9,FALSE)=0,"",VLOOKUP($A223,'Annex 2 EHV charges'!$D:$O,9,FALSE)),"")</f>
        <v/>
      </c>
      <c r="F223" s="79" t="str">
        <f>IFERROR(IF(VLOOKUP($A223,'Annex 2 EHV charges'!$D:$O,10,FALSE)=0,"",VLOOKUP($A223,'Annex 2 EHV charges'!$D:$O,10,FALSE)),"")</f>
        <v/>
      </c>
      <c r="G223" s="80" t="str">
        <f>IFERROR(IF(VLOOKUP($A223,'Annex 2 EHV charges'!$D:$O,11,FALSE)=0,"",VLOOKUP($A223,'Annex 2 EHV charges'!$D:$O,11,FALSE)),"")</f>
        <v/>
      </c>
      <c r="H223" s="80" t="str">
        <f>IFERROR(IF(VLOOKUP($A223,'Annex 2 EHV charges'!$D:$O,12,FALSE)=0,"",VLOOKUP($A223,'Annex 2 EHV charges'!$D:$O,12,FALSE)),"")</f>
        <v/>
      </c>
    </row>
    <row r="224" spans="1:8" x14ac:dyDescent="0.2">
      <c r="A224" s="77" t="str">
        <f t="array" ref="A224">IFERROR(INDEX('Annex 2 EHV charges'!$D$11:$D$11, MATCH(0, IF(ISBLANK('Annex 2 EHV charges'!$D$11:$D$11),1, COUNTIF(A$4:$A223, 'Annex 2 EHV charges'!$D$11:$D$11)), 0)),"")</f>
        <v/>
      </c>
      <c r="B224" s="76" t="str">
        <f>IF($A224="","",VLOOKUP($A224,'Annex 2 EHV charges'!$D:$O,2,0))</f>
        <v/>
      </c>
      <c r="C224" s="77" t="str">
        <f>IF($A224="","",VLOOKUP($A224,'Annex 2 EHV charges'!$D:$O,3,0))</f>
        <v/>
      </c>
      <c r="D224" s="76" t="str">
        <f>IF($A224="","",VLOOKUP($A224,'Annex 2 EHV charges'!$D:$O,4,0))</f>
        <v/>
      </c>
      <c r="E224" s="78" t="str">
        <f>IFERROR(IF(VLOOKUP($A224,'Annex 2 EHV charges'!$D:$O,9,FALSE)=0,"",VLOOKUP($A224,'Annex 2 EHV charges'!$D:$O,9,FALSE)),"")</f>
        <v/>
      </c>
      <c r="F224" s="79" t="str">
        <f>IFERROR(IF(VLOOKUP($A224,'Annex 2 EHV charges'!$D:$O,10,FALSE)=0,"",VLOOKUP($A224,'Annex 2 EHV charges'!$D:$O,10,FALSE)),"")</f>
        <v/>
      </c>
      <c r="G224" s="80" t="str">
        <f>IFERROR(IF(VLOOKUP($A224,'Annex 2 EHV charges'!$D:$O,11,FALSE)=0,"",VLOOKUP($A224,'Annex 2 EHV charges'!$D:$O,11,FALSE)),"")</f>
        <v/>
      </c>
      <c r="H224" s="80" t="str">
        <f>IFERROR(IF(VLOOKUP($A224,'Annex 2 EHV charges'!$D:$O,12,FALSE)=0,"",VLOOKUP($A224,'Annex 2 EHV charges'!$D:$O,12,FALSE)),"")</f>
        <v/>
      </c>
    </row>
    <row r="225" spans="1:8" x14ac:dyDescent="0.2">
      <c r="A225" s="77" t="str">
        <f t="array" ref="A225">IFERROR(INDEX('Annex 2 EHV charges'!$D$11:$D$11, MATCH(0, IF(ISBLANK('Annex 2 EHV charges'!$D$11:$D$11),1, COUNTIF(A$4:$A224, 'Annex 2 EHV charges'!$D$11:$D$11)), 0)),"")</f>
        <v/>
      </c>
      <c r="B225" s="76" t="str">
        <f>IF($A225="","",VLOOKUP($A225,'Annex 2 EHV charges'!$D:$O,2,0))</f>
        <v/>
      </c>
      <c r="C225" s="77" t="str">
        <f>IF($A225="","",VLOOKUP($A225,'Annex 2 EHV charges'!$D:$O,3,0))</f>
        <v/>
      </c>
      <c r="D225" s="76" t="str">
        <f>IF($A225="","",VLOOKUP($A225,'Annex 2 EHV charges'!$D:$O,4,0))</f>
        <v/>
      </c>
      <c r="E225" s="78" t="str">
        <f>IFERROR(IF(VLOOKUP($A225,'Annex 2 EHV charges'!$D:$O,9,FALSE)=0,"",VLOOKUP($A225,'Annex 2 EHV charges'!$D:$O,9,FALSE)),"")</f>
        <v/>
      </c>
      <c r="F225" s="79" t="str">
        <f>IFERROR(IF(VLOOKUP($A225,'Annex 2 EHV charges'!$D:$O,10,FALSE)=0,"",VLOOKUP($A225,'Annex 2 EHV charges'!$D:$O,10,FALSE)),"")</f>
        <v/>
      </c>
      <c r="G225" s="80" t="str">
        <f>IFERROR(IF(VLOOKUP($A225,'Annex 2 EHV charges'!$D:$O,11,FALSE)=0,"",VLOOKUP($A225,'Annex 2 EHV charges'!$D:$O,11,FALSE)),"")</f>
        <v/>
      </c>
      <c r="H225" s="80" t="str">
        <f>IFERROR(IF(VLOOKUP($A225,'Annex 2 EHV charges'!$D:$O,12,FALSE)=0,"",VLOOKUP($A225,'Annex 2 EHV charges'!$D:$O,12,FALSE)),"")</f>
        <v/>
      </c>
    </row>
    <row r="226" spans="1:8" x14ac:dyDescent="0.2">
      <c r="A226" s="77" t="str">
        <f t="array" ref="A226">IFERROR(INDEX('Annex 2 EHV charges'!$D$11:$D$11, MATCH(0, IF(ISBLANK('Annex 2 EHV charges'!$D$11:$D$11),1, COUNTIF(A$4:$A225, 'Annex 2 EHV charges'!$D$11:$D$11)), 0)),"")</f>
        <v/>
      </c>
      <c r="B226" s="76" t="str">
        <f>IF($A226="","",VLOOKUP($A226,'Annex 2 EHV charges'!$D:$O,2,0))</f>
        <v/>
      </c>
      <c r="C226" s="77" t="str">
        <f>IF($A226="","",VLOOKUP($A226,'Annex 2 EHV charges'!$D:$O,3,0))</f>
        <v/>
      </c>
      <c r="D226" s="76" t="str">
        <f>IF($A226="","",VLOOKUP($A226,'Annex 2 EHV charges'!$D:$O,4,0))</f>
        <v/>
      </c>
      <c r="E226" s="78" t="str">
        <f>IFERROR(IF(VLOOKUP($A226,'Annex 2 EHV charges'!$D:$O,9,FALSE)=0,"",VLOOKUP($A226,'Annex 2 EHV charges'!$D:$O,9,FALSE)),"")</f>
        <v/>
      </c>
      <c r="F226" s="79" t="str">
        <f>IFERROR(IF(VLOOKUP($A226,'Annex 2 EHV charges'!$D:$O,10,FALSE)=0,"",VLOOKUP($A226,'Annex 2 EHV charges'!$D:$O,10,FALSE)),"")</f>
        <v/>
      </c>
      <c r="G226" s="80" t="str">
        <f>IFERROR(IF(VLOOKUP($A226,'Annex 2 EHV charges'!$D:$O,11,FALSE)=0,"",VLOOKUP($A226,'Annex 2 EHV charges'!$D:$O,11,FALSE)),"")</f>
        <v/>
      </c>
      <c r="H226" s="80" t="str">
        <f>IFERROR(IF(VLOOKUP($A226,'Annex 2 EHV charges'!$D:$O,12,FALSE)=0,"",VLOOKUP($A226,'Annex 2 EHV charges'!$D:$O,12,FALSE)),"")</f>
        <v/>
      </c>
    </row>
    <row r="227" spans="1:8" x14ac:dyDescent="0.2">
      <c r="A227" s="77" t="str">
        <f t="array" ref="A227">IFERROR(INDEX('Annex 2 EHV charges'!$D$11:$D$11, MATCH(0, IF(ISBLANK('Annex 2 EHV charges'!$D$11:$D$11),1, COUNTIF(A$4:$A226, 'Annex 2 EHV charges'!$D$11:$D$11)), 0)),"")</f>
        <v/>
      </c>
      <c r="B227" s="76" t="str">
        <f>IF($A227="","",VLOOKUP($A227,'Annex 2 EHV charges'!$D:$O,2,0))</f>
        <v/>
      </c>
      <c r="C227" s="77" t="str">
        <f>IF($A227="","",VLOOKUP($A227,'Annex 2 EHV charges'!$D:$O,3,0))</f>
        <v/>
      </c>
      <c r="D227" s="76" t="str">
        <f>IF($A227="","",VLOOKUP($A227,'Annex 2 EHV charges'!$D:$O,4,0))</f>
        <v/>
      </c>
      <c r="E227" s="78" t="str">
        <f>IFERROR(IF(VLOOKUP($A227,'Annex 2 EHV charges'!$D:$O,9,FALSE)=0,"",VLOOKUP($A227,'Annex 2 EHV charges'!$D:$O,9,FALSE)),"")</f>
        <v/>
      </c>
      <c r="F227" s="79" t="str">
        <f>IFERROR(IF(VLOOKUP($A227,'Annex 2 EHV charges'!$D:$O,10,FALSE)=0,"",VLOOKUP($A227,'Annex 2 EHV charges'!$D:$O,10,FALSE)),"")</f>
        <v/>
      </c>
      <c r="G227" s="80" t="str">
        <f>IFERROR(IF(VLOOKUP($A227,'Annex 2 EHV charges'!$D:$O,11,FALSE)=0,"",VLOOKUP($A227,'Annex 2 EHV charges'!$D:$O,11,FALSE)),"")</f>
        <v/>
      </c>
      <c r="H227" s="80" t="str">
        <f>IFERROR(IF(VLOOKUP($A227,'Annex 2 EHV charges'!$D:$O,12,FALSE)=0,"",VLOOKUP($A227,'Annex 2 EHV charges'!$D:$O,12,FALSE)),"")</f>
        <v/>
      </c>
    </row>
    <row r="228" spans="1:8" x14ac:dyDescent="0.2">
      <c r="A228" s="77" t="str">
        <f t="array" ref="A228">IFERROR(INDEX('Annex 2 EHV charges'!$D$11:$D$11, MATCH(0, IF(ISBLANK('Annex 2 EHV charges'!$D$11:$D$11),1, COUNTIF(A$4:$A227, 'Annex 2 EHV charges'!$D$11:$D$11)), 0)),"")</f>
        <v/>
      </c>
      <c r="B228" s="76" t="str">
        <f>IF($A228="","",VLOOKUP($A228,'Annex 2 EHV charges'!$D:$O,2,0))</f>
        <v/>
      </c>
      <c r="C228" s="77" t="str">
        <f>IF($A228="","",VLOOKUP($A228,'Annex 2 EHV charges'!$D:$O,3,0))</f>
        <v/>
      </c>
      <c r="D228" s="76" t="str">
        <f>IF($A228="","",VLOOKUP($A228,'Annex 2 EHV charges'!$D:$O,4,0))</f>
        <v/>
      </c>
      <c r="E228" s="78" t="str">
        <f>IFERROR(IF(VLOOKUP($A228,'Annex 2 EHV charges'!$D:$O,9,FALSE)=0,"",VLOOKUP($A228,'Annex 2 EHV charges'!$D:$O,9,FALSE)),"")</f>
        <v/>
      </c>
      <c r="F228" s="79" t="str">
        <f>IFERROR(IF(VLOOKUP($A228,'Annex 2 EHV charges'!$D:$O,10,FALSE)=0,"",VLOOKUP($A228,'Annex 2 EHV charges'!$D:$O,10,FALSE)),"")</f>
        <v/>
      </c>
      <c r="G228" s="80" t="str">
        <f>IFERROR(IF(VLOOKUP($A228,'Annex 2 EHV charges'!$D:$O,11,FALSE)=0,"",VLOOKUP($A228,'Annex 2 EHV charges'!$D:$O,11,FALSE)),"")</f>
        <v/>
      </c>
      <c r="H228" s="80" t="str">
        <f>IFERROR(IF(VLOOKUP($A228,'Annex 2 EHV charges'!$D:$O,12,FALSE)=0,"",VLOOKUP($A228,'Annex 2 EHV charges'!$D:$O,12,FALSE)),"")</f>
        <v/>
      </c>
    </row>
    <row r="229" spans="1:8" x14ac:dyDescent="0.2">
      <c r="A229" s="77" t="str">
        <f t="array" ref="A229">IFERROR(INDEX('Annex 2 EHV charges'!$D$11:$D$11, MATCH(0, IF(ISBLANK('Annex 2 EHV charges'!$D$11:$D$11),1, COUNTIF(A$4:$A228, 'Annex 2 EHV charges'!$D$11:$D$11)), 0)),"")</f>
        <v/>
      </c>
      <c r="B229" s="76" t="str">
        <f>IF($A229="","",VLOOKUP($A229,'Annex 2 EHV charges'!$D:$O,2,0))</f>
        <v/>
      </c>
      <c r="C229" s="77" t="str">
        <f>IF($A229="","",VLOOKUP($A229,'Annex 2 EHV charges'!$D:$O,3,0))</f>
        <v/>
      </c>
      <c r="D229" s="76" t="str">
        <f>IF($A229="","",VLOOKUP($A229,'Annex 2 EHV charges'!$D:$O,4,0))</f>
        <v/>
      </c>
      <c r="E229" s="78" t="str">
        <f>IFERROR(IF(VLOOKUP($A229,'Annex 2 EHV charges'!$D:$O,9,FALSE)=0,"",VLOOKUP($A229,'Annex 2 EHV charges'!$D:$O,9,FALSE)),"")</f>
        <v/>
      </c>
      <c r="F229" s="79" t="str">
        <f>IFERROR(IF(VLOOKUP($A229,'Annex 2 EHV charges'!$D:$O,10,FALSE)=0,"",VLOOKUP($A229,'Annex 2 EHV charges'!$D:$O,10,FALSE)),"")</f>
        <v/>
      </c>
      <c r="G229" s="80" t="str">
        <f>IFERROR(IF(VLOOKUP($A229,'Annex 2 EHV charges'!$D:$O,11,FALSE)=0,"",VLOOKUP($A229,'Annex 2 EHV charges'!$D:$O,11,FALSE)),"")</f>
        <v/>
      </c>
      <c r="H229" s="80" t="str">
        <f>IFERROR(IF(VLOOKUP($A229,'Annex 2 EHV charges'!$D:$O,12,FALSE)=0,"",VLOOKUP($A229,'Annex 2 EHV charges'!$D:$O,12,FALSE)),"")</f>
        <v/>
      </c>
    </row>
    <row r="230" spans="1:8" x14ac:dyDescent="0.2">
      <c r="A230" s="77" t="str">
        <f t="array" ref="A230">IFERROR(INDEX('Annex 2 EHV charges'!$D$11:$D$11, MATCH(0, IF(ISBLANK('Annex 2 EHV charges'!$D$11:$D$11),1, COUNTIF(A$4:$A229, 'Annex 2 EHV charges'!$D$11:$D$11)), 0)),"")</f>
        <v/>
      </c>
      <c r="B230" s="76" t="str">
        <f>IF($A230="","",VLOOKUP($A230,'Annex 2 EHV charges'!$D:$O,2,0))</f>
        <v/>
      </c>
      <c r="C230" s="77" t="str">
        <f>IF($A230="","",VLOOKUP($A230,'Annex 2 EHV charges'!$D:$O,3,0))</f>
        <v/>
      </c>
      <c r="D230" s="76" t="str">
        <f>IF($A230="","",VLOOKUP($A230,'Annex 2 EHV charges'!$D:$O,4,0))</f>
        <v/>
      </c>
      <c r="E230" s="78" t="str">
        <f>IFERROR(IF(VLOOKUP($A230,'Annex 2 EHV charges'!$D:$O,9,FALSE)=0,"",VLOOKUP($A230,'Annex 2 EHV charges'!$D:$O,9,FALSE)),"")</f>
        <v/>
      </c>
      <c r="F230" s="79" t="str">
        <f>IFERROR(IF(VLOOKUP($A230,'Annex 2 EHV charges'!$D:$O,10,FALSE)=0,"",VLOOKUP($A230,'Annex 2 EHV charges'!$D:$O,10,FALSE)),"")</f>
        <v/>
      </c>
      <c r="G230" s="80" t="str">
        <f>IFERROR(IF(VLOOKUP($A230,'Annex 2 EHV charges'!$D:$O,11,FALSE)=0,"",VLOOKUP($A230,'Annex 2 EHV charges'!$D:$O,11,FALSE)),"")</f>
        <v/>
      </c>
      <c r="H230" s="80" t="str">
        <f>IFERROR(IF(VLOOKUP($A230,'Annex 2 EHV charges'!$D:$O,12,FALSE)=0,"",VLOOKUP($A230,'Annex 2 EHV charges'!$D:$O,12,FALSE)),"")</f>
        <v/>
      </c>
    </row>
    <row r="231" spans="1:8" x14ac:dyDescent="0.2">
      <c r="A231" s="77" t="str">
        <f t="array" ref="A231">IFERROR(INDEX('Annex 2 EHV charges'!$D$11:$D$11, MATCH(0, IF(ISBLANK('Annex 2 EHV charges'!$D$11:$D$11),1, COUNTIF(A$4:$A230, 'Annex 2 EHV charges'!$D$11:$D$11)), 0)),"")</f>
        <v/>
      </c>
      <c r="B231" s="76" t="str">
        <f>IF($A231="","",VLOOKUP($A231,'Annex 2 EHV charges'!$D:$O,2,0))</f>
        <v/>
      </c>
      <c r="C231" s="77" t="str">
        <f>IF($A231="","",VLOOKUP($A231,'Annex 2 EHV charges'!$D:$O,3,0))</f>
        <v/>
      </c>
      <c r="D231" s="76" t="str">
        <f>IF($A231="","",VLOOKUP($A231,'Annex 2 EHV charges'!$D:$O,4,0))</f>
        <v/>
      </c>
      <c r="E231" s="78" t="str">
        <f>IFERROR(IF(VLOOKUP($A231,'Annex 2 EHV charges'!$D:$O,9,FALSE)=0,"",VLOOKUP($A231,'Annex 2 EHV charges'!$D:$O,9,FALSE)),"")</f>
        <v/>
      </c>
      <c r="F231" s="79" t="str">
        <f>IFERROR(IF(VLOOKUP($A231,'Annex 2 EHV charges'!$D:$O,10,FALSE)=0,"",VLOOKUP($A231,'Annex 2 EHV charges'!$D:$O,10,FALSE)),"")</f>
        <v/>
      </c>
      <c r="G231" s="80" t="str">
        <f>IFERROR(IF(VLOOKUP($A231,'Annex 2 EHV charges'!$D:$O,11,FALSE)=0,"",VLOOKUP($A231,'Annex 2 EHV charges'!$D:$O,11,FALSE)),"")</f>
        <v/>
      </c>
      <c r="H231" s="80" t="str">
        <f>IFERROR(IF(VLOOKUP($A231,'Annex 2 EHV charges'!$D:$O,12,FALSE)=0,"",VLOOKUP($A231,'Annex 2 EHV charges'!$D:$O,12,FALSE)),"")</f>
        <v/>
      </c>
    </row>
    <row r="232" spans="1:8" x14ac:dyDescent="0.2">
      <c r="A232" s="77" t="str">
        <f t="array" ref="A232">IFERROR(INDEX('Annex 2 EHV charges'!$D$11:$D$11, MATCH(0, IF(ISBLANK('Annex 2 EHV charges'!$D$11:$D$11),1, COUNTIF(A$4:$A231, 'Annex 2 EHV charges'!$D$11:$D$11)), 0)),"")</f>
        <v/>
      </c>
      <c r="B232" s="76" t="str">
        <f>IF($A232="","",VLOOKUP($A232,'Annex 2 EHV charges'!$D:$O,2,0))</f>
        <v/>
      </c>
      <c r="C232" s="77" t="str">
        <f>IF($A232="","",VLOOKUP($A232,'Annex 2 EHV charges'!$D:$O,3,0))</f>
        <v/>
      </c>
      <c r="D232" s="76" t="str">
        <f>IF($A232="","",VLOOKUP($A232,'Annex 2 EHV charges'!$D:$O,4,0))</f>
        <v/>
      </c>
      <c r="E232" s="78" t="str">
        <f>IFERROR(IF(VLOOKUP($A232,'Annex 2 EHV charges'!$D:$O,9,FALSE)=0,"",VLOOKUP($A232,'Annex 2 EHV charges'!$D:$O,9,FALSE)),"")</f>
        <v/>
      </c>
      <c r="F232" s="79" t="str">
        <f>IFERROR(IF(VLOOKUP($A232,'Annex 2 EHV charges'!$D:$O,10,FALSE)=0,"",VLOOKUP($A232,'Annex 2 EHV charges'!$D:$O,10,FALSE)),"")</f>
        <v/>
      </c>
      <c r="G232" s="80" t="str">
        <f>IFERROR(IF(VLOOKUP($A232,'Annex 2 EHV charges'!$D:$O,11,FALSE)=0,"",VLOOKUP($A232,'Annex 2 EHV charges'!$D:$O,11,FALSE)),"")</f>
        <v/>
      </c>
      <c r="H232" s="80" t="str">
        <f>IFERROR(IF(VLOOKUP($A232,'Annex 2 EHV charges'!$D:$O,12,FALSE)=0,"",VLOOKUP($A232,'Annex 2 EHV charges'!$D:$O,12,FALSE)),"")</f>
        <v/>
      </c>
    </row>
    <row r="233" spans="1:8" x14ac:dyDescent="0.2">
      <c r="A233" s="77" t="str">
        <f t="array" ref="A233">IFERROR(INDEX('Annex 2 EHV charges'!$D$11:$D$11, MATCH(0, IF(ISBLANK('Annex 2 EHV charges'!$D$11:$D$11),1, COUNTIF(A$4:$A232, 'Annex 2 EHV charges'!$D$11:$D$11)), 0)),"")</f>
        <v/>
      </c>
      <c r="B233" s="76" t="str">
        <f>IF($A233="","",VLOOKUP($A233,'Annex 2 EHV charges'!$D:$O,2,0))</f>
        <v/>
      </c>
      <c r="C233" s="77" t="str">
        <f>IF($A233="","",VLOOKUP($A233,'Annex 2 EHV charges'!$D:$O,3,0))</f>
        <v/>
      </c>
      <c r="D233" s="76" t="str">
        <f>IF($A233="","",VLOOKUP($A233,'Annex 2 EHV charges'!$D:$O,4,0))</f>
        <v/>
      </c>
      <c r="E233" s="78" t="str">
        <f>IFERROR(IF(VLOOKUP($A233,'Annex 2 EHV charges'!$D:$O,9,FALSE)=0,"",VLOOKUP($A233,'Annex 2 EHV charges'!$D:$O,9,FALSE)),"")</f>
        <v/>
      </c>
      <c r="F233" s="79" t="str">
        <f>IFERROR(IF(VLOOKUP($A233,'Annex 2 EHV charges'!$D:$O,10,FALSE)=0,"",VLOOKUP($A233,'Annex 2 EHV charges'!$D:$O,10,FALSE)),"")</f>
        <v/>
      </c>
      <c r="G233" s="80" t="str">
        <f>IFERROR(IF(VLOOKUP($A233,'Annex 2 EHV charges'!$D:$O,11,FALSE)=0,"",VLOOKUP($A233,'Annex 2 EHV charges'!$D:$O,11,FALSE)),"")</f>
        <v/>
      </c>
      <c r="H233" s="80" t="str">
        <f>IFERROR(IF(VLOOKUP($A233,'Annex 2 EHV charges'!$D:$O,12,FALSE)=0,"",VLOOKUP($A233,'Annex 2 EHV charges'!$D:$O,12,FALSE)),"")</f>
        <v/>
      </c>
    </row>
    <row r="234" spans="1:8" x14ac:dyDescent="0.2">
      <c r="A234" s="77" t="str">
        <f t="array" ref="A234">IFERROR(INDEX('Annex 2 EHV charges'!$D$11:$D$11, MATCH(0, IF(ISBLANK('Annex 2 EHV charges'!$D$11:$D$11),1, COUNTIF(A$4:$A233, 'Annex 2 EHV charges'!$D$11:$D$11)), 0)),"")</f>
        <v/>
      </c>
      <c r="B234" s="76" t="str">
        <f>IF($A234="","",VLOOKUP($A234,'Annex 2 EHV charges'!$D:$O,2,0))</f>
        <v/>
      </c>
      <c r="C234" s="77" t="str">
        <f>IF($A234="","",VLOOKUP($A234,'Annex 2 EHV charges'!$D:$O,3,0))</f>
        <v/>
      </c>
      <c r="D234" s="76" t="str">
        <f>IF($A234="","",VLOOKUP($A234,'Annex 2 EHV charges'!$D:$O,4,0))</f>
        <v/>
      </c>
      <c r="E234" s="78" t="str">
        <f>IFERROR(IF(VLOOKUP($A234,'Annex 2 EHV charges'!$D:$O,9,FALSE)=0,"",VLOOKUP($A234,'Annex 2 EHV charges'!$D:$O,9,FALSE)),"")</f>
        <v/>
      </c>
      <c r="F234" s="79" t="str">
        <f>IFERROR(IF(VLOOKUP($A234,'Annex 2 EHV charges'!$D:$O,10,FALSE)=0,"",VLOOKUP($A234,'Annex 2 EHV charges'!$D:$O,10,FALSE)),"")</f>
        <v/>
      </c>
      <c r="G234" s="80" t="str">
        <f>IFERROR(IF(VLOOKUP($A234,'Annex 2 EHV charges'!$D:$O,11,FALSE)=0,"",VLOOKUP($A234,'Annex 2 EHV charges'!$D:$O,11,FALSE)),"")</f>
        <v/>
      </c>
      <c r="H234" s="80" t="str">
        <f>IFERROR(IF(VLOOKUP($A234,'Annex 2 EHV charges'!$D:$O,12,FALSE)=0,"",VLOOKUP($A234,'Annex 2 EHV charges'!$D:$O,12,FALSE)),"")</f>
        <v/>
      </c>
    </row>
    <row r="235" spans="1:8" x14ac:dyDescent="0.2">
      <c r="A235" s="77" t="str">
        <f t="array" ref="A235">IFERROR(INDEX('Annex 2 EHV charges'!$D$11:$D$11, MATCH(0, IF(ISBLANK('Annex 2 EHV charges'!$D$11:$D$11),1, COUNTIF(A$4:$A234, 'Annex 2 EHV charges'!$D$11:$D$11)), 0)),"")</f>
        <v/>
      </c>
      <c r="B235" s="76" t="str">
        <f>IF($A235="","",VLOOKUP($A235,'Annex 2 EHV charges'!$D:$O,2,0))</f>
        <v/>
      </c>
      <c r="C235" s="77" t="str">
        <f>IF($A235="","",VLOOKUP($A235,'Annex 2 EHV charges'!$D:$O,3,0))</f>
        <v/>
      </c>
      <c r="D235" s="76" t="str">
        <f>IF($A235="","",VLOOKUP($A235,'Annex 2 EHV charges'!$D:$O,4,0))</f>
        <v/>
      </c>
      <c r="E235" s="78" t="str">
        <f>IFERROR(IF(VLOOKUP($A235,'Annex 2 EHV charges'!$D:$O,9,FALSE)=0,"",VLOOKUP($A235,'Annex 2 EHV charges'!$D:$O,9,FALSE)),"")</f>
        <v/>
      </c>
      <c r="F235" s="79" t="str">
        <f>IFERROR(IF(VLOOKUP($A235,'Annex 2 EHV charges'!$D:$O,10,FALSE)=0,"",VLOOKUP($A235,'Annex 2 EHV charges'!$D:$O,10,FALSE)),"")</f>
        <v/>
      </c>
      <c r="G235" s="80" t="str">
        <f>IFERROR(IF(VLOOKUP($A235,'Annex 2 EHV charges'!$D:$O,11,FALSE)=0,"",VLOOKUP($A235,'Annex 2 EHV charges'!$D:$O,11,FALSE)),"")</f>
        <v/>
      </c>
      <c r="H235" s="80" t="str">
        <f>IFERROR(IF(VLOOKUP($A235,'Annex 2 EHV charges'!$D:$O,12,FALSE)=0,"",VLOOKUP($A235,'Annex 2 EHV charges'!$D:$O,12,FALSE)),"")</f>
        <v/>
      </c>
    </row>
    <row r="236" spans="1:8" x14ac:dyDescent="0.2">
      <c r="A236" s="77" t="str">
        <f t="array" ref="A236">IFERROR(INDEX('Annex 2 EHV charges'!$D$11:$D$11, MATCH(0, IF(ISBLANK('Annex 2 EHV charges'!$D$11:$D$11),1, COUNTIF(A$4:$A235, 'Annex 2 EHV charges'!$D$11:$D$11)), 0)),"")</f>
        <v/>
      </c>
      <c r="B236" s="76" t="str">
        <f>IF($A236="","",VLOOKUP($A236,'Annex 2 EHV charges'!$D:$O,2,0))</f>
        <v/>
      </c>
      <c r="C236" s="77" t="str">
        <f>IF($A236="","",VLOOKUP($A236,'Annex 2 EHV charges'!$D:$O,3,0))</f>
        <v/>
      </c>
      <c r="D236" s="76" t="str">
        <f>IF($A236="","",VLOOKUP($A236,'Annex 2 EHV charges'!$D:$O,4,0))</f>
        <v/>
      </c>
      <c r="E236" s="78" t="str">
        <f>IFERROR(IF(VLOOKUP($A236,'Annex 2 EHV charges'!$D:$O,9,FALSE)=0,"",VLOOKUP($A236,'Annex 2 EHV charges'!$D:$O,9,FALSE)),"")</f>
        <v/>
      </c>
      <c r="F236" s="79" t="str">
        <f>IFERROR(IF(VLOOKUP($A236,'Annex 2 EHV charges'!$D:$O,10,FALSE)=0,"",VLOOKUP($A236,'Annex 2 EHV charges'!$D:$O,10,FALSE)),"")</f>
        <v/>
      </c>
      <c r="G236" s="80" t="str">
        <f>IFERROR(IF(VLOOKUP($A236,'Annex 2 EHV charges'!$D:$O,11,FALSE)=0,"",VLOOKUP($A236,'Annex 2 EHV charges'!$D:$O,11,FALSE)),"")</f>
        <v/>
      </c>
      <c r="H236" s="80" t="str">
        <f>IFERROR(IF(VLOOKUP($A236,'Annex 2 EHV charges'!$D:$O,12,FALSE)=0,"",VLOOKUP($A236,'Annex 2 EHV charges'!$D:$O,12,FALSE)),"")</f>
        <v/>
      </c>
    </row>
    <row r="237" spans="1:8" x14ac:dyDescent="0.2">
      <c r="A237" s="77" t="str">
        <f t="array" ref="A237">IFERROR(INDEX('Annex 2 EHV charges'!$D$11:$D$11, MATCH(0, IF(ISBLANK('Annex 2 EHV charges'!$D$11:$D$11),1, COUNTIF(A$4:$A236, 'Annex 2 EHV charges'!$D$11:$D$11)), 0)),"")</f>
        <v/>
      </c>
      <c r="B237" s="76" t="str">
        <f>IF($A237="","",VLOOKUP($A237,'Annex 2 EHV charges'!$D:$O,2,0))</f>
        <v/>
      </c>
      <c r="C237" s="77" t="str">
        <f>IF($A237="","",VLOOKUP($A237,'Annex 2 EHV charges'!$D:$O,3,0))</f>
        <v/>
      </c>
      <c r="D237" s="76" t="str">
        <f>IF($A237="","",VLOOKUP($A237,'Annex 2 EHV charges'!$D:$O,4,0))</f>
        <v/>
      </c>
      <c r="E237" s="78" t="str">
        <f>IFERROR(IF(VLOOKUP($A237,'Annex 2 EHV charges'!$D:$O,9,FALSE)=0,"",VLOOKUP($A237,'Annex 2 EHV charges'!$D:$O,9,FALSE)),"")</f>
        <v/>
      </c>
      <c r="F237" s="79" t="str">
        <f>IFERROR(IF(VLOOKUP($A237,'Annex 2 EHV charges'!$D:$O,10,FALSE)=0,"",VLOOKUP($A237,'Annex 2 EHV charges'!$D:$O,10,FALSE)),"")</f>
        <v/>
      </c>
      <c r="G237" s="80" t="str">
        <f>IFERROR(IF(VLOOKUP($A237,'Annex 2 EHV charges'!$D:$O,11,FALSE)=0,"",VLOOKUP($A237,'Annex 2 EHV charges'!$D:$O,11,FALSE)),"")</f>
        <v/>
      </c>
      <c r="H237" s="80" t="str">
        <f>IFERROR(IF(VLOOKUP($A237,'Annex 2 EHV charges'!$D:$O,12,FALSE)=0,"",VLOOKUP($A237,'Annex 2 EHV charges'!$D:$O,12,FALSE)),"")</f>
        <v/>
      </c>
    </row>
    <row r="238" spans="1:8" x14ac:dyDescent="0.2">
      <c r="A238" s="77" t="str">
        <f t="array" ref="A238">IFERROR(INDEX('Annex 2 EHV charges'!$D$11:$D$11, MATCH(0, IF(ISBLANK('Annex 2 EHV charges'!$D$11:$D$11),1, COUNTIF(A$4:$A237, 'Annex 2 EHV charges'!$D$11:$D$11)), 0)),"")</f>
        <v/>
      </c>
      <c r="B238" s="76" t="str">
        <f>IF($A238="","",VLOOKUP($A238,'Annex 2 EHV charges'!$D:$O,2,0))</f>
        <v/>
      </c>
      <c r="C238" s="77" t="str">
        <f>IF($A238="","",VLOOKUP($A238,'Annex 2 EHV charges'!$D:$O,3,0))</f>
        <v/>
      </c>
      <c r="D238" s="76" t="str">
        <f>IF($A238="","",VLOOKUP($A238,'Annex 2 EHV charges'!$D:$O,4,0))</f>
        <v/>
      </c>
      <c r="E238" s="78" t="str">
        <f>IFERROR(IF(VLOOKUP($A238,'Annex 2 EHV charges'!$D:$O,9,FALSE)=0,"",VLOOKUP($A238,'Annex 2 EHV charges'!$D:$O,9,FALSE)),"")</f>
        <v/>
      </c>
      <c r="F238" s="79" t="str">
        <f>IFERROR(IF(VLOOKUP($A238,'Annex 2 EHV charges'!$D:$O,10,FALSE)=0,"",VLOOKUP($A238,'Annex 2 EHV charges'!$D:$O,10,FALSE)),"")</f>
        <v/>
      </c>
      <c r="G238" s="80" t="str">
        <f>IFERROR(IF(VLOOKUP($A238,'Annex 2 EHV charges'!$D:$O,11,FALSE)=0,"",VLOOKUP($A238,'Annex 2 EHV charges'!$D:$O,11,FALSE)),"")</f>
        <v/>
      </c>
      <c r="H238" s="80" t="str">
        <f>IFERROR(IF(VLOOKUP($A238,'Annex 2 EHV charges'!$D:$O,12,FALSE)=0,"",VLOOKUP($A238,'Annex 2 EHV charges'!$D:$O,12,FALSE)),"")</f>
        <v/>
      </c>
    </row>
    <row r="239" spans="1:8" x14ac:dyDescent="0.2">
      <c r="A239" s="77" t="str">
        <f t="array" ref="A239">IFERROR(INDEX('Annex 2 EHV charges'!$D$11:$D$11, MATCH(0, IF(ISBLANK('Annex 2 EHV charges'!$D$11:$D$11),1, COUNTIF(A$4:$A238, 'Annex 2 EHV charges'!$D$11:$D$11)), 0)),"")</f>
        <v/>
      </c>
      <c r="B239" s="76" t="str">
        <f>IF($A239="","",VLOOKUP($A239,'Annex 2 EHV charges'!$D:$O,2,0))</f>
        <v/>
      </c>
      <c r="C239" s="77" t="str">
        <f>IF($A239="","",VLOOKUP($A239,'Annex 2 EHV charges'!$D:$O,3,0))</f>
        <v/>
      </c>
      <c r="D239" s="76" t="str">
        <f>IF($A239="","",VLOOKUP($A239,'Annex 2 EHV charges'!$D:$O,4,0))</f>
        <v/>
      </c>
      <c r="E239" s="78" t="str">
        <f>IFERROR(IF(VLOOKUP($A239,'Annex 2 EHV charges'!$D:$O,9,FALSE)=0,"",VLOOKUP($A239,'Annex 2 EHV charges'!$D:$O,9,FALSE)),"")</f>
        <v/>
      </c>
      <c r="F239" s="79" t="str">
        <f>IFERROR(IF(VLOOKUP($A239,'Annex 2 EHV charges'!$D:$O,10,FALSE)=0,"",VLOOKUP($A239,'Annex 2 EHV charges'!$D:$O,10,FALSE)),"")</f>
        <v/>
      </c>
      <c r="G239" s="80" t="str">
        <f>IFERROR(IF(VLOOKUP($A239,'Annex 2 EHV charges'!$D:$O,11,FALSE)=0,"",VLOOKUP($A239,'Annex 2 EHV charges'!$D:$O,11,FALSE)),"")</f>
        <v/>
      </c>
      <c r="H239" s="80" t="str">
        <f>IFERROR(IF(VLOOKUP($A239,'Annex 2 EHV charges'!$D:$O,12,FALSE)=0,"",VLOOKUP($A239,'Annex 2 EHV charges'!$D:$O,12,FALSE)),"")</f>
        <v/>
      </c>
    </row>
    <row r="240" spans="1:8" x14ac:dyDescent="0.2">
      <c r="A240" s="77" t="str">
        <f t="array" ref="A240">IFERROR(INDEX('Annex 2 EHV charges'!$D$11:$D$11, MATCH(0, IF(ISBLANK('Annex 2 EHV charges'!$D$11:$D$11),1, COUNTIF(A$4:$A239, 'Annex 2 EHV charges'!$D$11:$D$11)), 0)),"")</f>
        <v/>
      </c>
      <c r="B240" s="76" t="str">
        <f>IF($A240="","",VLOOKUP($A240,'Annex 2 EHV charges'!$D:$O,2,0))</f>
        <v/>
      </c>
      <c r="C240" s="77" t="str">
        <f>IF($A240="","",VLOOKUP($A240,'Annex 2 EHV charges'!$D:$O,3,0))</f>
        <v/>
      </c>
      <c r="D240" s="76" t="str">
        <f>IF($A240="","",VLOOKUP($A240,'Annex 2 EHV charges'!$D:$O,4,0))</f>
        <v/>
      </c>
      <c r="E240" s="78" t="str">
        <f>IFERROR(IF(VLOOKUP($A240,'Annex 2 EHV charges'!$D:$O,9,FALSE)=0,"",VLOOKUP($A240,'Annex 2 EHV charges'!$D:$O,9,FALSE)),"")</f>
        <v/>
      </c>
      <c r="F240" s="79" t="str">
        <f>IFERROR(IF(VLOOKUP($A240,'Annex 2 EHV charges'!$D:$O,10,FALSE)=0,"",VLOOKUP($A240,'Annex 2 EHV charges'!$D:$O,10,FALSE)),"")</f>
        <v/>
      </c>
      <c r="G240" s="80" t="str">
        <f>IFERROR(IF(VLOOKUP($A240,'Annex 2 EHV charges'!$D:$O,11,FALSE)=0,"",VLOOKUP($A240,'Annex 2 EHV charges'!$D:$O,11,FALSE)),"")</f>
        <v/>
      </c>
      <c r="H240" s="80" t="str">
        <f>IFERROR(IF(VLOOKUP($A240,'Annex 2 EHV charges'!$D:$O,12,FALSE)=0,"",VLOOKUP($A240,'Annex 2 EHV charges'!$D:$O,12,FALSE)),"")</f>
        <v/>
      </c>
    </row>
    <row r="241" spans="1:8" x14ac:dyDescent="0.2">
      <c r="A241" s="77" t="str">
        <f t="array" ref="A241">IFERROR(INDEX('Annex 2 EHV charges'!$D$11:$D$11, MATCH(0, IF(ISBLANK('Annex 2 EHV charges'!$D$11:$D$11),1, COUNTIF(A$4:$A240, 'Annex 2 EHV charges'!$D$11:$D$11)), 0)),"")</f>
        <v/>
      </c>
      <c r="B241" s="76" t="str">
        <f>IF($A241="","",VLOOKUP($A241,'Annex 2 EHV charges'!$D:$O,2,0))</f>
        <v/>
      </c>
      <c r="C241" s="77" t="str">
        <f>IF($A241="","",VLOOKUP($A241,'Annex 2 EHV charges'!$D:$O,3,0))</f>
        <v/>
      </c>
      <c r="D241" s="76" t="str">
        <f>IF($A241="","",VLOOKUP($A241,'Annex 2 EHV charges'!$D:$O,4,0))</f>
        <v/>
      </c>
      <c r="E241" s="78" t="str">
        <f>IFERROR(IF(VLOOKUP($A241,'Annex 2 EHV charges'!$D:$O,9,FALSE)=0,"",VLOOKUP($A241,'Annex 2 EHV charges'!$D:$O,9,FALSE)),"")</f>
        <v/>
      </c>
      <c r="F241" s="79" t="str">
        <f>IFERROR(IF(VLOOKUP($A241,'Annex 2 EHV charges'!$D:$O,10,FALSE)=0,"",VLOOKUP($A241,'Annex 2 EHV charges'!$D:$O,10,FALSE)),"")</f>
        <v/>
      </c>
      <c r="G241" s="80" t="str">
        <f>IFERROR(IF(VLOOKUP($A241,'Annex 2 EHV charges'!$D:$O,11,FALSE)=0,"",VLOOKUP($A241,'Annex 2 EHV charges'!$D:$O,11,FALSE)),"")</f>
        <v/>
      </c>
      <c r="H241" s="80" t="str">
        <f>IFERROR(IF(VLOOKUP($A241,'Annex 2 EHV charges'!$D:$O,12,FALSE)=0,"",VLOOKUP($A241,'Annex 2 EHV charges'!$D:$O,12,FALSE)),"")</f>
        <v/>
      </c>
    </row>
    <row r="242" spans="1:8" x14ac:dyDescent="0.2">
      <c r="A242" s="77" t="str">
        <f t="array" ref="A242">IFERROR(INDEX('Annex 2 EHV charges'!$D$11:$D$11, MATCH(0, IF(ISBLANK('Annex 2 EHV charges'!$D$11:$D$11),1, COUNTIF(A$4:$A241, 'Annex 2 EHV charges'!$D$11:$D$11)), 0)),"")</f>
        <v/>
      </c>
      <c r="B242" s="76" t="str">
        <f>IF($A242="","",VLOOKUP($A242,'Annex 2 EHV charges'!$D:$O,2,0))</f>
        <v/>
      </c>
      <c r="C242" s="77" t="str">
        <f>IF($A242="","",VLOOKUP($A242,'Annex 2 EHV charges'!$D:$O,3,0))</f>
        <v/>
      </c>
      <c r="D242" s="76" t="str">
        <f>IF($A242="","",VLOOKUP($A242,'Annex 2 EHV charges'!$D:$O,4,0))</f>
        <v/>
      </c>
      <c r="E242" s="78" t="str">
        <f>IFERROR(IF(VLOOKUP($A242,'Annex 2 EHV charges'!$D:$O,9,FALSE)=0,"",VLOOKUP($A242,'Annex 2 EHV charges'!$D:$O,9,FALSE)),"")</f>
        <v/>
      </c>
      <c r="F242" s="79" t="str">
        <f>IFERROR(IF(VLOOKUP($A242,'Annex 2 EHV charges'!$D:$O,10,FALSE)=0,"",VLOOKUP($A242,'Annex 2 EHV charges'!$D:$O,10,FALSE)),"")</f>
        <v/>
      </c>
      <c r="G242" s="80" t="str">
        <f>IFERROR(IF(VLOOKUP($A242,'Annex 2 EHV charges'!$D:$O,11,FALSE)=0,"",VLOOKUP($A242,'Annex 2 EHV charges'!$D:$O,11,FALSE)),"")</f>
        <v/>
      </c>
      <c r="H242" s="80" t="str">
        <f>IFERROR(IF(VLOOKUP($A242,'Annex 2 EHV charges'!$D:$O,12,FALSE)=0,"",VLOOKUP($A242,'Annex 2 EHV charges'!$D:$O,12,FALSE)),"")</f>
        <v/>
      </c>
    </row>
    <row r="243" spans="1:8" x14ac:dyDescent="0.2">
      <c r="A243" s="77" t="str">
        <f t="array" ref="A243">IFERROR(INDEX('Annex 2 EHV charges'!$D$11:$D$11, MATCH(0, IF(ISBLANK('Annex 2 EHV charges'!$D$11:$D$11),1, COUNTIF(A$4:$A242, 'Annex 2 EHV charges'!$D$11:$D$11)), 0)),"")</f>
        <v/>
      </c>
      <c r="B243" s="76" t="str">
        <f>IF($A243="","",VLOOKUP($A243,'Annex 2 EHV charges'!$D:$O,2,0))</f>
        <v/>
      </c>
      <c r="C243" s="77" t="str">
        <f>IF($A243="","",VLOOKUP($A243,'Annex 2 EHV charges'!$D:$O,3,0))</f>
        <v/>
      </c>
      <c r="D243" s="76" t="str">
        <f>IF($A243="","",VLOOKUP($A243,'Annex 2 EHV charges'!$D:$O,4,0))</f>
        <v/>
      </c>
      <c r="E243" s="78" t="str">
        <f>IFERROR(IF(VLOOKUP($A243,'Annex 2 EHV charges'!$D:$O,9,FALSE)=0,"",VLOOKUP($A243,'Annex 2 EHV charges'!$D:$O,9,FALSE)),"")</f>
        <v/>
      </c>
      <c r="F243" s="79" t="str">
        <f>IFERROR(IF(VLOOKUP($A243,'Annex 2 EHV charges'!$D:$O,10,FALSE)=0,"",VLOOKUP($A243,'Annex 2 EHV charges'!$D:$O,10,FALSE)),"")</f>
        <v/>
      </c>
      <c r="G243" s="80" t="str">
        <f>IFERROR(IF(VLOOKUP($A243,'Annex 2 EHV charges'!$D:$O,11,FALSE)=0,"",VLOOKUP($A243,'Annex 2 EHV charges'!$D:$O,11,FALSE)),"")</f>
        <v/>
      </c>
      <c r="H243" s="80" t="str">
        <f>IFERROR(IF(VLOOKUP($A243,'Annex 2 EHV charges'!$D:$O,12,FALSE)=0,"",VLOOKUP($A243,'Annex 2 EHV charges'!$D:$O,12,FALSE)),"")</f>
        <v/>
      </c>
    </row>
    <row r="244" spans="1:8" x14ac:dyDescent="0.2">
      <c r="A244" s="77" t="str">
        <f t="array" ref="A244">IFERROR(INDEX('Annex 2 EHV charges'!$D$11:$D$11, MATCH(0, IF(ISBLANK('Annex 2 EHV charges'!$D$11:$D$11),1, COUNTIF(A$4:$A243, 'Annex 2 EHV charges'!$D$11:$D$11)), 0)),"")</f>
        <v/>
      </c>
      <c r="B244" s="76" t="str">
        <f>IF($A244="","",VLOOKUP($A244,'Annex 2 EHV charges'!$D:$O,2,0))</f>
        <v/>
      </c>
      <c r="C244" s="77" t="str">
        <f>IF($A244="","",VLOOKUP($A244,'Annex 2 EHV charges'!$D:$O,3,0))</f>
        <v/>
      </c>
      <c r="D244" s="76" t="str">
        <f>IF($A244="","",VLOOKUP($A244,'Annex 2 EHV charges'!$D:$O,4,0))</f>
        <v/>
      </c>
      <c r="E244" s="78" t="str">
        <f>IFERROR(IF(VLOOKUP($A244,'Annex 2 EHV charges'!$D:$O,9,FALSE)=0,"",VLOOKUP($A244,'Annex 2 EHV charges'!$D:$O,9,FALSE)),"")</f>
        <v/>
      </c>
      <c r="F244" s="79" t="str">
        <f>IFERROR(IF(VLOOKUP($A244,'Annex 2 EHV charges'!$D:$O,10,FALSE)=0,"",VLOOKUP($A244,'Annex 2 EHV charges'!$D:$O,10,FALSE)),"")</f>
        <v/>
      </c>
      <c r="G244" s="80" t="str">
        <f>IFERROR(IF(VLOOKUP($A244,'Annex 2 EHV charges'!$D:$O,11,FALSE)=0,"",VLOOKUP($A244,'Annex 2 EHV charges'!$D:$O,11,FALSE)),"")</f>
        <v/>
      </c>
      <c r="H244" s="80" t="str">
        <f>IFERROR(IF(VLOOKUP($A244,'Annex 2 EHV charges'!$D:$O,12,FALSE)=0,"",VLOOKUP($A244,'Annex 2 EHV charges'!$D:$O,12,FALSE)),"")</f>
        <v/>
      </c>
    </row>
    <row r="245" spans="1:8" x14ac:dyDescent="0.2">
      <c r="A245" s="77" t="str">
        <f t="array" ref="A245">IFERROR(INDEX('Annex 2 EHV charges'!$D$11:$D$11, MATCH(0, IF(ISBLANK('Annex 2 EHV charges'!$D$11:$D$11),1, COUNTIF(A$4:$A244, 'Annex 2 EHV charges'!$D$11:$D$11)), 0)),"")</f>
        <v/>
      </c>
      <c r="B245" s="76" t="str">
        <f>IF($A245="","",VLOOKUP($A245,'Annex 2 EHV charges'!$D:$O,2,0))</f>
        <v/>
      </c>
      <c r="C245" s="77" t="str">
        <f>IF($A245="","",VLOOKUP($A245,'Annex 2 EHV charges'!$D:$O,3,0))</f>
        <v/>
      </c>
      <c r="D245" s="76" t="str">
        <f>IF($A245="","",VLOOKUP($A245,'Annex 2 EHV charges'!$D:$O,4,0))</f>
        <v/>
      </c>
      <c r="E245" s="78" t="str">
        <f>IFERROR(IF(VLOOKUP($A245,'Annex 2 EHV charges'!$D:$O,9,FALSE)=0,"",VLOOKUP($A245,'Annex 2 EHV charges'!$D:$O,9,FALSE)),"")</f>
        <v/>
      </c>
      <c r="F245" s="79" t="str">
        <f>IFERROR(IF(VLOOKUP($A245,'Annex 2 EHV charges'!$D:$O,10,FALSE)=0,"",VLOOKUP($A245,'Annex 2 EHV charges'!$D:$O,10,FALSE)),"")</f>
        <v/>
      </c>
      <c r="G245" s="80" t="str">
        <f>IFERROR(IF(VLOOKUP($A245,'Annex 2 EHV charges'!$D:$O,11,FALSE)=0,"",VLOOKUP($A245,'Annex 2 EHV charges'!$D:$O,11,FALSE)),"")</f>
        <v/>
      </c>
      <c r="H245" s="80" t="str">
        <f>IFERROR(IF(VLOOKUP($A245,'Annex 2 EHV charges'!$D:$O,12,FALSE)=0,"",VLOOKUP($A245,'Annex 2 EHV charges'!$D:$O,12,FALSE)),"")</f>
        <v/>
      </c>
    </row>
  </sheetData>
  <autoFilter ref="A4:H245" xr:uid="{00000000-0009-0000-0000-000004000000}">
    <sortState xmlns:xlrd2="http://schemas.microsoft.com/office/spreadsheetml/2017/richdata2" ref="A5:H245">
      <sortCondition ref="H4:H245"/>
    </sortState>
  </autoFilter>
  <mergeCells count="2">
    <mergeCell ref="A2:H2"/>
    <mergeCell ref="A1:H1"/>
  </mergeCells>
  <pageMargins left="0.39370078740157483" right="0.39370078740157483" top="0.51181102362204722" bottom="0.74803149606299213" header="0.27559055118110237" footer="0.27559055118110237"/>
  <pageSetup paperSize="9" scale="90" fitToHeight="0" orientation="landscape" r:id="rId1"/>
  <headerFooter scaleWithDoc="0">
    <oddHeader>&amp;L&amp;"Arial,Bold"&amp;9Annex 2b&amp;"Arial,Regular" - Schedule of Export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16"/>
  <sheetViews>
    <sheetView zoomScale="80" zoomScaleNormal="80" zoomScaleSheetLayoutView="100" workbookViewId="0">
      <selection activeCell="B6" sqref="B6:J8"/>
    </sheetView>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11" t="s">
        <v>24</v>
      </c>
      <c r="B1" s="3"/>
      <c r="D1" s="3"/>
      <c r="E1" s="3"/>
      <c r="F1" s="3"/>
      <c r="G1" s="8"/>
      <c r="H1" s="4"/>
      <c r="I1" s="4"/>
    </row>
    <row r="2" spans="1:12" s="2" customFormat="1" ht="27" customHeight="1" x14ac:dyDescent="0.2">
      <c r="A2" s="234" t="str">
        <f>Overview!B4&amp; " - Effective from "&amp;TEXT(Overview!D4,"D MMMM YYYY")&amp;" - "&amp;Overview!E4&amp;" LV and HV tariffs"</f>
        <v>Harlaxton Energy Networks Limited - GSP_B - Effective from 1 April 2023 - Final LV and HV tariffs</v>
      </c>
      <c r="B2" s="234"/>
      <c r="C2" s="234"/>
      <c r="D2" s="234"/>
      <c r="E2" s="234"/>
      <c r="F2" s="234"/>
      <c r="G2" s="234"/>
      <c r="H2" s="234"/>
      <c r="I2" s="234"/>
      <c r="J2" s="234"/>
      <c r="K2" s="4"/>
      <c r="L2" s="4"/>
    </row>
    <row r="3" spans="1:12" s="2" customFormat="1" ht="27" customHeight="1" x14ac:dyDescent="0.2">
      <c r="A3" s="283" t="s">
        <v>158</v>
      </c>
      <c r="B3" s="283"/>
      <c r="C3" s="283"/>
      <c r="D3" s="283"/>
      <c r="E3" s="283"/>
      <c r="F3" s="283"/>
      <c r="G3" s="283"/>
      <c r="H3" s="283"/>
      <c r="I3" s="283"/>
      <c r="J3" s="283"/>
      <c r="K3" s="4"/>
      <c r="L3" s="4"/>
    </row>
    <row r="4" spans="1:12" s="2" customFormat="1" ht="71.25" customHeight="1" x14ac:dyDescent="0.2">
      <c r="A4" s="13"/>
      <c r="B4" s="23" t="s">
        <v>0</v>
      </c>
      <c r="C4" s="12" t="s">
        <v>29</v>
      </c>
      <c r="D4" s="51" t="s">
        <v>159</v>
      </c>
      <c r="E4" s="51" t="s">
        <v>161</v>
      </c>
      <c r="F4" s="51" t="s">
        <v>160</v>
      </c>
      <c r="G4" s="12" t="s">
        <v>30</v>
      </c>
      <c r="H4" s="12"/>
      <c r="I4" s="12"/>
      <c r="J4" s="12"/>
      <c r="K4" s="4"/>
      <c r="L4" s="4"/>
    </row>
    <row r="5" spans="1:12" s="2" customFormat="1" ht="32.25" customHeight="1" x14ac:dyDescent="0.2">
      <c r="A5" s="14"/>
      <c r="B5" s="22"/>
      <c r="C5" s="15"/>
      <c r="D5" s="16"/>
      <c r="E5" s="16"/>
      <c r="F5" s="16"/>
      <c r="G5" s="17"/>
      <c r="H5" s="21"/>
      <c r="I5" s="21"/>
      <c r="J5" s="21"/>
      <c r="K5" s="4"/>
      <c r="L5" s="4"/>
    </row>
    <row r="6" spans="1:12" ht="12.6" customHeight="1" x14ac:dyDescent="0.2">
      <c r="A6" s="282" t="s">
        <v>2</v>
      </c>
      <c r="B6" s="273" t="s">
        <v>690</v>
      </c>
      <c r="C6" s="274"/>
      <c r="D6" s="274"/>
      <c r="E6" s="274"/>
      <c r="F6" s="274"/>
      <c r="G6" s="274"/>
      <c r="H6" s="274"/>
      <c r="I6" s="274"/>
      <c r="J6" s="275"/>
    </row>
    <row r="7" spans="1:12" x14ac:dyDescent="0.2">
      <c r="A7" s="282"/>
      <c r="B7" s="276"/>
      <c r="C7" s="277"/>
      <c r="D7" s="277"/>
      <c r="E7" s="277"/>
      <c r="F7" s="277"/>
      <c r="G7" s="277"/>
      <c r="H7" s="277"/>
      <c r="I7" s="277"/>
      <c r="J7" s="278"/>
    </row>
    <row r="8" spans="1:12" x14ac:dyDescent="0.2">
      <c r="A8" s="282"/>
      <c r="B8" s="279"/>
      <c r="C8" s="280"/>
      <c r="D8" s="280"/>
      <c r="E8" s="280"/>
      <c r="F8" s="280"/>
      <c r="G8" s="280"/>
      <c r="H8" s="280"/>
      <c r="I8" s="280"/>
      <c r="J8" s="281"/>
    </row>
    <row r="9" spans="1:12" x14ac:dyDescent="0.2">
      <c r="A9" s="46"/>
      <c r="B9" s="46"/>
      <c r="C9" s="46"/>
      <c r="D9" s="46"/>
      <c r="E9" s="46"/>
      <c r="F9" s="46"/>
      <c r="G9" s="46"/>
      <c r="H9" s="46"/>
      <c r="I9" s="46"/>
      <c r="J9" s="46"/>
    </row>
    <row r="10" spans="1:12" x14ac:dyDescent="0.2">
      <c r="A10" s="46"/>
      <c r="B10" s="46"/>
      <c r="C10" s="46"/>
      <c r="D10" s="46"/>
      <c r="E10" s="46"/>
      <c r="F10" s="46"/>
      <c r="G10" s="46"/>
      <c r="H10" s="46"/>
      <c r="I10" s="46"/>
      <c r="J10" s="46"/>
    </row>
    <row r="11" spans="1:12" s="2" customFormat="1" ht="27" customHeight="1" x14ac:dyDescent="0.2">
      <c r="A11" s="283" t="s">
        <v>157</v>
      </c>
      <c r="B11" s="283"/>
      <c r="C11" s="283"/>
      <c r="D11" s="283"/>
      <c r="E11" s="283"/>
      <c r="F11" s="283"/>
      <c r="G11" s="283"/>
      <c r="H11" s="283"/>
      <c r="I11" s="283"/>
      <c r="J11" s="283"/>
      <c r="K11" s="4"/>
      <c r="L11" s="4"/>
    </row>
    <row r="12" spans="1:12" s="2" customFormat="1" ht="58.5" customHeight="1" x14ac:dyDescent="0.2">
      <c r="A12" s="13"/>
      <c r="B12" s="23" t="s">
        <v>0</v>
      </c>
      <c r="C12" s="12" t="s">
        <v>29</v>
      </c>
      <c r="D12" s="51" t="s">
        <v>159</v>
      </c>
      <c r="E12" s="51" t="s">
        <v>161</v>
      </c>
      <c r="F12" s="51" t="s">
        <v>160</v>
      </c>
      <c r="G12" s="12" t="s">
        <v>30</v>
      </c>
      <c r="H12" s="12" t="s">
        <v>31</v>
      </c>
      <c r="I12" s="23" t="s">
        <v>128</v>
      </c>
      <c r="J12" s="12" t="s">
        <v>38</v>
      </c>
      <c r="K12" s="4"/>
      <c r="L12" s="4"/>
    </row>
    <row r="13" spans="1:12" s="2" customFormat="1" ht="32.25" customHeight="1" x14ac:dyDescent="0.2">
      <c r="A13" s="14"/>
      <c r="B13" s="22"/>
      <c r="C13" s="15">
        <v>0</v>
      </c>
      <c r="D13" s="16"/>
      <c r="E13" s="16"/>
      <c r="F13" s="16"/>
      <c r="G13" s="17"/>
      <c r="H13" s="17"/>
      <c r="I13" s="17"/>
      <c r="J13" s="16"/>
      <c r="K13" s="4"/>
      <c r="L13" s="4"/>
    </row>
    <row r="14" spans="1:12" x14ac:dyDescent="0.2">
      <c r="A14" s="282" t="s">
        <v>2</v>
      </c>
      <c r="B14" s="273" t="s">
        <v>690</v>
      </c>
      <c r="C14" s="274"/>
      <c r="D14" s="274"/>
      <c r="E14" s="274"/>
      <c r="F14" s="274"/>
      <c r="G14" s="274"/>
      <c r="H14" s="274"/>
      <c r="I14" s="274"/>
      <c r="J14" s="275"/>
    </row>
    <row r="15" spans="1:12" x14ac:dyDescent="0.2">
      <c r="A15" s="282"/>
      <c r="B15" s="276"/>
      <c r="C15" s="277"/>
      <c r="D15" s="277"/>
      <c r="E15" s="277"/>
      <c r="F15" s="277"/>
      <c r="G15" s="277"/>
      <c r="H15" s="277"/>
      <c r="I15" s="277"/>
      <c r="J15" s="278"/>
    </row>
    <row r="16" spans="1:12" x14ac:dyDescent="0.2">
      <c r="A16" s="282"/>
      <c r="B16" s="279"/>
      <c r="C16" s="280"/>
      <c r="D16" s="280"/>
      <c r="E16" s="280"/>
      <c r="F16" s="280"/>
      <c r="G16" s="280"/>
      <c r="H16" s="280"/>
      <c r="I16" s="280"/>
      <c r="J16" s="281"/>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7">
    <mergeCell ref="B6:J8"/>
    <mergeCell ref="A14:A16"/>
    <mergeCell ref="B14:J16"/>
    <mergeCell ref="A2:J2"/>
    <mergeCell ref="A3:J3"/>
    <mergeCell ref="A6:A8"/>
    <mergeCell ref="A11:J11"/>
  </mergeCells>
  <phoneticPr fontId="11" type="noConversion"/>
  <hyperlinks>
    <hyperlink ref="A1" location="Overview!A1" display="Back to Overview" xr:uid="{00000000-0004-0000-0500-000000000000}"/>
  </hyperlinks>
  <pageMargins left="0.39370078740157483" right="0.39370078740157483" top="0.51181102362204722" bottom="0.74803149606299213" header="0.27559055118110237" footer="0.27559055118110237"/>
  <pageSetup paperSize="9" scale="86" fitToHeight="0" orientation="landscape" r:id="rId2"/>
  <headerFooter scaleWithDoc="0">
    <oddHeader>&amp;L&amp;"Arial,Bold"Annex 3&amp;"Arial,Regular" - Schedule of Chargesfor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7"/>
  <sheetViews>
    <sheetView tabSelected="1" zoomScale="70" zoomScaleNormal="70" zoomScaleSheetLayoutView="85" workbookViewId="0">
      <selection activeCell="I16" sqref="I16"/>
    </sheetView>
  </sheetViews>
  <sheetFormatPr defaultColWidth="9.140625" defaultRowHeight="27.75" customHeight="1" x14ac:dyDescent="0.2"/>
  <cols>
    <col min="1" max="1" width="58" style="2" bestFit="1" customWidth="1"/>
    <col min="2" max="2" width="17.7109375" style="3" customWidth="1"/>
    <col min="3" max="4" width="17.7109375" style="2" customWidth="1"/>
    <col min="5" max="7" width="17.7109375" style="3" customWidth="1"/>
    <col min="8" max="9" width="17.7109375" style="7" customWidth="1"/>
    <col min="10" max="10" width="17.7109375" style="4" customWidth="1"/>
    <col min="11" max="11" width="15.5703125" style="4" customWidth="1"/>
    <col min="12" max="17" width="15.5703125" style="2" customWidth="1"/>
    <col min="18" max="16384" width="9.140625" style="2"/>
  </cols>
  <sheetData>
    <row r="1" spans="1:13" ht="27.75" customHeight="1" x14ac:dyDescent="0.2">
      <c r="A1" s="11" t="s">
        <v>24</v>
      </c>
      <c r="B1" s="294" t="s">
        <v>124</v>
      </c>
      <c r="C1" s="295"/>
      <c r="D1" s="295"/>
      <c r="F1" s="296" t="s">
        <v>127</v>
      </c>
      <c r="G1" s="297"/>
      <c r="H1" s="298"/>
      <c r="I1" s="4"/>
      <c r="J1" s="2"/>
      <c r="K1" s="2"/>
    </row>
    <row r="2" spans="1:13" ht="31.5" customHeight="1" x14ac:dyDescent="0.2">
      <c r="A2" s="299" t="str">
        <f>Overview!B4&amp; " - Effective from "&amp;TEXT(Overview!D4,"D MMMM YYYY")&amp;" - "&amp;Overview!E4&amp;" LDNO tariffs"</f>
        <v>Harlaxton Energy Networks Limited - GSP_B - Effective from 1 April 2023 - Final LDNO tariffs</v>
      </c>
      <c r="B2" s="299"/>
      <c r="C2" s="299"/>
      <c r="D2" s="299"/>
      <c r="E2" s="299"/>
      <c r="F2" s="299"/>
      <c r="G2" s="299"/>
      <c r="H2" s="299"/>
      <c r="I2" s="299"/>
      <c r="J2" s="299"/>
    </row>
    <row r="3" spans="1:13" ht="8.25" customHeight="1" x14ac:dyDescent="0.2">
      <c r="A3" s="68"/>
      <c r="B3" s="68"/>
      <c r="C3" s="68"/>
      <c r="D3" s="68"/>
      <c r="E3" s="68"/>
      <c r="F3" s="68"/>
      <c r="G3" s="68"/>
      <c r="H3" s="68"/>
      <c r="I3" s="68"/>
      <c r="J3" s="68"/>
    </row>
    <row r="4" spans="1:13" ht="18" customHeight="1" x14ac:dyDescent="0.2">
      <c r="A4" s="234" t="str">
        <f>'Annex 1 LV, HV and UMS charges'!A4:E4</f>
        <v>Time Bands for LV and HV Designated Properties</v>
      </c>
      <c r="B4" s="234"/>
      <c r="C4" s="234"/>
      <c r="D4" s="234"/>
      <c r="E4" s="68"/>
      <c r="F4" s="234" t="str">
        <f>'Annex 1 LV, HV and UMS charges'!G4</f>
        <v>Time Bands for Unmetered Properties</v>
      </c>
      <c r="G4" s="234"/>
      <c r="H4" s="234"/>
      <c r="I4" s="234"/>
      <c r="J4" s="234"/>
      <c r="L4" s="4"/>
    </row>
    <row r="5" spans="1:13" ht="30" x14ac:dyDescent="0.2">
      <c r="A5" s="175" t="s">
        <v>17</v>
      </c>
      <c r="B5" s="184" t="s">
        <v>57</v>
      </c>
      <c r="C5" s="179" t="s">
        <v>58</v>
      </c>
      <c r="D5" s="176" t="s">
        <v>59</v>
      </c>
      <c r="E5" s="68"/>
      <c r="F5" s="181"/>
      <c r="G5" s="182"/>
      <c r="H5" s="177" t="s">
        <v>61</v>
      </c>
      <c r="I5" s="178" t="s">
        <v>62</v>
      </c>
      <c r="J5" s="176" t="s">
        <v>59</v>
      </c>
      <c r="K5" s="68"/>
      <c r="L5" s="4"/>
      <c r="M5" s="4"/>
    </row>
    <row r="6" spans="1:13" ht="25.5" x14ac:dyDescent="0.2">
      <c r="A6" s="185" t="str">
        <f>IF('Annex 1 LV, HV and UMS charges'!A6=0,"",'Annex 1 LV, HV and UMS charges'!A6)</f>
        <v xml:space="preserve">Monday to Friday </v>
      </c>
      <c r="B6" s="174" t="str">
        <f>IF('Annex 1 LV, HV and UMS charges'!B6=0,"",'Annex 1 LV, HV and UMS charges'!B6)</f>
        <v>16:00 to 19:00</v>
      </c>
      <c r="C6" s="180" t="str">
        <f>IF('Annex 1 LV, HV and UMS charges'!C6=0,"",'Annex 1 LV, HV and UMS charges'!C6)</f>
        <v>07:30 to 16:00
19:00 to 21:00</v>
      </c>
      <c r="D6" s="186" t="str">
        <f>IF('Annex 1 LV, HV and UMS charges'!E6=0,"",'Annex 1 LV, HV and UMS charges'!E6)</f>
        <v>00:00 to 07:30
21:00 to 24:00</v>
      </c>
      <c r="E6" s="68"/>
      <c r="F6" s="300" t="str">
        <f>'Annex 1 LV, HV and UMS charges'!G6</f>
        <v>Monday to Friday Nov to Feb</v>
      </c>
      <c r="G6" s="301"/>
      <c r="H6" s="174" t="str">
        <f>IF('Annex 1 LV, HV and UMS charges'!I6=0,"",'Annex 1 LV, HV and UMS charges'!I6)</f>
        <v>16:00 to 19:00</v>
      </c>
      <c r="I6" s="174" t="str">
        <f>IF('Annex 1 LV, HV and UMS charges'!J6=0,"",'Annex 1 LV, HV and UMS charges'!J6)</f>
        <v>07:30 to 16:00
19:00 to 21:00</v>
      </c>
      <c r="J6" s="174" t="str">
        <f>IF('Annex 1 LV, HV and UMS charges'!K6=0,"",'Annex 1 LV, HV and UMS charges'!K6)</f>
        <v>00:00 to 07:30
21:00 to 24:00</v>
      </c>
      <c r="K6" s="68"/>
      <c r="L6" s="4"/>
      <c r="M6" s="4"/>
    </row>
    <row r="7" spans="1:13" ht="25.5" x14ac:dyDescent="0.2">
      <c r="A7" s="185" t="str">
        <f>IF('Annex 1 LV, HV and UMS charges'!A7=0,"",'Annex 1 LV, HV and UMS charges'!A7)</f>
        <v>Weekends</v>
      </c>
      <c r="B7" s="183" t="str">
        <f>IF('Annex 1 LV, HV and UMS charges'!B7=0,"",'Annex 1 LV, HV and UMS charges'!B7)</f>
        <v/>
      </c>
      <c r="C7" s="191" t="str">
        <f>IF('Annex 1 LV, HV and UMS charges'!C7=0,"",'Annex 1 LV, HV and UMS charges'!C7)</f>
        <v/>
      </c>
      <c r="D7" s="186" t="str">
        <f>IF('Annex 1 LV, HV and UMS charges'!E7=0,"",'Annex 1 LV, HV and UMS charges'!E7)</f>
        <v>00:00 to 24:00</v>
      </c>
      <c r="E7" s="68"/>
      <c r="F7" s="300" t="str">
        <f>'Annex 1 LV, HV and UMS charges'!G7</f>
        <v>Monday to Friday Mar to Oct</v>
      </c>
      <c r="G7" s="301"/>
      <c r="H7" s="183" t="str">
        <f>IF('Annex 1 LV, HV and UMS charges'!I7=0,"",'Annex 1 LV, HV and UMS charges'!I7)</f>
        <v/>
      </c>
      <c r="I7" s="174" t="str">
        <f>IF('Annex 1 LV, HV and UMS charges'!J7=0,"",'Annex 1 LV, HV and UMS charges'!J7)</f>
        <v>07:30 to 21:00</v>
      </c>
      <c r="J7" s="174" t="str">
        <f>IF('Annex 1 LV, HV and UMS charges'!K7=0,"",'Annex 1 LV, HV and UMS charges'!K7)</f>
        <v>00:00 to 07:30
21:00 to 24:00</v>
      </c>
      <c r="K7" s="68"/>
      <c r="L7" s="4"/>
      <c r="M7" s="4"/>
    </row>
    <row r="8" spans="1:13" ht="18" x14ac:dyDescent="0.2">
      <c r="A8" s="187" t="s">
        <v>18</v>
      </c>
      <c r="B8" s="284" t="s">
        <v>19</v>
      </c>
      <c r="C8" s="285"/>
      <c r="D8" s="286"/>
      <c r="E8" s="68"/>
      <c r="F8" s="300" t="str">
        <f>'Annex 1 LV, HV and UMS charges'!G8</f>
        <v>Weekends</v>
      </c>
      <c r="G8" s="301"/>
      <c r="H8" s="183" t="str">
        <f>IF('Annex 1 LV, HV and UMS charges'!I8=0,"",'Annex 1 LV, HV and UMS charges'!I8)</f>
        <v/>
      </c>
      <c r="I8" s="183" t="str">
        <f>IF('Annex 1 LV, HV and UMS charges'!J8=0,"",'Annex 1 LV, HV and UMS charges'!J8)</f>
        <v/>
      </c>
      <c r="J8" s="174" t="str">
        <f>IF('Annex 1 LV, HV and UMS charges'!K8=0,"",'Annex 1 LV, HV and UMS charges'!K8)</f>
        <v>00:00 to 24:00</v>
      </c>
      <c r="K8" s="68"/>
      <c r="L8" s="4"/>
      <c r="M8" s="4"/>
    </row>
    <row r="9" spans="1:13" s="67" customFormat="1" ht="18" x14ac:dyDescent="0.2">
      <c r="A9" s="188"/>
      <c r="B9" s="188"/>
      <c r="C9" s="290"/>
      <c r="D9" s="291"/>
      <c r="E9" s="68"/>
      <c r="F9" s="300" t="str">
        <f>'Annex 1 LV, HV and UMS charges'!G9</f>
        <v>Notes</v>
      </c>
      <c r="G9" s="301"/>
      <c r="H9" s="284" t="s">
        <v>19</v>
      </c>
      <c r="I9" s="285"/>
      <c r="J9" s="286"/>
      <c r="K9" s="68"/>
      <c r="L9" s="46"/>
      <c r="M9" s="46"/>
    </row>
    <row r="10" spans="1:13" ht="4.5" customHeight="1" x14ac:dyDescent="0.2">
      <c r="A10" s="189"/>
      <c r="B10" s="287"/>
      <c r="C10" s="288"/>
      <c r="D10" s="288"/>
      <c r="E10" s="289"/>
      <c r="F10" s="68"/>
      <c r="G10" s="290"/>
      <c r="H10" s="291"/>
      <c r="I10" s="190"/>
      <c r="J10" s="190"/>
    </row>
    <row r="11" spans="1:13" ht="4.5" customHeight="1" x14ac:dyDescent="0.2">
      <c r="A11" s="68"/>
      <c r="B11" s="68"/>
      <c r="C11" s="68"/>
      <c r="D11" s="68"/>
      <c r="E11" s="68"/>
      <c r="F11" s="68"/>
      <c r="G11" s="292"/>
      <c r="H11" s="293"/>
      <c r="I11" s="192"/>
      <c r="J11" s="193"/>
    </row>
    <row r="12" spans="1:13" ht="4.5" customHeight="1" x14ac:dyDescent="0.2">
      <c r="A12" s="68"/>
      <c r="B12" s="68"/>
      <c r="C12" s="68"/>
      <c r="D12" s="68"/>
      <c r="E12" s="68"/>
      <c r="F12" s="68"/>
      <c r="G12" s="68"/>
      <c r="H12" s="68"/>
      <c r="I12" s="68"/>
      <c r="J12" s="68"/>
    </row>
    <row r="13" spans="1:13" ht="38.25" x14ac:dyDescent="0.2">
      <c r="A13" s="23" t="s">
        <v>126</v>
      </c>
      <c r="B13" s="23" t="s">
        <v>466</v>
      </c>
      <c r="C13" s="12" t="s">
        <v>29</v>
      </c>
      <c r="D13" s="51" t="s">
        <v>159</v>
      </c>
      <c r="E13" s="51" t="s">
        <v>161</v>
      </c>
      <c r="F13" s="51" t="s">
        <v>160</v>
      </c>
      <c r="G13" s="12" t="s">
        <v>30</v>
      </c>
      <c r="H13" s="12" t="s">
        <v>31</v>
      </c>
      <c r="I13" s="12" t="s">
        <v>128</v>
      </c>
      <c r="J13" s="12" t="s">
        <v>38</v>
      </c>
    </row>
    <row r="14" spans="1:13" ht="27.75" customHeight="1" x14ac:dyDescent="0.2">
      <c r="A14" s="143" t="s">
        <v>497</v>
      </c>
      <c r="B14" s="22"/>
      <c r="C14" s="217" t="str">
        <f>VLOOKUP(MID(A14,FIND(":",A14)+2,LEN(A14)-(FIND(":",A14)+1)),'[1]Annex 1 LV, HV and UMS charges'!$A$13:$C$45,3,FALSE)</f>
        <v>0, 1, 2</v>
      </c>
      <c r="D14" s="205">
        <v>4.6130000000000004</v>
      </c>
      <c r="E14" s="206">
        <v>1.0429999999999999</v>
      </c>
      <c r="F14" s="207">
        <v>8.6999999999999994E-2</v>
      </c>
      <c r="G14" s="208">
        <v>10.53</v>
      </c>
      <c r="H14" s="209">
        <v>0</v>
      </c>
      <c r="I14" s="218">
        <v>0</v>
      </c>
      <c r="J14" s="210">
        <v>0</v>
      </c>
    </row>
    <row r="15" spans="1:13" ht="27.75" customHeight="1" x14ac:dyDescent="0.2">
      <c r="A15" s="143" t="s">
        <v>498</v>
      </c>
      <c r="B15" s="22"/>
      <c r="C15" s="217" t="str">
        <f>VLOOKUP(MID(A15,FIND(":",A15)+2,LEN(A15)-(FIND(":",A15)+1)),'[1]Annex 1 LV, HV and UMS charges'!$A$13:$C$45,3,FALSE)</f>
        <v>2</v>
      </c>
      <c r="D15" s="205">
        <v>4.6130000000000004</v>
      </c>
      <c r="E15" s="206">
        <v>1.0429999999999999</v>
      </c>
      <c r="F15" s="207">
        <v>8.6999999999999994E-2</v>
      </c>
      <c r="G15" s="209">
        <v>0</v>
      </c>
      <c r="H15" s="209">
        <v>0</v>
      </c>
      <c r="I15" s="218">
        <v>0</v>
      </c>
      <c r="J15" s="210">
        <v>0</v>
      </c>
    </row>
    <row r="16" spans="1:13" ht="27.75" customHeight="1" x14ac:dyDescent="0.2">
      <c r="A16" s="143" t="s">
        <v>499</v>
      </c>
      <c r="B16" s="22"/>
      <c r="C16" s="217" t="str">
        <f>VLOOKUP(MID(A16,FIND(":",A16)+2,LEN(A16)-(FIND(":",A16)+1)),'[1]Annex 1 LV, HV and UMS charges'!$A$13:$C$45,3,FALSE)</f>
        <v>0, 3, 4, 5-8</v>
      </c>
      <c r="D16" s="205">
        <v>4.2169999999999996</v>
      </c>
      <c r="E16" s="206">
        <v>0.95399999999999996</v>
      </c>
      <c r="F16" s="207">
        <v>0.08</v>
      </c>
      <c r="G16" s="208">
        <v>6.17</v>
      </c>
      <c r="H16" s="209">
        <v>0</v>
      </c>
      <c r="I16" s="218">
        <v>0</v>
      </c>
      <c r="J16" s="210">
        <v>0</v>
      </c>
    </row>
    <row r="17" spans="1:10" ht="27.75" customHeight="1" x14ac:dyDescent="0.2">
      <c r="A17" s="143" t="s">
        <v>500</v>
      </c>
      <c r="B17" s="22"/>
      <c r="C17" s="217" t="str">
        <f>VLOOKUP(MID(A17,FIND(":",A17)+2,LEN(A17)-(FIND(":",A17)+1)),'[1]Annex 1 LV, HV and UMS charges'!$A$13:$C$45,3,FALSE)</f>
        <v>0, 3, 4, 5-8</v>
      </c>
      <c r="D17" s="205">
        <v>4.2169999999999996</v>
      </c>
      <c r="E17" s="206">
        <v>0.95399999999999996</v>
      </c>
      <c r="F17" s="207">
        <v>0.08</v>
      </c>
      <c r="G17" s="208">
        <v>8.32</v>
      </c>
      <c r="H17" s="209">
        <v>0</v>
      </c>
      <c r="I17" s="218">
        <v>0</v>
      </c>
      <c r="J17" s="210">
        <v>0</v>
      </c>
    </row>
    <row r="18" spans="1:10" ht="27.75" customHeight="1" x14ac:dyDescent="0.2">
      <c r="A18" s="143" t="s">
        <v>501</v>
      </c>
      <c r="B18" s="22"/>
      <c r="C18" s="217" t="str">
        <f>VLOOKUP(MID(A18,FIND(":",A18)+2,LEN(A18)-(FIND(":",A18)+1)),'[1]Annex 1 LV, HV and UMS charges'!$A$13:$C$45,3,FALSE)</f>
        <v>0, 3, 4, 5-8</v>
      </c>
      <c r="D18" s="205">
        <v>4.2169999999999996</v>
      </c>
      <c r="E18" s="206">
        <v>0.95399999999999996</v>
      </c>
      <c r="F18" s="207">
        <v>0.08</v>
      </c>
      <c r="G18" s="208">
        <v>16.38</v>
      </c>
      <c r="H18" s="209">
        <v>0</v>
      </c>
      <c r="I18" s="218">
        <v>0</v>
      </c>
      <c r="J18" s="210">
        <v>0</v>
      </c>
    </row>
    <row r="19" spans="1:10" ht="27.75" customHeight="1" x14ac:dyDescent="0.2">
      <c r="A19" s="143" t="s">
        <v>502</v>
      </c>
      <c r="B19" s="22"/>
      <c r="C19" s="217" t="str">
        <f>VLOOKUP(MID(A19,FIND(":",A19)+2,LEN(A19)-(FIND(":",A19)+1)),'[1]Annex 1 LV, HV and UMS charges'!$A$13:$C$45,3,FALSE)</f>
        <v>0, 3, 4, 5-8</v>
      </c>
      <c r="D19" s="205">
        <v>4.2169999999999996</v>
      </c>
      <c r="E19" s="206">
        <v>0.95399999999999996</v>
      </c>
      <c r="F19" s="207">
        <v>0.08</v>
      </c>
      <c r="G19" s="208">
        <v>31.3</v>
      </c>
      <c r="H19" s="209">
        <v>0</v>
      </c>
      <c r="I19" s="218">
        <v>0</v>
      </c>
      <c r="J19" s="210">
        <v>0</v>
      </c>
    </row>
    <row r="20" spans="1:10" ht="27.75" customHeight="1" x14ac:dyDescent="0.2">
      <c r="A20" s="143" t="s">
        <v>503</v>
      </c>
      <c r="B20" s="22"/>
      <c r="C20" s="217" t="str">
        <f>VLOOKUP(MID(A20,FIND(":",A20)+2,LEN(A20)-(FIND(":",A20)+1)),'[1]Annex 1 LV, HV and UMS charges'!$A$13:$C$45,3,FALSE)</f>
        <v>0, 3, 4, 5-8</v>
      </c>
      <c r="D20" s="205">
        <v>4.2169999999999996</v>
      </c>
      <c r="E20" s="206">
        <v>0.95399999999999996</v>
      </c>
      <c r="F20" s="207">
        <v>0.08</v>
      </c>
      <c r="G20" s="208">
        <v>86.17</v>
      </c>
      <c r="H20" s="209">
        <v>0</v>
      </c>
      <c r="I20" s="218">
        <v>0</v>
      </c>
      <c r="J20" s="210">
        <v>0</v>
      </c>
    </row>
    <row r="21" spans="1:10" ht="27.75" customHeight="1" x14ac:dyDescent="0.2">
      <c r="A21" s="143" t="s">
        <v>420</v>
      </c>
      <c r="B21" s="22"/>
      <c r="C21" s="217" t="str">
        <f>VLOOKUP(MID(A21,FIND(":",A21)+2,LEN(A21)-(FIND(":",A21)+1)),'[1]Annex 1 LV, HV and UMS charges'!$A$13:$C$45,3,FALSE)</f>
        <v>4</v>
      </c>
      <c r="D21" s="205">
        <v>4.2169999999999996</v>
      </c>
      <c r="E21" s="206">
        <v>0.95399999999999996</v>
      </c>
      <c r="F21" s="207">
        <v>0.08</v>
      </c>
      <c r="G21" s="209">
        <v>0</v>
      </c>
      <c r="H21" s="209">
        <v>0</v>
      </c>
      <c r="I21" s="218">
        <v>0</v>
      </c>
      <c r="J21" s="210">
        <v>0</v>
      </c>
    </row>
    <row r="22" spans="1:10" ht="27.75" customHeight="1" x14ac:dyDescent="0.2">
      <c r="A22" s="143" t="s">
        <v>504</v>
      </c>
      <c r="B22" s="22"/>
      <c r="C22" s="217">
        <f>VLOOKUP(MID(A22,FIND(":",A22)+2,LEN(A22)-(FIND(":",A22)+1)),'[1]Annex 1 LV, HV and UMS charges'!$A$13:$C$45,3,FALSE)</f>
        <v>0</v>
      </c>
      <c r="D22" s="205">
        <v>3.169</v>
      </c>
      <c r="E22" s="206">
        <v>0.69499999999999995</v>
      </c>
      <c r="F22" s="207">
        <v>5.8000000000000003E-2</v>
      </c>
      <c r="G22" s="208">
        <v>9.2899999999999991</v>
      </c>
      <c r="H22" s="208">
        <v>2.2799999999999998</v>
      </c>
      <c r="I22" s="213">
        <v>4.32</v>
      </c>
      <c r="J22" s="214">
        <v>0.108</v>
      </c>
    </row>
    <row r="23" spans="1:10" ht="27.75" customHeight="1" x14ac:dyDescent="0.2">
      <c r="A23" s="143" t="s">
        <v>505</v>
      </c>
      <c r="B23" s="22"/>
      <c r="C23" s="217">
        <f>VLOOKUP(MID(A23,FIND(":",A23)+2,LEN(A23)-(FIND(":",A23)+1)),'[1]Annex 1 LV, HV and UMS charges'!$A$13:$C$45,3,FALSE)</f>
        <v>0</v>
      </c>
      <c r="D23" s="205">
        <v>3.169</v>
      </c>
      <c r="E23" s="206">
        <v>0.69499999999999995</v>
      </c>
      <c r="F23" s="207">
        <v>5.8000000000000003E-2</v>
      </c>
      <c r="G23" s="208">
        <v>145.81</v>
      </c>
      <c r="H23" s="208">
        <v>2.2799999999999998</v>
      </c>
      <c r="I23" s="213">
        <v>4.32</v>
      </c>
      <c r="J23" s="214">
        <v>0.108</v>
      </c>
    </row>
    <row r="24" spans="1:10" ht="27.75" customHeight="1" x14ac:dyDescent="0.2">
      <c r="A24" s="143" t="s">
        <v>506</v>
      </c>
      <c r="B24" s="22"/>
      <c r="C24" s="217">
        <f>VLOOKUP(MID(A24,FIND(":",A24)+2,LEN(A24)-(FIND(":",A24)+1)),'[1]Annex 1 LV, HV and UMS charges'!$A$13:$C$45,3,FALSE)</f>
        <v>0</v>
      </c>
      <c r="D24" s="205">
        <v>3.169</v>
      </c>
      <c r="E24" s="206">
        <v>0.69499999999999995</v>
      </c>
      <c r="F24" s="207">
        <v>5.8000000000000003E-2</v>
      </c>
      <c r="G24" s="208">
        <v>249.91</v>
      </c>
      <c r="H24" s="208">
        <v>2.2799999999999998</v>
      </c>
      <c r="I24" s="213">
        <v>4.32</v>
      </c>
      <c r="J24" s="214">
        <v>0.108</v>
      </c>
    </row>
    <row r="25" spans="1:10" ht="27.75" customHeight="1" x14ac:dyDescent="0.2">
      <c r="A25" s="143" t="s">
        <v>507</v>
      </c>
      <c r="B25" s="22"/>
      <c r="C25" s="217">
        <f>VLOOKUP(MID(A25,FIND(":",A25)+2,LEN(A25)-(FIND(":",A25)+1)),'[1]Annex 1 LV, HV and UMS charges'!$A$13:$C$45,3,FALSE)</f>
        <v>0</v>
      </c>
      <c r="D25" s="205">
        <v>3.169</v>
      </c>
      <c r="E25" s="206">
        <v>0.69499999999999995</v>
      </c>
      <c r="F25" s="207">
        <v>5.8000000000000003E-2</v>
      </c>
      <c r="G25" s="208">
        <v>396.9</v>
      </c>
      <c r="H25" s="208">
        <v>2.2799999999999998</v>
      </c>
      <c r="I25" s="213">
        <v>4.32</v>
      </c>
      <c r="J25" s="214">
        <v>0.108</v>
      </c>
    </row>
    <row r="26" spans="1:10" ht="27.75" customHeight="1" x14ac:dyDescent="0.2">
      <c r="A26" s="143" t="s">
        <v>508</v>
      </c>
      <c r="B26" s="22"/>
      <c r="C26" s="217">
        <f>VLOOKUP(MID(A26,FIND(":",A26)+2,LEN(A26)-(FIND(":",A26)+1)),'[1]Annex 1 LV, HV and UMS charges'!$A$13:$C$45,3,FALSE)</f>
        <v>0</v>
      </c>
      <c r="D26" s="205">
        <v>3.169</v>
      </c>
      <c r="E26" s="206">
        <v>0.69499999999999995</v>
      </c>
      <c r="F26" s="207">
        <v>5.8000000000000003E-2</v>
      </c>
      <c r="G26" s="208">
        <v>799.49</v>
      </c>
      <c r="H26" s="208">
        <v>2.2799999999999998</v>
      </c>
      <c r="I26" s="213">
        <v>4.32</v>
      </c>
      <c r="J26" s="214">
        <v>0.108</v>
      </c>
    </row>
    <row r="27" spans="1:10" ht="27.75" customHeight="1" x14ac:dyDescent="0.2">
      <c r="A27" s="143" t="s">
        <v>421</v>
      </c>
      <c r="B27" s="22"/>
      <c r="C27" s="217" t="str">
        <f>VLOOKUP(MID(A27,FIND(":",A27)+2,LEN(A27)-(FIND(":",A27)+1)),'[1]Annex 1 LV, HV and UMS charges'!$A$13:$C$45,3,FALSE)</f>
        <v>0, 1 or 8</v>
      </c>
      <c r="D27" s="215">
        <v>11.938000000000001</v>
      </c>
      <c r="E27" s="216">
        <v>2.024</v>
      </c>
      <c r="F27" s="207">
        <v>1.1819999999999999</v>
      </c>
      <c r="G27" s="209">
        <v>0</v>
      </c>
      <c r="H27" s="209">
        <v>0</v>
      </c>
      <c r="I27" s="218">
        <v>0</v>
      </c>
      <c r="J27" s="210">
        <v>0</v>
      </c>
    </row>
    <row r="28" spans="1:10" ht="27.75" customHeight="1" x14ac:dyDescent="0.2">
      <c r="A28" s="143" t="s">
        <v>422</v>
      </c>
      <c r="B28" s="22"/>
      <c r="C28" s="217">
        <f>VLOOKUP(MID(A28,FIND(":",A28)+2,LEN(A28)-(FIND(":",A28)+1)),'[1]Annex 1 LV, HV and UMS charges'!$A$13:$C$45,3,FALSE)</f>
        <v>0</v>
      </c>
      <c r="D28" s="205">
        <v>-3.9630000000000001</v>
      </c>
      <c r="E28" s="206">
        <v>-0.89600000000000002</v>
      </c>
      <c r="F28" s="207">
        <v>-7.4999999999999997E-2</v>
      </c>
      <c r="G28" s="144">
        <v>0</v>
      </c>
      <c r="H28" s="209">
        <v>0</v>
      </c>
      <c r="I28" s="218">
        <v>0</v>
      </c>
      <c r="J28" s="210">
        <v>0</v>
      </c>
    </row>
    <row r="29" spans="1:10" ht="27.75" customHeight="1" x14ac:dyDescent="0.2">
      <c r="A29" s="143" t="s">
        <v>423</v>
      </c>
      <c r="B29" s="22"/>
      <c r="C29" s="217">
        <f>VLOOKUP(MID(A29,FIND(":",A29)+2,LEN(A29)-(FIND(":",A29)+1)),'[1]Annex 1 LV, HV and UMS charges'!$A$13:$C$45,3,FALSE)</f>
        <v>0</v>
      </c>
      <c r="D29" s="205">
        <v>-3.9630000000000001</v>
      </c>
      <c r="E29" s="206">
        <v>-0.89600000000000002</v>
      </c>
      <c r="F29" s="207">
        <v>-7.4999999999999997E-2</v>
      </c>
      <c r="G29" s="144">
        <v>0</v>
      </c>
      <c r="H29" s="209">
        <v>0</v>
      </c>
      <c r="I29" s="218">
        <v>0</v>
      </c>
      <c r="J29" s="214">
        <v>0.152</v>
      </c>
    </row>
    <row r="30" spans="1:10" ht="27.75" customHeight="1" x14ac:dyDescent="0.2">
      <c r="A30" s="145" t="s">
        <v>509</v>
      </c>
      <c r="B30" s="22"/>
      <c r="C30" s="217" t="str">
        <f>VLOOKUP(MID(A30,FIND(":",A30)+2,LEN(A30)-(FIND(":",A30)+1)),'[1]Annex 1 LV, HV and UMS charges'!$A$13:$C$45,3,FALSE)</f>
        <v>0, 1, 2</v>
      </c>
      <c r="D30" s="205">
        <v>3.6869999999999998</v>
      </c>
      <c r="E30" s="206">
        <v>0.83399999999999996</v>
      </c>
      <c r="F30" s="207">
        <v>7.0000000000000007E-2</v>
      </c>
      <c r="G30" s="208">
        <v>6.5</v>
      </c>
      <c r="H30" s="209">
        <v>0</v>
      </c>
      <c r="I30" s="218">
        <v>0</v>
      </c>
      <c r="J30" s="210">
        <v>0</v>
      </c>
    </row>
    <row r="31" spans="1:10" ht="27.75" customHeight="1" x14ac:dyDescent="0.2">
      <c r="A31" s="145" t="s">
        <v>510</v>
      </c>
      <c r="B31" s="22"/>
      <c r="C31" s="217" t="str">
        <f>VLOOKUP(MID(A31,FIND(":",A31)+2,LEN(A31)-(FIND(":",A31)+1)),'[1]Annex 1 LV, HV and UMS charges'!$A$13:$C$45,3,FALSE)</f>
        <v>2</v>
      </c>
      <c r="D31" s="205">
        <v>3.6869999999999998</v>
      </c>
      <c r="E31" s="206">
        <v>0.83399999999999996</v>
      </c>
      <c r="F31" s="207">
        <v>7.0000000000000007E-2</v>
      </c>
      <c r="G31" s="209">
        <v>0</v>
      </c>
      <c r="H31" s="209">
        <v>0</v>
      </c>
      <c r="I31" s="218">
        <v>0</v>
      </c>
      <c r="J31" s="210">
        <v>0</v>
      </c>
    </row>
    <row r="32" spans="1:10" ht="27.75" customHeight="1" x14ac:dyDescent="0.2">
      <c r="A32" s="145" t="s">
        <v>511</v>
      </c>
      <c r="B32" s="22"/>
      <c r="C32" s="217" t="str">
        <f>VLOOKUP(MID(A32,FIND(":",A32)+2,LEN(A32)-(FIND(":",A32)+1)),'[1]Annex 1 LV, HV and UMS charges'!$A$13:$C$45,3,FALSE)</f>
        <v>0, 3, 4, 5-8</v>
      </c>
      <c r="D32" s="205">
        <v>3.371</v>
      </c>
      <c r="E32" s="206">
        <v>0.76200000000000001</v>
      </c>
      <c r="F32" s="207">
        <v>6.4000000000000001E-2</v>
      </c>
      <c r="G32" s="208">
        <v>4.9800000000000004</v>
      </c>
      <c r="H32" s="209">
        <v>0</v>
      </c>
      <c r="I32" s="218">
        <v>0</v>
      </c>
      <c r="J32" s="210">
        <v>0</v>
      </c>
    </row>
    <row r="33" spans="1:10" ht="27.75" customHeight="1" x14ac:dyDescent="0.2">
      <c r="A33" s="145" t="s">
        <v>512</v>
      </c>
      <c r="B33" s="22"/>
      <c r="C33" s="217" t="str">
        <f>VLOOKUP(MID(A33,FIND(":",A33)+2,LEN(A33)-(FIND(":",A33)+1)),'[1]Annex 1 LV, HV and UMS charges'!$A$13:$C$45,3,FALSE)</f>
        <v>0, 3, 4, 5-8</v>
      </c>
      <c r="D33" s="205">
        <v>3.371</v>
      </c>
      <c r="E33" s="206">
        <v>0.76200000000000001</v>
      </c>
      <c r="F33" s="207">
        <v>6.4000000000000001E-2</v>
      </c>
      <c r="G33" s="208">
        <v>6.7</v>
      </c>
      <c r="H33" s="209">
        <v>0</v>
      </c>
      <c r="I33" s="218">
        <v>0</v>
      </c>
      <c r="J33" s="210">
        <v>0</v>
      </c>
    </row>
    <row r="34" spans="1:10" ht="27.75" customHeight="1" x14ac:dyDescent="0.2">
      <c r="A34" s="145" t="s">
        <v>513</v>
      </c>
      <c r="B34" s="22"/>
      <c r="C34" s="217" t="str">
        <f>VLOOKUP(MID(A34,FIND(":",A34)+2,LEN(A34)-(FIND(":",A34)+1)),'[1]Annex 1 LV, HV and UMS charges'!$A$13:$C$45,3,FALSE)</f>
        <v>0, 3, 4, 5-8</v>
      </c>
      <c r="D34" s="205">
        <v>3.371</v>
      </c>
      <c r="E34" s="206">
        <v>0.76200000000000001</v>
      </c>
      <c r="F34" s="207">
        <v>6.4000000000000001E-2</v>
      </c>
      <c r="G34" s="208">
        <v>13.13</v>
      </c>
      <c r="H34" s="209">
        <v>0</v>
      </c>
      <c r="I34" s="218">
        <v>0</v>
      </c>
      <c r="J34" s="210">
        <v>0</v>
      </c>
    </row>
    <row r="35" spans="1:10" ht="27.75" customHeight="1" x14ac:dyDescent="0.2">
      <c r="A35" s="145" t="s">
        <v>514</v>
      </c>
      <c r="B35" s="22"/>
      <c r="C35" s="217" t="str">
        <f>VLOOKUP(MID(A35,FIND(":",A35)+2,LEN(A35)-(FIND(":",A35)+1)),'[1]Annex 1 LV, HV and UMS charges'!$A$13:$C$45,3,FALSE)</f>
        <v>0, 3, 4, 5-8</v>
      </c>
      <c r="D35" s="205">
        <v>3.371</v>
      </c>
      <c r="E35" s="206">
        <v>0.76200000000000001</v>
      </c>
      <c r="F35" s="207">
        <v>6.4000000000000001E-2</v>
      </c>
      <c r="G35" s="208">
        <v>25.07</v>
      </c>
      <c r="H35" s="209">
        <v>0</v>
      </c>
      <c r="I35" s="218">
        <v>0</v>
      </c>
      <c r="J35" s="210">
        <v>0</v>
      </c>
    </row>
    <row r="36" spans="1:10" ht="27.75" customHeight="1" x14ac:dyDescent="0.2">
      <c r="A36" s="145" t="s">
        <v>515</v>
      </c>
      <c r="B36" s="22"/>
      <c r="C36" s="217" t="str">
        <f>VLOOKUP(MID(A36,FIND(":",A36)+2,LEN(A36)-(FIND(":",A36)+1)),'[1]Annex 1 LV, HV and UMS charges'!$A$13:$C$45,3,FALSE)</f>
        <v>0, 3, 4, 5-8</v>
      </c>
      <c r="D36" s="205">
        <v>3.371</v>
      </c>
      <c r="E36" s="206">
        <v>0.76200000000000001</v>
      </c>
      <c r="F36" s="207">
        <v>6.4000000000000001E-2</v>
      </c>
      <c r="G36" s="208">
        <v>68.92</v>
      </c>
      <c r="H36" s="209">
        <v>0</v>
      </c>
      <c r="I36" s="218">
        <v>0</v>
      </c>
      <c r="J36" s="210">
        <v>0</v>
      </c>
    </row>
    <row r="37" spans="1:10" ht="27.75" customHeight="1" x14ac:dyDescent="0.2">
      <c r="A37" s="145" t="s">
        <v>424</v>
      </c>
      <c r="B37" s="22"/>
      <c r="C37" s="217" t="str">
        <f>VLOOKUP(MID(A37,FIND(":",A37)+2,LEN(A37)-(FIND(":",A37)+1)),'[1]Annex 1 LV, HV and UMS charges'!$A$13:$C$45,3,FALSE)</f>
        <v>4</v>
      </c>
      <c r="D37" s="205">
        <v>3.371</v>
      </c>
      <c r="E37" s="206">
        <v>0.76200000000000001</v>
      </c>
      <c r="F37" s="207">
        <v>6.4000000000000001E-2</v>
      </c>
      <c r="G37" s="209">
        <v>0</v>
      </c>
      <c r="H37" s="209">
        <v>0</v>
      </c>
      <c r="I37" s="218">
        <v>0</v>
      </c>
      <c r="J37" s="210">
        <v>0</v>
      </c>
    </row>
    <row r="38" spans="1:10" ht="27.75" customHeight="1" x14ac:dyDescent="0.2">
      <c r="A38" s="145" t="s">
        <v>516</v>
      </c>
      <c r="B38" s="22"/>
      <c r="C38" s="217">
        <f>VLOOKUP(MID(A38,FIND(":",A38)+2,LEN(A38)-(FIND(":",A38)+1)),'[1]Annex 1 LV, HV and UMS charges'!$A$13:$C$45,3,FALSE)</f>
        <v>0</v>
      </c>
      <c r="D38" s="205">
        <v>2.5329999999999999</v>
      </c>
      <c r="E38" s="206">
        <v>0.55500000000000005</v>
      </c>
      <c r="F38" s="207">
        <v>4.5999999999999999E-2</v>
      </c>
      <c r="G38" s="208">
        <v>7.47</v>
      </c>
      <c r="H38" s="208">
        <v>1.82</v>
      </c>
      <c r="I38" s="213">
        <v>3.45</v>
      </c>
      <c r="J38" s="214">
        <v>8.5999999999999993E-2</v>
      </c>
    </row>
    <row r="39" spans="1:10" ht="27.75" customHeight="1" x14ac:dyDescent="0.2">
      <c r="A39" s="145" t="s">
        <v>517</v>
      </c>
      <c r="B39" s="22"/>
      <c r="C39" s="217">
        <f>VLOOKUP(MID(A39,FIND(":",A39)+2,LEN(A39)-(FIND(":",A39)+1)),'[1]Annex 1 LV, HV and UMS charges'!$A$13:$C$45,3,FALSE)</f>
        <v>0</v>
      </c>
      <c r="D39" s="205">
        <v>2.5329999999999999</v>
      </c>
      <c r="E39" s="206">
        <v>0.55500000000000005</v>
      </c>
      <c r="F39" s="207">
        <v>4.5999999999999999E-2</v>
      </c>
      <c r="G39" s="208">
        <v>116.58</v>
      </c>
      <c r="H39" s="208">
        <v>1.82</v>
      </c>
      <c r="I39" s="213">
        <v>3.45</v>
      </c>
      <c r="J39" s="214">
        <v>8.5999999999999993E-2</v>
      </c>
    </row>
    <row r="40" spans="1:10" ht="27.75" customHeight="1" x14ac:dyDescent="0.2">
      <c r="A40" s="145" t="s">
        <v>518</v>
      </c>
      <c r="B40" s="22"/>
      <c r="C40" s="217">
        <f>VLOOKUP(MID(A40,FIND(":",A40)+2,LEN(A40)-(FIND(":",A40)+1)),'[1]Annex 1 LV, HV and UMS charges'!$A$13:$C$45,3,FALSE)</f>
        <v>0</v>
      </c>
      <c r="D40" s="205">
        <v>2.5329999999999999</v>
      </c>
      <c r="E40" s="206">
        <v>0.55500000000000005</v>
      </c>
      <c r="F40" s="207">
        <v>4.5999999999999999E-2</v>
      </c>
      <c r="G40" s="208">
        <v>199.79</v>
      </c>
      <c r="H40" s="208">
        <v>1.82</v>
      </c>
      <c r="I40" s="213">
        <v>3.45</v>
      </c>
      <c r="J40" s="214">
        <v>8.5999999999999993E-2</v>
      </c>
    </row>
    <row r="41" spans="1:10" ht="27.75" customHeight="1" x14ac:dyDescent="0.2">
      <c r="A41" s="145" t="s">
        <v>519</v>
      </c>
      <c r="B41" s="22"/>
      <c r="C41" s="217">
        <f>VLOOKUP(MID(A41,FIND(":",A41)+2,LEN(A41)-(FIND(":",A41)+1)),'[1]Annex 1 LV, HV and UMS charges'!$A$13:$C$45,3,FALSE)</f>
        <v>0</v>
      </c>
      <c r="D41" s="205">
        <v>2.5329999999999999</v>
      </c>
      <c r="E41" s="206">
        <v>0.55500000000000005</v>
      </c>
      <c r="F41" s="207">
        <v>4.5999999999999999E-2</v>
      </c>
      <c r="G41" s="208">
        <v>317.27999999999997</v>
      </c>
      <c r="H41" s="208">
        <v>1.82</v>
      </c>
      <c r="I41" s="213">
        <v>3.45</v>
      </c>
      <c r="J41" s="214">
        <v>8.5999999999999993E-2</v>
      </c>
    </row>
    <row r="42" spans="1:10" ht="27.75" customHeight="1" x14ac:dyDescent="0.2">
      <c r="A42" s="145" t="s">
        <v>520</v>
      </c>
      <c r="B42" s="22"/>
      <c r="C42" s="217">
        <f>VLOOKUP(MID(A42,FIND(":",A42)+2,LEN(A42)-(FIND(":",A42)+1)),'[1]Annex 1 LV, HV and UMS charges'!$A$13:$C$45,3,FALSE)</f>
        <v>0</v>
      </c>
      <c r="D42" s="205">
        <v>2.5329999999999999</v>
      </c>
      <c r="E42" s="206">
        <v>0.55500000000000005</v>
      </c>
      <c r="F42" s="207">
        <v>4.5999999999999999E-2</v>
      </c>
      <c r="G42" s="208">
        <v>639.05999999999995</v>
      </c>
      <c r="H42" s="208">
        <v>1.82</v>
      </c>
      <c r="I42" s="213">
        <v>3.45</v>
      </c>
      <c r="J42" s="214">
        <v>8.5999999999999993E-2</v>
      </c>
    </row>
    <row r="43" spans="1:10" ht="27.75" customHeight="1" x14ac:dyDescent="0.2">
      <c r="A43" s="145" t="s">
        <v>521</v>
      </c>
      <c r="B43" s="22"/>
      <c r="C43" s="217">
        <f>VLOOKUP(MID(A43,FIND(":",A43)+2,LEN(A43)-(FIND(":",A43)+1)),'[1]Annex 1 LV, HV and UMS charges'!$A$13:$C$45,3,FALSE)</f>
        <v>0</v>
      </c>
      <c r="D43" s="205">
        <v>2.3029999999999999</v>
      </c>
      <c r="E43" s="206">
        <v>0.47</v>
      </c>
      <c r="F43" s="207">
        <v>3.9E-2</v>
      </c>
      <c r="G43" s="208">
        <v>8.48</v>
      </c>
      <c r="H43" s="208">
        <v>3.17</v>
      </c>
      <c r="I43" s="213">
        <v>4.67</v>
      </c>
      <c r="J43" s="214">
        <v>8.6999999999999994E-2</v>
      </c>
    </row>
    <row r="44" spans="1:10" ht="27.75" customHeight="1" x14ac:dyDescent="0.2">
      <c r="A44" s="145" t="s">
        <v>522</v>
      </c>
      <c r="B44" s="22"/>
      <c r="C44" s="217">
        <f>VLOOKUP(MID(A44,FIND(":",A44)+2,LEN(A44)-(FIND(":",A44)+1)),'[1]Annex 1 LV, HV and UMS charges'!$A$13:$C$45,3,FALSE)</f>
        <v>0</v>
      </c>
      <c r="D44" s="205">
        <v>2.3029999999999999</v>
      </c>
      <c r="E44" s="206">
        <v>0.47</v>
      </c>
      <c r="F44" s="207">
        <v>3.9E-2</v>
      </c>
      <c r="G44" s="208">
        <v>167.81</v>
      </c>
      <c r="H44" s="208">
        <v>3.17</v>
      </c>
      <c r="I44" s="213">
        <v>4.67</v>
      </c>
      <c r="J44" s="214">
        <v>8.6999999999999994E-2</v>
      </c>
    </row>
    <row r="45" spans="1:10" ht="27.75" customHeight="1" x14ac:dyDescent="0.2">
      <c r="A45" s="145" t="s">
        <v>523</v>
      </c>
      <c r="B45" s="22"/>
      <c r="C45" s="217">
        <f>VLOOKUP(MID(A45,FIND(":",A45)+2,LEN(A45)-(FIND(":",A45)+1)),'[1]Annex 1 LV, HV and UMS charges'!$A$13:$C$45,3,FALSE)</f>
        <v>0</v>
      </c>
      <c r="D45" s="205">
        <v>2.3029999999999999</v>
      </c>
      <c r="E45" s="206">
        <v>0.47</v>
      </c>
      <c r="F45" s="207">
        <v>3.9E-2</v>
      </c>
      <c r="G45" s="208">
        <v>289.31</v>
      </c>
      <c r="H45" s="208">
        <v>3.17</v>
      </c>
      <c r="I45" s="213">
        <v>4.67</v>
      </c>
      <c r="J45" s="214">
        <v>8.6999999999999994E-2</v>
      </c>
    </row>
    <row r="46" spans="1:10" ht="27.75" customHeight="1" x14ac:dyDescent="0.2">
      <c r="A46" s="145" t="s">
        <v>524</v>
      </c>
      <c r="B46" s="22"/>
      <c r="C46" s="217">
        <f>VLOOKUP(MID(A46,FIND(":",A46)+2,LEN(A46)-(FIND(":",A46)+1)),'[1]Annex 1 LV, HV and UMS charges'!$A$13:$C$45,3,FALSE)</f>
        <v>0</v>
      </c>
      <c r="D46" s="205">
        <v>2.3029999999999999</v>
      </c>
      <c r="E46" s="206">
        <v>0.47</v>
      </c>
      <c r="F46" s="207">
        <v>3.9E-2</v>
      </c>
      <c r="G46" s="208">
        <v>460.87</v>
      </c>
      <c r="H46" s="208">
        <v>3.17</v>
      </c>
      <c r="I46" s="213">
        <v>4.67</v>
      </c>
      <c r="J46" s="214">
        <v>8.6999999999999994E-2</v>
      </c>
    </row>
    <row r="47" spans="1:10" ht="27.75" customHeight="1" x14ac:dyDescent="0.2">
      <c r="A47" s="145" t="s">
        <v>525</v>
      </c>
      <c r="B47" s="22"/>
      <c r="C47" s="217">
        <f>VLOOKUP(MID(A47,FIND(":",A47)+2,LEN(A47)-(FIND(":",A47)+1)),'[1]Annex 1 LV, HV and UMS charges'!$A$13:$C$45,3,FALSE)</f>
        <v>0</v>
      </c>
      <c r="D47" s="205">
        <v>2.3029999999999999</v>
      </c>
      <c r="E47" s="206">
        <v>0.47</v>
      </c>
      <c r="F47" s="207">
        <v>3.9E-2</v>
      </c>
      <c r="G47" s="208">
        <v>930.73</v>
      </c>
      <c r="H47" s="208">
        <v>3.17</v>
      </c>
      <c r="I47" s="213">
        <v>4.67</v>
      </c>
      <c r="J47" s="214">
        <v>8.6999999999999994E-2</v>
      </c>
    </row>
    <row r="48" spans="1:10" ht="27.75" customHeight="1" x14ac:dyDescent="0.2">
      <c r="A48" s="145" t="s">
        <v>526</v>
      </c>
      <c r="B48" s="22"/>
      <c r="C48" s="217">
        <f>VLOOKUP(MID(A48,FIND(":",A48)+2,LEN(A48)-(FIND(":",A48)+1)),'[1]Annex 1 LV, HV and UMS charges'!$A$13:$C$45,3,FALSE)</f>
        <v>0</v>
      </c>
      <c r="D48" s="205">
        <v>1.623</v>
      </c>
      <c r="E48" s="206">
        <v>0.28999999999999998</v>
      </c>
      <c r="F48" s="207">
        <v>2.3E-2</v>
      </c>
      <c r="G48" s="208">
        <v>86.65</v>
      </c>
      <c r="H48" s="208">
        <v>4.34</v>
      </c>
      <c r="I48" s="213">
        <v>6.16</v>
      </c>
      <c r="J48" s="214">
        <v>0.05</v>
      </c>
    </row>
    <row r="49" spans="1:10" ht="27.75" customHeight="1" x14ac:dyDescent="0.2">
      <c r="A49" s="145" t="s">
        <v>527</v>
      </c>
      <c r="B49" s="22"/>
      <c r="C49" s="217">
        <f>VLOOKUP(MID(A49,FIND(":",A49)+2,LEN(A49)-(FIND(":",A49)+1)),'[1]Annex 1 LV, HV and UMS charges'!$A$13:$C$45,3,FALSE)</f>
        <v>0</v>
      </c>
      <c r="D49" s="205">
        <v>1.623</v>
      </c>
      <c r="E49" s="206">
        <v>0.28999999999999998</v>
      </c>
      <c r="F49" s="207">
        <v>2.3E-2</v>
      </c>
      <c r="G49" s="208">
        <v>928.29</v>
      </c>
      <c r="H49" s="208">
        <v>4.34</v>
      </c>
      <c r="I49" s="213">
        <v>6.16</v>
      </c>
      <c r="J49" s="214">
        <v>0.05</v>
      </c>
    </row>
    <row r="50" spans="1:10" ht="27.75" customHeight="1" x14ac:dyDescent="0.2">
      <c r="A50" s="145" t="s">
        <v>528</v>
      </c>
      <c r="B50" s="22"/>
      <c r="C50" s="217">
        <f>VLOOKUP(MID(A50,FIND(":",A50)+2,LEN(A50)-(FIND(":",A50)+1)),'[1]Annex 1 LV, HV and UMS charges'!$A$13:$C$45,3,FALSE)</f>
        <v>0</v>
      </c>
      <c r="D50" s="205">
        <v>1.623</v>
      </c>
      <c r="E50" s="206">
        <v>0.28999999999999998</v>
      </c>
      <c r="F50" s="207">
        <v>2.3E-2</v>
      </c>
      <c r="G50" s="208">
        <v>2750.77</v>
      </c>
      <c r="H50" s="208">
        <v>4.34</v>
      </c>
      <c r="I50" s="213">
        <v>6.16</v>
      </c>
      <c r="J50" s="214">
        <v>0.05</v>
      </c>
    </row>
    <row r="51" spans="1:10" ht="27.75" customHeight="1" x14ac:dyDescent="0.2">
      <c r="A51" s="145" t="s">
        <v>529</v>
      </c>
      <c r="B51" s="22"/>
      <c r="C51" s="217">
        <f>VLOOKUP(MID(A51,FIND(":",A51)+2,LEN(A51)-(FIND(":",A51)+1)),'[1]Annex 1 LV, HV and UMS charges'!$A$13:$C$45,3,FALSE)</f>
        <v>0</v>
      </c>
      <c r="D51" s="205">
        <v>1.623</v>
      </c>
      <c r="E51" s="206">
        <v>0.28999999999999998</v>
      </c>
      <c r="F51" s="207">
        <v>2.3E-2</v>
      </c>
      <c r="G51" s="208">
        <v>6225.36</v>
      </c>
      <c r="H51" s="208">
        <v>4.34</v>
      </c>
      <c r="I51" s="213">
        <v>6.16</v>
      </c>
      <c r="J51" s="214">
        <v>0.05</v>
      </c>
    </row>
    <row r="52" spans="1:10" ht="27.75" customHeight="1" x14ac:dyDescent="0.2">
      <c r="A52" s="145" t="s">
        <v>530</v>
      </c>
      <c r="B52" s="22"/>
      <c r="C52" s="217">
        <f>VLOOKUP(MID(A52,FIND(":",A52)+2,LEN(A52)-(FIND(":",A52)+1)),'[1]Annex 1 LV, HV and UMS charges'!$A$13:$C$45,3,FALSE)</f>
        <v>0</v>
      </c>
      <c r="D52" s="205">
        <v>1.623</v>
      </c>
      <c r="E52" s="206">
        <v>0.28999999999999998</v>
      </c>
      <c r="F52" s="207">
        <v>2.3E-2</v>
      </c>
      <c r="G52" s="208">
        <v>16609.490000000002</v>
      </c>
      <c r="H52" s="208">
        <v>4.34</v>
      </c>
      <c r="I52" s="213">
        <v>6.16</v>
      </c>
      <c r="J52" s="214">
        <v>0.05</v>
      </c>
    </row>
    <row r="53" spans="1:10" ht="27.75" customHeight="1" x14ac:dyDescent="0.2">
      <c r="A53" s="145" t="s">
        <v>425</v>
      </c>
      <c r="B53" s="22"/>
      <c r="C53" s="217" t="str">
        <f>VLOOKUP(MID(A53,FIND(":",A53)+2,LEN(A53)-(FIND(":",A53)+1)),'[1]Annex 1 LV, HV and UMS charges'!$A$13:$C$45,3,FALSE)</f>
        <v>0, 1 or 8</v>
      </c>
      <c r="D53" s="215">
        <v>9.5419999999999998</v>
      </c>
      <c r="E53" s="216">
        <v>1.6180000000000001</v>
      </c>
      <c r="F53" s="207">
        <v>0.94399999999999995</v>
      </c>
      <c r="G53" s="209">
        <v>0</v>
      </c>
      <c r="H53" s="209">
        <v>0</v>
      </c>
      <c r="I53" s="218">
        <v>0</v>
      </c>
      <c r="J53" s="210">
        <v>0</v>
      </c>
    </row>
    <row r="54" spans="1:10" ht="27.75" customHeight="1" x14ac:dyDescent="0.2">
      <c r="A54" s="145" t="s">
        <v>426</v>
      </c>
      <c r="B54" s="22"/>
      <c r="C54" s="217">
        <f>VLOOKUP(MID(A54,FIND(":",A54)+2,LEN(A54)-(FIND(":",A54)+1)),'[1]Annex 1 LV, HV and UMS charges'!$A$13:$C$45,3,FALSE)</f>
        <v>0</v>
      </c>
      <c r="D54" s="205">
        <v>-3.9630000000000001</v>
      </c>
      <c r="E54" s="206">
        <v>-0.89600000000000002</v>
      </c>
      <c r="F54" s="207">
        <v>-7.4999999999999997E-2</v>
      </c>
      <c r="G54" s="144">
        <v>0</v>
      </c>
      <c r="H54" s="209">
        <v>0</v>
      </c>
      <c r="I54" s="218">
        <v>0</v>
      </c>
      <c r="J54" s="210">
        <v>0</v>
      </c>
    </row>
    <row r="55" spans="1:10" ht="27.75" customHeight="1" x14ac:dyDescent="0.2">
      <c r="A55" s="145" t="s">
        <v>427</v>
      </c>
      <c r="B55" s="22"/>
      <c r="C55" s="217">
        <f>VLOOKUP(MID(A55,FIND(":",A55)+2,LEN(A55)-(FIND(":",A55)+1)),'[1]Annex 1 LV, HV and UMS charges'!$A$13:$C$45,3,FALSE)</f>
        <v>0</v>
      </c>
      <c r="D55" s="205">
        <v>-3.4670000000000001</v>
      </c>
      <c r="E55" s="206">
        <v>-0.76900000000000002</v>
      </c>
      <c r="F55" s="207">
        <v>-6.4000000000000001E-2</v>
      </c>
      <c r="G55" s="144">
        <v>0</v>
      </c>
      <c r="H55" s="209">
        <v>0</v>
      </c>
      <c r="I55" s="218">
        <v>0</v>
      </c>
      <c r="J55" s="210">
        <v>0</v>
      </c>
    </row>
    <row r="56" spans="1:10" ht="27.75" customHeight="1" x14ac:dyDescent="0.2">
      <c r="A56" s="145" t="s">
        <v>428</v>
      </c>
      <c r="B56" s="22"/>
      <c r="C56" s="217">
        <f>VLOOKUP(MID(A56,FIND(":",A56)+2,LEN(A56)-(FIND(":",A56)+1)),'[1]Annex 1 LV, HV and UMS charges'!$A$13:$C$45,3,FALSE)</f>
        <v>0</v>
      </c>
      <c r="D56" s="205">
        <v>-3.9630000000000001</v>
      </c>
      <c r="E56" s="206">
        <v>-0.89600000000000002</v>
      </c>
      <c r="F56" s="207">
        <v>-7.4999999999999997E-2</v>
      </c>
      <c r="G56" s="144">
        <v>0</v>
      </c>
      <c r="H56" s="209">
        <v>0</v>
      </c>
      <c r="I56" s="218">
        <v>0</v>
      </c>
      <c r="J56" s="214">
        <v>0.152</v>
      </c>
    </row>
    <row r="57" spans="1:10" ht="27.75" customHeight="1" x14ac:dyDescent="0.2">
      <c r="A57" s="145" t="s">
        <v>429</v>
      </c>
      <c r="B57" s="22"/>
      <c r="C57" s="217">
        <f>VLOOKUP(MID(A57,FIND(":",A57)+2,LEN(A57)-(FIND(":",A57)+1)),'[1]Annex 1 LV, HV and UMS charges'!$A$13:$C$45,3,FALSE)</f>
        <v>0</v>
      </c>
      <c r="D57" s="205">
        <v>-3.4670000000000001</v>
      </c>
      <c r="E57" s="206">
        <v>-0.76900000000000002</v>
      </c>
      <c r="F57" s="207">
        <v>-6.4000000000000001E-2</v>
      </c>
      <c r="G57" s="144">
        <v>0</v>
      </c>
      <c r="H57" s="209">
        <v>0</v>
      </c>
      <c r="I57" s="218">
        <v>0</v>
      </c>
      <c r="J57" s="214">
        <v>0.126</v>
      </c>
    </row>
    <row r="58" spans="1:10" ht="27.75" customHeight="1" x14ac:dyDescent="0.2">
      <c r="A58" s="145" t="s">
        <v>430</v>
      </c>
      <c r="B58" s="22"/>
      <c r="C58" s="217">
        <f>VLOOKUP(MID(A58,FIND(":",A58)+2,LEN(A58)-(FIND(":",A58)+1)),'[1]Annex 1 LV, HV and UMS charges'!$A$13:$C$45,3,FALSE)</f>
        <v>0</v>
      </c>
      <c r="D58" s="205">
        <v>-2.2410000000000001</v>
      </c>
      <c r="E58" s="206">
        <v>-0.44900000000000001</v>
      </c>
      <c r="F58" s="207">
        <v>-3.6999999999999998E-2</v>
      </c>
      <c r="G58" s="144">
        <v>0</v>
      </c>
      <c r="H58" s="209">
        <v>0</v>
      </c>
      <c r="I58" s="218">
        <v>0</v>
      </c>
      <c r="J58" s="214">
        <v>0.10100000000000001</v>
      </c>
    </row>
    <row r="59" spans="1:10" ht="27.75" customHeight="1" x14ac:dyDescent="0.2">
      <c r="A59" s="143" t="s">
        <v>619</v>
      </c>
      <c r="B59" s="22"/>
      <c r="C59" s="217" t="str">
        <f>VLOOKUP(MID(A59,FIND(":",A59)+2,LEN(A59)-(FIND(":",A59)+1)),'[1]Annex 1 LV, HV and UMS charges'!$A$13:$C$45,3,FALSE)</f>
        <v>0, 1, 2</v>
      </c>
      <c r="D59" s="205">
        <v>2.8079999999999998</v>
      </c>
      <c r="E59" s="206">
        <v>0.63500000000000001</v>
      </c>
      <c r="F59" s="207">
        <v>5.2999999999999999E-2</v>
      </c>
      <c r="G59" s="208">
        <v>5.0199999999999996</v>
      </c>
      <c r="H59" s="209">
        <v>0</v>
      </c>
      <c r="I59" s="218">
        <v>0</v>
      </c>
      <c r="J59" s="210">
        <v>0</v>
      </c>
    </row>
    <row r="60" spans="1:10" ht="27.75" customHeight="1" x14ac:dyDescent="0.2">
      <c r="A60" s="143" t="s">
        <v>620</v>
      </c>
      <c r="B60" s="22"/>
      <c r="C60" s="217" t="str">
        <f>VLOOKUP(MID(A60,FIND(":",A60)+2,LEN(A60)-(FIND(":",A60)+1)),'[1]Annex 1 LV, HV and UMS charges'!$A$13:$C$45,3,FALSE)</f>
        <v>2</v>
      </c>
      <c r="D60" s="205">
        <v>2.8079999999999998</v>
      </c>
      <c r="E60" s="206">
        <v>0.63500000000000001</v>
      </c>
      <c r="F60" s="207">
        <v>5.2999999999999999E-2</v>
      </c>
      <c r="G60" s="209">
        <v>0</v>
      </c>
      <c r="H60" s="209">
        <v>0</v>
      </c>
      <c r="I60" s="218">
        <v>0</v>
      </c>
      <c r="J60" s="210">
        <v>0</v>
      </c>
    </row>
    <row r="61" spans="1:10" ht="27.75" customHeight="1" x14ac:dyDescent="0.2">
      <c r="A61" s="143" t="s">
        <v>621</v>
      </c>
      <c r="B61" s="22"/>
      <c r="C61" s="217" t="str">
        <f>VLOOKUP(MID(A61,FIND(":",A61)+2,LEN(A61)-(FIND(":",A61)+1)),'[1]Annex 1 LV, HV and UMS charges'!$A$13:$C$45,3,FALSE)</f>
        <v>0, 3, 4, 5-8</v>
      </c>
      <c r="D61" s="205">
        <v>2.5670000000000002</v>
      </c>
      <c r="E61" s="206">
        <v>0.57999999999999996</v>
      </c>
      <c r="F61" s="207">
        <v>4.8000000000000001E-2</v>
      </c>
      <c r="G61" s="208">
        <v>3.84</v>
      </c>
      <c r="H61" s="209">
        <v>0</v>
      </c>
      <c r="I61" s="218">
        <v>0</v>
      </c>
      <c r="J61" s="210">
        <v>0</v>
      </c>
    </row>
    <row r="62" spans="1:10" ht="27.75" customHeight="1" x14ac:dyDescent="0.2">
      <c r="A62" s="143" t="s">
        <v>622</v>
      </c>
      <c r="B62" s="22"/>
      <c r="C62" s="217" t="str">
        <f>VLOOKUP(MID(A62,FIND(":",A62)+2,LEN(A62)-(FIND(":",A62)+1)),'[1]Annex 1 LV, HV and UMS charges'!$A$13:$C$45,3,FALSE)</f>
        <v>0, 3, 4, 5-8</v>
      </c>
      <c r="D62" s="205">
        <v>2.5670000000000002</v>
      </c>
      <c r="E62" s="206">
        <v>0.57999999999999996</v>
      </c>
      <c r="F62" s="207">
        <v>4.8000000000000001E-2</v>
      </c>
      <c r="G62" s="208">
        <v>5.15</v>
      </c>
      <c r="H62" s="209">
        <v>0</v>
      </c>
      <c r="I62" s="218">
        <v>0</v>
      </c>
      <c r="J62" s="210">
        <v>0</v>
      </c>
    </row>
    <row r="63" spans="1:10" ht="27.75" customHeight="1" x14ac:dyDescent="0.2">
      <c r="A63" s="143" t="s">
        <v>623</v>
      </c>
      <c r="B63" s="22"/>
      <c r="C63" s="217" t="str">
        <f>VLOOKUP(MID(A63,FIND(":",A63)+2,LEN(A63)-(FIND(":",A63)+1)),'[1]Annex 1 LV, HV and UMS charges'!$A$13:$C$45,3,FALSE)</f>
        <v>0, 3, 4, 5-8</v>
      </c>
      <c r="D63" s="205">
        <v>2.5670000000000002</v>
      </c>
      <c r="E63" s="206">
        <v>0.57999999999999996</v>
      </c>
      <c r="F63" s="207">
        <v>4.8000000000000001E-2</v>
      </c>
      <c r="G63" s="208">
        <v>10.06</v>
      </c>
      <c r="H63" s="209">
        <v>0</v>
      </c>
      <c r="I63" s="218">
        <v>0</v>
      </c>
      <c r="J63" s="210">
        <v>0</v>
      </c>
    </row>
    <row r="64" spans="1:10" ht="27.75" customHeight="1" x14ac:dyDescent="0.2">
      <c r="A64" s="143" t="s">
        <v>624</v>
      </c>
      <c r="B64" s="22"/>
      <c r="C64" s="217" t="str">
        <f>VLOOKUP(MID(A64,FIND(":",A64)+2,LEN(A64)-(FIND(":",A64)+1)),'[1]Annex 1 LV, HV and UMS charges'!$A$13:$C$45,3,FALSE)</f>
        <v>0, 3, 4, 5-8</v>
      </c>
      <c r="D64" s="205">
        <v>2.5670000000000002</v>
      </c>
      <c r="E64" s="206">
        <v>0.57999999999999996</v>
      </c>
      <c r="F64" s="207">
        <v>4.8000000000000001E-2</v>
      </c>
      <c r="G64" s="208">
        <v>19.14</v>
      </c>
      <c r="H64" s="209">
        <v>0</v>
      </c>
      <c r="I64" s="218">
        <v>0</v>
      </c>
      <c r="J64" s="210">
        <v>0</v>
      </c>
    </row>
    <row r="65" spans="1:10" ht="27.75" customHeight="1" x14ac:dyDescent="0.2">
      <c r="A65" s="143" t="s">
        <v>625</v>
      </c>
      <c r="B65" s="22"/>
      <c r="C65" s="217" t="str">
        <f>VLOOKUP(MID(A65,FIND(":",A65)+2,LEN(A65)-(FIND(":",A65)+1)),'[1]Annex 1 LV, HV and UMS charges'!$A$13:$C$45,3,FALSE)</f>
        <v>0, 3, 4, 5-8</v>
      </c>
      <c r="D65" s="205">
        <v>2.5670000000000002</v>
      </c>
      <c r="E65" s="206">
        <v>0.57999999999999996</v>
      </c>
      <c r="F65" s="207">
        <v>4.8000000000000001E-2</v>
      </c>
      <c r="G65" s="208">
        <v>52.54</v>
      </c>
      <c r="H65" s="209">
        <v>0</v>
      </c>
      <c r="I65" s="218">
        <v>0</v>
      </c>
      <c r="J65" s="210">
        <v>0</v>
      </c>
    </row>
    <row r="66" spans="1:10" ht="27.75" customHeight="1" x14ac:dyDescent="0.2">
      <c r="A66" s="143" t="s">
        <v>431</v>
      </c>
      <c r="B66" s="22"/>
      <c r="C66" s="217" t="str">
        <f>VLOOKUP(MID(A66,FIND(":",A66)+2,LEN(A66)-(FIND(":",A66)+1)),'[1]Annex 1 LV, HV and UMS charges'!$A$13:$C$45,3,FALSE)</f>
        <v>4</v>
      </c>
      <c r="D66" s="205">
        <v>2.5670000000000002</v>
      </c>
      <c r="E66" s="206">
        <v>0.57999999999999996</v>
      </c>
      <c r="F66" s="207">
        <v>4.8000000000000001E-2</v>
      </c>
      <c r="G66" s="209">
        <v>0</v>
      </c>
      <c r="H66" s="209">
        <v>0</v>
      </c>
      <c r="I66" s="218">
        <v>0</v>
      </c>
      <c r="J66" s="210">
        <v>0</v>
      </c>
    </row>
    <row r="67" spans="1:10" ht="27.75" customHeight="1" x14ac:dyDescent="0.2">
      <c r="A67" s="143" t="s">
        <v>626</v>
      </c>
      <c r="B67" s="22"/>
      <c r="C67" s="217">
        <f>VLOOKUP(MID(A67,FIND(":",A67)+2,LEN(A67)-(FIND(":",A67)+1)),'[1]Annex 1 LV, HV and UMS charges'!$A$13:$C$45,3,FALSE)</f>
        <v>0</v>
      </c>
      <c r="D67" s="205">
        <v>1.929</v>
      </c>
      <c r="E67" s="206">
        <v>0.42299999999999999</v>
      </c>
      <c r="F67" s="207">
        <v>3.5000000000000003E-2</v>
      </c>
      <c r="G67" s="208">
        <v>5.74</v>
      </c>
      <c r="H67" s="208">
        <v>1.39</v>
      </c>
      <c r="I67" s="213">
        <v>2.63</v>
      </c>
      <c r="J67" s="214">
        <v>6.6000000000000003E-2</v>
      </c>
    </row>
    <row r="68" spans="1:10" ht="27.75" customHeight="1" x14ac:dyDescent="0.2">
      <c r="A68" s="143" t="s">
        <v>627</v>
      </c>
      <c r="B68" s="22"/>
      <c r="C68" s="217">
        <f>VLOOKUP(MID(A68,FIND(":",A68)+2,LEN(A68)-(FIND(":",A68)+1)),'[1]Annex 1 LV, HV and UMS charges'!$A$13:$C$45,3,FALSE)</f>
        <v>0</v>
      </c>
      <c r="D68" s="205">
        <v>1.929</v>
      </c>
      <c r="E68" s="206">
        <v>0.42299999999999999</v>
      </c>
      <c r="F68" s="207">
        <v>3.5000000000000003E-2</v>
      </c>
      <c r="G68" s="208">
        <v>88.84</v>
      </c>
      <c r="H68" s="208">
        <v>1.39</v>
      </c>
      <c r="I68" s="213">
        <v>2.63</v>
      </c>
      <c r="J68" s="214">
        <v>6.6000000000000003E-2</v>
      </c>
    </row>
    <row r="69" spans="1:10" ht="27.75" customHeight="1" x14ac:dyDescent="0.2">
      <c r="A69" s="143" t="s">
        <v>628</v>
      </c>
      <c r="B69" s="22"/>
      <c r="C69" s="217">
        <f>VLOOKUP(MID(A69,FIND(":",A69)+2,LEN(A69)-(FIND(":",A69)+1)),'[1]Annex 1 LV, HV and UMS charges'!$A$13:$C$45,3,FALSE)</f>
        <v>0</v>
      </c>
      <c r="D69" s="205">
        <v>1.929</v>
      </c>
      <c r="E69" s="206">
        <v>0.42299999999999999</v>
      </c>
      <c r="F69" s="207">
        <v>3.5000000000000003E-2</v>
      </c>
      <c r="G69" s="208">
        <v>152.21</v>
      </c>
      <c r="H69" s="208">
        <v>1.39</v>
      </c>
      <c r="I69" s="213">
        <v>2.63</v>
      </c>
      <c r="J69" s="214">
        <v>6.6000000000000003E-2</v>
      </c>
    </row>
    <row r="70" spans="1:10" ht="27.75" customHeight="1" x14ac:dyDescent="0.2">
      <c r="A70" s="143" t="s">
        <v>629</v>
      </c>
      <c r="B70" s="22"/>
      <c r="C70" s="217">
        <f>VLOOKUP(MID(A70,FIND(":",A70)+2,LEN(A70)-(FIND(":",A70)+1)),'[1]Annex 1 LV, HV and UMS charges'!$A$13:$C$45,3,FALSE)</f>
        <v>0</v>
      </c>
      <c r="D70" s="205">
        <v>1.929</v>
      </c>
      <c r="E70" s="206">
        <v>0.42299999999999999</v>
      </c>
      <c r="F70" s="207">
        <v>3.5000000000000003E-2</v>
      </c>
      <c r="G70" s="208">
        <v>241.69</v>
      </c>
      <c r="H70" s="208">
        <v>1.39</v>
      </c>
      <c r="I70" s="213">
        <v>2.63</v>
      </c>
      <c r="J70" s="214">
        <v>6.6000000000000003E-2</v>
      </c>
    </row>
    <row r="71" spans="1:10" ht="27.75" customHeight="1" x14ac:dyDescent="0.2">
      <c r="A71" s="143" t="s">
        <v>630</v>
      </c>
      <c r="B71" s="22"/>
      <c r="C71" s="217">
        <f>VLOOKUP(MID(A71,FIND(":",A71)+2,LEN(A71)-(FIND(":",A71)+1)),'[1]Annex 1 LV, HV and UMS charges'!$A$13:$C$45,3,FALSE)</f>
        <v>0</v>
      </c>
      <c r="D71" s="205">
        <v>1.929</v>
      </c>
      <c r="E71" s="206">
        <v>0.42299999999999999</v>
      </c>
      <c r="F71" s="207">
        <v>3.5000000000000003E-2</v>
      </c>
      <c r="G71" s="208">
        <v>486.75</v>
      </c>
      <c r="H71" s="208">
        <v>1.39</v>
      </c>
      <c r="I71" s="213">
        <v>2.63</v>
      </c>
      <c r="J71" s="214">
        <v>6.6000000000000003E-2</v>
      </c>
    </row>
    <row r="72" spans="1:10" ht="27.75" customHeight="1" x14ac:dyDescent="0.2">
      <c r="A72" s="143" t="s">
        <v>631</v>
      </c>
      <c r="B72" s="22"/>
      <c r="C72" s="217">
        <f>VLOOKUP(MID(A72,FIND(":",A72)+2,LEN(A72)-(FIND(":",A72)+1)),'[1]Annex 1 LV, HV and UMS charges'!$A$13:$C$45,3,FALSE)</f>
        <v>0</v>
      </c>
      <c r="D72" s="205">
        <v>1.73</v>
      </c>
      <c r="E72" s="206">
        <v>0.35299999999999998</v>
      </c>
      <c r="F72" s="207">
        <v>2.9000000000000001E-2</v>
      </c>
      <c r="G72" s="208">
        <v>6.43</v>
      </c>
      <c r="H72" s="208">
        <v>2.38</v>
      </c>
      <c r="I72" s="213">
        <v>3.51</v>
      </c>
      <c r="J72" s="214">
        <v>6.5000000000000002E-2</v>
      </c>
    </row>
    <row r="73" spans="1:10" ht="27.75" customHeight="1" x14ac:dyDescent="0.2">
      <c r="A73" s="143" t="s">
        <v>632</v>
      </c>
      <c r="B73" s="22"/>
      <c r="C73" s="217">
        <f>VLOOKUP(MID(A73,FIND(":",A73)+2,LEN(A73)-(FIND(":",A73)+1)),'[1]Annex 1 LV, HV and UMS charges'!$A$13:$C$45,3,FALSE)</f>
        <v>0</v>
      </c>
      <c r="D73" s="205">
        <v>1.73</v>
      </c>
      <c r="E73" s="206">
        <v>0.35299999999999998</v>
      </c>
      <c r="F73" s="207">
        <v>2.9000000000000001E-2</v>
      </c>
      <c r="G73" s="208">
        <v>126.13</v>
      </c>
      <c r="H73" s="208">
        <v>2.38</v>
      </c>
      <c r="I73" s="213">
        <v>3.51</v>
      </c>
      <c r="J73" s="214">
        <v>6.5000000000000002E-2</v>
      </c>
    </row>
    <row r="74" spans="1:10" ht="27.75" customHeight="1" x14ac:dyDescent="0.2">
      <c r="A74" s="143" t="s">
        <v>633</v>
      </c>
      <c r="B74" s="22"/>
      <c r="C74" s="217">
        <f>VLOOKUP(MID(A74,FIND(":",A74)+2,LEN(A74)-(FIND(":",A74)+1)),'[1]Annex 1 LV, HV and UMS charges'!$A$13:$C$45,3,FALSE)</f>
        <v>0</v>
      </c>
      <c r="D74" s="205">
        <v>1.73</v>
      </c>
      <c r="E74" s="206">
        <v>0.35299999999999998</v>
      </c>
      <c r="F74" s="207">
        <v>2.9000000000000001E-2</v>
      </c>
      <c r="G74" s="208">
        <v>217.42</v>
      </c>
      <c r="H74" s="208">
        <v>2.38</v>
      </c>
      <c r="I74" s="213">
        <v>3.51</v>
      </c>
      <c r="J74" s="214">
        <v>6.5000000000000002E-2</v>
      </c>
    </row>
    <row r="75" spans="1:10" ht="27.75" customHeight="1" x14ac:dyDescent="0.2">
      <c r="A75" s="143" t="s">
        <v>634</v>
      </c>
      <c r="B75" s="22"/>
      <c r="C75" s="217">
        <f>VLOOKUP(MID(A75,FIND(":",A75)+2,LEN(A75)-(FIND(":",A75)+1)),'[1]Annex 1 LV, HV and UMS charges'!$A$13:$C$45,3,FALSE)</f>
        <v>0</v>
      </c>
      <c r="D75" s="205">
        <v>1.73</v>
      </c>
      <c r="E75" s="206">
        <v>0.35299999999999998</v>
      </c>
      <c r="F75" s="207">
        <v>2.9000000000000001E-2</v>
      </c>
      <c r="G75" s="208">
        <v>346.31</v>
      </c>
      <c r="H75" s="208">
        <v>2.38</v>
      </c>
      <c r="I75" s="213">
        <v>3.51</v>
      </c>
      <c r="J75" s="214">
        <v>6.5000000000000002E-2</v>
      </c>
    </row>
    <row r="76" spans="1:10" ht="27.75" customHeight="1" x14ac:dyDescent="0.2">
      <c r="A76" s="143" t="s">
        <v>635</v>
      </c>
      <c r="B76" s="22"/>
      <c r="C76" s="217">
        <f>VLOOKUP(MID(A76,FIND(":",A76)+2,LEN(A76)-(FIND(":",A76)+1)),'[1]Annex 1 LV, HV and UMS charges'!$A$13:$C$45,3,FALSE)</f>
        <v>0</v>
      </c>
      <c r="D76" s="205">
        <v>1.73</v>
      </c>
      <c r="E76" s="206">
        <v>0.35299999999999998</v>
      </c>
      <c r="F76" s="207">
        <v>2.9000000000000001E-2</v>
      </c>
      <c r="G76" s="208">
        <v>699.32</v>
      </c>
      <c r="H76" s="208">
        <v>2.38</v>
      </c>
      <c r="I76" s="213">
        <v>3.51</v>
      </c>
      <c r="J76" s="214">
        <v>6.5000000000000002E-2</v>
      </c>
    </row>
    <row r="77" spans="1:10" ht="27.75" customHeight="1" x14ac:dyDescent="0.2">
      <c r="A77" s="143" t="s">
        <v>636</v>
      </c>
      <c r="B77" s="22"/>
      <c r="C77" s="217">
        <f>VLOOKUP(MID(A77,FIND(":",A77)+2,LEN(A77)-(FIND(":",A77)+1)),'[1]Annex 1 LV, HV and UMS charges'!$A$13:$C$45,3,FALSE)</f>
        <v>0</v>
      </c>
      <c r="D77" s="205">
        <v>1.2110000000000001</v>
      </c>
      <c r="E77" s="206">
        <v>0.216</v>
      </c>
      <c r="F77" s="207">
        <v>1.7000000000000001E-2</v>
      </c>
      <c r="G77" s="208">
        <v>64.73</v>
      </c>
      <c r="H77" s="208">
        <v>3.24</v>
      </c>
      <c r="I77" s="213">
        <v>4.5999999999999996</v>
      </c>
      <c r="J77" s="214">
        <v>3.6999999999999998E-2</v>
      </c>
    </row>
    <row r="78" spans="1:10" ht="27.75" customHeight="1" x14ac:dyDescent="0.2">
      <c r="A78" s="143" t="s">
        <v>637</v>
      </c>
      <c r="B78" s="22"/>
      <c r="C78" s="217">
        <f>VLOOKUP(MID(A78,FIND(":",A78)+2,LEN(A78)-(FIND(":",A78)+1)),'[1]Annex 1 LV, HV and UMS charges'!$A$13:$C$45,3,FALSE)</f>
        <v>0</v>
      </c>
      <c r="D78" s="205">
        <v>1.2110000000000001</v>
      </c>
      <c r="E78" s="206">
        <v>0.216</v>
      </c>
      <c r="F78" s="207">
        <v>1.7000000000000001E-2</v>
      </c>
      <c r="G78" s="208">
        <v>692.94</v>
      </c>
      <c r="H78" s="208">
        <v>3.24</v>
      </c>
      <c r="I78" s="213">
        <v>4.5999999999999996</v>
      </c>
      <c r="J78" s="214">
        <v>3.6999999999999998E-2</v>
      </c>
    </row>
    <row r="79" spans="1:10" ht="27.75" customHeight="1" x14ac:dyDescent="0.2">
      <c r="A79" s="143" t="s">
        <v>638</v>
      </c>
      <c r="B79" s="22"/>
      <c r="C79" s="217">
        <f>VLOOKUP(MID(A79,FIND(":",A79)+2,LEN(A79)-(FIND(":",A79)+1)),'[1]Annex 1 LV, HV and UMS charges'!$A$13:$C$45,3,FALSE)</f>
        <v>0</v>
      </c>
      <c r="D79" s="205">
        <v>1.2110000000000001</v>
      </c>
      <c r="E79" s="206">
        <v>0.216</v>
      </c>
      <c r="F79" s="207">
        <v>1.7000000000000001E-2</v>
      </c>
      <c r="G79" s="208">
        <v>2053.2600000000002</v>
      </c>
      <c r="H79" s="208">
        <v>3.24</v>
      </c>
      <c r="I79" s="213">
        <v>4.5999999999999996</v>
      </c>
      <c r="J79" s="214">
        <v>3.6999999999999998E-2</v>
      </c>
    </row>
    <row r="80" spans="1:10" ht="27.75" customHeight="1" x14ac:dyDescent="0.2">
      <c r="A80" s="143" t="s">
        <v>639</v>
      </c>
      <c r="B80" s="22"/>
      <c r="C80" s="217">
        <f>VLOOKUP(MID(A80,FIND(":",A80)+2,LEN(A80)-(FIND(":",A80)+1)),'[1]Annex 1 LV, HV and UMS charges'!$A$13:$C$45,3,FALSE)</f>
        <v>0</v>
      </c>
      <c r="D80" s="205">
        <v>1.2110000000000001</v>
      </c>
      <c r="E80" s="206">
        <v>0.216</v>
      </c>
      <c r="F80" s="207">
        <v>1.7000000000000001E-2</v>
      </c>
      <c r="G80" s="208">
        <v>4646.72</v>
      </c>
      <c r="H80" s="208">
        <v>3.24</v>
      </c>
      <c r="I80" s="213">
        <v>4.5999999999999996</v>
      </c>
      <c r="J80" s="214">
        <v>3.6999999999999998E-2</v>
      </c>
    </row>
    <row r="81" spans="1:10" ht="27.75" customHeight="1" x14ac:dyDescent="0.2">
      <c r="A81" s="143" t="s">
        <v>640</v>
      </c>
      <c r="B81" s="22"/>
      <c r="C81" s="217">
        <f>VLOOKUP(MID(A81,FIND(":",A81)+2,LEN(A81)-(FIND(":",A81)+1)),'[1]Annex 1 LV, HV and UMS charges'!$A$13:$C$45,3,FALSE)</f>
        <v>0</v>
      </c>
      <c r="D81" s="205">
        <v>1.2110000000000001</v>
      </c>
      <c r="E81" s="206">
        <v>0.216</v>
      </c>
      <c r="F81" s="207">
        <v>1.7000000000000001E-2</v>
      </c>
      <c r="G81" s="208">
        <v>12397.53</v>
      </c>
      <c r="H81" s="208">
        <v>3.24</v>
      </c>
      <c r="I81" s="213">
        <v>4.5999999999999996</v>
      </c>
      <c r="J81" s="214">
        <v>3.6999999999999998E-2</v>
      </c>
    </row>
    <row r="82" spans="1:10" ht="27.75" customHeight="1" x14ac:dyDescent="0.2">
      <c r="A82" s="143" t="s">
        <v>432</v>
      </c>
      <c r="B82" s="22"/>
      <c r="C82" s="217" t="str">
        <f>VLOOKUP(MID(A82,FIND(":",A82)+2,LEN(A82)-(FIND(":",A82)+1)),'[1]Annex 1 LV, HV and UMS charges'!$A$13:$C$45,3,FALSE)</f>
        <v>0, 1 or 8</v>
      </c>
      <c r="D82" s="215">
        <v>7.2670000000000003</v>
      </c>
      <c r="E82" s="216">
        <v>1.232</v>
      </c>
      <c r="F82" s="207">
        <v>0.71899999999999997</v>
      </c>
      <c r="G82" s="209">
        <v>0</v>
      </c>
      <c r="H82" s="209">
        <v>0</v>
      </c>
      <c r="I82" s="218">
        <v>0</v>
      </c>
      <c r="J82" s="210">
        <v>0</v>
      </c>
    </row>
    <row r="83" spans="1:10" ht="27.75" customHeight="1" x14ac:dyDescent="0.2">
      <c r="A83" s="143" t="s">
        <v>433</v>
      </c>
      <c r="B83" s="22"/>
      <c r="C83" s="217">
        <f>VLOOKUP(MID(A83,FIND(":",A83)+2,LEN(A83)-(FIND(":",A83)+1)),'[1]Annex 1 LV, HV and UMS charges'!$A$13:$C$45,3,FALSE)</f>
        <v>0</v>
      </c>
      <c r="D83" s="205">
        <v>-2.4279999999999999</v>
      </c>
      <c r="E83" s="206">
        <v>-0.54900000000000004</v>
      </c>
      <c r="F83" s="207">
        <v>-4.5999999999999999E-2</v>
      </c>
      <c r="G83" s="144">
        <v>0</v>
      </c>
      <c r="H83" s="209">
        <v>0</v>
      </c>
      <c r="I83" s="218">
        <v>0</v>
      </c>
      <c r="J83" s="210">
        <v>0</v>
      </c>
    </row>
    <row r="84" spans="1:10" ht="27.75" customHeight="1" x14ac:dyDescent="0.2">
      <c r="A84" s="143" t="s">
        <v>434</v>
      </c>
      <c r="B84" s="22"/>
      <c r="C84" s="217">
        <f>VLOOKUP(MID(A84,FIND(":",A84)+2,LEN(A84)-(FIND(":",A84)+1)),'[1]Annex 1 LV, HV and UMS charges'!$A$13:$C$45,3,FALSE)</f>
        <v>0</v>
      </c>
      <c r="D84" s="205">
        <v>-2.3919999999999999</v>
      </c>
      <c r="E84" s="206">
        <v>-0.53100000000000003</v>
      </c>
      <c r="F84" s="207">
        <v>-4.3999999999999997E-2</v>
      </c>
      <c r="G84" s="144">
        <v>0</v>
      </c>
      <c r="H84" s="209">
        <v>0</v>
      </c>
      <c r="I84" s="218">
        <v>0</v>
      </c>
      <c r="J84" s="210">
        <v>0</v>
      </c>
    </row>
    <row r="85" spans="1:10" ht="27.75" customHeight="1" x14ac:dyDescent="0.2">
      <c r="A85" s="143" t="s">
        <v>435</v>
      </c>
      <c r="B85" s="22"/>
      <c r="C85" s="217">
        <f>VLOOKUP(MID(A85,FIND(":",A85)+2,LEN(A85)-(FIND(":",A85)+1)),'[1]Annex 1 LV, HV and UMS charges'!$A$13:$C$45,3,FALSE)</f>
        <v>0</v>
      </c>
      <c r="D85" s="205">
        <v>-2.4279999999999999</v>
      </c>
      <c r="E85" s="206">
        <v>-0.54900000000000004</v>
      </c>
      <c r="F85" s="207">
        <v>-4.5999999999999999E-2</v>
      </c>
      <c r="G85" s="144">
        <v>0</v>
      </c>
      <c r="H85" s="209">
        <v>0</v>
      </c>
      <c r="I85" s="218">
        <v>0</v>
      </c>
      <c r="J85" s="214">
        <v>9.2999999999999999E-2</v>
      </c>
    </row>
    <row r="86" spans="1:10" ht="27.75" customHeight="1" x14ac:dyDescent="0.2">
      <c r="A86" s="143" t="s">
        <v>436</v>
      </c>
      <c r="B86" s="22"/>
      <c r="C86" s="217">
        <f>VLOOKUP(MID(A86,FIND(":",A86)+2,LEN(A86)-(FIND(":",A86)+1)),'[1]Annex 1 LV, HV and UMS charges'!$A$13:$C$45,3,FALSE)</f>
        <v>0</v>
      </c>
      <c r="D86" s="205">
        <v>-2.3919999999999999</v>
      </c>
      <c r="E86" s="206">
        <v>-0.53100000000000003</v>
      </c>
      <c r="F86" s="207">
        <v>-4.3999999999999997E-2</v>
      </c>
      <c r="G86" s="144">
        <v>0</v>
      </c>
      <c r="H86" s="209">
        <v>0</v>
      </c>
      <c r="I86" s="218">
        <v>0</v>
      </c>
      <c r="J86" s="214">
        <v>8.6999999999999994E-2</v>
      </c>
    </row>
    <row r="87" spans="1:10" ht="27.75" customHeight="1" x14ac:dyDescent="0.2">
      <c r="A87" s="143" t="s">
        <v>437</v>
      </c>
      <c r="B87" s="22"/>
      <c r="C87" s="217">
        <f>VLOOKUP(MID(A87,FIND(":",A87)+2,LEN(A87)-(FIND(":",A87)+1)),'[1]Annex 1 LV, HV and UMS charges'!$A$13:$C$45,3,FALSE)</f>
        <v>0</v>
      </c>
      <c r="D87" s="205">
        <v>-2.2410000000000001</v>
      </c>
      <c r="E87" s="206">
        <v>-0.44900000000000001</v>
      </c>
      <c r="F87" s="207">
        <v>-3.6999999999999998E-2</v>
      </c>
      <c r="G87" s="208">
        <v>58.53</v>
      </c>
      <c r="H87" s="209">
        <v>0</v>
      </c>
      <c r="I87" s="218">
        <v>0</v>
      </c>
      <c r="J87" s="214">
        <v>0.10100000000000001</v>
      </c>
    </row>
    <row r="88" spans="1:10" ht="27.75" customHeight="1" x14ac:dyDescent="0.2">
      <c r="A88" s="143" t="s">
        <v>597</v>
      </c>
      <c r="B88" s="22"/>
      <c r="C88" s="217" t="str">
        <f>VLOOKUP(MID(A88,FIND(":",A88)+2,LEN(A88)-(FIND(":",A88)+1)),'[1]Annex 1 LV, HV and UMS charges'!$A$13:$C$45,3,FALSE)</f>
        <v>0, 1, 2</v>
      </c>
      <c r="D88" s="205">
        <v>2.4369999999999998</v>
      </c>
      <c r="E88" s="206">
        <v>0.55100000000000005</v>
      </c>
      <c r="F88" s="207">
        <v>4.5999999999999999E-2</v>
      </c>
      <c r="G88" s="208">
        <v>4.4000000000000004</v>
      </c>
      <c r="H88" s="209">
        <v>0</v>
      </c>
      <c r="I88" s="218">
        <v>0</v>
      </c>
      <c r="J88" s="210">
        <v>0</v>
      </c>
    </row>
    <row r="89" spans="1:10" ht="27.75" customHeight="1" x14ac:dyDescent="0.2">
      <c r="A89" s="143" t="s">
        <v>598</v>
      </c>
      <c r="B89" s="22"/>
      <c r="C89" s="217" t="str">
        <f>VLOOKUP(MID(A89,FIND(":",A89)+2,LEN(A89)-(FIND(":",A89)+1)),'[1]Annex 1 LV, HV and UMS charges'!$A$13:$C$45,3,FALSE)</f>
        <v>2</v>
      </c>
      <c r="D89" s="205">
        <v>2.4369999999999998</v>
      </c>
      <c r="E89" s="206">
        <v>0.55100000000000005</v>
      </c>
      <c r="F89" s="207">
        <v>4.5999999999999999E-2</v>
      </c>
      <c r="G89" s="209">
        <v>0</v>
      </c>
      <c r="H89" s="209">
        <v>0</v>
      </c>
      <c r="I89" s="218">
        <v>0</v>
      </c>
      <c r="J89" s="210">
        <v>0</v>
      </c>
    </row>
    <row r="90" spans="1:10" ht="27.75" customHeight="1" x14ac:dyDescent="0.2">
      <c r="A90" s="143" t="s">
        <v>599</v>
      </c>
      <c r="B90" s="22"/>
      <c r="C90" s="217" t="str">
        <f>VLOOKUP(MID(A90,FIND(":",A90)+2,LEN(A90)-(FIND(":",A90)+1)),'[1]Annex 1 LV, HV and UMS charges'!$A$13:$C$45,3,FALSE)</f>
        <v>0, 3, 4, 5-8</v>
      </c>
      <c r="D90" s="205">
        <v>2.2280000000000002</v>
      </c>
      <c r="E90" s="206">
        <v>0.504</v>
      </c>
      <c r="F90" s="207">
        <v>4.2000000000000003E-2</v>
      </c>
      <c r="G90" s="208">
        <v>3.36</v>
      </c>
      <c r="H90" s="209">
        <v>0</v>
      </c>
      <c r="I90" s="218">
        <v>0</v>
      </c>
      <c r="J90" s="210">
        <v>0</v>
      </c>
    </row>
    <row r="91" spans="1:10" ht="27.75" customHeight="1" x14ac:dyDescent="0.2">
      <c r="A91" s="143" t="s">
        <v>600</v>
      </c>
      <c r="B91" s="22"/>
      <c r="C91" s="217" t="str">
        <f>VLOOKUP(MID(A91,FIND(":",A91)+2,LEN(A91)-(FIND(":",A91)+1)),'[1]Annex 1 LV, HV and UMS charges'!$A$13:$C$45,3,FALSE)</f>
        <v>0, 3, 4, 5-8</v>
      </c>
      <c r="D91" s="205">
        <v>2.2280000000000002</v>
      </c>
      <c r="E91" s="206">
        <v>0.504</v>
      </c>
      <c r="F91" s="207">
        <v>4.2000000000000003E-2</v>
      </c>
      <c r="G91" s="208">
        <v>4.5</v>
      </c>
      <c r="H91" s="209">
        <v>0</v>
      </c>
      <c r="I91" s="218">
        <v>0</v>
      </c>
      <c r="J91" s="210">
        <v>0</v>
      </c>
    </row>
    <row r="92" spans="1:10" ht="27.75" customHeight="1" x14ac:dyDescent="0.2">
      <c r="A92" s="143" t="s">
        <v>601</v>
      </c>
      <c r="B92" s="22"/>
      <c r="C92" s="217" t="str">
        <f>VLOOKUP(MID(A92,FIND(":",A92)+2,LEN(A92)-(FIND(":",A92)+1)),'[1]Annex 1 LV, HV and UMS charges'!$A$13:$C$45,3,FALSE)</f>
        <v>0, 3, 4, 5-8</v>
      </c>
      <c r="D92" s="205">
        <v>2.2280000000000002</v>
      </c>
      <c r="E92" s="206">
        <v>0.504</v>
      </c>
      <c r="F92" s="207">
        <v>4.2000000000000003E-2</v>
      </c>
      <c r="G92" s="208">
        <v>8.75</v>
      </c>
      <c r="H92" s="209">
        <v>0</v>
      </c>
      <c r="I92" s="218">
        <v>0</v>
      </c>
      <c r="J92" s="210">
        <v>0</v>
      </c>
    </row>
    <row r="93" spans="1:10" ht="27.75" customHeight="1" x14ac:dyDescent="0.2">
      <c r="A93" s="143" t="s">
        <v>602</v>
      </c>
      <c r="B93" s="22"/>
      <c r="C93" s="217" t="str">
        <f>VLOOKUP(MID(A93,FIND(":",A93)+2,LEN(A93)-(FIND(":",A93)+1)),'[1]Annex 1 LV, HV and UMS charges'!$A$13:$C$45,3,FALSE)</f>
        <v>0, 3, 4, 5-8</v>
      </c>
      <c r="D93" s="205">
        <v>2.2280000000000002</v>
      </c>
      <c r="E93" s="206">
        <v>0.504</v>
      </c>
      <c r="F93" s="207">
        <v>4.2000000000000003E-2</v>
      </c>
      <c r="G93" s="208">
        <v>16.64</v>
      </c>
      <c r="H93" s="209">
        <v>0</v>
      </c>
      <c r="I93" s="218">
        <v>0</v>
      </c>
      <c r="J93" s="210">
        <v>0</v>
      </c>
    </row>
    <row r="94" spans="1:10" ht="27.75" customHeight="1" x14ac:dyDescent="0.2">
      <c r="A94" s="143" t="s">
        <v>603</v>
      </c>
      <c r="B94" s="22"/>
      <c r="C94" s="217" t="str">
        <f>VLOOKUP(MID(A94,FIND(":",A94)+2,LEN(A94)-(FIND(":",A94)+1)),'[1]Annex 1 LV, HV and UMS charges'!$A$13:$C$45,3,FALSE)</f>
        <v>0, 3, 4, 5-8</v>
      </c>
      <c r="D94" s="205">
        <v>2.2280000000000002</v>
      </c>
      <c r="E94" s="206">
        <v>0.504</v>
      </c>
      <c r="F94" s="207">
        <v>4.2000000000000003E-2</v>
      </c>
      <c r="G94" s="208">
        <v>45.62</v>
      </c>
      <c r="H94" s="209">
        <v>0</v>
      </c>
      <c r="I94" s="218">
        <v>0</v>
      </c>
      <c r="J94" s="210">
        <v>0</v>
      </c>
    </row>
    <row r="95" spans="1:10" ht="27.75" customHeight="1" x14ac:dyDescent="0.2">
      <c r="A95" s="143" t="s">
        <v>438</v>
      </c>
      <c r="B95" s="22"/>
      <c r="C95" s="217" t="str">
        <f>VLOOKUP(MID(A95,FIND(":",A95)+2,LEN(A95)-(FIND(":",A95)+1)),'[1]Annex 1 LV, HV and UMS charges'!$A$13:$C$45,3,FALSE)</f>
        <v>4</v>
      </c>
      <c r="D95" s="205">
        <v>2.2280000000000002</v>
      </c>
      <c r="E95" s="206">
        <v>0.504</v>
      </c>
      <c r="F95" s="207">
        <v>4.2000000000000003E-2</v>
      </c>
      <c r="G95" s="209">
        <v>0</v>
      </c>
      <c r="H95" s="209">
        <v>0</v>
      </c>
      <c r="I95" s="218">
        <v>0</v>
      </c>
      <c r="J95" s="210">
        <v>0</v>
      </c>
    </row>
    <row r="96" spans="1:10" ht="27.75" customHeight="1" x14ac:dyDescent="0.2">
      <c r="A96" s="143" t="s">
        <v>604</v>
      </c>
      <c r="B96" s="22"/>
      <c r="C96" s="217">
        <f>VLOOKUP(MID(A96,FIND(":",A96)+2,LEN(A96)-(FIND(":",A96)+1)),'[1]Annex 1 LV, HV and UMS charges'!$A$13:$C$45,3,FALSE)</f>
        <v>0</v>
      </c>
      <c r="D96" s="205">
        <v>1.6739999999999999</v>
      </c>
      <c r="E96" s="206">
        <v>0.36699999999999999</v>
      </c>
      <c r="F96" s="207">
        <v>0.03</v>
      </c>
      <c r="G96" s="208">
        <v>5.01</v>
      </c>
      <c r="H96" s="208">
        <v>1.2</v>
      </c>
      <c r="I96" s="213">
        <v>2.2799999999999998</v>
      </c>
      <c r="J96" s="214">
        <v>5.7000000000000002E-2</v>
      </c>
    </row>
    <row r="97" spans="1:10" ht="27.75" customHeight="1" x14ac:dyDescent="0.2">
      <c r="A97" s="143" t="s">
        <v>605</v>
      </c>
      <c r="B97" s="22"/>
      <c r="C97" s="217">
        <f>VLOOKUP(MID(A97,FIND(":",A97)+2,LEN(A97)-(FIND(":",A97)+1)),'[1]Annex 1 LV, HV and UMS charges'!$A$13:$C$45,3,FALSE)</f>
        <v>0</v>
      </c>
      <c r="D97" s="205">
        <v>1.6739999999999999</v>
      </c>
      <c r="E97" s="206">
        <v>0.36699999999999999</v>
      </c>
      <c r="F97" s="207">
        <v>0.03</v>
      </c>
      <c r="G97" s="208">
        <v>77.12</v>
      </c>
      <c r="H97" s="208">
        <v>1.2</v>
      </c>
      <c r="I97" s="213">
        <v>2.2799999999999998</v>
      </c>
      <c r="J97" s="214">
        <v>5.7000000000000002E-2</v>
      </c>
    </row>
    <row r="98" spans="1:10" ht="27.75" customHeight="1" x14ac:dyDescent="0.2">
      <c r="A98" s="143" t="s">
        <v>606</v>
      </c>
      <c r="B98" s="22"/>
      <c r="C98" s="217">
        <f>VLOOKUP(MID(A98,FIND(":",A98)+2,LEN(A98)-(FIND(":",A98)+1)),'[1]Annex 1 LV, HV and UMS charges'!$A$13:$C$45,3,FALSE)</f>
        <v>0</v>
      </c>
      <c r="D98" s="205">
        <v>1.6739999999999999</v>
      </c>
      <c r="E98" s="206">
        <v>0.36699999999999999</v>
      </c>
      <c r="F98" s="207">
        <v>0.03</v>
      </c>
      <c r="G98" s="208">
        <v>132.11000000000001</v>
      </c>
      <c r="H98" s="208">
        <v>1.2</v>
      </c>
      <c r="I98" s="213">
        <v>2.2799999999999998</v>
      </c>
      <c r="J98" s="214">
        <v>5.7000000000000002E-2</v>
      </c>
    </row>
    <row r="99" spans="1:10" ht="27.75" customHeight="1" x14ac:dyDescent="0.2">
      <c r="A99" s="143" t="s">
        <v>607</v>
      </c>
      <c r="B99" s="22"/>
      <c r="C99" s="217">
        <f>VLOOKUP(MID(A99,FIND(":",A99)+2,LEN(A99)-(FIND(":",A99)+1)),'[1]Annex 1 LV, HV and UMS charges'!$A$13:$C$45,3,FALSE)</f>
        <v>0</v>
      </c>
      <c r="D99" s="205">
        <v>1.6739999999999999</v>
      </c>
      <c r="E99" s="206">
        <v>0.36699999999999999</v>
      </c>
      <c r="F99" s="207">
        <v>0.03</v>
      </c>
      <c r="G99" s="208">
        <v>209.75</v>
      </c>
      <c r="H99" s="208">
        <v>1.2</v>
      </c>
      <c r="I99" s="213">
        <v>2.2799999999999998</v>
      </c>
      <c r="J99" s="214">
        <v>5.7000000000000002E-2</v>
      </c>
    </row>
    <row r="100" spans="1:10" ht="27.75" customHeight="1" x14ac:dyDescent="0.2">
      <c r="A100" s="143" t="s">
        <v>608</v>
      </c>
      <c r="B100" s="22"/>
      <c r="C100" s="217">
        <f>VLOOKUP(MID(A100,FIND(":",A100)+2,LEN(A100)-(FIND(":",A100)+1)),'[1]Annex 1 LV, HV and UMS charges'!$A$13:$C$45,3,FALSE)</f>
        <v>0</v>
      </c>
      <c r="D100" s="205">
        <v>1.6739999999999999</v>
      </c>
      <c r="E100" s="206">
        <v>0.36699999999999999</v>
      </c>
      <c r="F100" s="207">
        <v>0.03</v>
      </c>
      <c r="G100" s="208">
        <v>422.4</v>
      </c>
      <c r="H100" s="208">
        <v>1.2</v>
      </c>
      <c r="I100" s="213">
        <v>2.2799999999999998</v>
      </c>
      <c r="J100" s="214">
        <v>5.7000000000000002E-2</v>
      </c>
    </row>
    <row r="101" spans="1:10" ht="27.75" customHeight="1" x14ac:dyDescent="0.2">
      <c r="A101" s="143" t="s">
        <v>609</v>
      </c>
      <c r="B101" s="22"/>
      <c r="C101" s="217">
        <f>VLOOKUP(MID(A101,FIND(":",A101)+2,LEN(A101)-(FIND(":",A101)+1)),'[1]Annex 1 LV, HV and UMS charges'!$A$13:$C$45,3,FALSE)</f>
        <v>0</v>
      </c>
      <c r="D101" s="205">
        <v>1.5009999999999999</v>
      </c>
      <c r="E101" s="206">
        <v>0.30599999999999999</v>
      </c>
      <c r="F101" s="207">
        <v>2.5000000000000001E-2</v>
      </c>
      <c r="G101" s="208">
        <v>5.61</v>
      </c>
      <c r="H101" s="208">
        <v>2.06</v>
      </c>
      <c r="I101" s="213">
        <v>3.04</v>
      </c>
      <c r="J101" s="214">
        <v>5.7000000000000002E-2</v>
      </c>
    </row>
    <row r="102" spans="1:10" ht="27.75" customHeight="1" x14ac:dyDescent="0.2">
      <c r="A102" s="143" t="s">
        <v>610</v>
      </c>
      <c r="B102" s="22"/>
      <c r="C102" s="217">
        <f>VLOOKUP(MID(A102,FIND(":",A102)+2,LEN(A102)-(FIND(":",A102)+1)),'[1]Annex 1 LV, HV and UMS charges'!$A$13:$C$45,3,FALSE)</f>
        <v>0</v>
      </c>
      <c r="D102" s="205">
        <v>1.5009999999999999</v>
      </c>
      <c r="E102" s="206">
        <v>0.30599999999999999</v>
      </c>
      <c r="F102" s="207">
        <v>2.5000000000000001E-2</v>
      </c>
      <c r="G102" s="208">
        <v>109.48</v>
      </c>
      <c r="H102" s="208">
        <v>2.06</v>
      </c>
      <c r="I102" s="213">
        <v>3.04</v>
      </c>
      <c r="J102" s="214">
        <v>5.7000000000000002E-2</v>
      </c>
    </row>
    <row r="103" spans="1:10" ht="27.75" customHeight="1" x14ac:dyDescent="0.2">
      <c r="A103" s="143" t="s">
        <v>611</v>
      </c>
      <c r="B103" s="22"/>
      <c r="C103" s="217">
        <f>VLOOKUP(MID(A103,FIND(":",A103)+2,LEN(A103)-(FIND(":",A103)+1)),'[1]Annex 1 LV, HV and UMS charges'!$A$13:$C$45,3,FALSE)</f>
        <v>0</v>
      </c>
      <c r="D103" s="205">
        <v>1.5009999999999999</v>
      </c>
      <c r="E103" s="206">
        <v>0.30599999999999999</v>
      </c>
      <c r="F103" s="207">
        <v>2.5000000000000001E-2</v>
      </c>
      <c r="G103" s="208">
        <v>188.69</v>
      </c>
      <c r="H103" s="208">
        <v>2.06</v>
      </c>
      <c r="I103" s="213">
        <v>3.04</v>
      </c>
      <c r="J103" s="214">
        <v>5.7000000000000002E-2</v>
      </c>
    </row>
    <row r="104" spans="1:10" ht="27.75" customHeight="1" x14ac:dyDescent="0.2">
      <c r="A104" s="143" t="s">
        <v>612</v>
      </c>
      <c r="B104" s="22"/>
      <c r="C104" s="217">
        <f>VLOOKUP(MID(A104,FIND(":",A104)+2,LEN(A104)-(FIND(":",A104)+1)),'[1]Annex 1 LV, HV and UMS charges'!$A$13:$C$45,3,FALSE)</f>
        <v>0</v>
      </c>
      <c r="D104" s="205">
        <v>1.5009999999999999</v>
      </c>
      <c r="E104" s="206">
        <v>0.30599999999999999</v>
      </c>
      <c r="F104" s="207">
        <v>2.5000000000000001E-2</v>
      </c>
      <c r="G104" s="208">
        <v>300.54000000000002</v>
      </c>
      <c r="H104" s="208">
        <v>2.06</v>
      </c>
      <c r="I104" s="213">
        <v>3.04</v>
      </c>
      <c r="J104" s="214">
        <v>5.7000000000000002E-2</v>
      </c>
    </row>
    <row r="105" spans="1:10" ht="27.75" customHeight="1" x14ac:dyDescent="0.2">
      <c r="A105" s="143" t="s">
        <v>613</v>
      </c>
      <c r="B105" s="22"/>
      <c r="C105" s="217">
        <f>VLOOKUP(MID(A105,FIND(":",A105)+2,LEN(A105)-(FIND(":",A105)+1)),'[1]Annex 1 LV, HV and UMS charges'!$A$13:$C$45,3,FALSE)</f>
        <v>0</v>
      </c>
      <c r="D105" s="205">
        <v>1.5009999999999999</v>
      </c>
      <c r="E105" s="206">
        <v>0.30599999999999999</v>
      </c>
      <c r="F105" s="207">
        <v>2.5000000000000001E-2</v>
      </c>
      <c r="G105" s="208">
        <v>606.86</v>
      </c>
      <c r="H105" s="208">
        <v>2.06</v>
      </c>
      <c r="I105" s="213">
        <v>3.04</v>
      </c>
      <c r="J105" s="214">
        <v>5.7000000000000002E-2</v>
      </c>
    </row>
    <row r="106" spans="1:10" ht="27.75" customHeight="1" x14ac:dyDescent="0.2">
      <c r="A106" s="143" t="s">
        <v>614</v>
      </c>
      <c r="B106" s="22"/>
      <c r="C106" s="217">
        <f>VLOOKUP(MID(A106,FIND(":",A106)+2,LEN(A106)-(FIND(":",A106)+1)),'[1]Annex 1 LV, HV and UMS charges'!$A$13:$C$45,3,FALSE)</f>
        <v>0</v>
      </c>
      <c r="D106" s="205">
        <v>1.0509999999999999</v>
      </c>
      <c r="E106" s="206">
        <v>0.188</v>
      </c>
      <c r="F106" s="207">
        <v>1.4999999999999999E-2</v>
      </c>
      <c r="G106" s="208">
        <v>56.2</v>
      </c>
      <c r="H106" s="208">
        <v>2.81</v>
      </c>
      <c r="I106" s="213">
        <v>3.99</v>
      </c>
      <c r="J106" s="214">
        <v>3.2000000000000001E-2</v>
      </c>
    </row>
    <row r="107" spans="1:10" ht="27.75" customHeight="1" x14ac:dyDescent="0.2">
      <c r="A107" s="143" t="s">
        <v>615</v>
      </c>
      <c r="B107" s="22"/>
      <c r="C107" s="217">
        <f>VLOOKUP(MID(A107,FIND(":",A107)+2,LEN(A107)-(FIND(":",A107)+1)),'[1]Annex 1 LV, HV and UMS charges'!$A$13:$C$45,3,FALSE)</f>
        <v>0</v>
      </c>
      <c r="D107" s="205">
        <v>1.0509999999999999</v>
      </c>
      <c r="E107" s="206">
        <v>0.188</v>
      </c>
      <c r="F107" s="207">
        <v>1.4999999999999999E-2</v>
      </c>
      <c r="G107" s="208">
        <v>601.32000000000005</v>
      </c>
      <c r="H107" s="208">
        <v>2.81</v>
      </c>
      <c r="I107" s="213">
        <v>3.99</v>
      </c>
      <c r="J107" s="214">
        <v>3.2000000000000001E-2</v>
      </c>
    </row>
    <row r="108" spans="1:10" ht="27.75" customHeight="1" x14ac:dyDescent="0.2">
      <c r="A108" s="143" t="s">
        <v>616</v>
      </c>
      <c r="B108" s="22"/>
      <c r="C108" s="217">
        <f>VLOOKUP(MID(A108,FIND(":",A108)+2,LEN(A108)-(FIND(":",A108)+1)),'[1]Annex 1 LV, HV and UMS charges'!$A$13:$C$45,3,FALSE)</f>
        <v>0</v>
      </c>
      <c r="D108" s="205">
        <v>1.0509999999999999</v>
      </c>
      <c r="E108" s="206">
        <v>0.188</v>
      </c>
      <c r="F108" s="207">
        <v>1.4999999999999999E-2</v>
      </c>
      <c r="G108" s="208">
        <v>1781.73</v>
      </c>
      <c r="H108" s="208">
        <v>2.81</v>
      </c>
      <c r="I108" s="213">
        <v>3.99</v>
      </c>
      <c r="J108" s="214">
        <v>3.2000000000000001E-2</v>
      </c>
    </row>
    <row r="109" spans="1:10" ht="27.75" customHeight="1" x14ac:dyDescent="0.2">
      <c r="A109" s="143" t="s">
        <v>617</v>
      </c>
      <c r="B109" s="22"/>
      <c r="C109" s="217">
        <f>VLOOKUP(MID(A109,FIND(":",A109)+2,LEN(A109)-(FIND(":",A109)+1)),'[1]Annex 1 LV, HV and UMS charges'!$A$13:$C$45,3,FALSE)</f>
        <v>0</v>
      </c>
      <c r="D109" s="205">
        <v>1.0509999999999999</v>
      </c>
      <c r="E109" s="206">
        <v>0.188</v>
      </c>
      <c r="F109" s="207">
        <v>1.4999999999999999E-2</v>
      </c>
      <c r="G109" s="208">
        <v>4032.19</v>
      </c>
      <c r="H109" s="208">
        <v>2.81</v>
      </c>
      <c r="I109" s="213">
        <v>3.99</v>
      </c>
      <c r="J109" s="214">
        <v>3.2000000000000001E-2</v>
      </c>
    </row>
    <row r="110" spans="1:10" ht="27.75" customHeight="1" x14ac:dyDescent="0.2">
      <c r="A110" s="143" t="s">
        <v>618</v>
      </c>
      <c r="B110" s="22"/>
      <c r="C110" s="217">
        <f>VLOOKUP(MID(A110,FIND(":",A110)+2,LEN(A110)-(FIND(":",A110)+1)),'[1]Annex 1 LV, HV and UMS charges'!$A$13:$C$45,3,FALSE)</f>
        <v>0</v>
      </c>
      <c r="D110" s="205">
        <v>1.0509999999999999</v>
      </c>
      <c r="E110" s="206">
        <v>0.188</v>
      </c>
      <c r="F110" s="207">
        <v>1.4999999999999999E-2</v>
      </c>
      <c r="G110" s="208">
        <v>10757.9</v>
      </c>
      <c r="H110" s="208">
        <v>2.81</v>
      </c>
      <c r="I110" s="213">
        <v>3.99</v>
      </c>
      <c r="J110" s="214">
        <v>3.2000000000000001E-2</v>
      </c>
    </row>
    <row r="111" spans="1:10" ht="27.75" customHeight="1" x14ac:dyDescent="0.2">
      <c r="A111" s="143" t="s">
        <v>439</v>
      </c>
      <c r="B111" s="22"/>
      <c r="C111" s="217" t="str">
        <f>VLOOKUP(MID(A111,FIND(":",A111)+2,LEN(A111)-(FIND(":",A111)+1)),'[1]Annex 1 LV, HV and UMS charges'!$A$13:$C$45,3,FALSE)</f>
        <v>0, 1 or 8</v>
      </c>
      <c r="D111" s="215">
        <v>6.306</v>
      </c>
      <c r="E111" s="216">
        <v>1.069</v>
      </c>
      <c r="F111" s="207">
        <v>0.624</v>
      </c>
      <c r="G111" s="209">
        <v>0</v>
      </c>
      <c r="H111" s="209">
        <v>0</v>
      </c>
      <c r="I111" s="218">
        <v>0</v>
      </c>
      <c r="J111" s="210">
        <v>0</v>
      </c>
    </row>
    <row r="112" spans="1:10" ht="27.75" customHeight="1" x14ac:dyDescent="0.2">
      <c r="A112" s="143" t="s">
        <v>440</v>
      </c>
      <c r="B112" s="22"/>
      <c r="C112" s="217">
        <f>VLOOKUP(MID(A112,FIND(":",A112)+2,LEN(A112)-(FIND(":",A112)+1)),'[1]Annex 1 LV, HV and UMS charges'!$A$13:$C$45,3,FALSE)</f>
        <v>0</v>
      </c>
      <c r="D112" s="205">
        <v>-2.1070000000000002</v>
      </c>
      <c r="E112" s="206">
        <v>-0.47599999999999998</v>
      </c>
      <c r="F112" s="207">
        <v>-0.04</v>
      </c>
      <c r="G112" s="144">
        <v>0</v>
      </c>
      <c r="H112" s="209">
        <v>0</v>
      </c>
      <c r="I112" s="218">
        <v>0</v>
      </c>
      <c r="J112" s="210">
        <v>0</v>
      </c>
    </row>
    <row r="113" spans="1:10" ht="27.75" customHeight="1" x14ac:dyDescent="0.2">
      <c r="A113" s="143" t="s">
        <v>441</v>
      </c>
      <c r="B113" s="22"/>
      <c r="C113" s="217">
        <f>VLOOKUP(MID(A113,FIND(":",A113)+2,LEN(A113)-(FIND(":",A113)+1)),'[1]Annex 1 LV, HV and UMS charges'!$A$13:$C$45,3,FALSE)</f>
        <v>0</v>
      </c>
      <c r="D113" s="205">
        <v>-2.0750000000000002</v>
      </c>
      <c r="E113" s="206">
        <v>-0.46100000000000002</v>
      </c>
      <c r="F113" s="207">
        <v>-3.7999999999999999E-2</v>
      </c>
      <c r="G113" s="144">
        <v>0</v>
      </c>
      <c r="H113" s="209">
        <v>0</v>
      </c>
      <c r="I113" s="218">
        <v>0</v>
      </c>
      <c r="J113" s="210">
        <v>0</v>
      </c>
    </row>
    <row r="114" spans="1:10" ht="27.75" customHeight="1" x14ac:dyDescent="0.2">
      <c r="A114" s="143" t="s">
        <v>442</v>
      </c>
      <c r="B114" s="22"/>
      <c r="C114" s="217">
        <f>VLOOKUP(MID(A114,FIND(":",A114)+2,LEN(A114)-(FIND(":",A114)+1)),'[1]Annex 1 LV, HV and UMS charges'!$A$13:$C$45,3,FALSE)</f>
        <v>0</v>
      </c>
      <c r="D114" s="205">
        <v>-2.1070000000000002</v>
      </c>
      <c r="E114" s="206">
        <v>-0.47599999999999998</v>
      </c>
      <c r="F114" s="207">
        <v>-0.04</v>
      </c>
      <c r="G114" s="144">
        <v>0</v>
      </c>
      <c r="H114" s="209">
        <v>0</v>
      </c>
      <c r="I114" s="218">
        <v>0</v>
      </c>
      <c r="J114" s="214">
        <v>8.1000000000000003E-2</v>
      </c>
    </row>
    <row r="115" spans="1:10" ht="27.75" customHeight="1" x14ac:dyDescent="0.2">
      <c r="A115" s="143" t="s">
        <v>443</v>
      </c>
      <c r="B115" s="22"/>
      <c r="C115" s="217">
        <f>VLOOKUP(MID(A115,FIND(":",A115)+2,LEN(A115)-(FIND(":",A115)+1)),'[1]Annex 1 LV, HV and UMS charges'!$A$13:$C$45,3,FALSE)</f>
        <v>0</v>
      </c>
      <c r="D115" s="205">
        <v>-2.0750000000000002</v>
      </c>
      <c r="E115" s="206">
        <v>-0.46100000000000002</v>
      </c>
      <c r="F115" s="207">
        <v>-3.7999999999999999E-2</v>
      </c>
      <c r="G115" s="144">
        <v>0</v>
      </c>
      <c r="H115" s="209">
        <v>0</v>
      </c>
      <c r="I115" s="218">
        <v>0</v>
      </c>
      <c r="J115" s="214">
        <v>7.5999999999999998E-2</v>
      </c>
    </row>
    <row r="116" spans="1:10" ht="27.75" customHeight="1" x14ac:dyDescent="0.2">
      <c r="A116" s="143" t="s">
        <v>444</v>
      </c>
      <c r="B116" s="22"/>
      <c r="C116" s="217">
        <f>VLOOKUP(MID(A116,FIND(":",A116)+2,LEN(A116)-(FIND(":",A116)+1)),'[1]Annex 1 LV, HV and UMS charges'!$A$13:$C$45,3,FALSE)</f>
        <v>0</v>
      </c>
      <c r="D116" s="205">
        <v>-1.944</v>
      </c>
      <c r="E116" s="206">
        <v>-0.39</v>
      </c>
      <c r="F116" s="207">
        <v>-3.2000000000000001E-2</v>
      </c>
      <c r="G116" s="208">
        <v>50.79</v>
      </c>
      <c r="H116" s="209">
        <v>0</v>
      </c>
      <c r="I116" s="218">
        <v>0</v>
      </c>
      <c r="J116" s="214">
        <v>8.7999999999999995E-2</v>
      </c>
    </row>
    <row r="117" spans="1:10" ht="27.75" customHeight="1" x14ac:dyDescent="0.2">
      <c r="A117" s="143" t="s">
        <v>575</v>
      </c>
      <c r="B117" s="22"/>
      <c r="C117" s="217" t="str">
        <f>VLOOKUP(MID(A117,FIND(":",A117)+2,LEN(A117)-(FIND(":",A117)+1)),'[1]Annex 1 LV, HV and UMS charges'!$A$13:$C$45,3,FALSE)</f>
        <v>0, 1, 2</v>
      </c>
      <c r="D117" s="205">
        <v>2.2749999999999999</v>
      </c>
      <c r="E117" s="206">
        <v>0.51400000000000001</v>
      </c>
      <c r="F117" s="207">
        <v>4.2999999999999997E-2</v>
      </c>
      <c r="G117" s="208">
        <v>4.13</v>
      </c>
      <c r="H117" s="209">
        <v>0</v>
      </c>
      <c r="I117" s="218">
        <v>0</v>
      </c>
      <c r="J117" s="210">
        <v>0</v>
      </c>
    </row>
    <row r="118" spans="1:10" ht="27.75" customHeight="1" x14ac:dyDescent="0.2">
      <c r="A118" s="143" t="s">
        <v>576</v>
      </c>
      <c r="B118" s="22"/>
      <c r="C118" s="217" t="str">
        <f>VLOOKUP(MID(A118,FIND(":",A118)+2,LEN(A118)-(FIND(":",A118)+1)),'[1]Annex 1 LV, HV and UMS charges'!$A$13:$C$45,3,FALSE)</f>
        <v>2</v>
      </c>
      <c r="D118" s="205">
        <v>2.2749999999999999</v>
      </c>
      <c r="E118" s="206">
        <v>0.51400000000000001</v>
      </c>
      <c r="F118" s="207">
        <v>4.2999999999999997E-2</v>
      </c>
      <c r="G118" s="209">
        <v>0</v>
      </c>
      <c r="H118" s="209">
        <v>0</v>
      </c>
      <c r="I118" s="218">
        <v>0</v>
      </c>
      <c r="J118" s="210">
        <v>0</v>
      </c>
    </row>
    <row r="119" spans="1:10" ht="27.75" customHeight="1" x14ac:dyDescent="0.2">
      <c r="A119" s="143" t="s">
        <v>577</v>
      </c>
      <c r="B119" s="22"/>
      <c r="C119" s="217" t="str">
        <f>VLOOKUP(MID(A119,FIND(":",A119)+2,LEN(A119)-(FIND(":",A119)+1)),'[1]Annex 1 LV, HV and UMS charges'!$A$13:$C$45,3,FALSE)</f>
        <v>0, 3, 4, 5-8</v>
      </c>
      <c r="D119" s="205">
        <v>2.08</v>
      </c>
      <c r="E119" s="206">
        <v>0.47</v>
      </c>
      <c r="F119" s="207">
        <v>3.9E-2</v>
      </c>
      <c r="G119" s="208">
        <v>3.15</v>
      </c>
      <c r="H119" s="209">
        <v>0</v>
      </c>
      <c r="I119" s="218">
        <v>0</v>
      </c>
      <c r="J119" s="210">
        <v>0</v>
      </c>
    </row>
    <row r="120" spans="1:10" ht="27.75" customHeight="1" x14ac:dyDescent="0.2">
      <c r="A120" s="143" t="s">
        <v>578</v>
      </c>
      <c r="B120" s="22"/>
      <c r="C120" s="217" t="str">
        <f>VLOOKUP(MID(A120,FIND(":",A120)+2,LEN(A120)-(FIND(":",A120)+1)),'[1]Annex 1 LV, HV and UMS charges'!$A$13:$C$45,3,FALSE)</f>
        <v>0, 3, 4, 5-8</v>
      </c>
      <c r="D120" s="205">
        <v>2.08</v>
      </c>
      <c r="E120" s="206">
        <v>0.47</v>
      </c>
      <c r="F120" s="207">
        <v>3.9E-2</v>
      </c>
      <c r="G120" s="208">
        <v>4.22</v>
      </c>
      <c r="H120" s="209">
        <v>0</v>
      </c>
      <c r="I120" s="218">
        <v>0</v>
      </c>
      <c r="J120" s="210">
        <v>0</v>
      </c>
    </row>
    <row r="121" spans="1:10" ht="27.75" customHeight="1" x14ac:dyDescent="0.2">
      <c r="A121" s="143" t="s">
        <v>579</v>
      </c>
      <c r="B121" s="22"/>
      <c r="C121" s="217" t="str">
        <f>VLOOKUP(MID(A121,FIND(":",A121)+2,LEN(A121)-(FIND(":",A121)+1)),'[1]Annex 1 LV, HV and UMS charges'!$A$13:$C$45,3,FALSE)</f>
        <v>0, 3, 4, 5-8</v>
      </c>
      <c r="D121" s="205">
        <v>2.08</v>
      </c>
      <c r="E121" s="206">
        <v>0.47</v>
      </c>
      <c r="F121" s="207">
        <v>3.9E-2</v>
      </c>
      <c r="G121" s="208">
        <v>8.19</v>
      </c>
      <c r="H121" s="209">
        <v>0</v>
      </c>
      <c r="I121" s="218">
        <v>0</v>
      </c>
      <c r="J121" s="210">
        <v>0</v>
      </c>
    </row>
    <row r="122" spans="1:10" ht="27.75" customHeight="1" x14ac:dyDescent="0.2">
      <c r="A122" s="143" t="s">
        <v>580</v>
      </c>
      <c r="B122" s="22"/>
      <c r="C122" s="217" t="str">
        <f>VLOOKUP(MID(A122,FIND(":",A122)+2,LEN(A122)-(FIND(":",A122)+1)),'[1]Annex 1 LV, HV and UMS charges'!$A$13:$C$45,3,FALSE)</f>
        <v>0, 3, 4, 5-8</v>
      </c>
      <c r="D122" s="205">
        <v>2.08</v>
      </c>
      <c r="E122" s="206">
        <v>0.47</v>
      </c>
      <c r="F122" s="207">
        <v>3.9E-2</v>
      </c>
      <c r="G122" s="208">
        <v>15.55</v>
      </c>
      <c r="H122" s="209">
        <v>0</v>
      </c>
      <c r="I122" s="218">
        <v>0</v>
      </c>
      <c r="J122" s="210">
        <v>0</v>
      </c>
    </row>
    <row r="123" spans="1:10" ht="27.75" customHeight="1" x14ac:dyDescent="0.2">
      <c r="A123" s="143" t="s">
        <v>581</v>
      </c>
      <c r="B123" s="22"/>
      <c r="C123" s="217" t="str">
        <f>VLOOKUP(MID(A123,FIND(":",A123)+2,LEN(A123)-(FIND(":",A123)+1)),'[1]Annex 1 LV, HV and UMS charges'!$A$13:$C$45,3,FALSE)</f>
        <v>0, 3, 4, 5-8</v>
      </c>
      <c r="D123" s="205">
        <v>2.08</v>
      </c>
      <c r="E123" s="206">
        <v>0.47</v>
      </c>
      <c r="F123" s="207">
        <v>3.9E-2</v>
      </c>
      <c r="G123" s="208">
        <v>42.61</v>
      </c>
      <c r="H123" s="209">
        <v>0</v>
      </c>
      <c r="I123" s="218">
        <v>0</v>
      </c>
      <c r="J123" s="210">
        <v>0</v>
      </c>
    </row>
    <row r="124" spans="1:10" ht="27.75" customHeight="1" x14ac:dyDescent="0.2">
      <c r="A124" s="143" t="s">
        <v>445</v>
      </c>
      <c r="B124" s="22"/>
      <c r="C124" s="217" t="str">
        <f>VLOOKUP(MID(A124,FIND(":",A124)+2,LEN(A124)-(FIND(":",A124)+1)),'[1]Annex 1 LV, HV and UMS charges'!$A$13:$C$45,3,FALSE)</f>
        <v>4</v>
      </c>
      <c r="D124" s="205">
        <v>2.08</v>
      </c>
      <c r="E124" s="206">
        <v>0.47</v>
      </c>
      <c r="F124" s="207">
        <v>3.9E-2</v>
      </c>
      <c r="G124" s="209">
        <v>0</v>
      </c>
      <c r="H124" s="209">
        <v>0</v>
      </c>
      <c r="I124" s="218">
        <v>0</v>
      </c>
      <c r="J124" s="210">
        <v>0</v>
      </c>
    </row>
    <row r="125" spans="1:10" ht="27.75" customHeight="1" x14ac:dyDescent="0.2">
      <c r="A125" s="143" t="s">
        <v>582</v>
      </c>
      <c r="B125" s="22"/>
      <c r="C125" s="217">
        <f>VLOOKUP(MID(A125,FIND(":",A125)+2,LEN(A125)-(FIND(":",A125)+1)),'[1]Annex 1 LV, HV and UMS charges'!$A$13:$C$45,3,FALSE)</f>
        <v>0</v>
      </c>
      <c r="D125" s="205">
        <v>1.5629999999999999</v>
      </c>
      <c r="E125" s="206">
        <v>0.34300000000000003</v>
      </c>
      <c r="F125" s="207">
        <v>2.8000000000000001E-2</v>
      </c>
      <c r="G125" s="208">
        <v>4.6900000000000004</v>
      </c>
      <c r="H125" s="208">
        <v>1.1200000000000001</v>
      </c>
      <c r="I125" s="213">
        <v>2.13</v>
      </c>
      <c r="J125" s="214">
        <v>5.2999999999999999E-2</v>
      </c>
    </row>
    <row r="126" spans="1:10" ht="27.75" customHeight="1" x14ac:dyDescent="0.2">
      <c r="A126" s="143" t="s">
        <v>583</v>
      </c>
      <c r="B126" s="22"/>
      <c r="C126" s="217">
        <f>VLOOKUP(MID(A126,FIND(":",A126)+2,LEN(A126)-(FIND(":",A126)+1)),'[1]Annex 1 LV, HV and UMS charges'!$A$13:$C$45,3,FALSE)</f>
        <v>0</v>
      </c>
      <c r="D126" s="205">
        <v>1.5629999999999999</v>
      </c>
      <c r="E126" s="206">
        <v>0.34300000000000003</v>
      </c>
      <c r="F126" s="207">
        <v>2.8000000000000001E-2</v>
      </c>
      <c r="G126" s="208">
        <v>72.03</v>
      </c>
      <c r="H126" s="208">
        <v>1.1200000000000001</v>
      </c>
      <c r="I126" s="213">
        <v>2.13</v>
      </c>
      <c r="J126" s="214">
        <v>5.2999999999999999E-2</v>
      </c>
    </row>
    <row r="127" spans="1:10" ht="27.75" customHeight="1" x14ac:dyDescent="0.2">
      <c r="A127" s="143" t="s">
        <v>584</v>
      </c>
      <c r="B127" s="22"/>
      <c r="C127" s="217">
        <f>VLOOKUP(MID(A127,FIND(":",A127)+2,LEN(A127)-(FIND(":",A127)+1)),'[1]Annex 1 LV, HV and UMS charges'!$A$13:$C$45,3,FALSE)</f>
        <v>0</v>
      </c>
      <c r="D127" s="205">
        <v>1.5629999999999999</v>
      </c>
      <c r="E127" s="206">
        <v>0.34300000000000003</v>
      </c>
      <c r="F127" s="207">
        <v>2.8000000000000001E-2</v>
      </c>
      <c r="G127" s="208">
        <v>123.38</v>
      </c>
      <c r="H127" s="208">
        <v>1.1200000000000001</v>
      </c>
      <c r="I127" s="213">
        <v>2.13</v>
      </c>
      <c r="J127" s="214">
        <v>5.2999999999999999E-2</v>
      </c>
    </row>
    <row r="128" spans="1:10" ht="27.75" customHeight="1" x14ac:dyDescent="0.2">
      <c r="A128" s="143" t="s">
        <v>585</v>
      </c>
      <c r="B128" s="22"/>
      <c r="C128" s="217">
        <f>VLOOKUP(MID(A128,FIND(":",A128)+2,LEN(A128)-(FIND(":",A128)+1)),'[1]Annex 1 LV, HV and UMS charges'!$A$13:$C$45,3,FALSE)</f>
        <v>0</v>
      </c>
      <c r="D128" s="205">
        <v>1.5629999999999999</v>
      </c>
      <c r="E128" s="206">
        <v>0.34300000000000003</v>
      </c>
      <c r="F128" s="207">
        <v>2.8000000000000001E-2</v>
      </c>
      <c r="G128" s="208">
        <v>195.89</v>
      </c>
      <c r="H128" s="208">
        <v>1.1200000000000001</v>
      </c>
      <c r="I128" s="213">
        <v>2.13</v>
      </c>
      <c r="J128" s="214">
        <v>5.2999999999999999E-2</v>
      </c>
    </row>
    <row r="129" spans="1:10" ht="27.75" customHeight="1" x14ac:dyDescent="0.2">
      <c r="A129" s="143" t="s">
        <v>586</v>
      </c>
      <c r="B129" s="22"/>
      <c r="C129" s="217">
        <f>VLOOKUP(MID(A129,FIND(":",A129)+2,LEN(A129)-(FIND(":",A129)+1)),'[1]Annex 1 LV, HV and UMS charges'!$A$13:$C$45,3,FALSE)</f>
        <v>0</v>
      </c>
      <c r="D129" s="205">
        <v>1.5629999999999999</v>
      </c>
      <c r="E129" s="206">
        <v>0.34300000000000003</v>
      </c>
      <c r="F129" s="207">
        <v>2.8000000000000001E-2</v>
      </c>
      <c r="G129" s="208">
        <v>394.46</v>
      </c>
      <c r="H129" s="208">
        <v>1.1200000000000001</v>
      </c>
      <c r="I129" s="213">
        <v>2.13</v>
      </c>
      <c r="J129" s="214">
        <v>5.2999999999999999E-2</v>
      </c>
    </row>
    <row r="130" spans="1:10" ht="27.75" customHeight="1" x14ac:dyDescent="0.2">
      <c r="A130" s="143" t="s">
        <v>587</v>
      </c>
      <c r="B130" s="22"/>
      <c r="C130" s="217">
        <f>VLOOKUP(MID(A130,FIND(":",A130)+2,LEN(A130)-(FIND(":",A130)+1)),'[1]Annex 1 LV, HV and UMS charges'!$A$13:$C$45,3,FALSE)</f>
        <v>0</v>
      </c>
      <c r="D130" s="205">
        <v>1.4019999999999999</v>
      </c>
      <c r="E130" s="206">
        <v>0.28599999999999998</v>
      </c>
      <c r="F130" s="207">
        <v>2.4E-2</v>
      </c>
      <c r="G130" s="208">
        <v>5.25</v>
      </c>
      <c r="H130" s="208">
        <v>1.93</v>
      </c>
      <c r="I130" s="213">
        <v>2.84</v>
      </c>
      <c r="J130" s="214">
        <v>5.2999999999999999E-2</v>
      </c>
    </row>
    <row r="131" spans="1:10" ht="27.75" customHeight="1" x14ac:dyDescent="0.2">
      <c r="A131" s="143" t="s">
        <v>588</v>
      </c>
      <c r="B131" s="22"/>
      <c r="C131" s="217">
        <f>VLOOKUP(MID(A131,FIND(":",A131)+2,LEN(A131)-(FIND(":",A131)+1)),'[1]Annex 1 LV, HV and UMS charges'!$A$13:$C$45,3,FALSE)</f>
        <v>0</v>
      </c>
      <c r="D131" s="205">
        <v>1.4019999999999999</v>
      </c>
      <c r="E131" s="206">
        <v>0.28599999999999998</v>
      </c>
      <c r="F131" s="207">
        <v>2.4E-2</v>
      </c>
      <c r="G131" s="208">
        <v>102.25</v>
      </c>
      <c r="H131" s="208">
        <v>1.93</v>
      </c>
      <c r="I131" s="213">
        <v>2.84</v>
      </c>
      <c r="J131" s="214">
        <v>5.2999999999999999E-2</v>
      </c>
    </row>
    <row r="132" spans="1:10" ht="27.75" customHeight="1" x14ac:dyDescent="0.2">
      <c r="A132" s="143" t="s">
        <v>589</v>
      </c>
      <c r="B132" s="22"/>
      <c r="C132" s="217">
        <f>VLOOKUP(MID(A132,FIND(":",A132)+2,LEN(A132)-(FIND(":",A132)+1)),'[1]Annex 1 LV, HV and UMS charges'!$A$13:$C$45,3,FALSE)</f>
        <v>0</v>
      </c>
      <c r="D132" s="205">
        <v>1.4019999999999999</v>
      </c>
      <c r="E132" s="206">
        <v>0.28599999999999998</v>
      </c>
      <c r="F132" s="207">
        <v>2.4E-2</v>
      </c>
      <c r="G132" s="208">
        <v>176.22</v>
      </c>
      <c r="H132" s="208">
        <v>1.93</v>
      </c>
      <c r="I132" s="213">
        <v>2.84</v>
      </c>
      <c r="J132" s="214">
        <v>5.2999999999999999E-2</v>
      </c>
    </row>
    <row r="133" spans="1:10" ht="27.75" customHeight="1" x14ac:dyDescent="0.2">
      <c r="A133" s="143" t="s">
        <v>590</v>
      </c>
      <c r="B133" s="22"/>
      <c r="C133" s="217">
        <f>VLOOKUP(MID(A133,FIND(":",A133)+2,LEN(A133)-(FIND(":",A133)+1)),'[1]Annex 1 LV, HV and UMS charges'!$A$13:$C$45,3,FALSE)</f>
        <v>0</v>
      </c>
      <c r="D133" s="205">
        <v>1.4019999999999999</v>
      </c>
      <c r="E133" s="206">
        <v>0.28599999999999998</v>
      </c>
      <c r="F133" s="207">
        <v>2.4E-2</v>
      </c>
      <c r="G133" s="208">
        <v>280.66000000000003</v>
      </c>
      <c r="H133" s="208">
        <v>1.93</v>
      </c>
      <c r="I133" s="213">
        <v>2.84</v>
      </c>
      <c r="J133" s="214">
        <v>5.2999999999999999E-2</v>
      </c>
    </row>
    <row r="134" spans="1:10" ht="27.75" customHeight="1" x14ac:dyDescent="0.2">
      <c r="A134" s="143" t="s">
        <v>591</v>
      </c>
      <c r="B134" s="22"/>
      <c r="C134" s="217">
        <f>VLOOKUP(MID(A134,FIND(":",A134)+2,LEN(A134)-(FIND(":",A134)+1)),'[1]Annex 1 LV, HV and UMS charges'!$A$13:$C$45,3,FALSE)</f>
        <v>0</v>
      </c>
      <c r="D134" s="205">
        <v>1.4019999999999999</v>
      </c>
      <c r="E134" s="206">
        <v>0.28599999999999998</v>
      </c>
      <c r="F134" s="207">
        <v>2.4E-2</v>
      </c>
      <c r="G134" s="208">
        <v>566.70000000000005</v>
      </c>
      <c r="H134" s="208">
        <v>1.93</v>
      </c>
      <c r="I134" s="213">
        <v>2.84</v>
      </c>
      <c r="J134" s="214">
        <v>5.2999999999999999E-2</v>
      </c>
    </row>
    <row r="135" spans="1:10" ht="27.75" customHeight="1" x14ac:dyDescent="0.2">
      <c r="A135" s="143" t="s">
        <v>592</v>
      </c>
      <c r="B135" s="22"/>
      <c r="C135" s="217">
        <f>VLOOKUP(MID(A135,FIND(":",A135)+2,LEN(A135)-(FIND(":",A135)+1)),'[1]Annex 1 LV, HV and UMS charges'!$A$13:$C$45,3,FALSE)</f>
        <v>0</v>
      </c>
      <c r="D135" s="205">
        <v>0.98199999999999998</v>
      </c>
      <c r="E135" s="206">
        <v>0.17499999999999999</v>
      </c>
      <c r="F135" s="207">
        <v>1.4E-2</v>
      </c>
      <c r="G135" s="208">
        <v>52.5</v>
      </c>
      <c r="H135" s="208">
        <v>2.63</v>
      </c>
      <c r="I135" s="213">
        <v>3.72</v>
      </c>
      <c r="J135" s="214">
        <v>0.03</v>
      </c>
    </row>
    <row r="136" spans="1:10" ht="27.75" customHeight="1" x14ac:dyDescent="0.2">
      <c r="A136" s="143" t="s">
        <v>593</v>
      </c>
      <c r="B136" s="22"/>
      <c r="C136" s="217">
        <f>VLOOKUP(MID(A136,FIND(":",A136)+2,LEN(A136)-(FIND(":",A136)+1)),'[1]Annex 1 LV, HV and UMS charges'!$A$13:$C$45,3,FALSE)</f>
        <v>0</v>
      </c>
      <c r="D136" s="205">
        <v>0.98199999999999998</v>
      </c>
      <c r="E136" s="206">
        <v>0.17499999999999999</v>
      </c>
      <c r="F136" s="207">
        <v>1.4E-2</v>
      </c>
      <c r="G136" s="208">
        <v>561.54</v>
      </c>
      <c r="H136" s="208">
        <v>2.63</v>
      </c>
      <c r="I136" s="213">
        <v>3.72</v>
      </c>
      <c r="J136" s="214">
        <v>0.03</v>
      </c>
    </row>
    <row r="137" spans="1:10" ht="27.75" customHeight="1" x14ac:dyDescent="0.2">
      <c r="A137" s="143" t="s">
        <v>594</v>
      </c>
      <c r="B137" s="22"/>
      <c r="C137" s="217">
        <f>VLOOKUP(MID(A137,FIND(":",A137)+2,LEN(A137)-(FIND(":",A137)+1)),'[1]Annex 1 LV, HV and UMS charges'!$A$13:$C$45,3,FALSE)</f>
        <v>0</v>
      </c>
      <c r="D137" s="205">
        <v>0.98199999999999998</v>
      </c>
      <c r="E137" s="206">
        <v>0.17499999999999999</v>
      </c>
      <c r="F137" s="207">
        <v>1.4E-2</v>
      </c>
      <c r="G137" s="208">
        <v>1663.82</v>
      </c>
      <c r="H137" s="208">
        <v>2.63</v>
      </c>
      <c r="I137" s="213">
        <v>3.72</v>
      </c>
      <c r="J137" s="214">
        <v>0.03</v>
      </c>
    </row>
    <row r="138" spans="1:10" ht="27.75" customHeight="1" x14ac:dyDescent="0.2">
      <c r="A138" s="143" t="s">
        <v>595</v>
      </c>
      <c r="B138" s="22"/>
      <c r="C138" s="217">
        <f>VLOOKUP(MID(A138,FIND(":",A138)+2,LEN(A138)-(FIND(":",A138)+1)),'[1]Annex 1 LV, HV and UMS charges'!$A$13:$C$45,3,FALSE)</f>
        <v>0</v>
      </c>
      <c r="D138" s="205">
        <v>0.98199999999999998</v>
      </c>
      <c r="E138" s="206">
        <v>0.17499999999999999</v>
      </c>
      <c r="F138" s="207">
        <v>1.4E-2</v>
      </c>
      <c r="G138" s="208">
        <v>3765.33</v>
      </c>
      <c r="H138" s="208">
        <v>2.63</v>
      </c>
      <c r="I138" s="213">
        <v>3.72</v>
      </c>
      <c r="J138" s="214">
        <v>0.03</v>
      </c>
    </row>
    <row r="139" spans="1:10" ht="27.75" customHeight="1" x14ac:dyDescent="0.2">
      <c r="A139" s="143" t="s">
        <v>596</v>
      </c>
      <c r="B139" s="22"/>
      <c r="C139" s="217">
        <f>VLOOKUP(MID(A139,FIND(":",A139)+2,LEN(A139)-(FIND(":",A139)+1)),'[1]Annex 1 LV, HV and UMS charges'!$A$13:$C$45,3,FALSE)</f>
        <v>0</v>
      </c>
      <c r="D139" s="205">
        <v>0.98199999999999998</v>
      </c>
      <c r="E139" s="206">
        <v>0.17499999999999999</v>
      </c>
      <c r="F139" s="207">
        <v>1.4E-2</v>
      </c>
      <c r="G139" s="208">
        <v>10045.89</v>
      </c>
      <c r="H139" s="208">
        <v>2.63</v>
      </c>
      <c r="I139" s="213">
        <v>3.72</v>
      </c>
      <c r="J139" s="214">
        <v>0.03</v>
      </c>
    </row>
    <row r="140" spans="1:10" ht="27.75" customHeight="1" x14ac:dyDescent="0.2">
      <c r="A140" s="143" t="s">
        <v>446</v>
      </c>
      <c r="B140" s="22"/>
      <c r="C140" s="217" t="str">
        <f>VLOOKUP(MID(A140,FIND(":",A140)+2,LEN(A140)-(FIND(":",A140)+1)),'[1]Annex 1 LV, HV and UMS charges'!$A$13:$C$45,3,FALSE)</f>
        <v>0, 1 or 8</v>
      </c>
      <c r="D140" s="215">
        <v>5.8879999999999999</v>
      </c>
      <c r="E140" s="216">
        <v>0.998</v>
      </c>
      <c r="F140" s="207">
        <v>0.58299999999999996</v>
      </c>
      <c r="G140" s="209">
        <v>0</v>
      </c>
      <c r="H140" s="209">
        <v>0</v>
      </c>
      <c r="I140" s="218">
        <v>0</v>
      </c>
      <c r="J140" s="210">
        <v>0</v>
      </c>
    </row>
    <row r="141" spans="1:10" ht="27.75" customHeight="1" x14ac:dyDescent="0.2">
      <c r="A141" s="143" t="s">
        <v>447</v>
      </c>
      <c r="B141" s="22"/>
      <c r="C141" s="217">
        <f>VLOOKUP(MID(A141,FIND(":",A141)+2,LEN(A141)-(FIND(":",A141)+1)),'[1]Annex 1 LV, HV and UMS charges'!$A$13:$C$45,3,FALSE)</f>
        <v>0</v>
      </c>
      <c r="D141" s="205">
        <v>-1.9670000000000001</v>
      </c>
      <c r="E141" s="206">
        <v>-0.44500000000000001</v>
      </c>
      <c r="F141" s="207">
        <v>-3.6999999999999998E-2</v>
      </c>
      <c r="G141" s="144">
        <v>0</v>
      </c>
      <c r="H141" s="209">
        <v>0</v>
      </c>
      <c r="I141" s="218">
        <v>0</v>
      </c>
      <c r="J141" s="210">
        <v>0</v>
      </c>
    </row>
    <row r="142" spans="1:10" ht="27.75" customHeight="1" x14ac:dyDescent="0.2">
      <c r="A142" s="143" t="s">
        <v>448</v>
      </c>
      <c r="B142" s="22"/>
      <c r="C142" s="217">
        <f>VLOOKUP(MID(A142,FIND(":",A142)+2,LEN(A142)-(FIND(":",A142)+1)),'[1]Annex 1 LV, HV and UMS charges'!$A$13:$C$45,3,FALSE)</f>
        <v>0</v>
      </c>
      <c r="D142" s="205">
        <v>-1.9379999999999999</v>
      </c>
      <c r="E142" s="206">
        <v>-0.43</v>
      </c>
      <c r="F142" s="207">
        <v>-3.5999999999999997E-2</v>
      </c>
      <c r="G142" s="144">
        <v>0</v>
      </c>
      <c r="H142" s="209">
        <v>0</v>
      </c>
      <c r="I142" s="218">
        <v>0</v>
      </c>
      <c r="J142" s="210">
        <v>0</v>
      </c>
    </row>
    <row r="143" spans="1:10" ht="27.75" customHeight="1" x14ac:dyDescent="0.2">
      <c r="A143" s="143" t="s">
        <v>449</v>
      </c>
      <c r="B143" s="22"/>
      <c r="C143" s="217">
        <f>VLOOKUP(MID(A143,FIND(":",A143)+2,LEN(A143)-(FIND(":",A143)+1)),'[1]Annex 1 LV, HV and UMS charges'!$A$13:$C$45,3,FALSE)</f>
        <v>0</v>
      </c>
      <c r="D143" s="205">
        <v>-1.9670000000000001</v>
      </c>
      <c r="E143" s="206">
        <v>-0.44500000000000001</v>
      </c>
      <c r="F143" s="207">
        <v>-3.6999999999999998E-2</v>
      </c>
      <c r="G143" s="144">
        <v>0</v>
      </c>
      <c r="H143" s="209">
        <v>0</v>
      </c>
      <c r="I143" s="218">
        <v>0</v>
      </c>
      <c r="J143" s="214">
        <v>7.4999999999999997E-2</v>
      </c>
    </row>
    <row r="144" spans="1:10" ht="27.75" customHeight="1" x14ac:dyDescent="0.2">
      <c r="A144" s="143" t="s">
        <v>450</v>
      </c>
      <c r="B144" s="22"/>
      <c r="C144" s="217">
        <f>VLOOKUP(MID(A144,FIND(":",A144)+2,LEN(A144)-(FIND(":",A144)+1)),'[1]Annex 1 LV, HV and UMS charges'!$A$13:$C$45,3,FALSE)</f>
        <v>0</v>
      </c>
      <c r="D144" s="205">
        <v>-1.9379999999999999</v>
      </c>
      <c r="E144" s="206">
        <v>-0.43</v>
      </c>
      <c r="F144" s="207">
        <v>-3.5999999999999997E-2</v>
      </c>
      <c r="G144" s="144">
        <v>0</v>
      </c>
      <c r="H144" s="209">
        <v>0</v>
      </c>
      <c r="I144" s="218">
        <v>0</v>
      </c>
      <c r="J144" s="214">
        <v>7.0999999999999994E-2</v>
      </c>
    </row>
    <row r="145" spans="1:10" ht="27.75" customHeight="1" x14ac:dyDescent="0.2">
      <c r="A145" s="143" t="s">
        <v>451</v>
      </c>
      <c r="B145" s="22"/>
      <c r="C145" s="217">
        <f>VLOOKUP(MID(A145,FIND(":",A145)+2,LEN(A145)-(FIND(":",A145)+1)),'[1]Annex 1 LV, HV and UMS charges'!$A$13:$C$45,3,FALSE)</f>
        <v>0</v>
      </c>
      <c r="D145" s="205">
        <v>-1.8160000000000001</v>
      </c>
      <c r="E145" s="206">
        <v>-0.36399999999999999</v>
      </c>
      <c r="F145" s="207">
        <v>-0.03</v>
      </c>
      <c r="G145" s="208">
        <v>47.43</v>
      </c>
      <c r="H145" s="209">
        <v>0</v>
      </c>
      <c r="I145" s="218">
        <v>0</v>
      </c>
      <c r="J145" s="214">
        <v>8.2000000000000003E-2</v>
      </c>
    </row>
    <row r="146" spans="1:10" ht="27.75" customHeight="1" x14ac:dyDescent="0.2">
      <c r="A146" s="143" t="s">
        <v>553</v>
      </c>
      <c r="B146" s="22"/>
      <c r="C146" s="217" t="str">
        <f>VLOOKUP(MID(A146,FIND(":",A146)+2,LEN(A146)-(FIND(":",A146)+1)),'[1]Annex 1 LV, HV and UMS charges'!$A$13:$C$45,3,FALSE)</f>
        <v>0, 1, 2</v>
      </c>
      <c r="D146" s="205">
        <v>1.6919999999999999</v>
      </c>
      <c r="E146" s="206">
        <v>0.38300000000000001</v>
      </c>
      <c r="F146" s="207">
        <v>3.2000000000000001E-2</v>
      </c>
      <c r="G146" s="208">
        <v>3.15</v>
      </c>
      <c r="H146" s="209">
        <v>0</v>
      </c>
      <c r="I146" s="218">
        <v>0</v>
      </c>
      <c r="J146" s="210">
        <v>0</v>
      </c>
    </row>
    <row r="147" spans="1:10" ht="27.75" customHeight="1" x14ac:dyDescent="0.2">
      <c r="A147" s="143" t="s">
        <v>554</v>
      </c>
      <c r="B147" s="22"/>
      <c r="C147" s="217" t="str">
        <f>VLOOKUP(MID(A147,FIND(":",A147)+2,LEN(A147)-(FIND(":",A147)+1)),'[1]Annex 1 LV, HV and UMS charges'!$A$13:$C$45,3,FALSE)</f>
        <v>2</v>
      </c>
      <c r="D147" s="205">
        <v>1.6919999999999999</v>
      </c>
      <c r="E147" s="206">
        <v>0.38300000000000001</v>
      </c>
      <c r="F147" s="207">
        <v>3.2000000000000001E-2</v>
      </c>
      <c r="G147" s="209">
        <v>0</v>
      </c>
      <c r="H147" s="209">
        <v>0</v>
      </c>
      <c r="I147" s="218">
        <v>0</v>
      </c>
      <c r="J147" s="210">
        <v>0</v>
      </c>
    </row>
    <row r="148" spans="1:10" ht="27.75" customHeight="1" x14ac:dyDescent="0.2">
      <c r="A148" s="143" t="s">
        <v>555</v>
      </c>
      <c r="B148" s="22"/>
      <c r="C148" s="217" t="str">
        <f>VLOOKUP(MID(A148,FIND(":",A148)+2,LEN(A148)-(FIND(":",A148)+1)),'[1]Annex 1 LV, HV and UMS charges'!$A$13:$C$45,3,FALSE)</f>
        <v>0, 3, 4, 5-8</v>
      </c>
      <c r="D148" s="205">
        <v>1.5469999999999999</v>
      </c>
      <c r="E148" s="206">
        <v>0.35</v>
      </c>
      <c r="F148" s="207">
        <v>2.9000000000000001E-2</v>
      </c>
      <c r="G148" s="208">
        <v>2.4</v>
      </c>
      <c r="H148" s="209">
        <v>0</v>
      </c>
      <c r="I148" s="218">
        <v>0</v>
      </c>
      <c r="J148" s="210">
        <v>0</v>
      </c>
    </row>
    <row r="149" spans="1:10" ht="27.75" customHeight="1" x14ac:dyDescent="0.2">
      <c r="A149" s="143" t="s">
        <v>556</v>
      </c>
      <c r="B149" s="22"/>
      <c r="C149" s="217" t="str">
        <f>VLOOKUP(MID(A149,FIND(":",A149)+2,LEN(A149)-(FIND(":",A149)+1)),'[1]Annex 1 LV, HV and UMS charges'!$A$13:$C$45,3,FALSE)</f>
        <v>0, 3, 4, 5-8</v>
      </c>
      <c r="D149" s="205">
        <v>1.5469999999999999</v>
      </c>
      <c r="E149" s="206">
        <v>0.35</v>
      </c>
      <c r="F149" s="207">
        <v>2.9000000000000001E-2</v>
      </c>
      <c r="G149" s="208">
        <v>3.19</v>
      </c>
      <c r="H149" s="209">
        <v>0</v>
      </c>
      <c r="I149" s="218">
        <v>0</v>
      </c>
      <c r="J149" s="210">
        <v>0</v>
      </c>
    </row>
    <row r="150" spans="1:10" ht="27.75" customHeight="1" x14ac:dyDescent="0.2">
      <c r="A150" s="143" t="s">
        <v>557</v>
      </c>
      <c r="B150" s="22"/>
      <c r="C150" s="217" t="str">
        <f>VLOOKUP(MID(A150,FIND(":",A150)+2,LEN(A150)-(FIND(":",A150)+1)),'[1]Annex 1 LV, HV and UMS charges'!$A$13:$C$45,3,FALSE)</f>
        <v>0, 3, 4, 5-8</v>
      </c>
      <c r="D150" s="205">
        <v>1.5469999999999999</v>
      </c>
      <c r="E150" s="206">
        <v>0.35</v>
      </c>
      <c r="F150" s="207">
        <v>2.9000000000000001E-2</v>
      </c>
      <c r="G150" s="208">
        <v>6.15</v>
      </c>
      <c r="H150" s="209">
        <v>0</v>
      </c>
      <c r="I150" s="218">
        <v>0</v>
      </c>
      <c r="J150" s="210">
        <v>0</v>
      </c>
    </row>
    <row r="151" spans="1:10" ht="27.75" customHeight="1" x14ac:dyDescent="0.2">
      <c r="A151" s="143" t="s">
        <v>558</v>
      </c>
      <c r="B151" s="22"/>
      <c r="C151" s="217" t="str">
        <f>VLOOKUP(MID(A151,FIND(":",A151)+2,LEN(A151)-(FIND(":",A151)+1)),'[1]Annex 1 LV, HV and UMS charges'!$A$13:$C$45,3,FALSE)</f>
        <v>0, 3, 4, 5-8</v>
      </c>
      <c r="D151" s="205">
        <v>1.5469999999999999</v>
      </c>
      <c r="E151" s="206">
        <v>0.35</v>
      </c>
      <c r="F151" s="207">
        <v>2.9000000000000001E-2</v>
      </c>
      <c r="G151" s="208">
        <v>11.62</v>
      </c>
      <c r="H151" s="209">
        <v>0</v>
      </c>
      <c r="I151" s="218">
        <v>0</v>
      </c>
      <c r="J151" s="210">
        <v>0</v>
      </c>
    </row>
    <row r="152" spans="1:10" ht="27.75" customHeight="1" x14ac:dyDescent="0.2">
      <c r="A152" s="143" t="s">
        <v>559</v>
      </c>
      <c r="B152" s="22"/>
      <c r="C152" s="217" t="str">
        <f>VLOOKUP(MID(A152,FIND(":",A152)+2,LEN(A152)-(FIND(":",A152)+1)),'[1]Annex 1 LV, HV and UMS charges'!$A$13:$C$45,3,FALSE)</f>
        <v>0, 3, 4, 5-8</v>
      </c>
      <c r="D152" s="205">
        <v>1.5469999999999999</v>
      </c>
      <c r="E152" s="206">
        <v>0.35</v>
      </c>
      <c r="F152" s="207">
        <v>2.9000000000000001E-2</v>
      </c>
      <c r="G152" s="208">
        <v>31.75</v>
      </c>
      <c r="H152" s="209">
        <v>0</v>
      </c>
      <c r="I152" s="218">
        <v>0</v>
      </c>
      <c r="J152" s="210">
        <v>0</v>
      </c>
    </row>
    <row r="153" spans="1:10" ht="27.75" customHeight="1" x14ac:dyDescent="0.2">
      <c r="A153" s="143" t="s">
        <v>452</v>
      </c>
      <c r="B153" s="22"/>
      <c r="C153" s="217" t="str">
        <f>VLOOKUP(MID(A153,FIND(":",A153)+2,LEN(A153)-(FIND(":",A153)+1)),'[1]Annex 1 LV, HV and UMS charges'!$A$13:$C$45,3,FALSE)</f>
        <v>4</v>
      </c>
      <c r="D153" s="205">
        <v>1.5469999999999999</v>
      </c>
      <c r="E153" s="206">
        <v>0.35</v>
      </c>
      <c r="F153" s="207">
        <v>2.9000000000000001E-2</v>
      </c>
      <c r="G153" s="209">
        <v>0</v>
      </c>
      <c r="H153" s="209">
        <v>0</v>
      </c>
      <c r="I153" s="218">
        <v>0</v>
      </c>
      <c r="J153" s="210">
        <v>0</v>
      </c>
    </row>
    <row r="154" spans="1:10" ht="27.75" customHeight="1" x14ac:dyDescent="0.2">
      <c r="A154" s="143" t="s">
        <v>560</v>
      </c>
      <c r="B154" s="22"/>
      <c r="C154" s="217">
        <f>VLOOKUP(MID(A154,FIND(":",A154)+2,LEN(A154)-(FIND(":",A154)+1)),'[1]Annex 1 LV, HV and UMS charges'!$A$13:$C$45,3,FALSE)</f>
        <v>0</v>
      </c>
      <c r="D154" s="205">
        <v>1.163</v>
      </c>
      <c r="E154" s="206">
        <v>0.255</v>
      </c>
      <c r="F154" s="207">
        <v>2.1000000000000001E-2</v>
      </c>
      <c r="G154" s="208">
        <v>3.55</v>
      </c>
      <c r="H154" s="208">
        <v>0.84</v>
      </c>
      <c r="I154" s="213">
        <v>1.58</v>
      </c>
      <c r="J154" s="214">
        <v>0.04</v>
      </c>
    </row>
    <row r="155" spans="1:10" ht="27.75" customHeight="1" x14ac:dyDescent="0.2">
      <c r="A155" s="143" t="s">
        <v>561</v>
      </c>
      <c r="B155" s="22"/>
      <c r="C155" s="217">
        <f>VLOOKUP(MID(A155,FIND(":",A155)+2,LEN(A155)-(FIND(":",A155)+1)),'[1]Annex 1 LV, HV and UMS charges'!$A$13:$C$45,3,FALSE)</f>
        <v>0</v>
      </c>
      <c r="D155" s="205">
        <v>1.163</v>
      </c>
      <c r="E155" s="206">
        <v>0.255</v>
      </c>
      <c r="F155" s="207">
        <v>2.1000000000000001E-2</v>
      </c>
      <c r="G155" s="208">
        <v>53.62</v>
      </c>
      <c r="H155" s="208">
        <v>0.84</v>
      </c>
      <c r="I155" s="213">
        <v>1.58</v>
      </c>
      <c r="J155" s="214">
        <v>0.04</v>
      </c>
    </row>
    <row r="156" spans="1:10" ht="27.75" customHeight="1" x14ac:dyDescent="0.2">
      <c r="A156" s="143" t="s">
        <v>562</v>
      </c>
      <c r="B156" s="22"/>
      <c r="C156" s="217">
        <f>VLOOKUP(MID(A156,FIND(":",A156)+2,LEN(A156)-(FIND(":",A156)+1)),'[1]Annex 1 LV, HV and UMS charges'!$A$13:$C$45,3,FALSE)</f>
        <v>0</v>
      </c>
      <c r="D156" s="205">
        <v>1.163</v>
      </c>
      <c r="E156" s="206">
        <v>0.255</v>
      </c>
      <c r="F156" s="207">
        <v>2.1000000000000001E-2</v>
      </c>
      <c r="G156" s="208">
        <v>91.81</v>
      </c>
      <c r="H156" s="208">
        <v>0.84</v>
      </c>
      <c r="I156" s="213">
        <v>1.58</v>
      </c>
      <c r="J156" s="214">
        <v>0.04</v>
      </c>
    </row>
    <row r="157" spans="1:10" ht="27.75" customHeight="1" x14ac:dyDescent="0.2">
      <c r="A157" s="143" t="s">
        <v>563</v>
      </c>
      <c r="B157" s="22"/>
      <c r="C157" s="217">
        <f>VLOOKUP(MID(A157,FIND(":",A157)+2,LEN(A157)-(FIND(":",A157)+1)),'[1]Annex 1 LV, HV and UMS charges'!$A$13:$C$45,3,FALSE)</f>
        <v>0</v>
      </c>
      <c r="D157" s="205">
        <v>1.163</v>
      </c>
      <c r="E157" s="206">
        <v>0.255</v>
      </c>
      <c r="F157" s="207">
        <v>2.1000000000000001E-2</v>
      </c>
      <c r="G157" s="208">
        <v>145.72999999999999</v>
      </c>
      <c r="H157" s="208">
        <v>0.84</v>
      </c>
      <c r="I157" s="213">
        <v>1.58</v>
      </c>
      <c r="J157" s="214">
        <v>0.04</v>
      </c>
    </row>
    <row r="158" spans="1:10" ht="27.75" customHeight="1" x14ac:dyDescent="0.2">
      <c r="A158" s="143" t="s">
        <v>564</v>
      </c>
      <c r="B158" s="22"/>
      <c r="C158" s="217">
        <f>VLOOKUP(MID(A158,FIND(":",A158)+2,LEN(A158)-(FIND(":",A158)+1)),'[1]Annex 1 LV, HV and UMS charges'!$A$13:$C$45,3,FALSE)</f>
        <v>0</v>
      </c>
      <c r="D158" s="205">
        <v>1.163</v>
      </c>
      <c r="E158" s="206">
        <v>0.255</v>
      </c>
      <c r="F158" s="207">
        <v>2.1000000000000001E-2</v>
      </c>
      <c r="G158" s="208">
        <v>293.41000000000003</v>
      </c>
      <c r="H158" s="208">
        <v>0.84</v>
      </c>
      <c r="I158" s="213">
        <v>1.58</v>
      </c>
      <c r="J158" s="214">
        <v>0.04</v>
      </c>
    </row>
    <row r="159" spans="1:10" ht="27.75" customHeight="1" x14ac:dyDescent="0.2">
      <c r="A159" s="143" t="s">
        <v>565</v>
      </c>
      <c r="B159" s="22"/>
      <c r="C159" s="217">
        <f>VLOOKUP(MID(A159,FIND(":",A159)+2,LEN(A159)-(FIND(":",A159)+1)),'[1]Annex 1 LV, HV and UMS charges'!$A$13:$C$45,3,FALSE)</f>
        <v>0</v>
      </c>
      <c r="D159" s="205">
        <v>1.0429999999999999</v>
      </c>
      <c r="E159" s="206">
        <v>0.21299999999999999</v>
      </c>
      <c r="F159" s="207">
        <v>1.7000000000000001E-2</v>
      </c>
      <c r="G159" s="208">
        <v>3.96</v>
      </c>
      <c r="H159" s="208">
        <v>1.43</v>
      </c>
      <c r="I159" s="213">
        <v>2.11</v>
      </c>
      <c r="J159" s="214">
        <v>3.9E-2</v>
      </c>
    </row>
    <row r="160" spans="1:10" ht="27.75" customHeight="1" x14ac:dyDescent="0.2">
      <c r="A160" s="143" t="s">
        <v>566</v>
      </c>
      <c r="B160" s="22"/>
      <c r="C160" s="217">
        <f>VLOOKUP(MID(A160,FIND(":",A160)+2,LEN(A160)-(FIND(":",A160)+1)),'[1]Annex 1 LV, HV and UMS charges'!$A$13:$C$45,3,FALSE)</f>
        <v>0</v>
      </c>
      <c r="D160" s="205">
        <v>1.0429999999999999</v>
      </c>
      <c r="E160" s="206">
        <v>0.21299999999999999</v>
      </c>
      <c r="F160" s="207">
        <v>1.7000000000000001E-2</v>
      </c>
      <c r="G160" s="208">
        <v>76.099999999999994</v>
      </c>
      <c r="H160" s="208">
        <v>1.43</v>
      </c>
      <c r="I160" s="213">
        <v>2.11</v>
      </c>
      <c r="J160" s="214">
        <v>3.9E-2</v>
      </c>
    </row>
    <row r="161" spans="1:10" ht="27.75" customHeight="1" x14ac:dyDescent="0.2">
      <c r="A161" s="143" t="s">
        <v>567</v>
      </c>
      <c r="B161" s="22"/>
      <c r="C161" s="217">
        <f>VLOOKUP(MID(A161,FIND(":",A161)+2,LEN(A161)-(FIND(":",A161)+1)),'[1]Annex 1 LV, HV and UMS charges'!$A$13:$C$45,3,FALSE)</f>
        <v>0</v>
      </c>
      <c r="D161" s="205">
        <v>1.0429999999999999</v>
      </c>
      <c r="E161" s="206">
        <v>0.21299999999999999</v>
      </c>
      <c r="F161" s="207">
        <v>1.7000000000000001E-2</v>
      </c>
      <c r="G161" s="208">
        <v>131.11000000000001</v>
      </c>
      <c r="H161" s="208">
        <v>1.43</v>
      </c>
      <c r="I161" s="213">
        <v>2.11</v>
      </c>
      <c r="J161" s="214">
        <v>3.9E-2</v>
      </c>
    </row>
    <row r="162" spans="1:10" ht="27.75" customHeight="1" x14ac:dyDescent="0.2">
      <c r="A162" s="143" t="s">
        <v>568</v>
      </c>
      <c r="B162" s="22"/>
      <c r="C162" s="217">
        <f>VLOOKUP(MID(A162,FIND(":",A162)+2,LEN(A162)-(FIND(":",A162)+1)),'[1]Annex 1 LV, HV and UMS charges'!$A$13:$C$45,3,FALSE)</f>
        <v>0</v>
      </c>
      <c r="D162" s="205">
        <v>1.0429999999999999</v>
      </c>
      <c r="E162" s="206">
        <v>0.21299999999999999</v>
      </c>
      <c r="F162" s="207">
        <v>1.7000000000000001E-2</v>
      </c>
      <c r="G162" s="208">
        <v>208.78</v>
      </c>
      <c r="H162" s="208">
        <v>1.43</v>
      </c>
      <c r="I162" s="213">
        <v>2.11</v>
      </c>
      <c r="J162" s="214">
        <v>3.9E-2</v>
      </c>
    </row>
    <row r="163" spans="1:10" ht="27.75" customHeight="1" x14ac:dyDescent="0.2">
      <c r="A163" s="143" t="s">
        <v>569</v>
      </c>
      <c r="B163" s="22"/>
      <c r="C163" s="217">
        <f>VLOOKUP(MID(A163,FIND(":",A163)+2,LEN(A163)-(FIND(":",A163)+1)),'[1]Annex 1 LV, HV and UMS charges'!$A$13:$C$45,3,FALSE)</f>
        <v>0</v>
      </c>
      <c r="D163" s="205">
        <v>1.0429999999999999</v>
      </c>
      <c r="E163" s="206">
        <v>0.21299999999999999</v>
      </c>
      <c r="F163" s="207">
        <v>1.7000000000000001E-2</v>
      </c>
      <c r="G163" s="208">
        <v>421.51</v>
      </c>
      <c r="H163" s="208">
        <v>1.43</v>
      </c>
      <c r="I163" s="213">
        <v>2.11</v>
      </c>
      <c r="J163" s="214">
        <v>3.9E-2</v>
      </c>
    </row>
    <row r="164" spans="1:10" ht="27.75" customHeight="1" x14ac:dyDescent="0.2">
      <c r="A164" s="143" t="s">
        <v>570</v>
      </c>
      <c r="B164" s="22"/>
      <c r="C164" s="217">
        <f>VLOOKUP(MID(A164,FIND(":",A164)+2,LEN(A164)-(FIND(":",A164)+1)),'[1]Annex 1 LV, HV and UMS charges'!$A$13:$C$45,3,FALSE)</f>
        <v>0</v>
      </c>
      <c r="D164" s="205">
        <v>0.73</v>
      </c>
      <c r="E164" s="206">
        <v>0.13</v>
      </c>
      <c r="F164" s="207">
        <v>0.01</v>
      </c>
      <c r="G164" s="208">
        <v>39.1</v>
      </c>
      <c r="H164" s="208">
        <v>1.95</v>
      </c>
      <c r="I164" s="213">
        <v>2.77</v>
      </c>
      <c r="J164" s="214">
        <v>2.1999999999999999E-2</v>
      </c>
    </row>
    <row r="165" spans="1:10" ht="27.75" customHeight="1" x14ac:dyDescent="0.2">
      <c r="A165" s="143" t="s">
        <v>571</v>
      </c>
      <c r="B165" s="22"/>
      <c r="C165" s="217">
        <f>VLOOKUP(MID(A165,FIND(":",A165)+2,LEN(A165)-(FIND(":",A165)+1)),'[1]Annex 1 LV, HV and UMS charges'!$A$13:$C$45,3,FALSE)</f>
        <v>0</v>
      </c>
      <c r="D165" s="205">
        <v>0.73</v>
      </c>
      <c r="E165" s="206">
        <v>0.13</v>
      </c>
      <c r="F165" s="207">
        <v>0.01</v>
      </c>
      <c r="G165" s="208">
        <v>417.66</v>
      </c>
      <c r="H165" s="208">
        <v>1.95</v>
      </c>
      <c r="I165" s="213">
        <v>2.77</v>
      </c>
      <c r="J165" s="214">
        <v>2.1999999999999999E-2</v>
      </c>
    </row>
    <row r="166" spans="1:10" ht="27.75" customHeight="1" x14ac:dyDescent="0.2">
      <c r="A166" s="143" t="s">
        <v>572</v>
      </c>
      <c r="B166" s="22"/>
      <c r="C166" s="217">
        <f>VLOOKUP(MID(A166,FIND(":",A166)+2,LEN(A166)-(FIND(":",A166)+1)),'[1]Annex 1 LV, HV and UMS charges'!$A$13:$C$45,3,FALSE)</f>
        <v>0</v>
      </c>
      <c r="D166" s="205">
        <v>0.73</v>
      </c>
      <c r="E166" s="206">
        <v>0.13</v>
      </c>
      <c r="F166" s="207">
        <v>0.01</v>
      </c>
      <c r="G166" s="208">
        <v>1237.4100000000001</v>
      </c>
      <c r="H166" s="208">
        <v>1.95</v>
      </c>
      <c r="I166" s="213">
        <v>2.77</v>
      </c>
      <c r="J166" s="214">
        <v>2.1999999999999999E-2</v>
      </c>
    </row>
    <row r="167" spans="1:10" ht="27.75" customHeight="1" x14ac:dyDescent="0.2">
      <c r="A167" s="143" t="s">
        <v>573</v>
      </c>
      <c r="B167" s="22"/>
      <c r="C167" s="217">
        <f>VLOOKUP(MID(A167,FIND(":",A167)+2,LEN(A167)-(FIND(":",A167)+1)),'[1]Annex 1 LV, HV and UMS charges'!$A$13:$C$45,3,FALSE)</f>
        <v>0</v>
      </c>
      <c r="D167" s="205">
        <v>0.73</v>
      </c>
      <c r="E167" s="206">
        <v>0.13</v>
      </c>
      <c r="F167" s="207">
        <v>0.01</v>
      </c>
      <c r="G167" s="208">
        <v>2800.27</v>
      </c>
      <c r="H167" s="208">
        <v>1.95</v>
      </c>
      <c r="I167" s="213">
        <v>2.77</v>
      </c>
      <c r="J167" s="214">
        <v>2.1999999999999999E-2</v>
      </c>
    </row>
    <row r="168" spans="1:10" ht="27.75" customHeight="1" x14ac:dyDescent="0.2">
      <c r="A168" s="143" t="s">
        <v>574</v>
      </c>
      <c r="B168" s="22"/>
      <c r="C168" s="217">
        <f>VLOOKUP(MID(A168,FIND(":",A168)+2,LEN(A168)-(FIND(":",A168)+1)),'[1]Annex 1 LV, HV and UMS charges'!$A$13:$C$45,3,FALSE)</f>
        <v>0</v>
      </c>
      <c r="D168" s="205">
        <v>0.73</v>
      </c>
      <c r="E168" s="206">
        <v>0.13</v>
      </c>
      <c r="F168" s="207">
        <v>0.01</v>
      </c>
      <c r="G168" s="208">
        <v>7471.04</v>
      </c>
      <c r="H168" s="208">
        <v>1.95</v>
      </c>
      <c r="I168" s="213">
        <v>2.77</v>
      </c>
      <c r="J168" s="214">
        <v>2.1999999999999999E-2</v>
      </c>
    </row>
    <row r="169" spans="1:10" ht="27.75" customHeight="1" x14ac:dyDescent="0.2">
      <c r="A169" s="143" t="s">
        <v>453</v>
      </c>
      <c r="B169" s="22"/>
      <c r="C169" s="217" t="str">
        <f>VLOOKUP(MID(A169,FIND(":",A169)+2,LEN(A169)-(FIND(":",A169)+1)),'[1]Annex 1 LV, HV and UMS charges'!$A$13:$C$45,3,FALSE)</f>
        <v>0, 1 or 8</v>
      </c>
      <c r="D169" s="215">
        <v>4.3789999999999996</v>
      </c>
      <c r="E169" s="216">
        <v>0.74199999999999999</v>
      </c>
      <c r="F169" s="207">
        <v>0.433</v>
      </c>
      <c r="G169" s="209">
        <v>0</v>
      </c>
      <c r="H169" s="209">
        <v>0</v>
      </c>
      <c r="I169" s="218">
        <v>0</v>
      </c>
      <c r="J169" s="210">
        <v>0</v>
      </c>
    </row>
    <row r="170" spans="1:10" ht="27.75" customHeight="1" x14ac:dyDescent="0.2">
      <c r="A170" s="143" t="s">
        <v>454</v>
      </c>
      <c r="B170" s="22"/>
      <c r="C170" s="217">
        <f>VLOOKUP(MID(A170,FIND(":",A170)+2,LEN(A170)-(FIND(":",A170)+1)),'[1]Annex 1 LV, HV and UMS charges'!$A$13:$C$45,3,FALSE)</f>
        <v>0</v>
      </c>
      <c r="D170" s="205">
        <v>-1.4630000000000001</v>
      </c>
      <c r="E170" s="206">
        <v>-0.33100000000000002</v>
      </c>
      <c r="F170" s="207">
        <v>-2.8000000000000001E-2</v>
      </c>
      <c r="G170" s="144">
        <v>0</v>
      </c>
      <c r="H170" s="209">
        <v>0</v>
      </c>
      <c r="I170" s="218">
        <v>0</v>
      </c>
      <c r="J170" s="210">
        <v>0</v>
      </c>
    </row>
    <row r="171" spans="1:10" ht="27.75" customHeight="1" x14ac:dyDescent="0.2">
      <c r="A171" s="143" t="s">
        <v>455</v>
      </c>
      <c r="B171" s="22"/>
      <c r="C171" s="217">
        <f>VLOOKUP(MID(A171,FIND(":",A171)+2,LEN(A171)-(FIND(":",A171)+1)),'[1]Annex 1 LV, HV and UMS charges'!$A$13:$C$45,3,FALSE)</f>
        <v>0</v>
      </c>
      <c r="D171" s="205">
        <v>-1.4410000000000001</v>
      </c>
      <c r="E171" s="206">
        <v>-0.32</v>
      </c>
      <c r="F171" s="207">
        <v>-2.7E-2</v>
      </c>
      <c r="G171" s="144">
        <v>0</v>
      </c>
      <c r="H171" s="209">
        <v>0</v>
      </c>
      <c r="I171" s="218">
        <v>0</v>
      </c>
      <c r="J171" s="210">
        <v>0</v>
      </c>
    </row>
    <row r="172" spans="1:10" ht="27.75" customHeight="1" x14ac:dyDescent="0.2">
      <c r="A172" s="143" t="s">
        <v>456</v>
      </c>
      <c r="B172" s="22"/>
      <c r="C172" s="217">
        <f>VLOOKUP(MID(A172,FIND(":",A172)+2,LEN(A172)-(FIND(":",A172)+1)),'[1]Annex 1 LV, HV and UMS charges'!$A$13:$C$45,3,FALSE)</f>
        <v>0</v>
      </c>
      <c r="D172" s="205">
        <v>-1.4630000000000001</v>
      </c>
      <c r="E172" s="206">
        <v>-0.33100000000000002</v>
      </c>
      <c r="F172" s="207">
        <v>-2.8000000000000001E-2</v>
      </c>
      <c r="G172" s="144">
        <v>0</v>
      </c>
      <c r="H172" s="209">
        <v>0</v>
      </c>
      <c r="I172" s="218">
        <v>0</v>
      </c>
      <c r="J172" s="214">
        <v>5.6000000000000001E-2</v>
      </c>
    </row>
    <row r="173" spans="1:10" ht="27.75" customHeight="1" x14ac:dyDescent="0.2">
      <c r="A173" s="143" t="s">
        <v>457</v>
      </c>
      <c r="B173" s="22"/>
      <c r="C173" s="217">
        <f>VLOOKUP(MID(A173,FIND(":",A173)+2,LEN(A173)-(FIND(":",A173)+1)),'[1]Annex 1 LV, HV and UMS charges'!$A$13:$C$45,3,FALSE)</f>
        <v>0</v>
      </c>
      <c r="D173" s="205">
        <v>-1.4410000000000001</v>
      </c>
      <c r="E173" s="206">
        <v>-0.32</v>
      </c>
      <c r="F173" s="207">
        <v>-2.7E-2</v>
      </c>
      <c r="G173" s="144">
        <v>0</v>
      </c>
      <c r="H173" s="209">
        <v>0</v>
      </c>
      <c r="I173" s="218">
        <v>0</v>
      </c>
      <c r="J173" s="214">
        <v>5.2999999999999999E-2</v>
      </c>
    </row>
    <row r="174" spans="1:10" ht="27.75" customHeight="1" x14ac:dyDescent="0.2">
      <c r="A174" s="143" t="s">
        <v>458</v>
      </c>
      <c r="B174" s="22"/>
      <c r="C174" s="217">
        <f>VLOOKUP(MID(A174,FIND(":",A174)+2,LEN(A174)-(FIND(":",A174)+1)),'[1]Annex 1 LV, HV and UMS charges'!$A$13:$C$45,3,FALSE)</f>
        <v>0</v>
      </c>
      <c r="D174" s="205">
        <v>-1.35</v>
      </c>
      <c r="E174" s="206">
        <v>-0.27100000000000002</v>
      </c>
      <c r="F174" s="207">
        <v>-2.1999999999999999E-2</v>
      </c>
      <c r="G174" s="208">
        <v>35.270000000000003</v>
      </c>
      <c r="H174" s="209">
        <v>0</v>
      </c>
      <c r="I174" s="218">
        <v>0</v>
      </c>
      <c r="J174" s="214">
        <v>6.0999999999999999E-2</v>
      </c>
    </row>
    <row r="175" spans="1:10" ht="27.75" customHeight="1" x14ac:dyDescent="0.2">
      <c r="A175" s="143" t="s">
        <v>531</v>
      </c>
      <c r="B175" s="22"/>
      <c r="C175" s="217" t="str">
        <f>VLOOKUP(MID(A175,FIND(":",A175)+2,LEN(A175)-(FIND(":",A175)+1)),'[1]Annex 1 LV, HV and UMS charges'!$A$13:$C$45,3,FALSE)</f>
        <v>0, 1, 2</v>
      </c>
      <c r="D175" s="205">
        <v>0.58499999999999996</v>
      </c>
      <c r="E175" s="206">
        <v>0.13200000000000001</v>
      </c>
      <c r="F175" s="207">
        <v>1.0999999999999999E-2</v>
      </c>
      <c r="G175" s="208">
        <v>1.3</v>
      </c>
      <c r="H175" s="209">
        <v>0</v>
      </c>
      <c r="I175" s="218">
        <v>0</v>
      </c>
      <c r="J175" s="210">
        <v>0</v>
      </c>
    </row>
    <row r="176" spans="1:10" ht="27.75" customHeight="1" x14ac:dyDescent="0.2">
      <c r="A176" s="143" t="s">
        <v>532</v>
      </c>
      <c r="B176" s="22"/>
      <c r="C176" s="217" t="str">
        <f>VLOOKUP(MID(A176,FIND(":",A176)+2,LEN(A176)-(FIND(":",A176)+1)),'[1]Annex 1 LV, HV and UMS charges'!$A$13:$C$45,3,FALSE)</f>
        <v>2</v>
      </c>
      <c r="D176" s="205">
        <v>0.58499999999999996</v>
      </c>
      <c r="E176" s="206">
        <v>0.13200000000000001</v>
      </c>
      <c r="F176" s="207">
        <v>1.0999999999999999E-2</v>
      </c>
      <c r="G176" s="209">
        <v>0</v>
      </c>
      <c r="H176" s="209">
        <v>0</v>
      </c>
      <c r="I176" s="218">
        <v>0</v>
      </c>
      <c r="J176" s="210">
        <v>0</v>
      </c>
    </row>
    <row r="177" spans="1:10" ht="27.75" customHeight="1" x14ac:dyDescent="0.2">
      <c r="A177" s="143" t="s">
        <v>533</v>
      </c>
      <c r="B177" s="22"/>
      <c r="C177" s="217" t="str">
        <f>VLOOKUP(MID(A177,FIND(":",A177)+2,LEN(A177)-(FIND(":",A177)+1)),'[1]Annex 1 LV, HV and UMS charges'!$A$13:$C$45,3,FALSE)</f>
        <v>0, 3, 4, 5-8</v>
      </c>
      <c r="D177" s="205">
        <v>0.53400000000000003</v>
      </c>
      <c r="E177" s="206">
        <v>0.121</v>
      </c>
      <c r="F177" s="207">
        <v>0.01</v>
      </c>
      <c r="G177" s="208">
        <v>0.97</v>
      </c>
      <c r="H177" s="209">
        <v>0</v>
      </c>
      <c r="I177" s="218">
        <v>0</v>
      </c>
      <c r="J177" s="210">
        <v>0</v>
      </c>
    </row>
    <row r="178" spans="1:10" ht="27.75" customHeight="1" x14ac:dyDescent="0.2">
      <c r="A178" s="143" t="s">
        <v>534</v>
      </c>
      <c r="B178" s="22"/>
      <c r="C178" s="217" t="str">
        <f>VLOOKUP(MID(A178,FIND(":",A178)+2,LEN(A178)-(FIND(":",A178)+1)),'[1]Annex 1 LV, HV and UMS charges'!$A$13:$C$45,3,FALSE)</f>
        <v>0, 3, 4, 5-8</v>
      </c>
      <c r="D178" s="205">
        <v>0.53400000000000003</v>
      </c>
      <c r="E178" s="206">
        <v>0.121</v>
      </c>
      <c r="F178" s="207">
        <v>0.01</v>
      </c>
      <c r="G178" s="208">
        <v>1.25</v>
      </c>
      <c r="H178" s="209">
        <v>0</v>
      </c>
      <c r="I178" s="218">
        <v>0</v>
      </c>
      <c r="J178" s="210">
        <v>0</v>
      </c>
    </row>
    <row r="179" spans="1:10" ht="27.75" customHeight="1" x14ac:dyDescent="0.2">
      <c r="A179" s="143" t="s">
        <v>535</v>
      </c>
      <c r="B179" s="22"/>
      <c r="C179" s="217" t="str">
        <f>VLOOKUP(MID(A179,FIND(":",A179)+2,LEN(A179)-(FIND(":",A179)+1)),'[1]Annex 1 LV, HV and UMS charges'!$A$13:$C$45,3,FALSE)</f>
        <v>0, 3, 4, 5-8</v>
      </c>
      <c r="D179" s="205">
        <v>0.53400000000000003</v>
      </c>
      <c r="E179" s="206">
        <v>0.121</v>
      </c>
      <c r="F179" s="207">
        <v>0.01</v>
      </c>
      <c r="G179" s="208">
        <v>2.27</v>
      </c>
      <c r="H179" s="209">
        <v>0</v>
      </c>
      <c r="I179" s="218">
        <v>0</v>
      </c>
      <c r="J179" s="210">
        <v>0</v>
      </c>
    </row>
    <row r="180" spans="1:10" ht="27.75" customHeight="1" x14ac:dyDescent="0.2">
      <c r="A180" s="143" t="s">
        <v>536</v>
      </c>
      <c r="B180" s="22"/>
      <c r="C180" s="217" t="str">
        <f>VLOOKUP(MID(A180,FIND(":",A180)+2,LEN(A180)-(FIND(":",A180)+1)),'[1]Annex 1 LV, HV and UMS charges'!$A$13:$C$45,3,FALSE)</f>
        <v>0, 3, 4, 5-8</v>
      </c>
      <c r="D180" s="205">
        <v>0.53400000000000003</v>
      </c>
      <c r="E180" s="206">
        <v>0.121</v>
      </c>
      <c r="F180" s="207">
        <v>0.01</v>
      </c>
      <c r="G180" s="208">
        <v>4.16</v>
      </c>
      <c r="H180" s="209">
        <v>0</v>
      </c>
      <c r="I180" s="218">
        <v>0</v>
      </c>
      <c r="J180" s="210">
        <v>0</v>
      </c>
    </row>
    <row r="181" spans="1:10" ht="27.75" customHeight="1" x14ac:dyDescent="0.2">
      <c r="A181" s="143" t="s">
        <v>537</v>
      </c>
      <c r="B181" s="22"/>
      <c r="C181" s="217" t="str">
        <f>VLOOKUP(MID(A181,FIND(":",A181)+2,LEN(A181)-(FIND(":",A181)+1)),'[1]Annex 1 LV, HV and UMS charges'!$A$13:$C$45,3,FALSE)</f>
        <v>0, 3, 4, 5-8</v>
      </c>
      <c r="D181" s="205">
        <v>0.53400000000000003</v>
      </c>
      <c r="E181" s="206">
        <v>0.121</v>
      </c>
      <c r="F181" s="207">
        <v>0.01</v>
      </c>
      <c r="G181" s="208">
        <v>11.11</v>
      </c>
      <c r="H181" s="209">
        <v>0</v>
      </c>
      <c r="I181" s="218">
        <v>0</v>
      </c>
      <c r="J181" s="210">
        <v>0</v>
      </c>
    </row>
    <row r="182" spans="1:10" ht="27.75" customHeight="1" x14ac:dyDescent="0.2">
      <c r="A182" s="143" t="s">
        <v>459</v>
      </c>
      <c r="B182" s="22"/>
      <c r="C182" s="217" t="str">
        <f>VLOOKUP(MID(A182,FIND(":",A182)+2,LEN(A182)-(FIND(":",A182)+1)),'[1]Annex 1 LV, HV and UMS charges'!$A$13:$C$45,3,FALSE)</f>
        <v>4</v>
      </c>
      <c r="D182" s="205">
        <v>0.53400000000000003</v>
      </c>
      <c r="E182" s="206">
        <v>0.121</v>
      </c>
      <c r="F182" s="207">
        <v>0.01</v>
      </c>
      <c r="G182" s="209">
        <v>0</v>
      </c>
      <c r="H182" s="209">
        <v>0</v>
      </c>
      <c r="I182" s="218">
        <v>0</v>
      </c>
      <c r="J182" s="210">
        <v>0</v>
      </c>
    </row>
    <row r="183" spans="1:10" ht="27.75" customHeight="1" x14ac:dyDescent="0.2">
      <c r="A183" s="143" t="s">
        <v>538</v>
      </c>
      <c r="B183" s="22"/>
      <c r="C183" s="217">
        <f>VLOOKUP(MID(A183,FIND(":",A183)+2,LEN(A183)-(FIND(":",A183)+1)),'[1]Annex 1 LV, HV and UMS charges'!$A$13:$C$45,3,FALSE)</f>
        <v>0</v>
      </c>
      <c r="D183" s="205">
        <v>0.40200000000000002</v>
      </c>
      <c r="E183" s="206">
        <v>8.7999999999999995E-2</v>
      </c>
      <c r="F183" s="207">
        <v>7.0000000000000001E-3</v>
      </c>
      <c r="G183" s="208">
        <v>1.37</v>
      </c>
      <c r="H183" s="208">
        <v>0.28999999999999998</v>
      </c>
      <c r="I183" s="213">
        <v>0.55000000000000004</v>
      </c>
      <c r="J183" s="214">
        <v>1.4E-2</v>
      </c>
    </row>
    <row r="184" spans="1:10" ht="27.75" customHeight="1" x14ac:dyDescent="0.2">
      <c r="A184" s="143" t="s">
        <v>539</v>
      </c>
      <c r="B184" s="22"/>
      <c r="C184" s="217">
        <f>VLOOKUP(MID(A184,FIND(":",A184)+2,LEN(A184)-(FIND(":",A184)+1)),'[1]Annex 1 LV, HV and UMS charges'!$A$13:$C$45,3,FALSE)</f>
        <v>0</v>
      </c>
      <c r="D184" s="205">
        <v>0.40200000000000002</v>
      </c>
      <c r="E184" s="206">
        <v>8.7999999999999995E-2</v>
      </c>
      <c r="F184" s="207">
        <v>7.0000000000000001E-3</v>
      </c>
      <c r="G184" s="208">
        <v>18.670000000000002</v>
      </c>
      <c r="H184" s="208">
        <v>0.28999999999999998</v>
      </c>
      <c r="I184" s="213">
        <v>0.55000000000000004</v>
      </c>
      <c r="J184" s="214">
        <v>1.4E-2</v>
      </c>
    </row>
    <row r="185" spans="1:10" ht="27.75" customHeight="1" x14ac:dyDescent="0.2">
      <c r="A185" s="143" t="s">
        <v>540</v>
      </c>
      <c r="B185" s="22"/>
      <c r="C185" s="217">
        <f>VLOOKUP(MID(A185,FIND(":",A185)+2,LEN(A185)-(FIND(":",A185)+1)),'[1]Annex 1 LV, HV and UMS charges'!$A$13:$C$45,3,FALSE)</f>
        <v>0</v>
      </c>
      <c r="D185" s="205">
        <v>0.40200000000000002</v>
      </c>
      <c r="E185" s="206">
        <v>8.7999999999999995E-2</v>
      </c>
      <c r="F185" s="207">
        <v>7.0000000000000001E-3</v>
      </c>
      <c r="G185" s="208">
        <v>31.87</v>
      </c>
      <c r="H185" s="208">
        <v>0.28999999999999998</v>
      </c>
      <c r="I185" s="213">
        <v>0.55000000000000004</v>
      </c>
      <c r="J185" s="214">
        <v>1.4E-2</v>
      </c>
    </row>
    <row r="186" spans="1:10" ht="27.75" customHeight="1" x14ac:dyDescent="0.2">
      <c r="A186" s="143" t="s">
        <v>541</v>
      </c>
      <c r="B186" s="22"/>
      <c r="C186" s="217">
        <f>VLOOKUP(MID(A186,FIND(":",A186)+2,LEN(A186)-(FIND(":",A186)+1)),'[1]Annex 1 LV, HV and UMS charges'!$A$13:$C$45,3,FALSE)</f>
        <v>0</v>
      </c>
      <c r="D186" s="205">
        <v>0.40200000000000002</v>
      </c>
      <c r="E186" s="206">
        <v>8.7999999999999995E-2</v>
      </c>
      <c r="F186" s="207">
        <v>7.0000000000000001E-3</v>
      </c>
      <c r="G186" s="208">
        <v>50.5</v>
      </c>
      <c r="H186" s="208">
        <v>0.28999999999999998</v>
      </c>
      <c r="I186" s="213">
        <v>0.55000000000000004</v>
      </c>
      <c r="J186" s="214">
        <v>1.4E-2</v>
      </c>
    </row>
    <row r="187" spans="1:10" ht="27.75" customHeight="1" x14ac:dyDescent="0.2">
      <c r="A187" s="143" t="s">
        <v>542</v>
      </c>
      <c r="B187" s="22"/>
      <c r="C187" s="217">
        <f>VLOOKUP(MID(A187,FIND(":",A187)+2,LEN(A187)-(FIND(":",A187)+1)),'[1]Annex 1 LV, HV and UMS charges'!$A$13:$C$45,3,FALSE)</f>
        <v>0</v>
      </c>
      <c r="D187" s="205">
        <v>0.40200000000000002</v>
      </c>
      <c r="E187" s="206">
        <v>8.7999999999999995E-2</v>
      </c>
      <c r="F187" s="207">
        <v>7.0000000000000001E-3</v>
      </c>
      <c r="G187" s="208">
        <v>101.52</v>
      </c>
      <c r="H187" s="208">
        <v>0.28999999999999998</v>
      </c>
      <c r="I187" s="213">
        <v>0.55000000000000004</v>
      </c>
      <c r="J187" s="214">
        <v>1.4E-2</v>
      </c>
    </row>
    <row r="188" spans="1:10" ht="27.75" customHeight="1" x14ac:dyDescent="0.2">
      <c r="A188" s="143" t="s">
        <v>543</v>
      </c>
      <c r="B188" s="22"/>
      <c r="C188" s="217">
        <f>VLOOKUP(MID(A188,FIND(":",A188)+2,LEN(A188)-(FIND(":",A188)+1)),'[1]Annex 1 LV, HV and UMS charges'!$A$13:$C$45,3,FALSE)</f>
        <v>0</v>
      </c>
      <c r="D188" s="205">
        <v>0.36</v>
      </c>
      <c r="E188" s="206">
        <v>7.3999999999999996E-2</v>
      </c>
      <c r="F188" s="207">
        <v>6.0000000000000001E-3</v>
      </c>
      <c r="G188" s="208">
        <v>1.51</v>
      </c>
      <c r="H188" s="208">
        <v>0.5</v>
      </c>
      <c r="I188" s="213">
        <v>0.73</v>
      </c>
      <c r="J188" s="214">
        <v>1.4E-2</v>
      </c>
    </row>
    <row r="189" spans="1:10" ht="27.75" customHeight="1" x14ac:dyDescent="0.2">
      <c r="A189" s="143" t="s">
        <v>544</v>
      </c>
      <c r="B189" s="22"/>
      <c r="C189" s="217">
        <f>VLOOKUP(MID(A189,FIND(":",A189)+2,LEN(A189)-(FIND(":",A189)+1)),'[1]Annex 1 LV, HV and UMS charges'!$A$13:$C$45,3,FALSE)</f>
        <v>0</v>
      </c>
      <c r="D189" s="205">
        <v>0.36</v>
      </c>
      <c r="E189" s="206">
        <v>7.3999999999999996E-2</v>
      </c>
      <c r="F189" s="207">
        <v>6.0000000000000001E-3</v>
      </c>
      <c r="G189" s="208">
        <v>26.44</v>
      </c>
      <c r="H189" s="208">
        <v>0.5</v>
      </c>
      <c r="I189" s="213">
        <v>0.73</v>
      </c>
      <c r="J189" s="214">
        <v>1.4E-2</v>
      </c>
    </row>
    <row r="190" spans="1:10" ht="27.75" customHeight="1" x14ac:dyDescent="0.2">
      <c r="A190" s="143" t="s">
        <v>545</v>
      </c>
      <c r="B190" s="22"/>
      <c r="C190" s="217">
        <f>VLOOKUP(MID(A190,FIND(":",A190)+2,LEN(A190)-(FIND(":",A190)+1)),'[1]Annex 1 LV, HV and UMS charges'!$A$13:$C$45,3,FALSE)</f>
        <v>0</v>
      </c>
      <c r="D190" s="205">
        <v>0.36</v>
      </c>
      <c r="E190" s="206">
        <v>7.3999999999999996E-2</v>
      </c>
      <c r="F190" s="207">
        <v>6.0000000000000001E-3</v>
      </c>
      <c r="G190" s="208">
        <v>45.44</v>
      </c>
      <c r="H190" s="208">
        <v>0.5</v>
      </c>
      <c r="I190" s="213">
        <v>0.73</v>
      </c>
      <c r="J190" s="214">
        <v>1.4E-2</v>
      </c>
    </row>
    <row r="191" spans="1:10" ht="27.75" customHeight="1" x14ac:dyDescent="0.2">
      <c r="A191" s="143" t="s">
        <v>546</v>
      </c>
      <c r="B191" s="22"/>
      <c r="C191" s="217">
        <f>VLOOKUP(MID(A191,FIND(":",A191)+2,LEN(A191)-(FIND(":",A191)+1)),'[1]Annex 1 LV, HV and UMS charges'!$A$13:$C$45,3,FALSE)</f>
        <v>0</v>
      </c>
      <c r="D191" s="205">
        <v>0.36</v>
      </c>
      <c r="E191" s="206">
        <v>7.3999999999999996E-2</v>
      </c>
      <c r="F191" s="207">
        <v>6.0000000000000001E-3</v>
      </c>
      <c r="G191" s="208">
        <v>72.28</v>
      </c>
      <c r="H191" s="208">
        <v>0.5</v>
      </c>
      <c r="I191" s="213">
        <v>0.73</v>
      </c>
      <c r="J191" s="214">
        <v>1.4E-2</v>
      </c>
    </row>
    <row r="192" spans="1:10" ht="27.75" customHeight="1" x14ac:dyDescent="0.2">
      <c r="A192" s="143" t="s">
        <v>547</v>
      </c>
      <c r="B192" s="22"/>
      <c r="C192" s="217">
        <f>VLOOKUP(MID(A192,FIND(":",A192)+2,LEN(A192)-(FIND(":",A192)+1)),'[1]Annex 1 LV, HV and UMS charges'!$A$13:$C$45,3,FALSE)</f>
        <v>0</v>
      </c>
      <c r="D192" s="205">
        <v>0.36</v>
      </c>
      <c r="E192" s="206">
        <v>7.3999999999999996E-2</v>
      </c>
      <c r="F192" s="207">
        <v>6.0000000000000001E-3</v>
      </c>
      <c r="G192" s="208">
        <v>145.78</v>
      </c>
      <c r="H192" s="208">
        <v>0.5</v>
      </c>
      <c r="I192" s="213">
        <v>0.73</v>
      </c>
      <c r="J192" s="214">
        <v>1.4E-2</v>
      </c>
    </row>
    <row r="193" spans="1:10" ht="27.75" customHeight="1" x14ac:dyDescent="0.2">
      <c r="A193" s="143" t="s">
        <v>548</v>
      </c>
      <c r="B193" s="22"/>
      <c r="C193" s="217">
        <f>VLOOKUP(MID(A193,FIND(":",A193)+2,LEN(A193)-(FIND(":",A193)+1)),'[1]Annex 1 LV, HV and UMS charges'!$A$13:$C$45,3,FALSE)</f>
        <v>0</v>
      </c>
      <c r="D193" s="205">
        <v>0.252</v>
      </c>
      <c r="E193" s="206">
        <v>4.4999999999999998E-2</v>
      </c>
      <c r="F193" s="207">
        <v>4.0000000000000001E-3</v>
      </c>
      <c r="G193" s="208">
        <v>13.65</v>
      </c>
      <c r="H193" s="208">
        <v>0.68</v>
      </c>
      <c r="I193" s="213">
        <v>0.96</v>
      </c>
      <c r="J193" s="214">
        <v>8.0000000000000002E-3</v>
      </c>
    </row>
    <row r="194" spans="1:10" ht="27.75" customHeight="1" x14ac:dyDescent="0.2">
      <c r="A194" s="143" t="s">
        <v>549</v>
      </c>
      <c r="B194" s="22"/>
      <c r="C194" s="217">
        <f>VLOOKUP(MID(A194,FIND(":",A194)+2,LEN(A194)-(FIND(":",A194)+1)),'[1]Annex 1 LV, HV and UMS charges'!$A$13:$C$45,3,FALSE)</f>
        <v>0</v>
      </c>
      <c r="D194" s="205">
        <v>0.252</v>
      </c>
      <c r="E194" s="206">
        <v>4.4999999999999998E-2</v>
      </c>
      <c r="F194" s="207">
        <v>4.0000000000000001E-3</v>
      </c>
      <c r="G194" s="208">
        <v>144.44999999999999</v>
      </c>
      <c r="H194" s="208">
        <v>0.68</v>
      </c>
      <c r="I194" s="213">
        <v>0.96</v>
      </c>
      <c r="J194" s="214">
        <v>8.0000000000000002E-3</v>
      </c>
    </row>
    <row r="195" spans="1:10" ht="27.75" customHeight="1" x14ac:dyDescent="0.2">
      <c r="A195" s="143" t="s">
        <v>550</v>
      </c>
      <c r="B195" s="22"/>
      <c r="C195" s="217">
        <f>VLOOKUP(MID(A195,FIND(":",A195)+2,LEN(A195)-(FIND(":",A195)+1)),'[1]Annex 1 LV, HV and UMS charges'!$A$13:$C$45,3,FALSE)</f>
        <v>0</v>
      </c>
      <c r="D195" s="205">
        <v>0.252</v>
      </c>
      <c r="E195" s="206">
        <v>4.4999999999999998E-2</v>
      </c>
      <c r="F195" s="207">
        <v>4.0000000000000001E-3</v>
      </c>
      <c r="G195" s="208">
        <v>427.68</v>
      </c>
      <c r="H195" s="208">
        <v>0.68</v>
      </c>
      <c r="I195" s="213">
        <v>0.96</v>
      </c>
      <c r="J195" s="214">
        <v>8.0000000000000002E-3</v>
      </c>
    </row>
    <row r="196" spans="1:10" ht="27.75" customHeight="1" x14ac:dyDescent="0.2">
      <c r="A196" s="143" t="s">
        <v>551</v>
      </c>
      <c r="B196" s="22"/>
      <c r="C196" s="217">
        <f>VLOOKUP(MID(A196,FIND(":",A196)+2,LEN(A196)-(FIND(":",A196)+1)),'[1]Annex 1 LV, HV and UMS charges'!$A$13:$C$45,3,FALSE)</f>
        <v>0</v>
      </c>
      <c r="D196" s="205">
        <v>0.252</v>
      </c>
      <c r="E196" s="206">
        <v>4.4999999999999998E-2</v>
      </c>
      <c r="F196" s="207">
        <v>4.0000000000000001E-3</v>
      </c>
      <c r="G196" s="208">
        <v>967.67</v>
      </c>
      <c r="H196" s="208">
        <v>0.68</v>
      </c>
      <c r="I196" s="213">
        <v>0.96</v>
      </c>
      <c r="J196" s="214">
        <v>8.0000000000000002E-3</v>
      </c>
    </row>
    <row r="197" spans="1:10" ht="27.75" customHeight="1" x14ac:dyDescent="0.2">
      <c r="A197" s="143" t="s">
        <v>552</v>
      </c>
      <c r="B197" s="22"/>
      <c r="C197" s="217">
        <f>VLOOKUP(MID(A197,FIND(":",A197)+2,LEN(A197)-(FIND(":",A197)+1)),'[1]Annex 1 LV, HV and UMS charges'!$A$13:$C$45,3,FALSE)</f>
        <v>0</v>
      </c>
      <c r="D197" s="205">
        <v>0.252</v>
      </c>
      <c r="E197" s="206">
        <v>4.4999999999999998E-2</v>
      </c>
      <c r="F197" s="207">
        <v>4.0000000000000001E-3</v>
      </c>
      <c r="G197" s="208">
        <v>2581.46</v>
      </c>
      <c r="H197" s="208">
        <v>0.68</v>
      </c>
      <c r="I197" s="213">
        <v>0.96</v>
      </c>
      <c r="J197" s="214">
        <v>8.0000000000000002E-3</v>
      </c>
    </row>
    <row r="198" spans="1:10" ht="27.75" customHeight="1" x14ac:dyDescent="0.2">
      <c r="A198" s="143" t="s">
        <v>460</v>
      </c>
      <c r="B198" s="22"/>
      <c r="C198" s="217" t="str">
        <f>VLOOKUP(MID(A198,FIND(":",A198)+2,LEN(A198)-(FIND(":",A198)+1)),'[1]Annex 1 LV, HV and UMS charges'!$A$13:$C$45,3,FALSE)</f>
        <v>0, 1 or 8</v>
      </c>
      <c r="D198" s="215">
        <v>1.5129999999999999</v>
      </c>
      <c r="E198" s="216">
        <v>0.25700000000000001</v>
      </c>
      <c r="F198" s="207">
        <v>0.15</v>
      </c>
      <c r="G198" s="209">
        <v>0</v>
      </c>
      <c r="H198" s="209">
        <v>0</v>
      </c>
      <c r="I198" s="218">
        <v>0</v>
      </c>
      <c r="J198" s="210">
        <v>0</v>
      </c>
    </row>
    <row r="199" spans="1:10" ht="27.75" customHeight="1" x14ac:dyDescent="0.2">
      <c r="A199" s="143" t="s">
        <v>461</v>
      </c>
      <c r="B199" s="22"/>
      <c r="C199" s="217">
        <f>VLOOKUP(MID(A199,FIND(":",A199)+2,LEN(A199)-(FIND(":",A199)+1)),'[1]Annex 1 LV, HV and UMS charges'!$A$13:$C$45,3,FALSE)</f>
        <v>0</v>
      </c>
      <c r="D199" s="205">
        <v>-0.50600000000000001</v>
      </c>
      <c r="E199" s="206">
        <v>-0.114</v>
      </c>
      <c r="F199" s="207">
        <v>-0.01</v>
      </c>
      <c r="G199" s="144">
        <v>0</v>
      </c>
      <c r="H199" s="209">
        <v>0</v>
      </c>
      <c r="I199" s="218">
        <v>0</v>
      </c>
      <c r="J199" s="210">
        <v>0</v>
      </c>
    </row>
    <row r="200" spans="1:10" ht="27.75" customHeight="1" x14ac:dyDescent="0.2">
      <c r="A200" s="143" t="s">
        <v>462</v>
      </c>
      <c r="B200" s="22"/>
      <c r="C200" s="217">
        <f>VLOOKUP(MID(A200,FIND(":",A200)+2,LEN(A200)-(FIND(":",A200)+1)),'[1]Annex 1 LV, HV and UMS charges'!$A$13:$C$45,3,FALSE)</f>
        <v>0</v>
      </c>
      <c r="D200" s="205">
        <v>-0.498</v>
      </c>
      <c r="E200" s="206">
        <v>-0.111</v>
      </c>
      <c r="F200" s="207">
        <v>-8.9999999999999993E-3</v>
      </c>
      <c r="G200" s="144">
        <v>0</v>
      </c>
      <c r="H200" s="209">
        <v>0</v>
      </c>
      <c r="I200" s="218">
        <v>0</v>
      </c>
      <c r="J200" s="210">
        <v>0</v>
      </c>
    </row>
    <row r="201" spans="1:10" ht="27.75" customHeight="1" x14ac:dyDescent="0.2">
      <c r="A201" s="143" t="s">
        <v>463</v>
      </c>
      <c r="B201" s="22"/>
      <c r="C201" s="217">
        <f>VLOOKUP(MID(A201,FIND(":",A201)+2,LEN(A201)-(FIND(":",A201)+1)),'[1]Annex 1 LV, HV and UMS charges'!$A$13:$C$45,3,FALSE)</f>
        <v>0</v>
      </c>
      <c r="D201" s="205">
        <v>-0.50600000000000001</v>
      </c>
      <c r="E201" s="206">
        <v>-0.114</v>
      </c>
      <c r="F201" s="207">
        <v>-0.01</v>
      </c>
      <c r="G201" s="144">
        <v>0</v>
      </c>
      <c r="H201" s="209">
        <v>0</v>
      </c>
      <c r="I201" s="218">
        <v>0</v>
      </c>
      <c r="J201" s="214">
        <v>1.9E-2</v>
      </c>
    </row>
    <row r="202" spans="1:10" ht="27.75" customHeight="1" x14ac:dyDescent="0.2">
      <c r="A202" s="143" t="s">
        <v>464</v>
      </c>
      <c r="B202" s="22"/>
      <c r="C202" s="217">
        <f>VLOOKUP(MID(A202,FIND(":",A202)+2,LEN(A202)-(FIND(":",A202)+1)),'[1]Annex 1 LV, HV and UMS charges'!$A$13:$C$45,3,FALSE)</f>
        <v>0</v>
      </c>
      <c r="D202" s="205">
        <v>-0.498</v>
      </c>
      <c r="E202" s="206">
        <v>-0.111</v>
      </c>
      <c r="F202" s="207">
        <v>-8.9999999999999993E-3</v>
      </c>
      <c r="G202" s="144">
        <v>0</v>
      </c>
      <c r="H202" s="209">
        <v>0</v>
      </c>
      <c r="I202" s="218">
        <v>0</v>
      </c>
      <c r="J202" s="214">
        <v>1.7999999999999999E-2</v>
      </c>
    </row>
    <row r="203" spans="1:10" ht="27.75" customHeight="1" x14ac:dyDescent="0.2">
      <c r="A203" s="143" t="s">
        <v>465</v>
      </c>
      <c r="B203" s="22"/>
      <c r="C203" s="217">
        <f>VLOOKUP(MID(A203,FIND(":",A203)+2,LEN(A203)-(FIND(":",A203)+1)),'[1]Annex 1 LV, HV and UMS charges'!$A$13:$C$45,3,FALSE)</f>
        <v>0</v>
      </c>
      <c r="D203" s="205">
        <v>-0.46700000000000003</v>
      </c>
      <c r="E203" s="206">
        <v>-9.2999999999999999E-2</v>
      </c>
      <c r="F203" s="207">
        <v>-8.0000000000000002E-3</v>
      </c>
      <c r="G203" s="208">
        <v>12.19</v>
      </c>
      <c r="H203" s="209">
        <v>0</v>
      </c>
      <c r="I203" s="218">
        <v>0</v>
      </c>
      <c r="J203" s="214">
        <v>2.1000000000000001E-2</v>
      </c>
    </row>
    <row r="205" spans="1:10" ht="27.75" customHeight="1" x14ac:dyDescent="0.2">
      <c r="D205" s="201"/>
      <c r="F205" s="202"/>
    </row>
    <row r="206" spans="1:10" ht="27.75" customHeight="1" x14ac:dyDescent="0.2">
      <c r="D206" s="201"/>
      <c r="F206" s="202"/>
    </row>
    <row r="207" spans="1:10" ht="27.75" customHeight="1" x14ac:dyDescent="0.2">
      <c r="D207" s="201"/>
      <c r="F207" s="202"/>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5">
    <mergeCell ref="H9:J9"/>
    <mergeCell ref="B10:E10"/>
    <mergeCell ref="G10:H10"/>
    <mergeCell ref="G11:H11"/>
    <mergeCell ref="B1:D1"/>
    <mergeCell ref="F1:H1"/>
    <mergeCell ref="A2:J2"/>
    <mergeCell ref="F4:J4"/>
    <mergeCell ref="A4:D4"/>
    <mergeCell ref="B8:D8"/>
    <mergeCell ref="C9:D9"/>
    <mergeCell ref="F6:G6"/>
    <mergeCell ref="F7:G7"/>
    <mergeCell ref="F8:G8"/>
    <mergeCell ref="F9:G9"/>
  </mergeCells>
  <phoneticPr fontId="6" type="noConversion"/>
  <hyperlinks>
    <hyperlink ref="A1" location="Overview!A1" display="Back to Overview" xr:uid="{00000000-0004-0000-0600-000000000000}"/>
  </hyperlinks>
  <pageMargins left="0.39370078740157483" right="0.39370078740157483" top="0.70866141732283472" bottom="0.74803149606299213" header="0.27559055118110237" footer="0.15748031496062992"/>
  <pageSetup paperSize="9" scale="44" fitToHeight="0" orientation="portrait" r:id="rId2"/>
  <headerFooter scaleWithDoc="0">
    <oddHeader>&amp;L&amp;"Arial,Bold"Annex 4&amp;"Arial,Regular" - Charges applied to LDNOs with HV/LV end users</oddHeader>
    <oddFooter xml:space="preserve">&amp;LNote: Where a tariff only has a p/kWh unit rate in Unit Charge 1 then this unit rate applies at all times.
</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40"/>
  <sheetViews>
    <sheetView topLeftCell="A19" zoomScale="80" zoomScaleNormal="80" zoomScaleSheetLayoutView="100" workbookViewId="0">
      <selection activeCell="F18" sqref="F18:F22"/>
    </sheetView>
  </sheetViews>
  <sheetFormatPr defaultRowHeight="12.75" x14ac:dyDescent="0.2"/>
  <cols>
    <col min="1" max="1" width="24" customWidth="1"/>
    <col min="2" max="5" width="26.140625" customWidth="1"/>
    <col min="6" max="6" width="29.7109375" customWidth="1"/>
  </cols>
  <sheetData>
    <row r="1" spans="1:6" ht="27.75" customHeight="1" x14ac:dyDescent="0.2">
      <c r="A1" s="116" t="s">
        <v>24</v>
      </c>
    </row>
    <row r="2" spans="1:6" ht="44.25" customHeight="1" x14ac:dyDescent="0.2">
      <c r="A2" s="302" t="s">
        <v>135</v>
      </c>
      <c r="B2" s="303"/>
      <c r="C2" s="303"/>
      <c r="D2" s="303"/>
      <c r="E2" s="303"/>
    </row>
    <row r="3" spans="1:6" ht="47.25" customHeight="1" x14ac:dyDescent="0.2">
      <c r="A3" s="234" t="str">
        <f>Overview!B4&amp; " - Illustrative LLFs for year beginning "&amp;TEXT(Overview!D4,"D MMMM YYYY")</f>
        <v>Harlaxton Energy Networks Limited - GSP_B - Illustrative LLFs for year beginning 1 April 2023</v>
      </c>
      <c r="B3" s="234"/>
      <c r="C3" s="234"/>
      <c r="D3" s="234"/>
      <c r="E3" s="234"/>
    </row>
    <row r="4" spans="1:6" ht="19.5" customHeight="1" x14ac:dyDescent="0.2">
      <c r="A4" s="307" t="s">
        <v>17</v>
      </c>
      <c r="B4" s="18" t="s">
        <v>4</v>
      </c>
      <c r="C4" s="18" t="s">
        <v>5</v>
      </c>
      <c r="D4" s="18" t="s">
        <v>6</v>
      </c>
      <c r="E4" s="18" t="s">
        <v>7</v>
      </c>
    </row>
    <row r="5" spans="1:6" ht="19.5" customHeight="1" x14ac:dyDescent="0.2">
      <c r="A5" s="308"/>
      <c r="B5" s="18" t="s">
        <v>653</v>
      </c>
      <c r="C5" s="18" t="s">
        <v>654</v>
      </c>
      <c r="D5" s="18" t="s">
        <v>655</v>
      </c>
      <c r="E5" s="18" t="s">
        <v>656</v>
      </c>
    </row>
    <row r="6" spans="1:6" ht="45" customHeight="1" x14ac:dyDescent="0.2">
      <c r="A6" s="170" t="s">
        <v>657</v>
      </c>
      <c r="B6" s="158"/>
      <c r="C6" s="158"/>
      <c r="D6" s="152" t="s">
        <v>658</v>
      </c>
      <c r="E6" s="152" t="s">
        <v>659</v>
      </c>
    </row>
    <row r="7" spans="1:6" ht="45" customHeight="1" x14ac:dyDescent="0.2">
      <c r="A7" s="170" t="s">
        <v>660</v>
      </c>
      <c r="B7" s="152" t="s">
        <v>661</v>
      </c>
      <c r="C7" s="168" t="s">
        <v>662</v>
      </c>
      <c r="D7" s="152" t="s">
        <v>658</v>
      </c>
      <c r="E7" s="152" t="s">
        <v>663</v>
      </c>
    </row>
    <row r="8" spans="1:6" ht="45" customHeight="1" x14ac:dyDescent="0.2">
      <c r="A8" s="170" t="s">
        <v>20</v>
      </c>
      <c r="B8" s="158"/>
      <c r="C8" s="158"/>
      <c r="D8" s="152" t="s">
        <v>658</v>
      </c>
      <c r="E8" s="152" t="s">
        <v>659</v>
      </c>
    </row>
    <row r="9" spans="1:6" ht="25.5" customHeight="1" x14ac:dyDescent="0.2">
      <c r="A9" s="171" t="s">
        <v>18</v>
      </c>
      <c r="B9" s="304" t="s">
        <v>19</v>
      </c>
      <c r="C9" s="305"/>
      <c r="D9" s="305"/>
      <c r="E9" s="306"/>
    </row>
    <row r="10" spans="1:6" x14ac:dyDescent="0.2">
      <c r="A10" s="167"/>
      <c r="B10" s="166"/>
      <c r="C10" s="166"/>
      <c r="D10" s="166"/>
      <c r="E10" s="166"/>
    </row>
    <row r="11" spans="1:6" ht="12.75" customHeight="1" x14ac:dyDescent="0.2">
      <c r="B11" s="166"/>
      <c r="C11" s="166"/>
      <c r="D11" s="166"/>
      <c r="E11" s="166"/>
    </row>
    <row r="12" spans="1:6" ht="22.5" customHeight="1" x14ac:dyDescent="0.2">
      <c r="A12" s="240" t="s">
        <v>48</v>
      </c>
      <c r="B12" s="263"/>
      <c r="C12" s="263"/>
      <c r="D12" s="263"/>
      <c r="E12" s="263"/>
      <c r="F12" s="241"/>
    </row>
    <row r="13" spans="1:6" ht="22.5" customHeight="1" x14ac:dyDescent="0.2">
      <c r="A13" s="240" t="s">
        <v>3</v>
      </c>
      <c r="B13" s="263"/>
      <c r="C13" s="263"/>
      <c r="D13" s="263"/>
      <c r="E13" s="263"/>
      <c r="F13" s="241"/>
    </row>
    <row r="14" spans="1:6" ht="33" customHeight="1" x14ac:dyDescent="0.2">
      <c r="A14" s="18" t="s">
        <v>49</v>
      </c>
      <c r="B14" s="18" t="s">
        <v>4</v>
      </c>
      <c r="C14" s="18" t="s">
        <v>5</v>
      </c>
      <c r="D14" s="18" t="s">
        <v>6</v>
      </c>
      <c r="E14" s="18" t="s">
        <v>7</v>
      </c>
      <c r="F14" s="18" t="s">
        <v>8</v>
      </c>
    </row>
    <row r="15" spans="1:6" ht="22.5" customHeight="1" x14ac:dyDescent="0.2">
      <c r="A15" s="1" t="s">
        <v>664</v>
      </c>
      <c r="B15" s="10"/>
      <c r="C15" s="10"/>
      <c r="D15" s="10"/>
      <c r="E15" s="10"/>
      <c r="F15" s="10"/>
    </row>
    <row r="16" spans="1:6" ht="22.5" customHeight="1" x14ac:dyDescent="0.2">
      <c r="A16" s="1" t="s">
        <v>665</v>
      </c>
      <c r="B16" s="10"/>
      <c r="C16" s="10"/>
      <c r="D16" s="10"/>
      <c r="E16" s="10"/>
      <c r="F16" s="10"/>
    </row>
    <row r="17" spans="1:6" ht="22.5" customHeight="1" x14ac:dyDescent="0.2">
      <c r="A17" s="1" t="s">
        <v>666</v>
      </c>
      <c r="B17" s="10"/>
      <c r="C17" s="10"/>
      <c r="D17" s="10"/>
      <c r="E17" s="10"/>
      <c r="F17" s="10"/>
    </row>
    <row r="18" spans="1:6" ht="22.5" customHeight="1" x14ac:dyDescent="0.2">
      <c r="A18" s="1" t="s">
        <v>667</v>
      </c>
      <c r="B18" s="10"/>
      <c r="C18" s="10"/>
      <c r="D18" s="10"/>
      <c r="E18" s="10"/>
      <c r="F18" s="199"/>
    </row>
    <row r="19" spans="1:6" ht="22.5" customHeight="1" x14ac:dyDescent="0.2">
      <c r="A19" s="1" t="s">
        <v>668</v>
      </c>
      <c r="B19" s="10"/>
      <c r="C19" s="10"/>
      <c r="D19" s="10"/>
      <c r="E19" s="10"/>
      <c r="F19" s="199"/>
    </row>
    <row r="20" spans="1:6" ht="54" customHeight="1" x14ac:dyDescent="0.2">
      <c r="A20" s="1" t="s">
        <v>669</v>
      </c>
      <c r="B20" s="10"/>
      <c r="C20" s="10"/>
      <c r="D20" s="10"/>
      <c r="E20" s="10"/>
      <c r="F20" s="200"/>
    </row>
    <row r="21" spans="1:6" ht="44.25" customHeight="1" x14ac:dyDescent="0.2">
      <c r="A21" s="1" t="s">
        <v>670</v>
      </c>
      <c r="B21" s="10"/>
      <c r="C21" s="10"/>
      <c r="D21" s="10"/>
      <c r="E21" s="10"/>
      <c r="F21" s="200"/>
    </row>
    <row r="22" spans="1:6" ht="104.25" customHeight="1" x14ac:dyDescent="0.2">
      <c r="A22" s="1" t="s">
        <v>671</v>
      </c>
      <c r="B22" s="10"/>
      <c r="C22" s="10"/>
      <c r="D22" s="10"/>
      <c r="E22" s="10"/>
      <c r="F22" s="200"/>
    </row>
    <row r="24" spans="1:6" ht="22.5" customHeight="1" x14ac:dyDescent="0.2">
      <c r="A24" s="240" t="s">
        <v>50</v>
      </c>
      <c r="B24" s="263"/>
      <c r="C24" s="263"/>
      <c r="D24" s="263"/>
      <c r="E24" s="263"/>
      <c r="F24" s="241"/>
    </row>
    <row r="25" spans="1:6" ht="22.5" customHeight="1" x14ac:dyDescent="0.2">
      <c r="A25" s="240" t="s">
        <v>15</v>
      </c>
      <c r="B25" s="263"/>
      <c r="C25" s="263"/>
      <c r="D25" s="263"/>
      <c r="E25" s="263"/>
      <c r="F25" s="241"/>
    </row>
    <row r="26" spans="1:6" ht="33" customHeight="1" x14ac:dyDescent="0.2">
      <c r="A26" s="18" t="s">
        <v>9</v>
      </c>
      <c r="B26" s="18" t="s">
        <v>4</v>
      </c>
      <c r="C26" s="18" t="s">
        <v>5</v>
      </c>
      <c r="D26" s="18" t="s">
        <v>6</v>
      </c>
      <c r="E26" s="18" t="s">
        <v>7</v>
      </c>
      <c r="F26" s="18" t="s">
        <v>8</v>
      </c>
    </row>
    <row r="27" spans="1:6" ht="22.5" customHeight="1" x14ac:dyDescent="0.2">
      <c r="A27" s="1" t="s">
        <v>10</v>
      </c>
      <c r="B27" s="10"/>
      <c r="C27" s="10"/>
      <c r="D27" s="10"/>
      <c r="E27" s="10"/>
      <c r="F27" s="10"/>
    </row>
    <row r="28" spans="1:6" ht="22.5" customHeight="1" x14ac:dyDescent="0.2">
      <c r="A28" s="1" t="s">
        <v>11</v>
      </c>
      <c r="B28" s="10"/>
      <c r="C28" s="10"/>
      <c r="D28" s="10"/>
      <c r="E28" s="10"/>
      <c r="F28" s="10"/>
    </row>
    <row r="29" spans="1:6" ht="22.5" customHeight="1" x14ac:dyDescent="0.2">
      <c r="A29" s="1" t="s">
        <v>12</v>
      </c>
      <c r="B29" s="10"/>
      <c r="C29" s="10"/>
      <c r="D29" s="10"/>
      <c r="E29" s="10"/>
      <c r="F29" s="10"/>
    </row>
    <row r="30" spans="1:6" ht="22.5" customHeight="1" x14ac:dyDescent="0.2">
      <c r="A30" s="1" t="s">
        <v>13</v>
      </c>
      <c r="B30" s="10"/>
      <c r="C30" s="10"/>
      <c r="D30" s="10"/>
      <c r="E30" s="10"/>
      <c r="F30" s="10"/>
    </row>
    <row r="31" spans="1:6" ht="22.5" customHeight="1" x14ac:dyDescent="0.2">
      <c r="A31" s="1" t="s">
        <v>14</v>
      </c>
      <c r="B31" s="10"/>
      <c r="C31" s="10"/>
      <c r="D31" s="10"/>
      <c r="E31" s="10"/>
      <c r="F31" s="10"/>
    </row>
    <row r="33" spans="1:6" ht="22.5" customHeight="1" x14ac:dyDescent="0.2">
      <c r="A33" s="240" t="s">
        <v>50</v>
      </c>
      <c r="B33" s="263"/>
      <c r="C33" s="263"/>
      <c r="D33" s="263"/>
      <c r="E33" s="263"/>
      <c r="F33" s="241"/>
    </row>
    <row r="34" spans="1:6" ht="22.5" customHeight="1" x14ac:dyDescent="0.2">
      <c r="A34" s="240" t="s">
        <v>16</v>
      </c>
      <c r="B34" s="263"/>
      <c r="C34" s="263"/>
      <c r="D34" s="263"/>
      <c r="E34" s="263"/>
      <c r="F34" s="241"/>
    </row>
    <row r="35" spans="1:6" ht="33" customHeight="1" x14ac:dyDescent="0.2">
      <c r="A35" s="18" t="s">
        <v>9</v>
      </c>
      <c r="B35" s="18" t="s">
        <v>4</v>
      </c>
      <c r="C35" s="18" t="s">
        <v>5</v>
      </c>
      <c r="D35" s="18" t="s">
        <v>6</v>
      </c>
      <c r="E35" s="18" t="s">
        <v>7</v>
      </c>
      <c r="F35" s="18" t="s">
        <v>8</v>
      </c>
    </row>
    <row r="36" spans="1:6" ht="22.5" customHeight="1" x14ac:dyDescent="0.2">
      <c r="A36" s="1" t="s">
        <v>10</v>
      </c>
      <c r="B36" s="10"/>
      <c r="C36" s="10"/>
      <c r="D36" s="10"/>
      <c r="E36" s="10"/>
      <c r="F36" s="10"/>
    </row>
    <row r="37" spans="1:6" ht="22.5" customHeight="1" x14ac:dyDescent="0.2">
      <c r="A37" s="1" t="s">
        <v>11</v>
      </c>
      <c r="B37" s="10"/>
      <c r="C37" s="10"/>
      <c r="D37" s="10"/>
      <c r="E37" s="10"/>
      <c r="F37" s="10"/>
    </row>
    <row r="38" spans="1:6" ht="22.5" customHeight="1" x14ac:dyDescent="0.2">
      <c r="A38" s="1" t="s">
        <v>12</v>
      </c>
      <c r="B38" s="10"/>
      <c r="C38" s="10"/>
      <c r="D38" s="10"/>
      <c r="E38" s="10"/>
      <c r="F38" s="10"/>
    </row>
    <row r="39" spans="1:6" ht="22.5" customHeight="1" x14ac:dyDescent="0.2">
      <c r="A39" s="1" t="s">
        <v>13</v>
      </c>
      <c r="B39" s="10"/>
      <c r="C39" s="10"/>
      <c r="D39" s="10"/>
      <c r="E39" s="10"/>
      <c r="F39" s="10"/>
    </row>
    <row r="40" spans="1:6" ht="22.5" customHeight="1" x14ac:dyDescent="0.2">
      <c r="A40" s="1" t="s">
        <v>14</v>
      </c>
      <c r="B40" s="10"/>
      <c r="C40" s="10"/>
      <c r="D40" s="10"/>
      <c r="E40" s="10"/>
      <c r="F40" s="10"/>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9:E9"/>
    <mergeCell ref="A3:E3"/>
    <mergeCell ref="A4:A5"/>
    <mergeCell ref="A34:F34"/>
    <mergeCell ref="A12:F12"/>
    <mergeCell ref="A13:F13"/>
    <mergeCell ref="A33:F33"/>
    <mergeCell ref="A24:F24"/>
    <mergeCell ref="A25:F25"/>
  </mergeCells>
  <phoneticPr fontId="11" type="noConversion"/>
  <hyperlinks>
    <hyperlink ref="A1" location="Overview!A1" display="Back to Overview" xr:uid="{00000000-0004-0000-0700-000000000000}"/>
  </hyperlinks>
  <pageMargins left="0.39370078740157483" right="0.39370078740157483" top="0.51181102362204722" bottom="0.74803149606299213" header="0.27559055118110237" footer="0.27559055118110237"/>
  <pageSetup paperSize="9" scale="61" fitToHeight="0" orientation="portrait" r:id="rId2"/>
  <headerFooter scaleWithDoc="0">
    <oddHeader>&amp;L&amp;"Arial,Bold"Annex 5&amp;"Arial,Regular" – Schedule of Line Loss Factors</oddHead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P28"/>
  <sheetViews>
    <sheetView zoomScale="80" zoomScaleNormal="80" zoomScaleSheetLayoutView="100" workbookViewId="0">
      <selection activeCell="A19" sqref="A19:XFD28"/>
    </sheetView>
  </sheetViews>
  <sheetFormatPr defaultColWidth="9.140625" defaultRowHeight="27.75" customHeight="1" x14ac:dyDescent="0.2"/>
  <cols>
    <col min="1" max="2" width="16" style="2" customWidth="1"/>
    <col min="3" max="3" width="6.28515625" style="2" bestFit="1" customWidth="1"/>
    <col min="4" max="4" width="20.7109375" style="2" customWidth="1"/>
    <col min="5" max="5" width="16.42578125" style="3" customWidth="1"/>
    <col min="6" max="6" width="6.28515625" style="3" bestFit="1" customWidth="1"/>
    <col min="7" max="7" width="20.7109375" style="2" customWidth="1"/>
    <col min="8" max="8" width="50.5703125" style="3" customWidth="1"/>
    <col min="9" max="10" width="15.5703125" style="3" customWidth="1"/>
    <col min="11" max="11" width="15.5703125" style="8" customWidth="1"/>
    <col min="12" max="13" width="15.5703125" style="4" customWidth="1"/>
    <col min="14" max="17" width="15.5703125" style="2" customWidth="1"/>
    <col min="18" max="16384" width="9.140625" style="2"/>
  </cols>
  <sheetData>
    <row r="1" spans="1:16" ht="100.5" customHeight="1" x14ac:dyDescent="0.2">
      <c r="A1" s="11" t="s">
        <v>24</v>
      </c>
      <c r="B1" s="11"/>
      <c r="C1" s="11"/>
      <c r="D1" s="11"/>
      <c r="G1" s="19"/>
      <c r="H1" s="309" t="s">
        <v>137</v>
      </c>
      <c r="I1" s="310"/>
    </row>
    <row r="2" spans="1:16" ht="27.75" customHeight="1" x14ac:dyDescent="0.2">
      <c r="A2" s="257" t="s">
        <v>136</v>
      </c>
      <c r="B2" s="258"/>
      <c r="C2" s="258"/>
      <c r="D2" s="258"/>
      <c r="E2" s="258"/>
      <c r="F2" s="258"/>
      <c r="G2" s="258"/>
      <c r="H2" s="258"/>
      <c r="I2" s="258"/>
      <c r="J2" s="258"/>
      <c r="K2" s="258"/>
      <c r="L2" s="258"/>
      <c r="M2" s="258"/>
      <c r="N2" s="258"/>
      <c r="O2" s="258"/>
      <c r="P2" s="259"/>
    </row>
    <row r="3" spans="1:16" ht="17.25" customHeight="1" x14ac:dyDescent="0.2">
      <c r="A3" s="11"/>
      <c r="B3" s="11"/>
      <c r="C3" s="11"/>
      <c r="D3" s="11"/>
      <c r="G3" s="19"/>
    </row>
    <row r="4" spans="1:16" s="9" customFormat="1" ht="25.5" customHeight="1" x14ac:dyDescent="0.2">
      <c r="A4" s="257" t="str">
        <f>Overview!B4&amp; " - Effective from "&amp;TEXT(Overview!D4,"D MMMM YYYY")&amp;" - "&amp;Overview!E4&amp;" new designated EHV charges"</f>
        <v>Harlaxton Energy Networks Limited - GSP_B - Effective from 1 April 2023 - Final new designated EHV charges</v>
      </c>
      <c r="B4" s="258"/>
      <c r="C4" s="258"/>
      <c r="D4" s="258"/>
      <c r="E4" s="258"/>
      <c r="F4" s="258"/>
      <c r="G4" s="258"/>
      <c r="H4" s="258"/>
      <c r="I4" s="258"/>
      <c r="J4" s="258"/>
      <c r="K4" s="258"/>
      <c r="L4" s="258"/>
      <c r="M4" s="258"/>
      <c r="N4" s="258"/>
      <c r="O4" s="258"/>
      <c r="P4" s="259"/>
    </row>
    <row r="5" spans="1:16" ht="69.75" customHeight="1" x14ac:dyDescent="0.2">
      <c r="A5" s="23" t="s">
        <v>140</v>
      </c>
      <c r="B5" s="23" t="s">
        <v>52</v>
      </c>
      <c r="C5" s="23" t="s">
        <v>41</v>
      </c>
      <c r="D5" s="23" t="s">
        <v>42</v>
      </c>
      <c r="E5" s="23" t="s">
        <v>53</v>
      </c>
      <c r="F5" s="23" t="s">
        <v>41</v>
      </c>
      <c r="G5" s="23" t="s">
        <v>43</v>
      </c>
      <c r="H5" s="65" t="s">
        <v>35</v>
      </c>
      <c r="I5" s="65" t="str">
        <f>'Annex 2 EHV charges'!H10</f>
        <v>Import
Super Red
unit charge
(p/kWh)</v>
      </c>
      <c r="J5" s="65" t="str">
        <f>'Annex 2 EHV charges'!I10</f>
        <v>Import
fixed charge
(p/day)</v>
      </c>
      <c r="K5" s="65" t="str">
        <f>'Annex 2 EHV charges'!J10</f>
        <v>Import
capacity charge
(p/kVA/day)</v>
      </c>
      <c r="L5" s="65" t="str">
        <f>'Annex 2 EHV charges'!K10</f>
        <v>Import
exceeded capacity charge
(p/kVA/day)</v>
      </c>
      <c r="M5" s="65" t="str">
        <f>'Annex 2 EHV charges'!L10</f>
        <v>Export
Super Red
unit charge
(p/kWh)</v>
      </c>
      <c r="N5" s="65" t="str">
        <f>'Annex 2 EHV charges'!M10</f>
        <v>Export
fixed charge
(p/day)</v>
      </c>
      <c r="O5" s="65" t="str">
        <f>'Annex 2 EHV charges'!N10</f>
        <v>Export
capacity charge
(p/kVA/day)</v>
      </c>
      <c r="P5" s="65" t="str">
        <f>'Annex 2 EHV charges'!O10</f>
        <v>Export
exceeded capacity charge
(p/kVA/day)</v>
      </c>
    </row>
    <row r="6" spans="1:16" ht="22.5" customHeight="1" x14ac:dyDescent="0.2">
      <c r="A6" s="43"/>
      <c r="B6" s="43"/>
      <c r="C6" s="43"/>
      <c r="D6" s="43"/>
      <c r="E6" s="44"/>
      <c r="F6" s="44"/>
      <c r="G6" s="44"/>
      <c r="H6" s="45"/>
      <c r="I6" s="25"/>
      <c r="J6" s="26"/>
      <c r="K6" s="26"/>
      <c r="L6" s="26"/>
      <c r="M6" s="34"/>
      <c r="N6" s="35"/>
      <c r="O6" s="35"/>
      <c r="P6" s="35"/>
    </row>
    <row r="7" spans="1:16" ht="22.5" customHeight="1" x14ac:dyDescent="0.2">
      <c r="A7" s="43"/>
      <c r="B7" s="43"/>
      <c r="C7" s="43"/>
      <c r="D7" s="43"/>
      <c r="E7" s="44"/>
      <c r="F7" s="44"/>
      <c r="G7" s="44"/>
      <c r="H7" s="45"/>
      <c r="I7" s="25"/>
      <c r="J7" s="26"/>
      <c r="K7" s="26"/>
      <c r="L7" s="26"/>
      <c r="M7" s="34"/>
      <c r="N7" s="35"/>
      <c r="O7" s="35"/>
      <c r="P7" s="35"/>
    </row>
    <row r="8" spans="1:16" ht="22.5" customHeight="1" x14ac:dyDescent="0.2">
      <c r="A8" s="43"/>
      <c r="B8" s="43"/>
      <c r="C8" s="43"/>
      <c r="D8" s="43"/>
      <c r="E8" s="44"/>
      <c r="F8" s="44"/>
      <c r="G8" s="44"/>
      <c r="H8" s="45"/>
      <c r="I8" s="25"/>
      <c r="J8" s="26"/>
      <c r="K8" s="26"/>
      <c r="L8" s="26"/>
      <c r="M8" s="34"/>
      <c r="N8" s="35"/>
      <c r="O8" s="35"/>
      <c r="P8" s="35"/>
    </row>
    <row r="9" spans="1:16" ht="22.5" customHeight="1" x14ac:dyDescent="0.2">
      <c r="A9" s="43"/>
      <c r="B9" s="43"/>
      <c r="C9" s="43"/>
      <c r="D9" s="43"/>
      <c r="E9" s="44"/>
      <c r="F9" s="44"/>
      <c r="G9" s="44"/>
      <c r="H9" s="45"/>
      <c r="I9" s="25"/>
      <c r="J9" s="26"/>
      <c r="K9" s="26"/>
      <c r="L9" s="26"/>
      <c r="M9" s="34"/>
      <c r="N9" s="35"/>
      <c r="O9" s="35"/>
      <c r="P9" s="35"/>
    </row>
    <row r="10" spans="1:16" ht="22.5" customHeight="1" x14ac:dyDescent="0.2">
      <c r="A10" s="43"/>
      <c r="B10" s="43"/>
      <c r="C10" s="43"/>
      <c r="D10" s="43"/>
      <c r="E10" s="44"/>
      <c r="F10" s="44"/>
      <c r="G10" s="44"/>
      <c r="H10" s="45"/>
      <c r="I10" s="25"/>
      <c r="J10" s="26"/>
      <c r="K10" s="26"/>
      <c r="L10" s="26"/>
      <c r="M10" s="34"/>
      <c r="N10" s="35"/>
      <c r="O10" s="35"/>
      <c r="P10" s="35"/>
    </row>
    <row r="11" spans="1:16" ht="22.5" customHeight="1" x14ac:dyDescent="0.2">
      <c r="A11" s="43"/>
      <c r="B11" s="43"/>
      <c r="C11" s="43"/>
      <c r="D11" s="43"/>
      <c r="E11" s="44"/>
      <c r="F11" s="44"/>
      <c r="G11" s="44"/>
      <c r="H11" s="45"/>
      <c r="I11" s="25"/>
      <c r="J11" s="26"/>
      <c r="K11" s="26"/>
      <c r="L11" s="26"/>
      <c r="M11" s="34"/>
      <c r="N11" s="35"/>
      <c r="O11" s="35"/>
      <c r="P11" s="35"/>
    </row>
    <row r="12" spans="1:16" ht="22.5" customHeight="1" x14ac:dyDescent="0.2">
      <c r="A12" s="43"/>
      <c r="B12" s="43"/>
      <c r="C12" s="43"/>
      <c r="D12" s="43"/>
      <c r="E12" s="44"/>
      <c r="F12" s="44"/>
      <c r="G12" s="44"/>
      <c r="H12" s="45"/>
      <c r="I12" s="25"/>
      <c r="J12" s="26"/>
      <c r="K12" s="26"/>
      <c r="L12" s="26"/>
      <c r="M12" s="34"/>
      <c r="N12" s="35"/>
      <c r="O12" s="35"/>
      <c r="P12" s="35"/>
    </row>
    <row r="13" spans="1:16" ht="22.5" customHeight="1" x14ac:dyDescent="0.2">
      <c r="A13" s="43"/>
      <c r="B13" s="43"/>
      <c r="C13" s="43"/>
      <c r="D13" s="43"/>
      <c r="E13" s="44"/>
      <c r="F13" s="44"/>
      <c r="G13" s="44"/>
      <c r="H13" s="45"/>
      <c r="I13" s="25"/>
      <c r="J13" s="26"/>
      <c r="K13" s="26"/>
      <c r="L13" s="26"/>
      <c r="M13" s="34"/>
      <c r="N13" s="35"/>
      <c r="O13" s="35"/>
      <c r="P13" s="35"/>
    </row>
    <row r="14" spans="1:16" ht="22.5" customHeight="1" x14ac:dyDescent="0.2">
      <c r="A14" s="43"/>
      <c r="B14" s="43"/>
      <c r="C14" s="43"/>
      <c r="D14" s="43"/>
      <c r="E14" s="44"/>
      <c r="F14" s="44"/>
      <c r="G14" s="44"/>
      <c r="H14" s="45"/>
      <c r="I14" s="25"/>
      <c r="J14" s="26"/>
      <c r="K14" s="26"/>
      <c r="L14" s="26"/>
      <c r="M14" s="34"/>
      <c r="N14" s="35"/>
      <c r="O14" s="35"/>
      <c r="P14" s="35"/>
    </row>
    <row r="15" spans="1:16" ht="22.5" customHeight="1" x14ac:dyDescent="0.2">
      <c r="A15" s="43"/>
      <c r="B15" s="43"/>
      <c r="C15" s="43"/>
      <c r="D15" s="43"/>
      <c r="E15" s="44"/>
      <c r="F15" s="44"/>
      <c r="G15" s="44"/>
      <c r="H15" s="45"/>
      <c r="I15" s="25"/>
      <c r="J15" s="26"/>
      <c r="K15" s="26"/>
      <c r="L15" s="26"/>
      <c r="M15" s="34"/>
      <c r="N15" s="35"/>
      <c r="O15" s="35"/>
      <c r="P15" s="35"/>
    </row>
    <row r="17" spans="1:16" ht="27.75" customHeight="1" x14ac:dyDescent="0.2">
      <c r="A17" s="257" t="str">
        <f>Overview!B4&amp; " - Effective from "&amp;TEXT(Overview!D4,"D MMMM YYYY")&amp;" - "&amp;Overview!E4&amp;" new designated EHV line loss factors"</f>
        <v>Harlaxton Energy Networks Limited - GSP_B - Effective from 1 April 2023 - Final new designated EHV line loss factors</v>
      </c>
      <c r="B17" s="258"/>
      <c r="C17" s="258"/>
      <c r="D17" s="258"/>
      <c r="E17" s="258"/>
      <c r="F17" s="258"/>
      <c r="G17" s="258"/>
      <c r="H17" s="258"/>
      <c r="I17" s="258"/>
      <c r="J17" s="258"/>
      <c r="K17" s="258"/>
      <c r="L17" s="258"/>
      <c r="M17" s="258"/>
      <c r="N17" s="258"/>
      <c r="O17" s="258"/>
      <c r="P17" s="259"/>
    </row>
    <row r="18" spans="1:16" ht="62.25" customHeight="1" x14ac:dyDescent="0.2">
      <c r="A18" s="23" t="s">
        <v>140</v>
      </c>
      <c r="B18" s="23" t="s">
        <v>52</v>
      </c>
      <c r="C18" s="23" t="s">
        <v>41</v>
      </c>
      <c r="D18" s="23" t="s">
        <v>42</v>
      </c>
      <c r="E18" s="23" t="s">
        <v>53</v>
      </c>
      <c r="F18" s="23" t="s">
        <v>41</v>
      </c>
      <c r="G18" s="23" t="s">
        <v>43</v>
      </c>
      <c r="H18" s="65" t="s">
        <v>35</v>
      </c>
      <c r="I18" s="29" t="s">
        <v>108</v>
      </c>
      <c r="J18" s="29" t="s">
        <v>107</v>
      </c>
      <c r="K18" s="29" t="s">
        <v>109</v>
      </c>
      <c r="L18" s="29" t="s">
        <v>110</v>
      </c>
      <c r="M18" s="31" t="s">
        <v>111</v>
      </c>
      <c r="N18" s="31" t="s">
        <v>112</v>
      </c>
      <c r="O18" s="31" t="s">
        <v>113</v>
      </c>
      <c r="P18" s="31" t="s">
        <v>114</v>
      </c>
    </row>
    <row r="19" spans="1:16" ht="22.5" customHeight="1" x14ac:dyDescent="0.2">
      <c r="A19" s="43"/>
      <c r="B19" s="43"/>
      <c r="C19" s="43"/>
      <c r="D19" s="43"/>
      <c r="E19" s="44"/>
      <c r="F19" s="32"/>
      <c r="G19" s="32"/>
      <c r="H19" s="33"/>
      <c r="I19" s="36"/>
      <c r="J19" s="36"/>
      <c r="K19" s="27"/>
      <c r="L19" s="28"/>
      <c r="M19" s="30"/>
      <c r="N19" s="30"/>
      <c r="O19" s="30"/>
      <c r="P19" s="30"/>
    </row>
    <row r="20" spans="1:16" ht="22.5" customHeight="1" x14ac:dyDescent="0.2">
      <c r="A20" s="43"/>
      <c r="B20" s="43"/>
      <c r="C20" s="43"/>
      <c r="D20" s="43"/>
      <c r="E20" s="44"/>
      <c r="F20" s="32"/>
      <c r="G20" s="32"/>
      <c r="H20" s="33"/>
      <c r="I20" s="36"/>
      <c r="J20" s="36"/>
      <c r="K20" s="27"/>
      <c r="L20" s="28"/>
      <c r="M20" s="30"/>
      <c r="N20" s="30"/>
      <c r="O20" s="30"/>
      <c r="P20" s="30"/>
    </row>
    <row r="21" spans="1:16" ht="22.5" customHeight="1" x14ac:dyDescent="0.2">
      <c r="A21" s="43"/>
      <c r="B21" s="43"/>
      <c r="C21" s="43"/>
      <c r="D21" s="43"/>
      <c r="E21" s="44"/>
      <c r="F21" s="32"/>
      <c r="G21" s="32"/>
      <c r="H21" s="33"/>
      <c r="I21" s="36"/>
      <c r="J21" s="36"/>
      <c r="K21" s="27"/>
      <c r="L21" s="28"/>
      <c r="M21" s="30"/>
      <c r="N21" s="30"/>
      <c r="O21" s="30"/>
      <c r="P21" s="30"/>
    </row>
    <row r="22" spans="1:16" ht="22.5" customHeight="1" x14ac:dyDescent="0.2">
      <c r="A22" s="43"/>
      <c r="B22" s="43"/>
      <c r="C22" s="43"/>
      <c r="D22" s="43"/>
      <c r="E22" s="44"/>
      <c r="F22" s="32"/>
      <c r="G22" s="32"/>
      <c r="H22" s="33"/>
      <c r="I22" s="36"/>
      <c r="J22" s="36"/>
      <c r="K22" s="27"/>
      <c r="L22" s="28"/>
      <c r="M22" s="30"/>
      <c r="N22" s="30"/>
      <c r="O22" s="30"/>
      <c r="P22" s="30"/>
    </row>
    <row r="23" spans="1:16" ht="22.5" customHeight="1" x14ac:dyDescent="0.2">
      <c r="A23" s="43"/>
      <c r="B23" s="43"/>
      <c r="C23" s="43"/>
      <c r="D23" s="43"/>
      <c r="E23" s="44"/>
      <c r="F23" s="32"/>
      <c r="G23" s="32"/>
      <c r="H23" s="33"/>
      <c r="I23" s="36"/>
      <c r="J23" s="36"/>
      <c r="K23" s="27"/>
      <c r="L23" s="28"/>
      <c r="M23" s="30"/>
      <c r="N23" s="30"/>
      <c r="O23" s="30"/>
      <c r="P23" s="30"/>
    </row>
    <row r="24" spans="1:16" ht="22.5" customHeight="1" x14ac:dyDescent="0.2">
      <c r="A24" s="43"/>
      <c r="B24" s="43"/>
      <c r="C24" s="43"/>
      <c r="D24" s="43"/>
      <c r="E24" s="44"/>
      <c r="F24" s="32"/>
      <c r="G24" s="32"/>
      <c r="H24" s="33"/>
      <c r="I24" s="36"/>
      <c r="J24" s="36"/>
      <c r="K24" s="27"/>
      <c r="L24" s="28"/>
      <c r="M24" s="30"/>
      <c r="N24" s="30"/>
      <c r="O24" s="30"/>
      <c r="P24" s="30"/>
    </row>
    <row r="25" spans="1:16" ht="22.5" customHeight="1" x14ac:dyDescent="0.2">
      <c r="A25" s="43"/>
      <c r="B25" s="43"/>
      <c r="C25" s="43"/>
      <c r="D25" s="43"/>
      <c r="E25" s="44"/>
      <c r="F25" s="32"/>
      <c r="G25" s="32"/>
      <c r="H25" s="33"/>
      <c r="I25" s="36"/>
      <c r="J25" s="36"/>
      <c r="K25" s="27"/>
      <c r="L25" s="28"/>
      <c r="M25" s="30"/>
      <c r="N25" s="30"/>
      <c r="O25" s="30"/>
      <c r="P25" s="30"/>
    </row>
    <row r="26" spans="1:16" ht="22.5" customHeight="1" x14ac:dyDescent="0.2">
      <c r="A26" s="43"/>
      <c r="B26" s="43"/>
      <c r="C26" s="43"/>
      <c r="D26" s="43"/>
      <c r="E26" s="44"/>
      <c r="F26" s="32"/>
      <c r="G26" s="32"/>
      <c r="H26" s="33"/>
      <c r="I26" s="36"/>
      <c r="J26" s="36"/>
      <c r="K26" s="27"/>
      <c r="L26" s="28"/>
      <c r="M26" s="30"/>
      <c r="N26" s="30"/>
      <c r="O26" s="30"/>
      <c r="P26" s="30"/>
    </row>
    <row r="27" spans="1:16" ht="22.5" customHeight="1" x14ac:dyDescent="0.2">
      <c r="A27" s="43"/>
      <c r="B27" s="43"/>
      <c r="C27" s="43"/>
      <c r="D27" s="43"/>
      <c r="E27" s="44"/>
      <c r="F27" s="32"/>
      <c r="G27" s="32"/>
      <c r="H27" s="33"/>
      <c r="I27" s="36"/>
      <c r="J27" s="36"/>
      <c r="K27" s="27"/>
      <c r="L27" s="28"/>
      <c r="M27" s="30"/>
      <c r="N27" s="30"/>
      <c r="O27" s="30"/>
      <c r="P27" s="30"/>
    </row>
    <row r="28" spans="1:16" ht="22.5" customHeight="1" x14ac:dyDescent="0.2">
      <c r="A28" s="43"/>
      <c r="B28" s="43"/>
      <c r="C28" s="43"/>
      <c r="D28" s="43"/>
      <c r="E28" s="44"/>
      <c r="F28" s="32"/>
      <c r="G28" s="32"/>
      <c r="H28" s="33"/>
      <c r="I28" s="36"/>
      <c r="J28" s="36"/>
      <c r="K28" s="27"/>
      <c r="L28" s="28"/>
      <c r="M28" s="30"/>
      <c r="N28" s="30"/>
      <c r="O28" s="30"/>
      <c r="P28" s="30"/>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P4"/>
    <mergeCell ref="A2:P2"/>
    <mergeCell ref="A17:P17"/>
    <mergeCell ref="H1:I1"/>
  </mergeCells>
  <hyperlinks>
    <hyperlink ref="A1" location="Overview!A1" display="Back to Overview" xr:uid="{00000000-0004-0000-0800-000000000000}"/>
  </hyperlinks>
  <pageMargins left="0.39370078740157483" right="0.39370078740157483" top="0.70866141732283472" bottom="0.74803149606299213" header="0.27559055118110237" footer="0.27559055118110237"/>
  <pageSetup paperSize="9" scale="35" fitToHeight="0" orientation="portrait" r:id="rId2"/>
  <headerFooter scaleWithDoc="0">
    <oddHeader>&amp;L&amp;"Arial,Bold"Annex 6 &amp;"Arial,Regular"- New Designated EHV Properties. Addendum to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229"/>
  <sheetViews>
    <sheetView zoomScale="80" zoomScaleNormal="80" zoomScaleSheetLayoutView="100" workbookViewId="0">
      <selection activeCell="D10" sqref="D10"/>
    </sheetView>
  </sheetViews>
  <sheetFormatPr defaultColWidth="9.140625" defaultRowHeight="27.75" customHeight="1" x14ac:dyDescent="0.2"/>
  <cols>
    <col min="1" max="1" width="59.140625" style="2" customWidth="1"/>
    <col min="2" max="2" width="17.5703125" style="3" customWidth="1"/>
    <col min="3" max="3" width="11.5703125" style="2" customWidth="1"/>
    <col min="4" max="6" width="17.5703125" style="3" customWidth="1"/>
    <col min="7" max="16384" width="9.140625" style="2"/>
  </cols>
  <sheetData>
    <row r="1" spans="1:6" ht="27.75" customHeight="1" x14ac:dyDescent="0.2">
      <c r="A1" s="11" t="s">
        <v>24</v>
      </c>
      <c r="B1" s="311"/>
      <c r="C1" s="311"/>
      <c r="D1" s="146"/>
      <c r="E1" s="146"/>
      <c r="F1" s="146"/>
    </row>
    <row r="2" spans="1:6" ht="35.1" customHeight="1" x14ac:dyDescent="0.2">
      <c r="A2" s="257" t="str">
        <f>Overview!B4&amp; " - Effective from "&amp;TEXT(Overview!D4,"D MMMM YYYY")&amp;" - "&amp;Overview!E4&amp;" Supplier of Last Resort and Eligible Bad Debt Pass-Through Costs"</f>
        <v>Harlaxton Energy Networks Limited - GSP_B - Effective from 1 April 2023 - Final Supplier of Last Resort and Eligible Bad Debt Pass-Through Costs</v>
      </c>
      <c r="B2" s="258"/>
      <c r="C2" s="258"/>
      <c r="D2" s="258"/>
      <c r="E2" s="258"/>
      <c r="F2" s="259"/>
    </row>
    <row r="3" spans="1:6" s="67" customFormat="1" ht="21" customHeight="1" x14ac:dyDescent="0.2">
      <c r="A3" s="68"/>
      <c r="B3" s="68"/>
      <c r="C3" s="68"/>
      <c r="D3" s="68"/>
      <c r="E3" s="68"/>
      <c r="F3" s="68"/>
    </row>
    <row r="4" spans="1:6" ht="78.75" customHeight="1" x14ac:dyDescent="0.2">
      <c r="A4" s="23" t="s">
        <v>126</v>
      </c>
      <c r="B4" s="12" t="s">
        <v>419</v>
      </c>
      <c r="C4" s="12" t="s">
        <v>29</v>
      </c>
      <c r="D4" s="12" t="s">
        <v>470</v>
      </c>
      <c r="E4" s="12" t="s">
        <v>471</v>
      </c>
      <c r="F4" s="12" t="s">
        <v>472</v>
      </c>
    </row>
    <row r="5" spans="1:6" ht="15" x14ac:dyDescent="0.2">
      <c r="A5" s="14" t="s">
        <v>475</v>
      </c>
      <c r="B5" s="172" t="str">
        <f>IFERROR(INDEX('Annex 1 LV, HV and UMS charges'!$B$14:$B$45,MATCH($A5,'Annex 1 LV, HV and UMS charges'!$A$14:$A$310,0)),INDEX('Annex 4 LDNO charges'!$B$14:$B$203,MATCH($A5,'Annex 4 LDNO charges'!$A$14:$A$203,0)))</f>
        <v>625, 200, B01</v>
      </c>
      <c r="C5" s="173" t="s">
        <v>711</v>
      </c>
      <c r="D5" s="331">
        <v>2.58</v>
      </c>
      <c r="E5" s="331">
        <v>0</v>
      </c>
      <c r="F5" s="331">
        <v>0.21992399998186465</v>
      </c>
    </row>
    <row r="6" spans="1:6" ht="15" x14ac:dyDescent="0.2">
      <c r="A6" s="14" t="s">
        <v>476</v>
      </c>
      <c r="B6" s="172">
        <f>IFERROR(INDEX('Annex 1 LV, HV and UMS charges'!$B$14:$B$45,MATCH($A6,'Annex 1 LV, HV and UMS charges'!$A$14:$A$310,0)),INDEX('Annex 4 LDNO charges'!$B$14:$B$203,MATCH($A6,'Annex 4 LDNO charges'!$A$14:$A$203,0)))</f>
        <v>0</v>
      </c>
      <c r="C6" s="173" t="s">
        <v>416</v>
      </c>
      <c r="D6" s="332">
        <f>IF(IFERROR(FIND("RELATED MPAN",UPPER($A6)),0)+IFERROR(FIND("GENER",UPPER($A6)),0)+IFERROR(FIND("UNMETERED",UPPER($A6)),0)=0,D$5,0)</f>
        <v>0</v>
      </c>
      <c r="E6" s="332">
        <f t="shared" ref="E6:F21" si="0">IF(IFERROR(FIND("RELATED MPAN",UPPER($A6)),0)+IFERROR(FIND("GENER",UPPER($A6)),0)+IFERROR(FIND("UNMETERED",UPPER($A6)),0)=0,E$5,0)</f>
        <v>0</v>
      </c>
      <c r="F6" s="332">
        <f t="shared" si="0"/>
        <v>0</v>
      </c>
    </row>
    <row r="7" spans="1:6" ht="15" x14ac:dyDescent="0.2">
      <c r="A7" s="14" t="s">
        <v>477</v>
      </c>
      <c r="B7" s="172" t="str">
        <f>IFERROR(INDEX('Annex 1 LV, HV and UMS charges'!$B$14:$B$45,MATCH($A7,'Annex 1 LV, HV and UMS charges'!$A$14:$A$310,0)),INDEX('Annex 4 LDNO charges'!$B$14:$B$203,MATCH($A7,'Annex 4 LDNO charges'!$A$14:$A$203,0)))</f>
        <v>B02</v>
      </c>
      <c r="C7" s="173" t="s">
        <v>712</v>
      </c>
      <c r="D7" s="333"/>
      <c r="E7" s="333"/>
      <c r="F7" s="332">
        <f t="shared" si="0"/>
        <v>0.21992399998186465</v>
      </c>
    </row>
    <row r="8" spans="1:6" ht="15" x14ac:dyDescent="0.2">
      <c r="A8" s="14" t="s">
        <v>478</v>
      </c>
      <c r="B8" s="172" t="str">
        <f>IFERROR(INDEX('Annex 1 LV, HV and UMS charges'!$B$14:$B$45,MATCH($A8,'Annex 1 LV, HV and UMS charges'!$A$14:$A$310,0)),INDEX('Annex 4 LDNO charges'!$B$14:$B$203,MATCH($A8,'Annex 4 LDNO charges'!$A$14:$A$203,0)))</f>
        <v>26, 27, 86</v>
      </c>
      <c r="C8" s="173" t="s">
        <v>712</v>
      </c>
      <c r="D8" s="333"/>
      <c r="E8" s="333"/>
      <c r="F8" s="332">
        <f t="shared" si="0"/>
        <v>0.21992399998186465</v>
      </c>
    </row>
    <row r="9" spans="1:6" ht="15" x14ac:dyDescent="0.2">
      <c r="A9" s="14" t="s">
        <v>479</v>
      </c>
      <c r="B9" s="172" t="str">
        <f>IFERROR(INDEX('Annex 1 LV, HV and UMS charges'!$B$14:$B$45,MATCH($A9,'Annex 1 LV, HV and UMS charges'!$A$14:$A$310,0)),INDEX('Annex 4 LDNO charges'!$B$14:$B$203,MATCH($A9,'Annex 4 LDNO charges'!$A$14:$A$203,0)))</f>
        <v>B03</v>
      </c>
      <c r="C9" s="173" t="s">
        <v>712</v>
      </c>
      <c r="D9" s="333"/>
      <c r="E9" s="333"/>
      <c r="F9" s="332">
        <f t="shared" si="0"/>
        <v>0.21992399998186465</v>
      </c>
    </row>
    <row r="10" spans="1:6" ht="15" x14ac:dyDescent="0.2">
      <c r="A10" s="14" t="s">
        <v>480</v>
      </c>
      <c r="B10" s="172" t="str">
        <f>IFERROR(INDEX('Annex 1 LV, HV and UMS charges'!$B$14:$B$45,MATCH($A10,'Annex 1 LV, HV and UMS charges'!$A$14:$A$310,0)),INDEX('Annex 4 LDNO charges'!$B$14:$B$203,MATCH($A10,'Annex 4 LDNO charges'!$A$14:$A$203,0)))</f>
        <v>B04</v>
      </c>
      <c r="C10" s="173" t="s">
        <v>712</v>
      </c>
      <c r="D10" s="333"/>
      <c r="E10" s="333"/>
      <c r="F10" s="332">
        <f t="shared" si="0"/>
        <v>0.21992399998186465</v>
      </c>
    </row>
    <row r="11" spans="1:6" ht="15" x14ac:dyDescent="0.2">
      <c r="A11" s="14" t="s">
        <v>481</v>
      </c>
      <c r="B11" s="172" t="str">
        <f>IFERROR(INDEX('Annex 1 LV, HV and UMS charges'!$B$14:$B$45,MATCH($A11,'Annex 1 LV, HV and UMS charges'!$A$14:$A$310,0)),INDEX('Annex 4 LDNO charges'!$B$14:$B$203,MATCH($A11,'Annex 4 LDNO charges'!$A$14:$A$203,0)))</f>
        <v>B05</v>
      </c>
      <c r="C11" s="173" t="s">
        <v>712</v>
      </c>
      <c r="D11" s="333"/>
      <c r="E11" s="333"/>
      <c r="F11" s="332">
        <f t="shared" si="0"/>
        <v>0.21992399998186465</v>
      </c>
    </row>
    <row r="12" spans="1:6" ht="15" x14ac:dyDescent="0.2">
      <c r="A12" s="14" t="s">
        <v>144</v>
      </c>
      <c r="B12" s="172">
        <f>IFERROR(INDEX('Annex 1 LV, HV and UMS charges'!$B$14:$B$45,MATCH($A12,'Annex 1 LV, HV and UMS charges'!$A$14:$A$310,0)),INDEX('Annex 4 LDNO charges'!$B$14:$B$203,MATCH($A12,'Annex 4 LDNO charges'!$A$14:$A$203,0)))</f>
        <v>0</v>
      </c>
      <c r="C12" s="173" t="s">
        <v>417</v>
      </c>
      <c r="D12" s="333"/>
      <c r="E12" s="333"/>
      <c r="F12" s="332">
        <f t="shared" si="0"/>
        <v>0</v>
      </c>
    </row>
    <row r="13" spans="1:6" ht="15" x14ac:dyDescent="0.2">
      <c r="A13" s="143" t="s">
        <v>482</v>
      </c>
      <c r="B13" s="172" t="str">
        <f>IFERROR(INDEX('Annex 1 LV, HV and UMS charges'!$B$14:$B$45,MATCH($A13,'Annex 1 LV, HV and UMS charges'!$A$14:$A$310,0)),INDEX('Annex 4 LDNO charges'!$B$14:$B$203,MATCH($A13,'Annex 4 LDNO charges'!$A$14:$A$203,0)))</f>
        <v>B09</v>
      </c>
      <c r="C13" s="173">
        <v>0</v>
      </c>
      <c r="D13" s="333"/>
      <c r="E13" s="333"/>
      <c r="F13" s="332">
        <f t="shared" si="0"/>
        <v>0.21992399998186465</v>
      </c>
    </row>
    <row r="14" spans="1:6" ht="15" x14ac:dyDescent="0.2">
      <c r="A14" s="143" t="s">
        <v>483</v>
      </c>
      <c r="B14" s="172" t="str">
        <f>IFERROR(INDEX('Annex 1 LV, HV and UMS charges'!$B$14:$B$45,MATCH($A14,'Annex 1 LV, HV and UMS charges'!$A$14:$A$310,0)),INDEX('Annex 4 LDNO charges'!$B$14:$B$203,MATCH($A14,'Annex 4 LDNO charges'!$A$14:$A$203,0)))</f>
        <v>43, 204</v>
      </c>
      <c r="C14" s="173">
        <v>0</v>
      </c>
      <c r="D14" s="333"/>
      <c r="E14" s="333"/>
      <c r="F14" s="332">
        <f t="shared" si="0"/>
        <v>0.21992399998186465</v>
      </c>
    </row>
    <row r="15" spans="1:6" ht="15" x14ac:dyDescent="0.2">
      <c r="A15" s="143" t="s">
        <v>484</v>
      </c>
      <c r="B15" s="172" t="str">
        <f>IFERROR(INDEX('Annex 1 LV, HV and UMS charges'!$B$14:$B$45,MATCH($A15,'Annex 1 LV, HV and UMS charges'!$A$14:$A$310,0)),INDEX('Annex 4 LDNO charges'!$B$14:$B$203,MATCH($A15,'Annex 4 LDNO charges'!$A$14:$A$203,0)))</f>
        <v>B06</v>
      </c>
      <c r="C15" s="173">
        <v>0</v>
      </c>
      <c r="D15" s="333"/>
      <c r="E15" s="333"/>
      <c r="F15" s="332">
        <f t="shared" si="0"/>
        <v>0.21992399998186465</v>
      </c>
    </row>
    <row r="16" spans="1:6" ht="15" x14ac:dyDescent="0.2">
      <c r="A16" s="143" t="s">
        <v>485</v>
      </c>
      <c r="B16" s="172" t="str">
        <f>IFERROR(INDEX('Annex 1 LV, HV and UMS charges'!$B$14:$B$45,MATCH($A16,'Annex 1 LV, HV and UMS charges'!$A$14:$A$310,0)),INDEX('Annex 4 LDNO charges'!$B$14:$B$203,MATCH($A16,'Annex 4 LDNO charges'!$A$14:$A$203,0)))</f>
        <v>B07</v>
      </c>
      <c r="C16" s="173">
        <v>0</v>
      </c>
      <c r="D16" s="333"/>
      <c r="E16" s="333"/>
      <c r="F16" s="332">
        <f t="shared" si="0"/>
        <v>0.21992399998186465</v>
      </c>
    </row>
    <row r="17" spans="1:6" ht="15" x14ac:dyDescent="0.2">
      <c r="A17" s="145" t="s">
        <v>486</v>
      </c>
      <c r="B17" s="172" t="str">
        <f>IFERROR(INDEX('Annex 1 LV, HV and UMS charges'!$B$14:$B$45,MATCH($A17,'Annex 1 LV, HV and UMS charges'!$A$14:$A$310,0)),INDEX('Annex 4 LDNO charges'!$B$14:$B$203,MATCH($A17,'Annex 4 LDNO charges'!$A$14:$A$203,0)))</f>
        <v>B08</v>
      </c>
      <c r="C17" s="173">
        <v>0</v>
      </c>
      <c r="D17" s="333"/>
      <c r="E17" s="333"/>
      <c r="F17" s="332">
        <f t="shared" si="0"/>
        <v>0.21992399998186465</v>
      </c>
    </row>
    <row r="18" spans="1:6" ht="15" x14ac:dyDescent="0.2">
      <c r="A18" s="145" t="s">
        <v>487</v>
      </c>
      <c r="B18" s="172" t="str">
        <f>IFERROR(INDEX('Annex 1 LV, HV and UMS charges'!$B$14:$B$45,MATCH($A18,'Annex 1 LV, HV and UMS charges'!$A$14:$A$310,0)),INDEX('Annex 4 LDNO charges'!$B$14:$B$203,MATCH($A18,'Annex 4 LDNO charges'!$A$14:$A$203,0)))</f>
        <v>B13</v>
      </c>
      <c r="C18" s="173">
        <v>0</v>
      </c>
      <c r="D18" s="333"/>
      <c r="E18" s="333"/>
      <c r="F18" s="332">
        <f t="shared" si="0"/>
        <v>0.21992399998186465</v>
      </c>
    </row>
    <row r="19" spans="1:6" ht="15" x14ac:dyDescent="0.2">
      <c r="A19" s="145" t="s">
        <v>488</v>
      </c>
      <c r="B19" s="172">
        <f>IFERROR(INDEX('Annex 1 LV, HV and UMS charges'!$B$14:$B$45,MATCH($A19,'Annex 1 LV, HV and UMS charges'!$A$14:$A$310,0)),INDEX('Annex 4 LDNO charges'!$B$14:$B$203,MATCH($A19,'Annex 4 LDNO charges'!$A$14:$A$203,0)))</f>
        <v>45</v>
      </c>
      <c r="C19" s="173">
        <v>0</v>
      </c>
      <c r="D19" s="333"/>
      <c r="E19" s="333"/>
      <c r="F19" s="332">
        <f t="shared" si="0"/>
        <v>0.21992399998186465</v>
      </c>
    </row>
    <row r="20" spans="1:6" ht="15" x14ac:dyDescent="0.2">
      <c r="A20" s="145" t="s">
        <v>489</v>
      </c>
      <c r="B20" s="172" t="str">
        <f>IFERROR(INDEX('Annex 1 LV, HV and UMS charges'!$B$14:$B$45,MATCH($A20,'Annex 1 LV, HV and UMS charges'!$A$14:$A$310,0)),INDEX('Annex 4 LDNO charges'!$B$14:$B$203,MATCH($A20,'Annex 4 LDNO charges'!$A$14:$A$203,0)))</f>
        <v>B10</v>
      </c>
      <c r="C20" s="173">
        <v>0</v>
      </c>
      <c r="D20" s="333"/>
      <c r="E20" s="333"/>
      <c r="F20" s="332">
        <f t="shared" si="0"/>
        <v>0.21992399998186465</v>
      </c>
    </row>
    <row r="21" spans="1:6" ht="15" x14ac:dyDescent="0.2">
      <c r="A21" s="145" t="s">
        <v>490</v>
      </c>
      <c r="B21" s="172" t="str">
        <f>IFERROR(INDEX('Annex 1 LV, HV and UMS charges'!$B$14:$B$45,MATCH($A21,'Annex 1 LV, HV and UMS charges'!$A$14:$A$310,0)),INDEX('Annex 4 LDNO charges'!$B$14:$B$203,MATCH($A21,'Annex 4 LDNO charges'!$A$14:$A$203,0)))</f>
        <v>B11</v>
      </c>
      <c r="C21" s="173">
        <v>0</v>
      </c>
      <c r="D21" s="333"/>
      <c r="E21" s="333"/>
      <c r="F21" s="332">
        <f t="shared" si="0"/>
        <v>0.21992399998186465</v>
      </c>
    </row>
    <row r="22" spans="1:6" ht="15" x14ac:dyDescent="0.2">
      <c r="A22" s="145" t="s">
        <v>491</v>
      </c>
      <c r="B22" s="172" t="str">
        <f>IFERROR(INDEX('Annex 1 LV, HV and UMS charges'!$B$14:$B$45,MATCH($A22,'Annex 1 LV, HV and UMS charges'!$A$14:$A$310,0)),INDEX('Annex 4 LDNO charges'!$B$14:$B$203,MATCH($A22,'Annex 4 LDNO charges'!$A$14:$A$203,0)))</f>
        <v>B12</v>
      </c>
      <c r="C22" s="173">
        <v>0</v>
      </c>
      <c r="D22" s="333"/>
      <c r="E22" s="333"/>
      <c r="F22" s="332">
        <f t="shared" ref="F22:F85" si="1">IF(IFERROR(FIND("RELATED MPAN",UPPER($A22)),0)+IFERROR(FIND("GENER",UPPER($A22)),0)+IFERROR(FIND("UNMETERED",UPPER($A22)),0)=0,F$5,0)</f>
        <v>0.21992399998186465</v>
      </c>
    </row>
    <row r="23" spans="1:6" ht="15" x14ac:dyDescent="0.2">
      <c r="A23" s="145" t="s">
        <v>492</v>
      </c>
      <c r="B23" s="172" t="str">
        <f>IFERROR(INDEX('Annex 1 LV, HV and UMS charges'!$B$14:$B$45,MATCH($A23,'Annex 1 LV, HV and UMS charges'!$A$14:$A$310,0)),INDEX('Annex 4 LDNO charges'!$B$14:$B$203,MATCH($A23,'Annex 4 LDNO charges'!$A$14:$A$203,0)))</f>
        <v>B17</v>
      </c>
      <c r="C23" s="173">
        <v>0</v>
      </c>
      <c r="D23" s="333"/>
      <c r="E23" s="333"/>
      <c r="F23" s="332">
        <f t="shared" si="1"/>
        <v>0.21992399998186465</v>
      </c>
    </row>
    <row r="24" spans="1:6" ht="15" x14ac:dyDescent="0.2">
      <c r="A24" s="145" t="s">
        <v>493</v>
      </c>
      <c r="B24" s="172" t="str">
        <f>IFERROR(INDEX('Annex 1 LV, HV and UMS charges'!$B$14:$B$45,MATCH($A24,'Annex 1 LV, HV and UMS charges'!$A$14:$A$310,0)),INDEX('Annex 4 LDNO charges'!$B$14:$B$203,MATCH($A24,'Annex 4 LDNO charges'!$A$14:$A$203,0)))</f>
        <v>205, 46</v>
      </c>
      <c r="C24" s="173">
        <v>0</v>
      </c>
      <c r="D24" s="333"/>
      <c r="E24" s="333"/>
      <c r="F24" s="332">
        <f t="shared" si="1"/>
        <v>0.21992399998186465</v>
      </c>
    </row>
    <row r="25" spans="1:6" ht="15" x14ac:dyDescent="0.2">
      <c r="A25" s="143" t="s">
        <v>494</v>
      </c>
      <c r="B25" s="172" t="str">
        <f>IFERROR(INDEX('Annex 1 LV, HV and UMS charges'!$B$14:$B$45,MATCH($A25,'Annex 1 LV, HV and UMS charges'!$A$14:$A$310,0)),INDEX('Annex 4 LDNO charges'!$B$14:$B$203,MATCH($A25,'Annex 4 LDNO charges'!$A$14:$A$203,0)))</f>
        <v>B14</v>
      </c>
      <c r="C25" s="173">
        <v>0</v>
      </c>
      <c r="D25" s="333"/>
      <c r="E25" s="333"/>
      <c r="F25" s="332">
        <f t="shared" si="1"/>
        <v>0.21992399998186465</v>
      </c>
    </row>
    <row r="26" spans="1:6" ht="15" x14ac:dyDescent="0.2">
      <c r="A26" s="143" t="s">
        <v>495</v>
      </c>
      <c r="B26" s="172" t="str">
        <f>IFERROR(INDEX('Annex 1 LV, HV and UMS charges'!$B$14:$B$45,MATCH($A26,'Annex 1 LV, HV and UMS charges'!$A$14:$A$310,0)),INDEX('Annex 4 LDNO charges'!$B$14:$B$203,MATCH($A26,'Annex 4 LDNO charges'!$A$14:$A$203,0)))</f>
        <v>B15</v>
      </c>
      <c r="C26" s="173">
        <v>0</v>
      </c>
      <c r="D26" s="333"/>
      <c r="E26" s="333"/>
      <c r="F26" s="332">
        <f t="shared" si="1"/>
        <v>0.21992399998186465</v>
      </c>
    </row>
    <row r="27" spans="1:6" ht="15" x14ac:dyDescent="0.2">
      <c r="A27" s="143" t="s">
        <v>496</v>
      </c>
      <c r="B27" s="172" t="str">
        <f>IFERROR(INDEX('Annex 1 LV, HV and UMS charges'!$B$14:$B$45,MATCH($A27,'Annex 1 LV, HV and UMS charges'!$A$14:$A$310,0)),INDEX('Annex 4 LDNO charges'!$B$14:$B$203,MATCH($A27,'Annex 4 LDNO charges'!$A$14:$A$203,0)))</f>
        <v>B16</v>
      </c>
      <c r="C27" s="173">
        <v>0</v>
      </c>
      <c r="D27" s="333"/>
      <c r="E27" s="333"/>
      <c r="F27" s="332">
        <f t="shared" si="1"/>
        <v>0.21992399998186465</v>
      </c>
    </row>
    <row r="28" spans="1:6" ht="15" x14ac:dyDescent="0.2">
      <c r="A28" s="143" t="s">
        <v>148</v>
      </c>
      <c r="B28" s="172">
        <f>IFERROR(INDEX('Annex 1 LV, HV and UMS charges'!$B$14:$B$45,MATCH($A28,'Annex 1 LV, HV and UMS charges'!$A$14:$A$310,0)),INDEX('Annex 4 LDNO charges'!$B$14:$B$203,MATCH($A28,'Annex 4 LDNO charges'!$A$14:$A$203,0)))</f>
        <v>202</v>
      </c>
      <c r="C28" s="173" t="s">
        <v>418</v>
      </c>
      <c r="D28" s="333"/>
      <c r="E28" s="333"/>
      <c r="F28" s="332">
        <f t="shared" si="1"/>
        <v>0</v>
      </c>
    </row>
    <row r="29" spans="1:6" ht="15" x14ac:dyDescent="0.2">
      <c r="A29" s="143" t="s">
        <v>149</v>
      </c>
      <c r="B29" s="172" t="str">
        <f>IFERROR(INDEX('Annex 1 LV, HV and UMS charges'!$B$14:$B$45,MATCH($A29,'Annex 1 LV, HV and UMS charges'!$A$14:$A$310,0)),INDEX('Annex 4 LDNO charges'!$B$14:$B$203,MATCH($A29,'Annex 4 LDNO charges'!$A$14:$A$203,0)))</f>
        <v>82, 206</v>
      </c>
      <c r="C29" s="173">
        <v>0</v>
      </c>
      <c r="D29" s="333"/>
      <c r="E29" s="333"/>
      <c r="F29" s="332">
        <f t="shared" si="1"/>
        <v>0</v>
      </c>
    </row>
    <row r="30" spans="1:6" ht="15" x14ac:dyDescent="0.2">
      <c r="A30" s="143" t="s">
        <v>150</v>
      </c>
      <c r="B30" s="172">
        <f>IFERROR(INDEX('Annex 1 LV, HV and UMS charges'!$B$14:$B$45,MATCH($A30,'Annex 1 LV, HV and UMS charges'!$A$14:$A$310,0)),INDEX('Annex 4 LDNO charges'!$B$14:$B$203,MATCH($A30,'Annex 4 LDNO charges'!$A$14:$A$203,0)))</f>
        <v>645</v>
      </c>
      <c r="C30" s="173">
        <v>0</v>
      </c>
      <c r="D30" s="333"/>
      <c r="E30" s="333"/>
      <c r="F30" s="332">
        <f t="shared" si="1"/>
        <v>0</v>
      </c>
    </row>
    <row r="31" spans="1:6" ht="15" x14ac:dyDescent="0.2">
      <c r="A31" s="143" t="s">
        <v>151</v>
      </c>
      <c r="B31" s="172" t="str">
        <f>IFERROR(INDEX('Annex 1 LV, HV and UMS charges'!$B$14:$B$45,MATCH($A31,'Annex 1 LV, HV and UMS charges'!$A$14:$A$310,0)),INDEX('Annex 4 LDNO charges'!$B$14:$B$203,MATCH($A31,'Annex 4 LDNO charges'!$A$14:$A$203,0)))</f>
        <v>83, 207</v>
      </c>
      <c r="C31" s="173">
        <v>0</v>
      </c>
      <c r="D31" s="333"/>
      <c r="E31" s="333"/>
      <c r="F31" s="332">
        <f t="shared" si="1"/>
        <v>0</v>
      </c>
    </row>
    <row r="32" spans="1:6" ht="15" x14ac:dyDescent="0.2">
      <c r="A32" s="143" t="s">
        <v>152</v>
      </c>
      <c r="B32" s="172">
        <f>IFERROR(INDEX('Annex 1 LV, HV and UMS charges'!$B$14:$B$45,MATCH($A32,'Annex 1 LV, HV and UMS charges'!$A$14:$A$310,0)),INDEX('Annex 4 LDNO charges'!$B$14:$B$203,MATCH($A32,'Annex 4 LDNO charges'!$A$14:$A$203,0)))</f>
        <v>0</v>
      </c>
      <c r="C32" s="173">
        <v>0</v>
      </c>
      <c r="D32" s="333"/>
      <c r="E32" s="333"/>
      <c r="F32" s="332">
        <f t="shared" si="1"/>
        <v>0</v>
      </c>
    </row>
    <row r="33" spans="1:6" ht="15" x14ac:dyDescent="0.2">
      <c r="A33" s="143" t="s">
        <v>153</v>
      </c>
      <c r="B33" s="172">
        <f>IFERROR(INDEX('Annex 1 LV, HV and UMS charges'!$B$14:$B$45,MATCH($A33,'Annex 1 LV, HV and UMS charges'!$A$14:$A$310,0)),INDEX('Annex 4 LDNO charges'!$B$14:$B$203,MATCH($A33,'Annex 4 LDNO charges'!$A$14:$A$203,0)))</f>
        <v>87</v>
      </c>
      <c r="C33" s="173">
        <v>0</v>
      </c>
      <c r="D33" s="333"/>
      <c r="E33" s="333"/>
      <c r="F33" s="332">
        <f t="shared" si="1"/>
        <v>0</v>
      </c>
    </row>
    <row r="34" spans="1:6" ht="15" x14ac:dyDescent="0.2">
      <c r="A34" s="143" t="s">
        <v>154</v>
      </c>
      <c r="B34" s="172">
        <f>IFERROR(INDEX('Annex 1 LV, HV and UMS charges'!$B$14:$B$45,MATCH($A34,'Annex 1 LV, HV and UMS charges'!$A$14:$A$310,0)),INDEX('Annex 4 LDNO charges'!$B$14:$B$203,MATCH($A34,'Annex 4 LDNO charges'!$A$14:$A$203,0)))</f>
        <v>0</v>
      </c>
      <c r="C34" s="173">
        <v>0</v>
      </c>
      <c r="D34" s="333"/>
      <c r="E34" s="333"/>
      <c r="F34" s="332">
        <f t="shared" si="1"/>
        <v>0</v>
      </c>
    </row>
    <row r="35" spans="1:6" ht="15" x14ac:dyDescent="0.2">
      <c r="A35" s="143" t="s">
        <v>155</v>
      </c>
      <c r="B35" s="172" t="str">
        <f>IFERROR(INDEX('Annex 1 LV, HV and UMS charges'!$B$14:$B$45,MATCH($A35,'Annex 1 LV, HV and UMS charges'!$A$14:$A$310,0)),INDEX('Annex 4 LDNO charges'!$B$14:$B$203,MATCH($A35,'Annex 4 LDNO charges'!$A$14:$A$203,0)))</f>
        <v>208, 90</v>
      </c>
      <c r="C35" s="173">
        <v>0</v>
      </c>
      <c r="D35" s="333"/>
      <c r="E35" s="333"/>
      <c r="F35" s="332">
        <f t="shared" si="1"/>
        <v>0</v>
      </c>
    </row>
    <row r="36" spans="1:6" ht="15" x14ac:dyDescent="0.2">
      <c r="A36" s="143" t="s">
        <v>156</v>
      </c>
      <c r="B36" s="172">
        <f>IFERROR(INDEX('Annex 1 LV, HV and UMS charges'!$B$14:$B$45,MATCH($A36,'Annex 1 LV, HV and UMS charges'!$A$14:$A$310,0)),INDEX('Annex 4 LDNO charges'!$B$14:$B$203,MATCH($A36,'Annex 4 LDNO charges'!$A$14:$A$203,0)))</f>
        <v>0</v>
      </c>
      <c r="C36" s="173">
        <v>0</v>
      </c>
      <c r="D36" s="333"/>
      <c r="E36" s="333"/>
      <c r="F36" s="332">
        <f t="shared" si="1"/>
        <v>0</v>
      </c>
    </row>
    <row r="37" spans="1:6" ht="15" x14ac:dyDescent="0.2">
      <c r="A37" s="143" t="s">
        <v>497</v>
      </c>
      <c r="B37" s="172">
        <f>IFERROR(INDEX('Annex 1 LV, HV and UMS charges'!$B$14:$B$45,MATCH($A37,'Annex 1 LV, HV and UMS charges'!$A$14:$A$310,0)),INDEX('Annex 4 LDNO charges'!$B$14:$B$203,MATCH($A37,'Annex 4 LDNO charges'!$A$14:$A$203,0)))</f>
        <v>0</v>
      </c>
      <c r="C37" s="173" t="s">
        <v>711</v>
      </c>
      <c r="D37" s="332">
        <f>IF(IFERROR(FIND("RELATED MPAN",UPPER($A37)),0)+IFERROR(FIND("GENER",UPPER($A37)),0)+IFERROR(FIND("UNMETERED",UPPER($A37)),0)=0,D$5,0)</f>
        <v>2.58</v>
      </c>
      <c r="E37" s="332">
        <f t="shared" ref="E37:E38" si="2">IF(IFERROR(FIND("RELATED MPAN",UPPER($A37)),0)+IFERROR(FIND("GENER",UPPER($A37)),0)+IFERROR(FIND("UNMETERED",UPPER($A37)),0)=0,E$5,0)</f>
        <v>0</v>
      </c>
      <c r="F37" s="332">
        <f t="shared" si="1"/>
        <v>0.21992399998186465</v>
      </c>
    </row>
    <row r="38" spans="1:6" ht="15" x14ac:dyDescent="0.2">
      <c r="A38" s="143" t="s">
        <v>498</v>
      </c>
      <c r="B38" s="172">
        <f>IFERROR(INDEX('Annex 1 LV, HV and UMS charges'!$B$14:$B$45,MATCH($A38,'Annex 1 LV, HV and UMS charges'!$A$14:$A$310,0)),INDEX('Annex 4 LDNO charges'!$B$14:$B$203,MATCH($A38,'Annex 4 LDNO charges'!$A$14:$A$203,0)))</f>
        <v>0</v>
      </c>
      <c r="C38" s="173" t="s">
        <v>416</v>
      </c>
      <c r="D38" s="332">
        <f>IF(IFERROR(FIND("RELATED MPAN",UPPER($A38)),0)+IFERROR(FIND("GENER",UPPER($A38)),0)+IFERROR(FIND("UNMETERED",UPPER($A38)),0)=0,D$5,0)</f>
        <v>0</v>
      </c>
      <c r="E38" s="332">
        <f t="shared" si="2"/>
        <v>0</v>
      </c>
      <c r="F38" s="332">
        <f t="shared" si="1"/>
        <v>0</v>
      </c>
    </row>
    <row r="39" spans="1:6" ht="15" x14ac:dyDescent="0.2">
      <c r="A39" s="143" t="s">
        <v>499</v>
      </c>
      <c r="B39" s="172">
        <f>IFERROR(INDEX('Annex 1 LV, HV and UMS charges'!$B$14:$B$45,MATCH($A39,'Annex 1 LV, HV and UMS charges'!$A$14:$A$310,0)),INDEX('Annex 4 LDNO charges'!$B$14:$B$203,MATCH($A39,'Annex 4 LDNO charges'!$A$14:$A$203,0)))</f>
        <v>0</v>
      </c>
      <c r="C39" s="173" t="s">
        <v>712</v>
      </c>
      <c r="D39" s="333"/>
      <c r="E39" s="333"/>
      <c r="F39" s="332">
        <f t="shared" si="1"/>
        <v>0.21992399998186465</v>
      </c>
    </row>
    <row r="40" spans="1:6" ht="15" x14ac:dyDescent="0.2">
      <c r="A40" s="143" t="s">
        <v>500</v>
      </c>
      <c r="B40" s="172">
        <f>IFERROR(INDEX('Annex 1 LV, HV and UMS charges'!$B$14:$B$45,MATCH($A40,'Annex 1 LV, HV and UMS charges'!$A$14:$A$310,0)),INDEX('Annex 4 LDNO charges'!$B$14:$B$203,MATCH($A40,'Annex 4 LDNO charges'!$A$14:$A$203,0)))</f>
        <v>0</v>
      </c>
      <c r="C40" s="173" t="s">
        <v>712</v>
      </c>
      <c r="D40" s="333"/>
      <c r="E40" s="333"/>
      <c r="F40" s="332">
        <f t="shared" si="1"/>
        <v>0.21992399998186465</v>
      </c>
    </row>
    <row r="41" spans="1:6" ht="15" x14ac:dyDescent="0.2">
      <c r="A41" s="143" t="s">
        <v>501</v>
      </c>
      <c r="B41" s="172">
        <f>IFERROR(INDEX('Annex 1 LV, HV and UMS charges'!$B$14:$B$45,MATCH($A41,'Annex 1 LV, HV and UMS charges'!$A$14:$A$310,0)),INDEX('Annex 4 LDNO charges'!$B$14:$B$203,MATCH($A41,'Annex 4 LDNO charges'!$A$14:$A$203,0)))</f>
        <v>0</v>
      </c>
      <c r="C41" s="173" t="s">
        <v>712</v>
      </c>
      <c r="D41" s="333"/>
      <c r="E41" s="333"/>
      <c r="F41" s="332">
        <f t="shared" si="1"/>
        <v>0.21992399998186465</v>
      </c>
    </row>
    <row r="42" spans="1:6" ht="15" x14ac:dyDescent="0.2">
      <c r="A42" s="143" t="s">
        <v>502</v>
      </c>
      <c r="B42" s="172">
        <f>IFERROR(INDEX('Annex 1 LV, HV and UMS charges'!$B$14:$B$45,MATCH($A42,'Annex 1 LV, HV and UMS charges'!$A$14:$A$310,0)),INDEX('Annex 4 LDNO charges'!$B$14:$B$203,MATCH($A42,'Annex 4 LDNO charges'!$A$14:$A$203,0)))</f>
        <v>0</v>
      </c>
      <c r="C42" s="173" t="s">
        <v>712</v>
      </c>
      <c r="D42" s="333"/>
      <c r="E42" s="333"/>
      <c r="F42" s="332">
        <f t="shared" si="1"/>
        <v>0.21992399998186465</v>
      </c>
    </row>
    <row r="43" spans="1:6" ht="15" x14ac:dyDescent="0.2">
      <c r="A43" s="143" t="s">
        <v>503</v>
      </c>
      <c r="B43" s="172">
        <f>IFERROR(INDEX('Annex 1 LV, HV and UMS charges'!$B$14:$B$45,MATCH($A43,'Annex 1 LV, HV and UMS charges'!$A$14:$A$310,0)),INDEX('Annex 4 LDNO charges'!$B$14:$B$203,MATCH($A43,'Annex 4 LDNO charges'!$A$14:$A$203,0)))</f>
        <v>0</v>
      </c>
      <c r="C43" s="173" t="s">
        <v>712</v>
      </c>
      <c r="D43" s="333"/>
      <c r="E43" s="333"/>
      <c r="F43" s="332">
        <f t="shared" si="1"/>
        <v>0.21992399998186465</v>
      </c>
    </row>
    <row r="44" spans="1:6" ht="15" x14ac:dyDescent="0.2">
      <c r="A44" s="143" t="s">
        <v>420</v>
      </c>
      <c r="B44" s="172">
        <f>IFERROR(INDEX('Annex 1 LV, HV and UMS charges'!$B$14:$B$45,MATCH($A44,'Annex 1 LV, HV and UMS charges'!$A$14:$A$310,0)),INDEX('Annex 4 LDNO charges'!$B$14:$B$203,MATCH($A44,'Annex 4 LDNO charges'!$A$14:$A$203,0)))</f>
        <v>0</v>
      </c>
      <c r="C44" s="173" t="s">
        <v>417</v>
      </c>
      <c r="D44" s="333"/>
      <c r="E44" s="333"/>
      <c r="F44" s="332">
        <f t="shared" si="1"/>
        <v>0</v>
      </c>
    </row>
    <row r="45" spans="1:6" ht="15" x14ac:dyDescent="0.2">
      <c r="A45" s="143" t="s">
        <v>504</v>
      </c>
      <c r="B45" s="172">
        <f>IFERROR(INDEX('Annex 1 LV, HV and UMS charges'!$B$14:$B$45,MATCH($A45,'Annex 1 LV, HV and UMS charges'!$A$14:$A$310,0)),INDEX('Annex 4 LDNO charges'!$B$14:$B$203,MATCH($A45,'Annex 4 LDNO charges'!$A$14:$A$203,0)))</f>
        <v>0</v>
      </c>
      <c r="C45" s="173">
        <v>0</v>
      </c>
      <c r="D45" s="333"/>
      <c r="E45" s="333"/>
      <c r="F45" s="332">
        <f t="shared" si="1"/>
        <v>0.21992399998186465</v>
      </c>
    </row>
    <row r="46" spans="1:6" ht="15" x14ac:dyDescent="0.2">
      <c r="A46" s="143" t="s">
        <v>505</v>
      </c>
      <c r="B46" s="172">
        <f>IFERROR(INDEX('Annex 1 LV, HV and UMS charges'!$B$14:$B$45,MATCH($A46,'Annex 1 LV, HV and UMS charges'!$A$14:$A$310,0)),INDEX('Annex 4 LDNO charges'!$B$14:$B$203,MATCH($A46,'Annex 4 LDNO charges'!$A$14:$A$203,0)))</f>
        <v>0</v>
      </c>
      <c r="C46" s="173">
        <v>0</v>
      </c>
      <c r="D46" s="333"/>
      <c r="E46" s="333"/>
      <c r="F46" s="332">
        <f t="shared" si="1"/>
        <v>0.21992399998186465</v>
      </c>
    </row>
    <row r="47" spans="1:6" ht="15" x14ac:dyDescent="0.2">
      <c r="A47" s="143" t="s">
        <v>506</v>
      </c>
      <c r="B47" s="172">
        <f>IFERROR(INDEX('Annex 1 LV, HV and UMS charges'!$B$14:$B$45,MATCH($A47,'Annex 1 LV, HV and UMS charges'!$A$14:$A$310,0)),INDEX('Annex 4 LDNO charges'!$B$14:$B$203,MATCH($A47,'Annex 4 LDNO charges'!$A$14:$A$203,0)))</f>
        <v>0</v>
      </c>
      <c r="C47" s="173">
        <v>0</v>
      </c>
      <c r="D47" s="333"/>
      <c r="E47" s="333"/>
      <c r="F47" s="332">
        <f t="shared" si="1"/>
        <v>0.21992399998186465</v>
      </c>
    </row>
    <row r="48" spans="1:6" ht="15" x14ac:dyDescent="0.2">
      <c r="A48" s="143" t="s">
        <v>507</v>
      </c>
      <c r="B48" s="172">
        <f>IFERROR(INDEX('Annex 1 LV, HV and UMS charges'!$B$14:$B$45,MATCH($A48,'Annex 1 LV, HV and UMS charges'!$A$14:$A$310,0)),INDEX('Annex 4 LDNO charges'!$B$14:$B$203,MATCH($A48,'Annex 4 LDNO charges'!$A$14:$A$203,0)))</f>
        <v>0</v>
      </c>
      <c r="C48" s="173">
        <v>0</v>
      </c>
      <c r="D48" s="333"/>
      <c r="E48" s="333"/>
      <c r="F48" s="332">
        <f t="shared" si="1"/>
        <v>0.21992399998186465</v>
      </c>
    </row>
    <row r="49" spans="1:6" ht="15" x14ac:dyDescent="0.2">
      <c r="A49" s="143" t="s">
        <v>508</v>
      </c>
      <c r="B49" s="172">
        <f>IFERROR(INDEX('Annex 1 LV, HV and UMS charges'!$B$14:$B$45,MATCH($A49,'Annex 1 LV, HV and UMS charges'!$A$14:$A$310,0)),INDEX('Annex 4 LDNO charges'!$B$14:$B$203,MATCH($A49,'Annex 4 LDNO charges'!$A$14:$A$203,0)))</f>
        <v>0</v>
      </c>
      <c r="C49" s="173">
        <v>0</v>
      </c>
      <c r="D49" s="333"/>
      <c r="E49" s="333"/>
      <c r="F49" s="332">
        <f t="shared" si="1"/>
        <v>0.21992399998186465</v>
      </c>
    </row>
    <row r="50" spans="1:6" ht="15" x14ac:dyDescent="0.2">
      <c r="A50" s="143" t="s">
        <v>421</v>
      </c>
      <c r="B50" s="172">
        <f>IFERROR(INDEX('Annex 1 LV, HV and UMS charges'!$B$14:$B$45,MATCH($A50,'Annex 1 LV, HV and UMS charges'!$A$14:$A$310,0)),INDEX('Annex 4 LDNO charges'!$B$14:$B$203,MATCH($A50,'Annex 4 LDNO charges'!$A$14:$A$203,0)))</f>
        <v>0</v>
      </c>
      <c r="C50" s="173" t="s">
        <v>418</v>
      </c>
      <c r="D50" s="333"/>
      <c r="E50" s="333"/>
      <c r="F50" s="332">
        <f t="shared" si="1"/>
        <v>0</v>
      </c>
    </row>
    <row r="51" spans="1:6" ht="15" x14ac:dyDescent="0.2">
      <c r="A51" s="143" t="s">
        <v>422</v>
      </c>
      <c r="B51" s="172">
        <f>IFERROR(INDEX('Annex 1 LV, HV and UMS charges'!$B$14:$B$45,MATCH($A51,'Annex 1 LV, HV and UMS charges'!$A$14:$A$310,0)),INDEX('Annex 4 LDNO charges'!$B$14:$B$203,MATCH($A51,'Annex 4 LDNO charges'!$A$14:$A$203,0)))</f>
        <v>0</v>
      </c>
      <c r="C51" s="173">
        <v>0</v>
      </c>
      <c r="D51" s="333"/>
      <c r="E51" s="333"/>
      <c r="F51" s="332">
        <f t="shared" si="1"/>
        <v>0</v>
      </c>
    </row>
    <row r="52" spans="1:6" ht="15" x14ac:dyDescent="0.2">
      <c r="A52" s="143" t="s">
        <v>423</v>
      </c>
      <c r="B52" s="172">
        <f>IFERROR(INDEX('Annex 1 LV, HV and UMS charges'!$B$14:$B$45,MATCH($A52,'Annex 1 LV, HV and UMS charges'!$A$14:$A$310,0)),INDEX('Annex 4 LDNO charges'!$B$14:$B$203,MATCH($A52,'Annex 4 LDNO charges'!$A$14:$A$203,0)))</f>
        <v>0</v>
      </c>
      <c r="C52" s="173">
        <v>0</v>
      </c>
      <c r="D52" s="333"/>
      <c r="E52" s="333"/>
      <c r="F52" s="332">
        <f t="shared" si="1"/>
        <v>0</v>
      </c>
    </row>
    <row r="53" spans="1:6" ht="15" x14ac:dyDescent="0.2">
      <c r="A53" s="143" t="s">
        <v>509</v>
      </c>
      <c r="B53" s="172">
        <f>IFERROR(INDEX('Annex 1 LV, HV and UMS charges'!$B$14:$B$45,MATCH($A53,'Annex 1 LV, HV and UMS charges'!$A$14:$A$310,0)),INDEX('Annex 4 LDNO charges'!$B$14:$B$203,MATCH($A53,'Annex 4 LDNO charges'!$A$14:$A$203,0)))</f>
        <v>0</v>
      </c>
      <c r="C53" s="173" t="s">
        <v>711</v>
      </c>
      <c r="D53" s="332">
        <f>IF(IFERROR(FIND("RELATED MPAN",UPPER($A53)),0)+IFERROR(FIND("GENER",UPPER($A53)),0)+IFERROR(FIND("UNMETERED",UPPER($A53)),0)=0,D$5,0)</f>
        <v>2.58</v>
      </c>
      <c r="E53" s="332">
        <f t="shared" ref="E53:E54" si="3">IF(IFERROR(FIND("RELATED MPAN",UPPER($A53)),0)+IFERROR(FIND("GENER",UPPER($A53)),0)+IFERROR(FIND("UNMETERED",UPPER($A53)),0)=0,E$5,0)</f>
        <v>0</v>
      </c>
      <c r="F53" s="332">
        <f t="shared" si="1"/>
        <v>0.21992399998186465</v>
      </c>
    </row>
    <row r="54" spans="1:6" ht="15" x14ac:dyDescent="0.2">
      <c r="A54" s="143" t="s">
        <v>510</v>
      </c>
      <c r="B54" s="172">
        <f>IFERROR(INDEX('Annex 1 LV, HV and UMS charges'!$B$14:$B$45,MATCH($A54,'Annex 1 LV, HV and UMS charges'!$A$14:$A$310,0)),INDEX('Annex 4 LDNO charges'!$B$14:$B$203,MATCH($A54,'Annex 4 LDNO charges'!$A$14:$A$203,0)))</f>
        <v>0</v>
      </c>
      <c r="C54" s="173" t="s">
        <v>416</v>
      </c>
      <c r="D54" s="332">
        <f>IF(IFERROR(FIND("RELATED MPAN",UPPER($A54)),0)+IFERROR(FIND("GENER",UPPER($A54)),0)+IFERROR(FIND("UNMETERED",UPPER($A54)),0)=0,D$5,0)</f>
        <v>0</v>
      </c>
      <c r="E54" s="332">
        <f t="shared" si="3"/>
        <v>0</v>
      </c>
      <c r="F54" s="332">
        <f t="shared" si="1"/>
        <v>0</v>
      </c>
    </row>
    <row r="55" spans="1:6" ht="15" x14ac:dyDescent="0.2">
      <c r="A55" s="143" t="s">
        <v>511</v>
      </c>
      <c r="B55" s="172">
        <f>IFERROR(INDEX('Annex 1 LV, HV and UMS charges'!$B$14:$B$45,MATCH($A55,'Annex 1 LV, HV and UMS charges'!$A$14:$A$310,0)),INDEX('Annex 4 LDNO charges'!$B$14:$B$203,MATCH($A55,'Annex 4 LDNO charges'!$A$14:$A$203,0)))</f>
        <v>0</v>
      </c>
      <c r="C55" s="173" t="s">
        <v>712</v>
      </c>
      <c r="D55" s="333"/>
      <c r="E55" s="333"/>
      <c r="F55" s="332">
        <f t="shared" si="1"/>
        <v>0.21992399998186465</v>
      </c>
    </row>
    <row r="56" spans="1:6" ht="15" x14ac:dyDescent="0.2">
      <c r="A56" s="143" t="s">
        <v>512</v>
      </c>
      <c r="B56" s="172">
        <f>IFERROR(INDEX('Annex 1 LV, HV and UMS charges'!$B$14:$B$45,MATCH($A56,'Annex 1 LV, HV and UMS charges'!$A$14:$A$310,0)),INDEX('Annex 4 LDNO charges'!$B$14:$B$203,MATCH($A56,'Annex 4 LDNO charges'!$A$14:$A$203,0)))</f>
        <v>0</v>
      </c>
      <c r="C56" s="173" t="s">
        <v>712</v>
      </c>
      <c r="D56" s="333"/>
      <c r="E56" s="333"/>
      <c r="F56" s="332">
        <f t="shared" si="1"/>
        <v>0.21992399998186465</v>
      </c>
    </row>
    <row r="57" spans="1:6" ht="15" x14ac:dyDescent="0.2">
      <c r="A57" s="143" t="s">
        <v>513</v>
      </c>
      <c r="B57" s="172">
        <f>IFERROR(INDEX('Annex 1 LV, HV and UMS charges'!$B$14:$B$45,MATCH($A57,'Annex 1 LV, HV and UMS charges'!$A$14:$A$310,0)),INDEX('Annex 4 LDNO charges'!$B$14:$B$203,MATCH($A57,'Annex 4 LDNO charges'!$A$14:$A$203,0)))</f>
        <v>0</v>
      </c>
      <c r="C57" s="173" t="s">
        <v>712</v>
      </c>
      <c r="D57" s="333"/>
      <c r="E57" s="333"/>
      <c r="F57" s="332">
        <f t="shared" si="1"/>
        <v>0.21992399998186465</v>
      </c>
    </row>
    <row r="58" spans="1:6" ht="15" x14ac:dyDescent="0.2">
      <c r="A58" s="143" t="s">
        <v>514</v>
      </c>
      <c r="B58" s="172">
        <f>IFERROR(INDEX('Annex 1 LV, HV and UMS charges'!$B$14:$B$45,MATCH($A58,'Annex 1 LV, HV and UMS charges'!$A$14:$A$310,0)),INDEX('Annex 4 LDNO charges'!$B$14:$B$203,MATCH($A58,'Annex 4 LDNO charges'!$A$14:$A$203,0)))</f>
        <v>0</v>
      </c>
      <c r="C58" s="173" t="s">
        <v>712</v>
      </c>
      <c r="D58" s="333"/>
      <c r="E58" s="333"/>
      <c r="F58" s="332">
        <f t="shared" si="1"/>
        <v>0.21992399998186465</v>
      </c>
    </row>
    <row r="59" spans="1:6" ht="15" x14ac:dyDescent="0.2">
      <c r="A59" s="143" t="s">
        <v>515</v>
      </c>
      <c r="B59" s="172">
        <f>IFERROR(INDEX('Annex 1 LV, HV and UMS charges'!$B$14:$B$45,MATCH($A59,'Annex 1 LV, HV and UMS charges'!$A$14:$A$310,0)),INDEX('Annex 4 LDNO charges'!$B$14:$B$203,MATCH($A59,'Annex 4 LDNO charges'!$A$14:$A$203,0)))</f>
        <v>0</v>
      </c>
      <c r="C59" s="173" t="s">
        <v>712</v>
      </c>
      <c r="D59" s="333"/>
      <c r="E59" s="333"/>
      <c r="F59" s="332">
        <f t="shared" si="1"/>
        <v>0.21992399998186465</v>
      </c>
    </row>
    <row r="60" spans="1:6" ht="15" x14ac:dyDescent="0.2">
      <c r="A60" s="143" t="s">
        <v>424</v>
      </c>
      <c r="B60" s="172">
        <f>IFERROR(INDEX('Annex 1 LV, HV and UMS charges'!$B$14:$B$45,MATCH($A60,'Annex 1 LV, HV and UMS charges'!$A$14:$A$310,0)),INDEX('Annex 4 LDNO charges'!$B$14:$B$203,MATCH($A60,'Annex 4 LDNO charges'!$A$14:$A$203,0)))</f>
        <v>0</v>
      </c>
      <c r="C60" s="173" t="s">
        <v>417</v>
      </c>
      <c r="D60" s="333"/>
      <c r="E60" s="333"/>
      <c r="F60" s="332">
        <f t="shared" si="1"/>
        <v>0</v>
      </c>
    </row>
    <row r="61" spans="1:6" ht="15" x14ac:dyDescent="0.2">
      <c r="A61" s="143" t="s">
        <v>516</v>
      </c>
      <c r="B61" s="172">
        <f>IFERROR(INDEX('Annex 1 LV, HV and UMS charges'!$B$14:$B$45,MATCH($A61,'Annex 1 LV, HV and UMS charges'!$A$14:$A$310,0)),INDEX('Annex 4 LDNO charges'!$B$14:$B$203,MATCH($A61,'Annex 4 LDNO charges'!$A$14:$A$203,0)))</f>
        <v>0</v>
      </c>
      <c r="C61" s="173">
        <v>0</v>
      </c>
      <c r="D61" s="333"/>
      <c r="E61" s="333"/>
      <c r="F61" s="332">
        <f t="shared" si="1"/>
        <v>0.21992399998186465</v>
      </c>
    </row>
    <row r="62" spans="1:6" ht="15" x14ac:dyDescent="0.2">
      <c r="A62" s="143" t="s">
        <v>517</v>
      </c>
      <c r="B62" s="172">
        <f>IFERROR(INDEX('Annex 1 LV, HV and UMS charges'!$B$14:$B$45,MATCH($A62,'Annex 1 LV, HV and UMS charges'!$A$14:$A$310,0)),INDEX('Annex 4 LDNO charges'!$B$14:$B$203,MATCH($A62,'Annex 4 LDNO charges'!$A$14:$A$203,0)))</f>
        <v>0</v>
      </c>
      <c r="C62" s="173">
        <v>0</v>
      </c>
      <c r="D62" s="333"/>
      <c r="E62" s="333"/>
      <c r="F62" s="332">
        <f t="shared" si="1"/>
        <v>0.21992399998186465</v>
      </c>
    </row>
    <row r="63" spans="1:6" ht="15" x14ac:dyDescent="0.2">
      <c r="A63" s="143" t="s">
        <v>518</v>
      </c>
      <c r="B63" s="172">
        <f>IFERROR(INDEX('Annex 1 LV, HV and UMS charges'!$B$14:$B$45,MATCH($A63,'Annex 1 LV, HV and UMS charges'!$A$14:$A$310,0)),INDEX('Annex 4 LDNO charges'!$B$14:$B$203,MATCH($A63,'Annex 4 LDNO charges'!$A$14:$A$203,0)))</f>
        <v>0</v>
      </c>
      <c r="C63" s="173">
        <v>0</v>
      </c>
      <c r="D63" s="333"/>
      <c r="E63" s="333"/>
      <c r="F63" s="332">
        <f t="shared" si="1"/>
        <v>0.21992399998186465</v>
      </c>
    </row>
    <row r="64" spans="1:6" ht="15" x14ac:dyDescent="0.2">
      <c r="A64" s="143" t="s">
        <v>519</v>
      </c>
      <c r="B64" s="172">
        <f>IFERROR(INDEX('Annex 1 LV, HV and UMS charges'!$B$14:$B$45,MATCH($A64,'Annex 1 LV, HV and UMS charges'!$A$14:$A$310,0)),INDEX('Annex 4 LDNO charges'!$B$14:$B$203,MATCH($A64,'Annex 4 LDNO charges'!$A$14:$A$203,0)))</f>
        <v>0</v>
      </c>
      <c r="C64" s="173">
        <v>0</v>
      </c>
      <c r="D64" s="333"/>
      <c r="E64" s="333"/>
      <c r="F64" s="332">
        <f t="shared" si="1"/>
        <v>0.21992399998186465</v>
      </c>
    </row>
    <row r="65" spans="1:6" ht="15" x14ac:dyDescent="0.2">
      <c r="A65" s="143" t="s">
        <v>520</v>
      </c>
      <c r="B65" s="172">
        <f>IFERROR(INDEX('Annex 1 LV, HV and UMS charges'!$B$14:$B$45,MATCH($A65,'Annex 1 LV, HV and UMS charges'!$A$14:$A$310,0)),INDEX('Annex 4 LDNO charges'!$B$14:$B$203,MATCH($A65,'Annex 4 LDNO charges'!$A$14:$A$203,0)))</f>
        <v>0</v>
      </c>
      <c r="C65" s="173">
        <v>0</v>
      </c>
      <c r="D65" s="333"/>
      <c r="E65" s="333"/>
      <c r="F65" s="332">
        <f t="shared" si="1"/>
        <v>0.21992399998186465</v>
      </c>
    </row>
    <row r="66" spans="1:6" ht="15" x14ac:dyDescent="0.2">
      <c r="A66" s="143" t="s">
        <v>521</v>
      </c>
      <c r="B66" s="172">
        <f>IFERROR(INDEX('Annex 1 LV, HV and UMS charges'!$B$14:$B$45,MATCH($A66,'Annex 1 LV, HV and UMS charges'!$A$14:$A$310,0)),INDEX('Annex 4 LDNO charges'!$B$14:$B$203,MATCH($A66,'Annex 4 LDNO charges'!$A$14:$A$203,0)))</f>
        <v>0</v>
      </c>
      <c r="C66" s="173">
        <v>0</v>
      </c>
      <c r="D66" s="333"/>
      <c r="E66" s="333"/>
      <c r="F66" s="332">
        <f t="shared" si="1"/>
        <v>0.21992399998186465</v>
      </c>
    </row>
    <row r="67" spans="1:6" ht="15" x14ac:dyDescent="0.2">
      <c r="A67" s="143" t="s">
        <v>522</v>
      </c>
      <c r="B67" s="172">
        <f>IFERROR(INDEX('Annex 1 LV, HV and UMS charges'!$B$14:$B$45,MATCH($A67,'Annex 1 LV, HV and UMS charges'!$A$14:$A$310,0)),INDEX('Annex 4 LDNO charges'!$B$14:$B$203,MATCH($A67,'Annex 4 LDNO charges'!$A$14:$A$203,0)))</f>
        <v>0</v>
      </c>
      <c r="C67" s="173">
        <v>0</v>
      </c>
      <c r="D67" s="333"/>
      <c r="E67" s="333"/>
      <c r="F67" s="332">
        <f t="shared" si="1"/>
        <v>0.21992399998186465</v>
      </c>
    </row>
    <row r="68" spans="1:6" ht="15" x14ac:dyDescent="0.2">
      <c r="A68" s="143" t="s">
        <v>523</v>
      </c>
      <c r="B68" s="172">
        <f>IFERROR(INDEX('Annex 1 LV, HV and UMS charges'!$B$14:$B$45,MATCH($A68,'Annex 1 LV, HV and UMS charges'!$A$14:$A$310,0)),INDEX('Annex 4 LDNO charges'!$B$14:$B$203,MATCH($A68,'Annex 4 LDNO charges'!$A$14:$A$203,0)))</f>
        <v>0</v>
      </c>
      <c r="C68" s="173">
        <v>0</v>
      </c>
      <c r="D68" s="333"/>
      <c r="E68" s="333"/>
      <c r="F68" s="332">
        <f t="shared" si="1"/>
        <v>0.21992399998186465</v>
      </c>
    </row>
    <row r="69" spans="1:6" ht="15" x14ac:dyDescent="0.2">
      <c r="A69" s="143" t="s">
        <v>524</v>
      </c>
      <c r="B69" s="172">
        <f>IFERROR(INDEX('Annex 1 LV, HV and UMS charges'!$B$14:$B$45,MATCH($A69,'Annex 1 LV, HV and UMS charges'!$A$14:$A$310,0)),INDEX('Annex 4 LDNO charges'!$B$14:$B$203,MATCH($A69,'Annex 4 LDNO charges'!$A$14:$A$203,0)))</f>
        <v>0</v>
      </c>
      <c r="C69" s="173">
        <v>0</v>
      </c>
      <c r="D69" s="333"/>
      <c r="E69" s="333"/>
      <c r="F69" s="332">
        <f t="shared" si="1"/>
        <v>0.21992399998186465</v>
      </c>
    </row>
    <row r="70" spans="1:6" ht="15" x14ac:dyDescent="0.2">
      <c r="A70" s="143" t="s">
        <v>525</v>
      </c>
      <c r="B70" s="172">
        <f>IFERROR(INDEX('Annex 1 LV, HV and UMS charges'!$B$14:$B$45,MATCH($A70,'Annex 1 LV, HV and UMS charges'!$A$14:$A$310,0)),INDEX('Annex 4 LDNO charges'!$B$14:$B$203,MATCH($A70,'Annex 4 LDNO charges'!$A$14:$A$203,0)))</f>
        <v>0</v>
      </c>
      <c r="C70" s="173">
        <v>0</v>
      </c>
      <c r="D70" s="333"/>
      <c r="E70" s="333"/>
      <c r="F70" s="332">
        <f t="shared" si="1"/>
        <v>0.21992399998186465</v>
      </c>
    </row>
    <row r="71" spans="1:6" ht="15" x14ac:dyDescent="0.2">
      <c r="A71" s="143" t="s">
        <v>526</v>
      </c>
      <c r="B71" s="172">
        <f>IFERROR(INDEX('Annex 1 LV, HV and UMS charges'!$B$14:$B$45,MATCH($A71,'Annex 1 LV, HV and UMS charges'!$A$14:$A$310,0)),INDEX('Annex 4 LDNO charges'!$B$14:$B$203,MATCH($A71,'Annex 4 LDNO charges'!$A$14:$A$203,0)))</f>
        <v>0</v>
      </c>
      <c r="C71" s="173">
        <v>0</v>
      </c>
      <c r="D71" s="333"/>
      <c r="E71" s="333"/>
      <c r="F71" s="332">
        <f t="shared" si="1"/>
        <v>0.21992399998186465</v>
      </c>
    </row>
    <row r="72" spans="1:6" ht="15" x14ac:dyDescent="0.2">
      <c r="A72" s="143" t="s">
        <v>527</v>
      </c>
      <c r="B72" s="172">
        <f>IFERROR(INDEX('Annex 1 LV, HV and UMS charges'!$B$14:$B$45,MATCH($A72,'Annex 1 LV, HV and UMS charges'!$A$14:$A$310,0)),INDEX('Annex 4 LDNO charges'!$B$14:$B$203,MATCH($A72,'Annex 4 LDNO charges'!$A$14:$A$203,0)))</f>
        <v>0</v>
      </c>
      <c r="C72" s="173">
        <v>0</v>
      </c>
      <c r="D72" s="333"/>
      <c r="E72" s="333"/>
      <c r="F72" s="332">
        <f t="shared" si="1"/>
        <v>0.21992399998186465</v>
      </c>
    </row>
    <row r="73" spans="1:6" ht="15" x14ac:dyDescent="0.2">
      <c r="A73" s="143" t="s">
        <v>528</v>
      </c>
      <c r="B73" s="172">
        <f>IFERROR(INDEX('Annex 1 LV, HV and UMS charges'!$B$14:$B$45,MATCH($A73,'Annex 1 LV, HV and UMS charges'!$A$14:$A$310,0)),INDEX('Annex 4 LDNO charges'!$B$14:$B$203,MATCH($A73,'Annex 4 LDNO charges'!$A$14:$A$203,0)))</f>
        <v>0</v>
      </c>
      <c r="C73" s="173">
        <v>0</v>
      </c>
      <c r="D73" s="333"/>
      <c r="E73" s="333"/>
      <c r="F73" s="332">
        <f t="shared" si="1"/>
        <v>0.21992399998186465</v>
      </c>
    </row>
    <row r="74" spans="1:6" ht="15" x14ac:dyDescent="0.2">
      <c r="A74" s="143" t="s">
        <v>529</v>
      </c>
      <c r="B74" s="172">
        <f>IFERROR(INDEX('Annex 1 LV, HV and UMS charges'!$B$14:$B$45,MATCH($A74,'Annex 1 LV, HV and UMS charges'!$A$14:$A$310,0)),INDEX('Annex 4 LDNO charges'!$B$14:$B$203,MATCH($A74,'Annex 4 LDNO charges'!$A$14:$A$203,0)))</f>
        <v>0</v>
      </c>
      <c r="C74" s="173">
        <v>0</v>
      </c>
      <c r="D74" s="333"/>
      <c r="E74" s="333"/>
      <c r="F74" s="332">
        <f t="shared" si="1"/>
        <v>0.21992399998186465</v>
      </c>
    </row>
    <row r="75" spans="1:6" ht="15" x14ac:dyDescent="0.2">
      <c r="A75" s="143" t="s">
        <v>530</v>
      </c>
      <c r="B75" s="172">
        <f>IFERROR(INDEX('Annex 1 LV, HV and UMS charges'!$B$14:$B$45,MATCH($A75,'Annex 1 LV, HV and UMS charges'!$A$14:$A$310,0)),INDEX('Annex 4 LDNO charges'!$B$14:$B$203,MATCH($A75,'Annex 4 LDNO charges'!$A$14:$A$203,0)))</f>
        <v>0</v>
      </c>
      <c r="C75" s="173">
        <v>0</v>
      </c>
      <c r="D75" s="333"/>
      <c r="E75" s="333"/>
      <c r="F75" s="332">
        <f t="shared" si="1"/>
        <v>0.21992399998186465</v>
      </c>
    </row>
    <row r="76" spans="1:6" ht="15" x14ac:dyDescent="0.2">
      <c r="A76" s="143" t="s">
        <v>425</v>
      </c>
      <c r="B76" s="172">
        <f>IFERROR(INDEX('Annex 1 LV, HV and UMS charges'!$B$14:$B$45,MATCH($A76,'Annex 1 LV, HV and UMS charges'!$A$14:$A$310,0)),INDEX('Annex 4 LDNO charges'!$B$14:$B$203,MATCH($A76,'Annex 4 LDNO charges'!$A$14:$A$203,0)))</f>
        <v>0</v>
      </c>
      <c r="C76" s="173" t="s">
        <v>418</v>
      </c>
      <c r="D76" s="333"/>
      <c r="E76" s="333"/>
      <c r="F76" s="332">
        <f t="shared" si="1"/>
        <v>0</v>
      </c>
    </row>
    <row r="77" spans="1:6" ht="15" x14ac:dyDescent="0.2">
      <c r="A77" s="143" t="s">
        <v>426</v>
      </c>
      <c r="B77" s="172">
        <f>IFERROR(INDEX('Annex 1 LV, HV and UMS charges'!$B$14:$B$45,MATCH($A77,'Annex 1 LV, HV and UMS charges'!$A$14:$A$310,0)),INDEX('Annex 4 LDNO charges'!$B$14:$B$203,MATCH($A77,'Annex 4 LDNO charges'!$A$14:$A$203,0)))</f>
        <v>0</v>
      </c>
      <c r="C77" s="173">
        <v>0</v>
      </c>
      <c r="D77" s="333"/>
      <c r="E77" s="333"/>
      <c r="F77" s="332">
        <f t="shared" si="1"/>
        <v>0</v>
      </c>
    </row>
    <row r="78" spans="1:6" ht="15" x14ac:dyDescent="0.2">
      <c r="A78" s="143" t="s">
        <v>427</v>
      </c>
      <c r="B78" s="172">
        <f>IFERROR(INDEX('Annex 1 LV, HV and UMS charges'!$B$14:$B$45,MATCH($A78,'Annex 1 LV, HV and UMS charges'!$A$14:$A$310,0)),INDEX('Annex 4 LDNO charges'!$B$14:$B$203,MATCH($A78,'Annex 4 LDNO charges'!$A$14:$A$203,0)))</f>
        <v>0</v>
      </c>
      <c r="C78" s="173">
        <v>0</v>
      </c>
      <c r="D78" s="333"/>
      <c r="E78" s="333"/>
      <c r="F78" s="332">
        <f t="shared" si="1"/>
        <v>0</v>
      </c>
    </row>
    <row r="79" spans="1:6" ht="15" x14ac:dyDescent="0.2">
      <c r="A79" s="143" t="s">
        <v>428</v>
      </c>
      <c r="B79" s="172">
        <f>IFERROR(INDEX('Annex 1 LV, HV and UMS charges'!$B$14:$B$45,MATCH($A79,'Annex 1 LV, HV and UMS charges'!$A$14:$A$310,0)),INDEX('Annex 4 LDNO charges'!$B$14:$B$203,MATCH($A79,'Annex 4 LDNO charges'!$A$14:$A$203,0)))</f>
        <v>0</v>
      </c>
      <c r="C79" s="173">
        <v>0</v>
      </c>
      <c r="D79" s="333"/>
      <c r="E79" s="333"/>
      <c r="F79" s="332">
        <f t="shared" si="1"/>
        <v>0</v>
      </c>
    </row>
    <row r="80" spans="1:6" ht="15" x14ac:dyDescent="0.2">
      <c r="A80" s="143" t="s">
        <v>429</v>
      </c>
      <c r="B80" s="172">
        <f>IFERROR(INDEX('Annex 1 LV, HV and UMS charges'!$B$14:$B$45,MATCH($A80,'Annex 1 LV, HV and UMS charges'!$A$14:$A$310,0)),INDEX('Annex 4 LDNO charges'!$B$14:$B$203,MATCH($A80,'Annex 4 LDNO charges'!$A$14:$A$203,0)))</f>
        <v>0</v>
      </c>
      <c r="C80" s="173">
        <v>0</v>
      </c>
      <c r="D80" s="333"/>
      <c r="E80" s="333"/>
      <c r="F80" s="332">
        <f t="shared" si="1"/>
        <v>0</v>
      </c>
    </row>
    <row r="81" spans="1:6" ht="15" x14ac:dyDescent="0.2">
      <c r="A81" s="143" t="s">
        <v>430</v>
      </c>
      <c r="B81" s="172">
        <f>IFERROR(INDEX('Annex 1 LV, HV and UMS charges'!$B$14:$B$45,MATCH($A81,'Annex 1 LV, HV and UMS charges'!$A$14:$A$310,0)),INDEX('Annex 4 LDNO charges'!$B$14:$B$203,MATCH($A81,'Annex 4 LDNO charges'!$A$14:$A$203,0)))</f>
        <v>0</v>
      </c>
      <c r="C81" s="173">
        <v>0</v>
      </c>
      <c r="D81" s="333"/>
      <c r="E81" s="333"/>
      <c r="F81" s="332">
        <f t="shared" si="1"/>
        <v>0</v>
      </c>
    </row>
    <row r="82" spans="1:6" ht="15" x14ac:dyDescent="0.2">
      <c r="A82" s="143" t="s">
        <v>619</v>
      </c>
      <c r="B82" s="172">
        <f>IFERROR(INDEX('Annex 1 LV, HV and UMS charges'!$B$14:$B$45,MATCH($A82,'Annex 1 LV, HV and UMS charges'!$A$14:$A$310,0)),INDEX('Annex 4 LDNO charges'!$B$14:$B$203,MATCH($A82,'Annex 4 LDNO charges'!$A$14:$A$203,0)))</f>
        <v>0</v>
      </c>
      <c r="C82" s="173" t="s">
        <v>711</v>
      </c>
      <c r="D82" s="332">
        <f>IF(IFERROR(FIND("RELATED MPAN",UPPER($A82)),0)+IFERROR(FIND("GENER",UPPER($A82)),0)+IFERROR(FIND("UNMETERED",UPPER($A82)),0)=0,D$5,0)</f>
        <v>2.58</v>
      </c>
      <c r="E82" s="332">
        <f t="shared" ref="E82:E83" si="4">IF(IFERROR(FIND("RELATED MPAN",UPPER($A82)),0)+IFERROR(FIND("GENER",UPPER($A82)),0)+IFERROR(FIND("UNMETERED",UPPER($A82)),0)=0,E$5,0)</f>
        <v>0</v>
      </c>
      <c r="F82" s="332">
        <f t="shared" si="1"/>
        <v>0.21992399998186465</v>
      </c>
    </row>
    <row r="83" spans="1:6" ht="15" x14ac:dyDescent="0.2">
      <c r="A83" s="143" t="s">
        <v>620</v>
      </c>
      <c r="B83" s="172">
        <f>IFERROR(INDEX('Annex 1 LV, HV and UMS charges'!$B$14:$B$45,MATCH($A83,'Annex 1 LV, HV and UMS charges'!$A$14:$A$310,0)),INDEX('Annex 4 LDNO charges'!$B$14:$B$203,MATCH($A83,'Annex 4 LDNO charges'!$A$14:$A$203,0)))</f>
        <v>0</v>
      </c>
      <c r="C83" s="173" t="s">
        <v>416</v>
      </c>
      <c r="D83" s="332">
        <f>IF(IFERROR(FIND("RELATED MPAN",UPPER($A83)),0)+IFERROR(FIND("GENER",UPPER($A83)),0)+IFERROR(FIND("UNMETERED",UPPER($A83)),0)=0,D$5,0)</f>
        <v>0</v>
      </c>
      <c r="E83" s="332">
        <f t="shared" si="4"/>
        <v>0</v>
      </c>
      <c r="F83" s="332">
        <f t="shared" si="1"/>
        <v>0</v>
      </c>
    </row>
    <row r="84" spans="1:6" ht="15" x14ac:dyDescent="0.2">
      <c r="A84" s="143" t="s">
        <v>621</v>
      </c>
      <c r="B84" s="172">
        <f>IFERROR(INDEX('Annex 1 LV, HV and UMS charges'!$B$14:$B$45,MATCH($A84,'Annex 1 LV, HV and UMS charges'!$A$14:$A$310,0)),INDEX('Annex 4 LDNO charges'!$B$14:$B$203,MATCH($A84,'Annex 4 LDNO charges'!$A$14:$A$203,0)))</f>
        <v>0</v>
      </c>
      <c r="C84" s="173" t="s">
        <v>712</v>
      </c>
      <c r="D84" s="333"/>
      <c r="E84" s="333"/>
      <c r="F84" s="332">
        <f t="shared" si="1"/>
        <v>0.21992399998186465</v>
      </c>
    </row>
    <row r="85" spans="1:6" ht="15" x14ac:dyDescent="0.2">
      <c r="A85" s="143" t="s">
        <v>622</v>
      </c>
      <c r="B85" s="172">
        <f>IFERROR(INDEX('Annex 1 LV, HV and UMS charges'!$B$14:$B$45,MATCH($A85,'Annex 1 LV, HV and UMS charges'!$A$14:$A$310,0)),INDEX('Annex 4 LDNO charges'!$B$14:$B$203,MATCH($A85,'Annex 4 LDNO charges'!$A$14:$A$203,0)))</f>
        <v>0</v>
      </c>
      <c r="C85" s="173" t="s">
        <v>712</v>
      </c>
      <c r="D85" s="333"/>
      <c r="E85" s="333"/>
      <c r="F85" s="332">
        <f t="shared" si="1"/>
        <v>0.21992399998186465</v>
      </c>
    </row>
    <row r="86" spans="1:6" ht="15" x14ac:dyDescent="0.2">
      <c r="A86" s="143" t="s">
        <v>623</v>
      </c>
      <c r="B86" s="172">
        <f>IFERROR(INDEX('Annex 1 LV, HV and UMS charges'!$B$14:$B$45,MATCH($A86,'Annex 1 LV, HV and UMS charges'!$A$14:$A$310,0)),INDEX('Annex 4 LDNO charges'!$B$14:$B$203,MATCH($A86,'Annex 4 LDNO charges'!$A$14:$A$203,0)))</f>
        <v>0</v>
      </c>
      <c r="C86" s="173" t="s">
        <v>712</v>
      </c>
      <c r="D86" s="333"/>
      <c r="E86" s="333"/>
      <c r="F86" s="332">
        <f t="shared" ref="F86:F149" si="5">IF(IFERROR(FIND("RELATED MPAN",UPPER($A86)),0)+IFERROR(FIND("GENER",UPPER($A86)),0)+IFERROR(FIND("UNMETERED",UPPER($A86)),0)=0,F$5,0)</f>
        <v>0.21992399998186465</v>
      </c>
    </row>
    <row r="87" spans="1:6" ht="15" x14ac:dyDescent="0.2">
      <c r="A87" s="143" t="s">
        <v>624</v>
      </c>
      <c r="B87" s="172">
        <f>IFERROR(INDEX('Annex 1 LV, HV and UMS charges'!$B$14:$B$45,MATCH($A87,'Annex 1 LV, HV and UMS charges'!$A$14:$A$310,0)),INDEX('Annex 4 LDNO charges'!$B$14:$B$203,MATCH($A87,'Annex 4 LDNO charges'!$A$14:$A$203,0)))</f>
        <v>0</v>
      </c>
      <c r="C87" s="173" t="s">
        <v>712</v>
      </c>
      <c r="D87" s="333"/>
      <c r="E87" s="333"/>
      <c r="F87" s="332">
        <f t="shared" si="5"/>
        <v>0.21992399998186465</v>
      </c>
    </row>
    <row r="88" spans="1:6" ht="15" x14ac:dyDescent="0.2">
      <c r="A88" s="143" t="s">
        <v>625</v>
      </c>
      <c r="B88" s="172">
        <f>IFERROR(INDEX('Annex 1 LV, HV and UMS charges'!$B$14:$B$45,MATCH($A88,'Annex 1 LV, HV and UMS charges'!$A$14:$A$310,0)),INDEX('Annex 4 LDNO charges'!$B$14:$B$203,MATCH($A88,'Annex 4 LDNO charges'!$A$14:$A$203,0)))</f>
        <v>0</v>
      </c>
      <c r="C88" s="173" t="s">
        <v>712</v>
      </c>
      <c r="D88" s="333"/>
      <c r="E88" s="333"/>
      <c r="F88" s="332">
        <f t="shared" si="5"/>
        <v>0.21992399998186465</v>
      </c>
    </row>
    <row r="89" spans="1:6" ht="15" x14ac:dyDescent="0.2">
      <c r="A89" s="143" t="s">
        <v>431</v>
      </c>
      <c r="B89" s="172">
        <f>IFERROR(INDEX('Annex 1 LV, HV and UMS charges'!$B$14:$B$45,MATCH($A89,'Annex 1 LV, HV and UMS charges'!$A$14:$A$310,0)),INDEX('Annex 4 LDNO charges'!$B$14:$B$203,MATCH($A89,'Annex 4 LDNO charges'!$A$14:$A$203,0)))</f>
        <v>0</v>
      </c>
      <c r="C89" s="173" t="s">
        <v>417</v>
      </c>
      <c r="D89" s="333"/>
      <c r="E89" s="333"/>
      <c r="F89" s="332">
        <f t="shared" si="5"/>
        <v>0</v>
      </c>
    </row>
    <row r="90" spans="1:6" ht="15" x14ac:dyDescent="0.2">
      <c r="A90" s="143" t="s">
        <v>626</v>
      </c>
      <c r="B90" s="172">
        <f>IFERROR(INDEX('Annex 1 LV, HV and UMS charges'!$B$14:$B$45,MATCH($A90,'Annex 1 LV, HV and UMS charges'!$A$14:$A$310,0)),INDEX('Annex 4 LDNO charges'!$B$14:$B$203,MATCH($A90,'Annex 4 LDNO charges'!$A$14:$A$203,0)))</f>
        <v>0</v>
      </c>
      <c r="C90" s="173">
        <v>0</v>
      </c>
      <c r="D90" s="333"/>
      <c r="E90" s="333"/>
      <c r="F90" s="332">
        <f t="shared" si="5"/>
        <v>0.21992399998186465</v>
      </c>
    </row>
    <row r="91" spans="1:6" ht="15" x14ac:dyDescent="0.2">
      <c r="A91" s="143" t="s">
        <v>627</v>
      </c>
      <c r="B91" s="172">
        <f>IFERROR(INDEX('Annex 1 LV, HV and UMS charges'!$B$14:$B$45,MATCH($A91,'Annex 1 LV, HV and UMS charges'!$A$14:$A$310,0)),INDEX('Annex 4 LDNO charges'!$B$14:$B$203,MATCH($A91,'Annex 4 LDNO charges'!$A$14:$A$203,0)))</f>
        <v>0</v>
      </c>
      <c r="C91" s="173">
        <v>0</v>
      </c>
      <c r="D91" s="333"/>
      <c r="E91" s="333"/>
      <c r="F91" s="332">
        <f t="shared" si="5"/>
        <v>0.21992399998186465</v>
      </c>
    </row>
    <row r="92" spans="1:6" ht="15" x14ac:dyDescent="0.2">
      <c r="A92" s="143" t="s">
        <v>628</v>
      </c>
      <c r="B92" s="172">
        <f>IFERROR(INDEX('Annex 1 LV, HV and UMS charges'!$B$14:$B$45,MATCH($A92,'Annex 1 LV, HV and UMS charges'!$A$14:$A$310,0)),INDEX('Annex 4 LDNO charges'!$B$14:$B$203,MATCH($A92,'Annex 4 LDNO charges'!$A$14:$A$203,0)))</f>
        <v>0</v>
      </c>
      <c r="C92" s="173">
        <v>0</v>
      </c>
      <c r="D92" s="333"/>
      <c r="E92" s="333"/>
      <c r="F92" s="332">
        <f t="shared" si="5"/>
        <v>0.21992399998186465</v>
      </c>
    </row>
    <row r="93" spans="1:6" ht="15" x14ac:dyDescent="0.2">
      <c r="A93" s="143" t="s">
        <v>629</v>
      </c>
      <c r="B93" s="172">
        <f>IFERROR(INDEX('Annex 1 LV, HV and UMS charges'!$B$14:$B$45,MATCH($A93,'Annex 1 LV, HV and UMS charges'!$A$14:$A$310,0)),INDEX('Annex 4 LDNO charges'!$B$14:$B$203,MATCH($A93,'Annex 4 LDNO charges'!$A$14:$A$203,0)))</f>
        <v>0</v>
      </c>
      <c r="C93" s="173">
        <v>0</v>
      </c>
      <c r="D93" s="333"/>
      <c r="E93" s="333"/>
      <c r="F93" s="332">
        <f t="shared" si="5"/>
        <v>0.21992399998186465</v>
      </c>
    </row>
    <row r="94" spans="1:6" ht="15" x14ac:dyDescent="0.2">
      <c r="A94" s="143" t="s">
        <v>630</v>
      </c>
      <c r="B94" s="172">
        <f>IFERROR(INDEX('Annex 1 LV, HV and UMS charges'!$B$14:$B$45,MATCH($A94,'Annex 1 LV, HV and UMS charges'!$A$14:$A$310,0)),INDEX('Annex 4 LDNO charges'!$B$14:$B$203,MATCH($A94,'Annex 4 LDNO charges'!$A$14:$A$203,0)))</f>
        <v>0</v>
      </c>
      <c r="C94" s="173">
        <v>0</v>
      </c>
      <c r="D94" s="333"/>
      <c r="E94" s="333"/>
      <c r="F94" s="332">
        <f t="shared" si="5"/>
        <v>0.21992399998186465</v>
      </c>
    </row>
    <row r="95" spans="1:6" ht="15" x14ac:dyDescent="0.2">
      <c r="A95" s="143" t="s">
        <v>631</v>
      </c>
      <c r="B95" s="172">
        <f>IFERROR(INDEX('Annex 1 LV, HV and UMS charges'!$B$14:$B$45,MATCH($A95,'Annex 1 LV, HV and UMS charges'!$A$14:$A$310,0)),INDEX('Annex 4 LDNO charges'!$B$14:$B$203,MATCH($A95,'Annex 4 LDNO charges'!$A$14:$A$203,0)))</f>
        <v>0</v>
      </c>
      <c r="C95" s="173">
        <v>0</v>
      </c>
      <c r="D95" s="333"/>
      <c r="E95" s="333"/>
      <c r="F95" s="332">
        <f t="shared" si="5"/>
        <v>0.21992399998186465</v>
      </c>
    </row>
    <row r="96" spans="1:6" ht="15" x14ac:dyDescent="0.2">
      <c r="A96" s="143" t="s">
        <v>632</v>
      </c>
      <c r="B96" s="172">
        <f>IFERROR(INDEX('Annex 1 LV, HV and UMS charges'!$B$14:$B$45,MATCH($A96,'Annex 1 LV, HV and UMS charges'!$A$14:$A$310,0)),INDEX('Annex 4 LDNO charges'!$B$14:$B$203,MATCH($A96,'Annex 4 LDNO charges'!$A$14:$A$203,0)))</f>
        <v>0</v>
      </c>
      <c r="C96" s="173">
        <v>0</v>
      </c>
      <c r="D96" s="333"/>
      <c r="E96" s="333"/>
      <c r="F96" s="332">
        <f t="shared" si="5"/>
        <v>0.21992399998186465</v>
      </c>
    </row>
    <row r="97" spans="1:6" ht="15" x14ac:dyDescent="0.2">
      <c r="A97" s="143" t="s">
        <v>633</v>
      </c>
      <c r="B97" s="172">
        <f>IFERROR(INDEX('Annex 1 LV, HV and UMS charges'!$B$14:$B$45,MATCH($A97,'Annex 1 LV, HV and UMS charges'!$A$14:$A$310,0)),INDEX('Annex 4 LDNO charges'!$B$14:$B$203,MATCH($A97,'Annex 4 LDNO charges'!$A$14:$A$203,0)))</f>
        <v>0</v>
      </c>
      <c r="C97" s="173">
        <v>0</v>
      </c>
      <c r="D97" s="333"/>
      <c r="E97" s="333"/>
      <c r="F97" s="332">
        <f t="shared" si="5"/>
        <v>0.21992399998186465</v>
      </c>
    </row>
    <row r="98" spans="1:6" ht="15" x14ac:dyDescent="0.2">
      <c r="A98" s="143" t="s">
        <v>634</v>
      </c>
      <c r="B98" s="172">
        <f>IFERROR(INDEX('Annex 1 LV, HV and UMS charges'!$B$14:$B$45,MATCH($A98,'Annex 1 LV, HV and UMS charges'!$A$14:$A$310,0)),INDEX('Annex 4 LDNO charges'!$B$14:$B$203,MATCH($A98,'Annex 4 LDNO charges'!$A$14:$A$203,0)))</f>
        <v>0</v>
      </c>
      <c r="C98" s="173">
        <v>0</v>
      </c>
      <c r="D98" s="333"/>
      <c r="E98" s="333"/>
      <c r="F98" s="332">
        <f t="shared" si="5"/>
        <v>0.21992399998186465</v>
      </c>
    </row>
    <row r="99" spans="1:6" ht="15" x14ac:dyDescent="0.2">
      <c r="A99" s="143" t="s">
        <v>635</v>
      </c>
      <c r="B99" s="172">
        <f>IFERROR(INDEX('Annex 1 LV, HV and UMS charges'!$B$14:$B$45,MATCH($A99,'Annex 1 LV, HV and UMS charges'!$A$14:$A$310,0)),INDEX('Annex 4 LDNO charges'!$B$14:$B$203,MATCH($A99,'Annex 4 LDNO charges'!$A$14:$A$203,0)))</f>
        <v>0</v>
      </c>
      <c r="C99" s="173">
        <v>0</v>
      </c>
      <c r="D99" s="333"/>
      <c r="E99" s="333"/>
      <c r="F99" s="332">
        <f t="shared" si="5"/>
        <v>0.21992399998186465</v>
      </c>
    </row>
    <row r="100" spans="1:6" ht="15" x14ac:dyDescent="0.2">
      <c r="A100" s="143" t="s">
        <v>636</v>
      </c>
      <c r="B100" s="172">
        <f>IFERROR(INDEX('Annex 1 LV, HV and UMS charges'!$B$14:$B$45,MATCH($A100,'Annex 1 LV, HV and UMS charges'!$A$14:$A$310,0)),INDEX('Annex 4 LDNO charges'!$B$14:$B$203,MATCH($A100,'Annex 4 LDNO charges'!$A$14:$A$203,0)))</f>
        <v>0</v>
      </c>
      <c r="C100" s="173">
        <v>0</v>
      </c>
      <c r="D100" s="333"/>
      <c r="E100" s="333"/>
      <c r="F100" s="332">
        <f t="shared" si="5"/>
        <v>0.21992399998186465</v>
      </c>
    </row>
    <row r="101" spans="1:6" ht="15" x14ac:dyDescent="0.2">
      <c r="A101" s="143" t="s">
        <v>637</v>
      </c>
      <c r="B101" s="172">
        <f>IFERROR(INDEX('Annex 1 LV, HV and UMS charges'!$B$14:$B$45,MATCH($A101,'Annex 1 LV, HV and UMS charges'!$A$14:$A$310,0)),INDEX('Annex 4 LDNO charges'!$B$14:$B$203,MATCH($A101,'Annex 4 LDNO charges'!$A$14:$A$203,0)))</f>
        <v>0</v>
      </c>
      <c r="C101" s="173">
        <v>0</v>
      </c>
      <c r="D101" s="333"/>
      <c r="E101" s="333"/>
      <c r="F101" s="332">
        <f t="shared" si="5"/>
        <v>0.21992399998186465</v>
      </c>
    </row>
    <row r="102" spans="1:6" ht="15" x14ac:dyDescent="0.2">
      <c r="A102" s="143" t="s">
        <v>638</v>
      </c>
      <c r="B102" s="172">
        <f>IFERROR(INDEX('Annex 1 LV, HV and UMS charges'!$B$14:$B$45,MATCH($A102,'Annex 1 LV, HV and UMS charges'!$A$14:$A$310,0)),INDEX('Annex 4 LDNO charges'!$B$14:$B$203,MATCH($A102,'Annex 4 LDNO charges'!$A$14:$A$203,0)))</f>
        <v>0</v>
      </c>
      <c r="C102" s="173">
        <v>0</v>
      </c>
      <c r="D102" s="333"/>
      <c r="E102" s="333"/>
      <c r="F102" s="332">
        <f t="shared" si="5"/>
        <v>0.21992399998186465</v>
      </c>
    </row>
    <row r="103" spans="1:6" ht="15" x14ac:dyDescent="0.2">
      <c r="A103" s="143" t="s">
        <v>639</v>
      </c>
      <c r="B103" s="172">
        <f>IFERROR(INDEX('Annex 1 LV, HV and UMS charges'!$B$14:$B$45,MATCH($A103,'Annex 1 LV, HV and UMS charges'!$A$14:$A$310,0)),INDEX('Annex 4 LDNO charges'!$B$14:$B$203,MATCH($A103,'Annex 4 LDNO charges'!$A$14:$A$203,0)))</f>
        <v>0</v>
      </c>
      <c r="C103" s="173">
        <v>0</v>
      </c>
      <c r="D103" s="333"/>
      <c r="E103" s="333"/>
      <c r="F103" s="332">
        <f t="shared" si="5"/>
        <v>0.21992399998186465</v>
      </c>
    </row>
    <row r="104" spans="1:6" ht="15" x14ac:dyDescent="0.2">
      <c r="A104" s="143" t="s">
        <v>640</v>
      </c>
      <c r="B104" s="172">
        <f>IFERROR(INDEX('Annex 1 LV, HV and UMS charges'!$B$14:$B$45,MATCH($A104,'Annex 1 LV, HV and UMS charges'!$A$14:$A$310,0)),INDEX('Annex 4 LDNO charges'!$B$14:$B$203,MATCH($A104,'Annex 4 LDNO charges'!$A$14:$A$203,0)))</f>
        <v>0</v>
      </c>
      <c r="C104" s="173">
        <v>0</v>
      </c>
      <c r="D104" s="333"/>
      <c r="E104" s="333"/>
      <c r="F104" s="332">
        <f t="shared" si="5"/>
        <v>0.21992399998186465</v>
      </c>
    </row>
    <row r="105" spans="1:6" ht="15" x14ac:dyDescent="0.2">
      <c r="A105" s="143" t="s">
        <v>432</v>
      </c>
      <c r="B105" s="172">
        <f>IFERROR(INDEX('Annex 1 LV, HV and UMS charges'!$B$14:$B$45,MATCH($A105,'Annex 1 LV, HV and UMS charges'!$A$14:$A$310,0)),INDEX('Annex 4 LDNO charges'!$B$14:$B$203,MATCH($A105,'Annex 4 LDNO charges'!$A$14:$A$203,0)))</f>
        <v>0</v>
      </c>
      <c r="C105" s="173" t="s">
        <v>418</v>
      </c>
      <c r="D105" s="333"/>
      <c r="E105" s="333"/>
      <c r="F105" s="332">
        <f t="shared" si="5"/>
        <v>0</v>
      </c>
    </row>
    <row r="106" spans="1:6" ht="15" x14ac:dyDescent="0.2">
      <c r="A106" s="143" t="s">
        <v>433</v>
      </c>
      <c r="B106" s="172">
        <f>IFERROR(INDEX('Annex 1 LV, HV and UMS charges'!$B$14:$B$45,MATCH($A106,'Annex 1 LV, HV and UMS charges'!$A$14:$A$310,0)),INDEX('Annex 4 LDNO charges'!$B$14:$B$203,MATCH($A106,'Annex 4 LDNO charges'!$A$14:$A$203,0)))</f>
        <v>0</v>
      </c>
      <c r="C106" s="173">
        <v>0</v>
      </c>
      <c r="D106" s="333"/>
      <c r="E106" s="333"/>
      <c r="F106" s="332">
        <f t="shared" si="5"/>
        <v>0</v>
      </c>
    </row>
    <row r="107" spans="1:6" ht="15" x14ac:dyDescent="0.2">
      <c r="A107" s="143" t="s">
        <v>434</v>
      </c>
      <c r="B107" s="172">
        <f>IFERROR(INDEX('Annex 1 LV, HV and UMS charges'!$B$14:$B$45,MATCH($A107,'Annex 1 LV, HV and UMS charges'!$A$14:$A$310,0)),INDEX('Annex 4 LDNO charges'!$B$14:$B$203,MATCH($A107,'Annex 4 LDNO charges'!$A$14:$A$203,0)))</f>
        <v>0</v>
      </c>
      <c r="C107" s="173">
        <v>0</v>
      </c>
      <c r="D107" s="333"/>
      <c r="E107" s="333"/>
      <c r="F107" s="332">
        <f t="shared" si="5"/>
        <v>0</v>
      </c>
    </row>
    <row r="108" spans="1:6" ht="15" x14ac:dyDescent="0.2">
      <c r="A108" s="143" t="s">
        <v>435</v>
      </c>
      <c r="B108" s="172">
        <f>IFERROR(INDEX('Annex 1 LV, HV and UMS charges'!$B$14:$B$45,MATCH($A108,'Annex 1 LV, HV and UMS charges'!$A$14:$A$310,0)),INDEX('Annex 4 LDNO charges'!$B$14:$B$203,MATCH($A108,'Annex 4 LDNO charges'!$A$14:$A$203,0)))</f>
        <v>0</v>
      </c>
      <c r="C108" s="173">
        <v>0</v>
      </c>
      <c r="D108" s="333"/>
      <c r="E108" s="333"/>
      <c r="F108" s="332">
        <f t="shared" si="5"/>
        <v>0</v>
      </c>
    </row>
    <row r="109" spans="1:6" ht="15" x14ac:dyDescent="0.2">
      <c r="A109" s="143" t="s">
        <v>436</v>
      </c>
      <c r="B109" s="172">
        <f>IFERROR(INDEX('Annex 1 LV, HV and UMS charges'!$B$14:$B$45,MATCH($A109,'Annex 1 LV, HV and UMS charges'!$A$14:$A$310,0)),INDEX('Annex 4 LDNO charges'!$B$14:$B$203,MATCH($A109,'Annex 4 LDNO charges'!$A$14:$A$203,0)))</f>
        <v>0</v>
      </c>
      <c r="C109" s="173">
        <v>0</v>
      </c>
      <c r="D109" s="333"/>
      <c r="E109" s="333"/>
      <c r="F109" s="332">
        <f t="shared" si="5"/>
        <v>0</v>
      </c>
    </row>
    <row r="110" spans="1:6" ht="15" x14ac:dyDescent="0.2">
      <c r="A110" s="143" t="s">
        <v>437</v>
      </c>
      <c r="B110" s="172">
        <f>IFERROR(INDEX('Annex 1 LV, HV and UMS charges'!$B$14:$B$45,MATCH($A110,'Annex 1 LV, HV and UMS charges'!$A$14:$A$310,0)),INDEX('Annex 4 LDNO charges'!$B$14:$B$203,MATCH($A110,'Annex 4 LDNO charges'!$A$14:$A$203,0)))</f>
        <v>0</v>
      </c>
      <c r="C110" s="173">
        <v>0</v>
      </c>
      <c r="D110" s="333"/>
      <c r="E110" s="333"/>
      <c r="F110" s="332">
        <f t="shared" si="5"/>
        <v>0</v>
      </c>
    </row>
    <row r="111" spans="1:6" ht="15" x14ac:dyDescent="0.2">
      <c r="A111" s="143" t="s">
        <v>597</v>
      </c>
      <c r="B111" s="172">
        <f>IFERROR(INDEX('Annex 1 LV, HV and UMS charges'!$B$14:$B$45,MATCH($A111,'Annex 1 LV, HV and UMS charges'!$A$14:$A$310,0)),INDEX('Annex 4 LDNO charges'!$B$14:$B$203,MATCH($A111,'Annex 4 LDNO charges'!$A$14:$A$203,0)))</f>
        <v>0</v>
      </c>
      <c r="C111" s="173" t="s">
        <v>711</v>
      </c>
      <c r="D111" s="332">
        <f>IF(IFERROR(FIND("RELATED MPAN",UPPER($A111)),0)+IFERROR(FIND("GENER",UPPER($A111)),0)+IFERROR(FIND("UNMETERED",UPPER($A111)),0)=0,D$5,0)</f>
        <v>2.58</v>
      </c>
      <c r="E111" s="332">
        <f t="shared" ref="E111:E112" si="6">IF(IFERROR(FIND("RELATED MPAN",UPPER($A111)),0)+IFERROR(FIND("GENER",UPPER($A111)),0)+IFERROR(FIND("UNMETERED",UPPER($A111)),0)=0,E$5,0)</f>
        <v>0</v>
      </c>
      <c r="F111" s="332">
        <f t="shared" si="5"/>
        <v>0.21992399998186465</v>
      </c>
    </row>
    <row r="112" spans="1:6" ht="15" x14ac:dyDescent="0.2">
      <c r="A112" s="143" t="s">
        <v>598</v>
      </c>
      <c r="B112" s="172">
        <f>IFERROR(INDEX('Annex 1 LV, HV and UMS charges'!$B$14:$B$45,MATCH($A112,'Annex 1 LV, HV and UMS charges'!$A$14:$A$310,0)),INDEX('Annex 4 LDNO charges'!$B$14:$B$203,MATCH($A112,'Annex 4 LDNO charges'!$A$14:$A$203,0)))</f>
        <v>0</v>
      </c>
      <c r="C112" s="173" t="s">
        <v>416</v>
      </c>
      <c r="D112" s="332">
        <f>IF(IFERROR(FIND("RELATED MPAN",UPPER($A112)),0)+IFERROR(FIND("GENER",UPPER($A112)),0)+IFERROR(FIND("UNMETERED",UPPER($A112)),0)=0,D$5,0)</f>
        <v>0</v>
      </c>
      <c r="E112" s="332">
        <f t="shared" si="6"/>
        <v>0</v>
      </c>
      <c r="F112" s="332">
        <f t="shared" si="5"/>
        <v>0</v>
      </c>
    </row>
    <row r="113" spans="1:6" ht="15" x14ac:dyDescent="0.2">
      <c r="A113" s="143" t="s">
        <v>599</v>
      </c>
      <c r="B113" s="172">
        <f>IFERROR(INDEX('Annex 1 LV, HV and UMS charges'!$B$14:$B$45,MATCH($A113,'Annex 1 LV, HV and UMS charges'!$A$14:$A$310,0)),INDEX('Annex 4 LDNO charges'!$B$14:$B$203,MATCH($A113,'Annex 4 LDNO charges'!$A$14:$A$203,0)))</f>
        <v>0</v>
      </c>
      <c r="C113" s="173" t="s">
        <v>712</v>
      </c>
      <c r="D113" s="333"/>
      <c r="E113" s="333"/>
      <c r="F113" s="332">
        <f t="shared" si="5"/>
        <v>0.21992399998186465</v>
      </c>
    </row>
    <row r="114" spans="1:6" ht="15" x14ac:dyDescent="0.2">
      <c r="A114" s="143" t="s">
        <v>600</v>
      </c>
      <c r="B114" s="172">
        <f>IFERROR(INDEX('Annex 1 LV, HV and UMS charges'!$B$14:$B$45,MATCH($A114,'Annex 1 LV, HV and UMS charges'!$A$14:$A$310,0)),INDEX('Annex 4 LDNO charges'!$B$14:$B$203,MATCH($A114,'Annex 4 LDNO charges'!$A$14:$A$203,0)))</f>
        <v>0</v>
      </c>
      <c r="C114" s="173" t="s">
        <v>712</v>
      </c>
      <c r="D114" s="333"/>
      <c r="E114" s="333"/>
      <c r="F114" s="332">
        <f t="shared" si="5"/>
        <v>0.21992399998186465</v>
      </c>
    </row>
    <row r="115" spans="1:6" ht="15" x14ac:dyDescent="0.2">
      <c r="A115" s="143" t="s">
        <v>601</v>
      </c>
      <c r="B115" s="172">
        <f>IFERROR(INDEX('Annex 1 LV, HV and UMS charges'!$B$14:$B$45,MATCH($A115,'Annex 1 LV, HV and UMS charges'!$A$14:$A$310,0)),INDEX('Annex 4 LDNO charges'!$B$14:$B$203,MATCH($A115,'Annex 4 LDNO charges'!$A$14:$A$203,0)))</f>
        <v>0</v>
      </c>
      <c r="C115" s="173" t="s">
        <v>712</v>
      </c>
      <c r="D115" s="333"/>
      <c r="E115" s="333"/>
      <c r="F115" s="332">
        <f t="shared" si="5"/>
        <v>0.21992399998186465</v>
      </c>
    </row>
    <row r="116" spans="1:6" ht="15" x14ac:dyDescent="0.2">
      <c r="A116" s="143" t="s">
        <v>602</v>
      </c>
      <c r="B116" s="172">
        <f>IFERROR(INDEX('Annex 1 LV, HV and UMS charges'!$B$14:$B$45,MATCH($A116,'Annex 1 LV, HV and UMS charges'!$A$14:$A$310,0)),INDEX('Annex 4 LDNO charges'!$B$14:$B$203,MATCH($A116,'Annex 4 LDNO charges'!$A$14:$A$203,0)))</f>
        <v>0</v>
      </c>
      <c r="C116" s="173" t="s">
        <v>712</v>
      </c>
      <c r="D116" s="333"/>
      <c r="E116" s="333"/>
      <c r="F116" s="332">
        <f t="shared" si="5"/>
        <v>0.21992399998186465</v>
      </c>
    </row>
    <row r="117" spans="1:6" ht="15" x14ac:dyDescent="0.2">
      <c r="A117" s="143" t="s">
        <v>603</v>
      </c>
      <c r="B117" s="172">
        <f>IFERROR(INDEX('Annex 1 LV, HV and UMS charges'!$B$14:$B$45,MATCH($A117,'Annex 1 LV, HV and UMS charges'!$A$14:$A$310,0)),INDEX('Annex 4 LDNO charges'!$B$14:$B$203,MATCH($A117,'Annex 4 LDNO charges'!$A$14:$A$203,0)))</f>
        <v>0</v>
      </c>
      <c r="C117" s="173" t="s">
        <v>712</v>
      </c>
      <c r="D117" s="333"/>
      <c r="E117" s="333"/>
      <c r="F117" s="332">
        <f t="shared" si="5"/>
        <v>0.21992399998186465</v>
      </c>
    </row>
    <row r="118" spans="1:6" ht="15" x14ac:dyDescent="0.2">
      <c r="A118" s="143" t="s">
        <v>438</v>
      </c>
      <c r="B118" s="172">
        <f>IFERROR(INDEX('Annex 1 LV, HV and UMS charges'!$B$14:$B$45,MATCH($A118,'Annex 1 LV, HV and UMS charges'!$A$14:$A$310,0)),INDEX('Annex 4 LDNO charges'!$B$14:$B$203,MATCH($A118,'Annex 4 LDNO charges'!$A$14:$A$203,0)))</f>
        <v>0</v>
      </c>
      <c r="C118" s="173" t="s">
        <v>417</v>
      </c>
      <c r="D118" s="333"/>
      <c r="E118" s="333"/>
      <c r="F118" s="332">
        <f t="shared" si="5"/>
        <v>0</v>
      </c>
    </row>
    <row r="119" spans="1:6" ht="15" x14ac:dyDescent="0.2">
      <c r="A119" s="143" t="s">
        <v>604</v>
      </c>
      <c r="B119" s="172">
        <f>IFERROR(INDEX('Annex 1 LV, HV and UMS charges'!$B$14:$B$45,MATCH($A119,'Annex 1 LV, HV and UMS charges'!$A$14:$A$310,0)),INDEX('Annex 4 LDNO charges'!$B$14:$B$203,MATCH($A119,'Annex 4 LDNO charges'!$A$14:$A$203,0)))</f>
        <v>0</v>
      </c>
      <c r="C119" s="173">
        <v>0</v>
      </c>
      <c r="D119" s="333"/>
      <c r="E119" s="333"/>
      <c r="F119" s="332">
        <f t="shared" si="5"/>
        <v>0.21992399998186465</v>
      </c>
    </row>
    <row r="120" spans="1:6" ht="15" x14ac:dyDescent="0.2">
      <c r="A120" s="143" t="s">
        <v>605</v>
      </c>
      <c r="B120" s="172">
        <f>IFERROR(INDEX('Annex 1 LV, HV and UMS charges'!$B$14:$B$45,MATCH($A120,'Annex 1 LV, HV and UMS charges'!$A$14:$A$310,0)),INDEX('Annex 4 LDNO charges'!$B$14:$B$203,MATCH($A120,'Annex 4 LDNO charges'!$A$14:$A$203,0)))</f>
        <v>0</v>
      </c>
      <c r="C120" s="173">
        <v>0</v>
      </c>
      <c r="D120" s="333"/>
      <c r="E120" s="333"/>
      <c r="F120" s="332">
        <f t="shared" si="5"/>
        <v>0.21992399998186465</v>
      </c>
    </row>
    <row r="121" spans="1:6" ht="15" x14ac:dyDescent="0.2">
      <c r="A121" s="143" t="s">
        <v>606</v>
      </c>
      <c r="B121" s="172">
        <f>IFERROR(INDEX('Annex 1 LV, HV and UMS charges'!$B$14:$B$45,MATCH($A121,'Annex 1 LV, HV and UMS charges'!$A$14:$A$310,0)),INDEX('Annex 4 LDNO charges'!$B$14:$B$203,MATCH($A121,'Annex 4 LDNO charges'!$A$14:$A$203,0)))</f>
        <v>0</v>
      </c>
      <c r="C121" s="173">
        <v>0</v>
      </c>
      <c r="D121" s="333"/>
      <c r="E121" s="333"/>
      <c r="F121" s="332">
        <f t="shared" si="5"/>
        <v>0.21992399998186465</v>
      </c>
    </row>
    <row r="122" spans="1:6" ht="15" x14ac:dyDescent="0.2">
      <c r="A122" s="143" t="s">
        <v>607</v>
      </c>
      <c r="B122" s="172">
        <f>IFERROR(INDEX('Annex 1 LV, HV and UMS charges'!$B$14:$B$45,MATCH($A122,'Annex 1 LV, HV and UMS charges'!$A$14:$A$310,0)),INDEX('Annex 4 LDNO charges'!$B$14:$B$203,MATCH($A122,'Annex 4 LDNO charges'!$A$14:$A$203,0)))</f>
        <v>0</v>
      </c>
      <c r="C122" s="173">
        <v>0</v>
      </c>
      <c r="D122" s="333"/>
      <c r="E122" s="333"/>
      <c r="F122" s="332">
        <f t="shared" si="5"/>
        <v>0.21992399998186465</v>
      </c>
    </row>
    <row r="123" spans="1:6" ht="15" x14ac:dyDescent="0.2">
      <c r="A123" s="143" t="s">
        <v>608</v>
      </c>
      <c r="B123" s="172">
        <f>IFERROR(INDEX('Annex 1 LV, HV and UMS charges'!$B$14:$B$45,MATCH($A123,'Annex 1 LV, HV and UMS charges'!$A$14:$A$310,0)),INDEX('Annex 4 LDNO charges'!$B$14:$B$203,MATCH($A123,'Annex 4 LDNO charges'!$A$14:$A$203,0)))</f>
        <v>0</v>
      </c>
      <c r="C123" s="173">
        <v>0</v>
      </c>
      <c r="D123" s="333"/>
      <c r="E123" s="333"/>
      <c r="F123" s="332">
        <f t="shared" si="5"/>
        <v>0.21992399998186465</v>
      </c>
    </row>
    <row r="124" spans="1:6" ht="15" x14ac:dyDescent="0.2">
      <c r="A124" s="143" t="s">
        <v>609</v>
      </c>
      <c r="B124" s="172">
        <f>IFERROR(INDEX('Annex 1 LV, HV and UMS charges'!$B$14:$B$45,MATCH($A124,'Annex 1 LV, HV and UMS charges'!$A$14:$A$310,0)),INDEX('Annex 4 LDNO charges'!$B$14:$B$203,MATCH($A124,'Annex 4 LDNO charges'!$A$14:$A$203,0)))</f>
        <v>0</v>
      </c>
      <c r="C124" s="173">
        <v>0</v>
      </c>
      <c r="D124" s="333"/>
      <c r="E124" s="333"/>
      <c r="F124" s="332">
        <f t="shared" si="5"/>
        <v>0.21992399998186465</v>
      </c>
    </row>
    <row r="125" spans="1:6" ht="15" x14ac:dyDescent="0.2">
      <c r="A125" s="143" t="s">
        <v>610</v>
      </c>
      <c r="B125" s="172">
        <f>IFERROR(INDEX('Annex 1 LV, HV and UMS charges'!$B$14:$B$45,MATCH($A125,'Annex 1 LV, HV and UMS charges'!$A$14:$A$310,0)),INDEX('Annex 4 LDNO charges'!$B$14:$B$203,MATCH($A125,'Annex 4 LDNO charges'!$A$14:$A$203,0)))</f>
        <v>0</v>
      </c>
      <c r="C125" s="173">
        <v>0</v>
      </c>
      <c r="D125" s="333"/>
      <c r="E125" s="333"/>
      <c r="F125" s="332">
        <f t="shared" si="5"/>
        <v>0.21992399998186465</v>
      </c>
    </row>
    <row r="126" spans="1:6" ht="15" x14ac:dyDescent="0.2">
      <c r="A126" s="143" t="s">
        <v>611</v>
      </c>
      <c r="B126" s="172">
        <f>IFERROR(INDEX('Annex 1 LV, HV and UMS charges'!$B$14:$B$45,MATCH($A126,'Annex 1 LV, HV and UMS charges'!$A$14:$A$310,0)),INDEX('Annex 4 LDNO charges'!$B$14:$B$203,MATCH($A126,'Annex 4 LDNO charges'!$A$14:$A$203,0)))</f>
        <v>0</v>
      </c>
      <c r="C126" s="173">
        <v>0</v>
      </c>
      <c r="D126" s="333"/>
      <c r="E126" s="333"/>
      <c r="F126" s="332">
        <f t="shared" si="5"/>
        <v>0.21992399998186465</v>
      </c>
    </row>
    <row r="127" spans="1:6" ht="15" x14ac:dyDescent="0.2">
      <c r="A127" s="143" t="s">
        <v>612</v>
      </c>
      <c r="B127" s="172">
        <f>IFERROR(INDEX('Annex 1 LV, HV and UMS charges'!$B$14:$B$45,MATCH($A127,'Annex 1 LV, HV and UMS charges'!$A$14:$A$310,0)),INDEX('Annex 4 LDNO charges'!$B$14:$B$203,MATCH($A127,'Annex 4 LDNO charges'!$A$14:$A$203,0)))</f>
        <v>0</v>
      </c>
      <c r="C127" s="173">
        <v>0</v>
      </c>
      <c r="D127" s="333"/>
      <c r="E127" s="333"/>
      <c r="F127" s="332">
        <f t="shared" si="5"/>
        <v>0.21992399998186465</v>
      </c>
    </row>
    <row r="128" spans="1:6" ht="15" x14ac:dyDescent="0.2">
      <c r="A128" s="143" t="s">
        <v>613</v>
      </c>
      <c r="B128" s="172">
        <f>IFERROR(INDEX('Annex 1 LV, HV and UMS charges'!$B$14:$B$45,MATCH($A128,'Annex 1 LV, HV and UMS charges'!$A$14:$A$310,0)),INDEX('Annex 4 LDNO charges'!$B$14:$B$203,MATCH($A128,'Annex 4 LDNO charges'!$A$14:$A$203,0)))</f>
        <v>0</v>
      </c>
      <c r="C128" s="173">
        <v>0</v>
      </c>
      <c r="D128" s="333"/>
      <c r="E128" s="333"/>
      <c r="F128" s="332">
        <f t="shared" si="5"/>
        <v>0.21992399998186465</v>
      </c>
    </row>
    <row r="129" spans="1:6" ht="15" x14ac:dyDescent="0.2">
      <c r="A129" s="143" t="s">
        <v>614</v>
      </c>
      <c r="B129" s="172">
        <f>IFERROR(INDEX('Annex 1 LV, HV and UMS charges'!$B$14:$B$45,MATCH($A129,'Annex 1 LV, HV and UMS charges'!$A$14:$A$310,0)),INDEX('Annex 4 LDNO charges'!$B$14:$B$203,MATCH($A129,'Annex 4 LDNO charges'!$A$14:$A$203,0)))</f>
        <v>0</v>
      </c>
      <c r="C129" s="173">
        <v>0</v>
      </c>
      <c r="D129" s="333"/>
      <c r="E129" s="333"/>
      <c r="F129" s="332">
        <f t="shared" si="5"/>
        <v>0.21992399998186465</v>
      </c>
    </row>
    <row r="130" spans="1:6" ht="15" x14ac:dyDescent="0.2">
      <c r="A130" s="143" t="s">
        <v>615</v>
      </c>
      <c r="B130" s="172">
        <f>IFERROR(INDEX('Annex 1 LV, HV and UMS charges'!$B$14:$B$45,MATCH($A130,'Annex 1 LV, HV and UMS charges'!$A$14:$A$310,0)),INDEX('Annex 4 LDNO charges'!$B$14:$B$203,MATCH($A130,'Annex 4 LDNO charges'!$A$14:$A$203,0)))</f>
        <v>0</v>
      </c>
      <c r="C130" s="173">
        <v>0</v>
      </c>
      <c r="D130" s="333"/>
      <c r="E130" s="333"/>
      <c r="F130" s="332">
        <f t="shared" si="5"/>
        <v>0.21992399998186465</v>
      </c>
    </row>
    <row r="131" spans="1:6" ht="15" x14ac:dyDescent="0.2">
      <c r="A131" s="143" t="s">
        <v>616</v>
      </c>
      <c r="B131" s="172">
        <f>IFERROR(INDEX('Annex 1 LV, HV and UMS charges'!$B$14:$B$45,MATCH($A131,'Annex 1 LV, HV and UMS charges'!$A$14:$A$310,0)),INDEX('Annex 4 LDNO charges'!$B$14:$B$203,MATCH($A131,'Annex 4 LDNO charges'!$A$14:$A$203,0)))</f>
        <v>0</v>
      </c>
      <c r="C131" s="173">
        <v>0</v>
      </c>
      <c r="D131" s="333"/>
      <c r="E131" s="333"/>
      <c r="F131" s="332">
        <f t="shared" si="5"/>
        <v>0.21992399998186465</v>
      </c>
    </row>
    <row r="132" spans="1:6" ht="15" x14ac:dyDescent="0.2">
      <c r="A132" s="143" t="s">
        <v>617</v>
      </c>
      <c r="B132" s="172">
        <f>IFERROR(INDEX('Annex 1 LV, HV and UMS charges'!$B$14:$B$45,MATCH($A132,'Annex 1 LV, HV and UMS charges'!$A$14:$A$310,0)),INDEX('Annex 4 LDNO charges'!$B$14:$B$203,MATCH($A132,'Annex 4 LDNO charges'!$A$14:$A$203,0)))</f>
        <v>0</v>
      </c>
      <c r="C132" s="173">
        <v>0</v>
      </c>
      <c r="D132" s="333"/>
      <c r="E132" s="333"/>
      <c r="F132" s="332">
        <f t="shared" si="5"/>
        <v>0.21992399998186465</v>
      </c>
    </row>
    <row r="133" spans="1:6" ht="15" x14ac:dyDescent="0.2">
      <c r="A133" s="143" t="s">
        <v>618</v>
      </c>
      <c r="B133" s="172">
        <f>IFERROR(INDEX('Annex 1 LV, HV and UMS charges'!$B$14:$B$45,MATCH($A133,'Annex 1 LV, HV and UMS charges'!$A$14:$A$310,0)),INDEX('Annex 4 LDNO charges'!$B$14:$B$203,MATCH($A133,'Annex 4 LDNO charges'!$A$14:$A$203,0)))</f>
        <v>0</v>
      </c>
      <c r="C133" s="173">
        <v>0</v>
      </c>
      <c r="D133" s="333"/>
      <c r="E133" s="333"/>
      <c r="F133" s="332">
        <f t="shared" si="5"/>
        <v>0.21992399998186465</v>
      </c>
    </row>
    <row r="134" spans="1:6" ht="15" x14ac:dyDescent="0.2">
      <c r="A134" s="143" t="s">
        <v>439</v>
      </c>
      <c r="B134" s="172">
        <f>IFERROR(INDEX('Annex 1 LV, HV and UMS charges'!$B$14:$B$45,MATCH($A134,'Annex 1 LV, HV and UMS charges'!$A$14:$A$310,0)),INDEX('Annex 4 LDNO charges'!$B$14:$B$203,MATCH($A134,'Annex 4 LDNO charges'!$A$14:$A$203,0)))</f>
        <v>0</v>
      </c>
      <c r="C134" s="173" t="s">
        <v>418</v>
      </c>
      <c r="D134" s="333"/>
      <c r="E134" s="333"/>
      <c r="F134" s="332">
        <f t="shared" si="5"/>
        <v>0</v>
      </c>
    </row>
    <row r="135" spans="1:6" ht="15" x14ac:dyDescent="0.2">
      <c r="A135" s="143" t="s">
        <v>440</v>
      </c>
      <c r="B135" s="172">
        <f>IFERROR(INDEX('Annex 1 LV, HV and UMS charges'!$B$14:$B$45,MATCH($A135,'Annex 1 LV, HV and UMS charges'!$A$14:$A$310,0)),INDEX('Annex 4 LDNO charges'!$B$14:$B$203,MATCH($A135,'Annex 4 LDNO charges'!$A$14:$A$203,0)))</f>
        <v>0</v>
      </c>
      <c r="C135" s="173">
        <v>0</v>
      </c>
      <c r="D135" s="333"/>
      <c r="E135" s="333"/>
      <c r="F135" s="332">
        <f t="shared" si="5"/>
        <v>0</v>
      </c>
    </row>
    <row r="136" spans="1:6" ht="15" x14ac:dyDescent="0.2">
      <c r="A136" s="143" t="s">
        <v>441</v>
      </c>
      <c r="B136" s="172">
        <f>IFERROR(INDEX('Annex 1 LV, HV and UMS charges'!$B$14:$B$45,MATCH($A136,'Annex 1 LV, HV and UMS charges'!$A$14:$A$310,0)),INDEX('Annex 4 LDNO charges'!$B$14:$B$203,MATCH($A136,'Annex 4 LDNO charges'!$A$14:$A$203,0)))</f>
        <v>0</v>
      </c>
      <c r="C136" s="173">
        <v>0</v>
      </c>
      <c r="D136" s="333"/>
      <c r="E136" s="333"/>
      <c r="F136" s="332">
        <f t="shared" si="5"/>
        <v>0</v>
      </c>
    </row>
    <row r="137" spans="1:6" ht="15" x14ac:dyDescent="0.2">
      <c r="A137" s="143" t="s">
        <v>442</v>
      </c>
      <c r="B137" s="172">
        <f>IFERROR(INDEX('Annex 1 LV, HV and UMS charges'!$B$14:$B$45,MATCH($A137,'Annex 1 LV, HV and UMS charges'!$A$14:$A$310,0)),INDEX('Annex 4 LDNO charges'!$B$14:$B$203,MATCH($A137,'Annex 4 LDNO charges'!$A$14:$A$203,0)))</f>
        <v>0</v>
      </c>
      <c r="C137" s="173">
        <v>0</v>
      </c>
      <c r="D137" s="333"/>
      <c r="E137" s="333"/>
      <c r="F137" s="332">
        <f t="shared" si="5"/>
        <v>0</v>
      </c>
    </row>
    <row r="138" spans="1:6" ht="15" x14ac:dyDescent="0.2">
      <c r="A138" s="143" t="s">
        <v>443</v>
      </c>
      <c r="B138" s="172">
        <f>IFERROR(INDEX('Annex 1 LV, HV and UMS charges'!$B$14:$B$45,MATCH($A138,'Annex 1 LV, HV and UMS charges'!$A$14:$A$310,0)),INDEX('Annex 4 LDNO charges'!$B$14:$B$203,MATCH($A138,'Annex 4 LDNO charges'!$A$14:$A$203,0)))</f>
        <v>0</v>
      </c>
      <c r="C138" s="173">
        <v>0</v>
      </c>
      <c r="D138" s="333"/>
      <c r="E138" s="333"/>
      <c r="F138" s="332">
        <f t="shared" si="5"/>
        <v>0</v>
      </c>
    </row>
    <row r="139" spans="1:6" ht="15" x14ac:dyDescent="0.2">
      <c r="A139" s="143" t="s">
        <v>444</v>
      </c>
      <c r="B139" s="172">
        <f>IFERROR(INDEX('Annex 1 LV, HV and UMS charges'!$B$14:$B$45,MATCH($A139,'Annex 1 LV, HV and UMS charges'!$A$14:$A$310,0)),INDEX('Annex 4 LDNO charges'!$B$14:$B$203,MATCH($A139,'Annex 4 LDNO charges'!$A$14:$A$203,0)))</f>
        <v>0</v>
      </c>
      <c r="C139" s="173">
        <v>0</v>
      </c>
      <c r="D139" s="333"/>
      <c r="E139" s="333"/>
      <c r="F139" s="332">
        <f t="shared" si="5"/>
        <v>0</v>
      </c>
    </row>
    <row r="140" spans="1:6" ht="15" x14ac:dyDescent="0.2">
      <c r="A140" s="143" t="s">
        <v>575</v>
      </c>
      <c r="B140" s="172">
        <f>IFERROR(INDEX('Annex 1 LV, HV and UMS charges'!$B$14:$B$45,MATCH($A140,'Annex 1 LV, HV and UMS charges'!$A$14:$A$310,0)),INDEX('Annex 4 LDNO charges'!$B$14:$B$203,MATCH($A140,'Annex 4 LDNO charges'!$A$14:$A$203,0)))</f>
        <v>0</v>
      </c>
      <c r="C140" s="173" t="s">
        <v>711</v>
      </c>
      <c r="D140" s="332">
        <f>IF(IFERROR(FIND("RELATED MPAN",UPPER($A140)),0)+IFERROR(FIND("GENER",UPPER($A140)),0)+IFERROR(FIND("UNMETERED",UPPER($A140)),0)=0,D$5,0)</f>
        <v>2.58</v>
      </c>
      <c r="E140" s="332">
        <f t="shared" ref="E140:E141" si="7">IF(IFERROR(FIND("RELATED MPAN",UPPER($A140)),0)+IFERROR(FIND("GENER",UPPER($A140)),0)+IFERROR(FIND("UNMETERED",UPPER($A140)),0)=0,E$5,0)</f>
        <v>0</v>
      </c>
      <c r="F140" s="332">
        <f t="shared" si="5"/>
        <v>0.21992399998186465</v>
      </c>
    </row>
    <row r="141" spans="1:6" ht="15" x14ac:dyDescent="0.2">
      <c r="A141" s="143" t="s">
        <v>576</v>
      </c>
      <c r="B141" s="172">
        <f>IFERROR(INDEX('Annex 1 LV, HV and UMS charges'!$B$14:$B$45,MATCH($A141,'Annex 1 LV, HV and UMS charges'!$A$14:$A$310,0)),INDEX('Annex 4 LDNO charges'!$B$14:$B$203,MATCH($A141,'Annex 4 LDNO charges'!$A$14:$A$203,0)))</f>
        <v>0</v>
      </c>
      <c r="C141" s="173" t="s">
        <v>416</v>
      </c>
      <c r="D141" s="332">
        <f>IF(IFERROR(FIND("RELATED MPAN",UPPER($A141)),0)+IFERROR(FIND("GENER",UPPER($A141)),0)+IFERROR(FIND("UNMETERED",UPPER($A141)),0)=0,D$5,0)</f>
        <v>0</v>
      </c>
      <c r="E141" s="332">
        <f t="shared" si="7"/>
        <v>0</v>
      </c>
      <c r="F141" s="332">
        <f t="shared" si="5"/>
        <v>0</v>
      </c>
    </row>
    <row r="142" spans="1:6" ht="15" x14ac:dyDescent="0.2">
      <c r="A142" s="143" t="s">
        <v>577</v>
      </c>
      <c r="B142" s="172">
        <f>IFERROR(INDEX('Annex 1 LV, HV and UMS charges'!$B$14:$B$45,MATCH($A142,'Annex 1 LV, HV and UMS charges'!$A$14:$A$310,0)),INDEX('Annex 4 LDNO charges'!$B$14:$B$203,MATCH($A142,'Annex 4 LDNO charges'!$A$14:$A$203,0)))</f>
        <v>0</v>
      </c>
      <c r="C142" s="173" t="s">
        <v>712</v>
      </c>
      <c r="D142" s="333"/>
      <c r="E142" s="333"/>
      <c r="F142" s="332">
        <f t="shared" si="5"/>
        <v>0.21992399998186465</v>
      </c>
    </row>
    <row r="143" spans="1:6" ht="15" x14ac:dyDescent="0.2">
      <c r="A143" s="143" t="s">
        <v>578</v>
      </c>
      <c r="B143" s="172">
        <f>IFERROR(INDEX('Annex 1 LV, HV and UMS charges'!$B$14:$B$45,MATCH($A143,'Annex 1 LV, HV and UMS charges'!$A$14:$A$310,0)),INDEX('Annex 4 LDNO charges'!$B$14:$B$203,MATCH($A143,'Annex 4 LDNO charges'!$A$14:$A$203,0)))</f>
        <v>0</v>
      </c>
      <c r="C143" s="173" t="s">
        <v>712</v>
      </c>
      <c r="D143" s="333"/>
      <c r="E143" s="333"/>
      <c r="F143" s="332">
        <f t="shared" si="5"/>
        <v>0.21992399998186465</v>
      </c>
    </row>
    <row r="144" spans="1:6" ht="15" x14ac:dyDescent="0.2">
      <c r="A144" s="143" t="s">
        <v>579</v>
      </c>
      <c r="B144" s="172">
        <f>IFERROR(INDEX('Annex 1 LV, HV and UMS charges'!$B$14:$B$45,MATCH($A144,'Annex 1 LV, HV and UMS charges'!$A$14:$A$310,0)),INDEX('Annex 4 LDNO charges'!$B$14:$B$203,MATCH($A144,'Annex 4 LDNO charges'!$A$14:$A$203,0)))</f>
        <v>0</v>
      </c>
      <c r="C144" s="173" t="s">
        <v>712</v>
      </c>
      <c r="D144" s="333"/>
      <c r="E144" s="333"/>
      <c r="F144" s="332">
        <f t="shared" si="5"/>
        <v>0.21992399998186465</v>
      </c>
    </row>
    <row r="145" spans="1:6" ht="15" x14ac:dyDescent="0.2">
      <c r="A145" s="143" t="s">
        <v>580</v>
      </c>
      <c r="B145" s="172">
        <f>IFERROR(INDEX('Annex 1 LV, HV and UMS charges'!$B$14:$B$45,MATCH($A145,'Annex 1 LV, HV and UMS charges'!$A$14:$A$310,0)),INDEX('Annex 4 LDNO charges'!$B$14:$B$203,MATCH($A145,'Annex 4 LDNO charges'!$A$14:$A$203,0)))</f>
        <v>0</v>
      </c>
      <c r="C145" s="173" t="s">
        <v>712</v>
      </c>
      <c r="D145" s="333"/>
      <c r="E145" s="333"/>
      <c r="F145" s="332">
        <f t="shared" si="5"/>
        <v>0.21992399998186465</v>
      </c>
    </row>
    <row r="146" spans="1:6" ht="15" x14ac:dyDescent="0.2">
      <c r="A146" s="143" t="s">
        <v>581</v>
      </c>
      <c r="B146" s="172">
        <f>IFERROR(INDEX('Annex 1 LV, HV and UMS charges'!$B$14:$B$45,MATCH($A146,'Annex 1 LV, HV and UMS charges'!$A$14:$A$310,0)),INDEX('Annex 4 LDNO charges'!$B$14:$B$203,MATCH($A146,'Annex 4 LDNO charges'!$A$14:$A$203,0)))</f>
        <v>0</v>
      </c>
      <c r="C146" s="173" t="s">
        <v>712</v>
      </c>
      <c r="D146" s="333"/>
      <c r="E146" s="333"/>
      <c r="F146" s="332">
        <f t="shared" si="5"/>
        <v>0.21992399998186465</v>
      </c>
    </row>
    <row r="147" spans="1:6" ht="15" x14ac:dyDescent="0.2">
      <c r="A147" s="143" t="s">
        <v>445</v>
      </c>
      <c r="B147" s="172">
        <f>IFERROR(INDEX('Annex 1 LV, HV and UMS charges'!$B$14:$B$45,MATCH($A147,'Annex 1 LV, HV and UMS charges'!$A$14:$A$310,0)),INDEX('Annex 4 LDNO charges'!$B$14:$B$203,MATCH($A147,'Annex 4 LDNO charges'!$A$14:$A$203,0)))</f>
        <v>0</v>
      </c>
      <c r="C147" s="173" t="s">
        <v>417</v>
      </c>
      <c r="D147" s="333"/>
      <c r="E147" s="333"/>
      <c r="F147" s="332">
        <f t="shared" si="5"/>
        <v>0</v>
      </c>
    </row>
    <row r="148" spans="1:6" ht="15" x14ac:dyDescent="0.2">
      <c r="A148" s="143" t="s">
        <v>582</v>
      </c>
      <c r="B148" s="172">
        <f>IFERROR(INDEX('Annex 1 LV, HV and UMS charges'!$B$14:$B$45,MATCH($A148,'Annex 1 LV, HV and UMS charges'!$A$14:$A$310,0)),INDEX('Annex 4 LDNO charges'!$B$14:$B$203,MATCH($A148,'Annex 4 LDNO charges'!$A$14:$A$203,0)))</f>
        <v>0</v>
      </c>
      <c r="C148" s="173">
        <v>0</v>
      </c>
      <c r="D148" s="333"/>
      <c r="E148" s="333"/>
      <c r="F148" s="332">
        <f t="shared" si="5"/>
        <v>0.21992399998186465</v>
      </c>
    </row>
    <row r="149" spans="1:6" ht="15" x14ac:dyDescent="0.2">
      <c r="A149" s="143" t="s">
        <v>583</v>
      </c>
      <c r="B149" s="172">
        <f>IFERROR(INDEX('Annex 1 LV, HV and UMS charges'!$B$14:$B$45,MATCH($A149,'Annex 1 LV, HV and UMS charges'!$A$14:$A$310,0)),INDEX('Annex 4 LDNO charges'!$B$14:$B$203,MATCH($A149,'Annex 4 LDNO charges'!$A$14:$A$203,0)))</f>
        <v>0</v>
      </c>
      <c r="C149" s="173">
        <v>0</v>
      </c>
      <c r="D149" s="333"/>
      <c r="E149" s="333"/>
      <c r="F149" s="332">
        <f t="shared" si="5"/>
        <v>0.21992399998186465</v>
      </c>
    </row>
    <row r="150" spans="1:6" ht="15" x14ac:dyDescent="0.2">
      <c r="A150" s="143" t="s">
        <v>584</v>
      </c>
      <c r="B150" s="172">
        <f>IFERROR(INDEX('Annex 1 LV, HV and UMS charges'!$B$14:$B$45,MATCH($A150,'Annex 1 LV, HV and UMS charges'!$A$14:$A$310,0)),INDEX('Annex 4 LDNO charges'!$B$14:$B$203,MATCH($A150,'Annex 4 LDNO charges'!$A$14:$A$203,0)))</f>
        <v>0</v>
      </c>
      <c r="C150" s="173">
        <v>0</v>
      </c>
      <c r="D150" s="333"/>
      <c r="E150" s="333"/>
      <c r="F150" s="332">
        <f t="shared" ref="F150:F213" si="8">IF(IFERROR(FIND("RELATED MPAN",UPPER($A150)),0)+IFERROR(FIND("GENER",UPPER($A150)),0)+IFERROR(FIND("UNMETERED",UPPER($A150)),0)=0,F$5,0)</f>
        <v>0.21992399998186465</v>
      </c>
    </row>
    <row r="151" spans="1:6" ht="15" x14ac:dyDescent="0.2">
      <c r="A151" s="143" t="s">
        <v>585</v>
      </c>
      <c r="B151" s="172">
        <f>IFERROR(INDEX('Annex 1 LV, HV and UMS charges'!$B$14:$B$45,MATCH($A151,'Annex 1 LV, HV and UMS charges'!$A$14:$A$310,0)),INDEX('Annex 4 LDNO charges'!$B$14:$B$203,MATCH($A151,'Annex 4 LDNO charges'!$A$14:$A$203,0)))</f>
        <v>0</v>
      </c>
      <c r="C151" s="173">
        <v>0</v>
      </c>
      <c r="D151" s="333"/>
      <c r="E151" s="333"/>
      <c r="F151" s="332">
        <f t="shared" si="8"/>
        <v>0.21992399998186465</v>
      </c>
    </row>
    <row r="152" spans="1:6" ht="15" x14ac:dyDescent="0.2">
      <c r="A152" s="143" t="s">
        <v>586</v>
      </c>
      <c r="B152" s="172">
        <f>IFERROR(INDEX('Annex 1 LV, HV and UMS charges'!$B$14:$B$45,MATCH($A152,'Annex 1 LV, HV and UMS charges'!$A$14:$A$310,0)),INDEX('Annex 4 LDNO charges'!$B$14:$B$203,MATCH($A152,'Annex 4 LDNO charges'!$A$14:$A$203,0)))</f>
        <v>0</v>
      </c>
      <c r="C152" s="173">
        <v>0</v>
      </c>
      <c r="D152" s="333"/>
      <c r="E152" s="333"/>
      <c r="F152" s="332">
        <f t="shared" si="8"/>
        <v>0.21992399998186465</v>
      </c>
    </row>
    <row r="153" spans="1:6" ht="15" x14ac:dyDescent="0.2">
      <c r="A153" s="143" t="s">
        <v>587</v>
      </c>
      <c r="B153" s="172">
        <f>IFERROR(INDEX('Annex 1 LV, HV and UMS charges'!$B$14:$B$45,MATCH($A153,'Annex 1 LV, HV and UMS charges'!$A$14:$A$310,0)),INDEX('Annex 4 LDNO charges'!$B$14:$B$203,MATCH($A153,'Annex 4 LDNO charges'!$A$14:$A$203,0)))</f>
        <v>0</v>
      </c>
      <c r="C153" s="173">
        <v>0</v>
      </c>
      <c r="D153" s="333"/>
      <c r="E153" s="333"/>
      <c r="F153" s="332">
        <f t="shared" si="8"/>
        <v>0.21992399998186465</v>
      </c>
    </row>
    <row r="154" spans="1:6" ht="15" x14ac:dyDescent="0.2">
      <c r="A154" s="143" t="s">
        <v>588</v>
      </c>
      <c r="B154" s="172">
        <f>IFERROR(INDEX('Annex 1 LV, HV and UMS charges'!$B$14:$B$45,MATCH($A154,'Annex 1 LV, HV and UMS charges'!$A$14:$A$310,0)),INDEX('Annex 4 LDNO charges'!$B$14:$B$203,MATCH($A154,'Annex 4 LDNO charges'!$A$14:$A$203,0)))</f>
        <v>0</v>
      </c>
      <c r="C154" s="173">
        <v>0</v>
      </c>
      <c r="D154" s="333"/>
      <c r="E154" s="333"/>
      <c r="F154" s="332">
        <f t="shared" si="8"/>
        <v>0.21992399998186465</v>
      </c>
    </row>
    <row r="155" spans="1:6" ht="15" x14ac:dyDescent="0.2">
      <c r="A155" s="143" t="s">
        <v>589</v>
      </c>
      <c r="B155" s="172">
        <f>IFERROR(INDEX('Annex 1 LV, HV and UMS charges'!$B$14:$B$45,MATCH($A155,'Annex 1 LV, HV and UMS charges'!$A$14:$A$310,0)),INDEX('Annex 4 LDNO charges'!$B$14:$B$203,MATCH($A155,'Annex 4 LDNO charges'!$A$14:$A$203,0)))</f>
        <v>0</v>
      </c>
      <c r="C155" s="173">
        <v>0</v>
      </c>
      <c r="D155" s="333"/>
      <c r="E155" s="333"/>
      <c r="F155" s="332">
        <f t="shared" si="8"/>
        <v>0.21992399998186465</v>
      </c>
    </row>
    <row r="156" spans="1:6" ht="15" x14ac:dyDescent="0.2">
      <c r="A156" s="143" t="s">
        <v>590</v>
      </c>
      <c r="B156" s="172">
        <f>IFERROR(INDEX('Annex 1 LV, HV and UMS charges'!$B$14:$B$45,MATCH($A156,'Annex 1 LV, HV and UMS charges'!$A$14:$A$310,0)),INDEX('Annex 4 LDNO charges'!$B$14:$B$203,MATCH($A156,'Annex 4 LDNO charges'!$A$14:$A$203,0)))</f>
        <v>0</v>
      </c>
      <c r="C156" s="173">
        <v>0</v>
      </c>
      <c r="D156" s="333"/>
      <c r="E156" s="333"/>
      <c r="F156" s="332">
        <f t="shared" si="8"/>
        <v>0.21992399998186465</v>
      </c>
    </row>
    <row r="157" spans="1:6" ht="15" x14ac:dyDescent="0.2">
      <c r="A157" s="143" t="s">
        <v>591</v>
      </c>
      <c r="B157" s="172">
        <f>IFERROR(INDEX('Annex 1 LV, HV and UMS charges'!$B$14:$B$45,MATCH($A157,'Annex 1 LV, HV and UMS charges'!$A$14:$A$310,0)),INDEX('Annex 4 LDNO charges'!$B$14:$B$203,MATCH($A157,'Annex 4 LDNO charges'!$A$14:$A$203,0)))</f>
        <v>0</v>
      </c>
      <c r="C157" s="173">
        <v>0</v>
      </c>
      <c r="D157" s="333"/>
      <c r="E157" s="333"/>
      <c r="F157" s="332">
        <f t="shared" si="8"/>
        <v>0.21992399998186465</v>
      </c>
    </row>
    <row r="158" spans="1:6" ht="15" x14ac:dyDescent="0.2">
      <c r="A158" s="143" t="s">
        <v>592</v>
      </c>
      <c r="B158" s="172">
        <f>IFERROR(INDEX('Annex 1 LV, HV and UMS charges'!$B$14:$B$45,MATCH($A158,'Annex 1 LV, HV and UMS charges'!$A$14:$A$310,0)),INDEX('Annex 4 LDNO charges'!$B$14:$B$203,MATCH($A158,'Annex 4 LDNO charges'!$A$14:$A$203,0)))</f>
        <v>0</v>
      </c>
      <c r="C158" s="173">
        <v>0</v>
      </c>
      <c r="D158" s="333"/>
      <c r="E158" s="333"/>
      <c r="F158" s="332">
        <f t="shared" si="8"/>
        <v>0.21992399998186465</v>
      </c>
    </row>
    <row r="159" spans="1:6" ht="15" x14ac:dyDescent="0.2">
      <c r="A159" s="143" t="s">
        <v>593</v>
      </c>
      <c r="B159" s="172">
        <f>IFERROR(INDEX('Annex 1 LV, HV and UMS charges'!$B$14:$B$45,MATCH($A159,'Annex 1 LV, HV and UMS charges'!$A$14:$A$310,0)),INDEX('Annex 4 LDNO charges'!$B$14:$B$203,MATCH($A159,'Annex 4 LDNO charges'!$A$14:$A$203,0)))</f>
        <v>0</v>
      </c>
      <c r="C159" s="173">
        <v>0</v>
      </c>
      <c r="D159" s="333"/>
      <c r="E159" s="333"/>
      <c r="F159" s="332">
        <f t="shared" si="8"/>
        <v>0.21992399998186465</v>
      </c>
    </row>
    <row r="160" spans="1:6" ht="15" x14ac:dyDescent="0.2">
      <c r="A160" s="143" t="s">
        <v>594</v>
      </c>
      <c r="B160" s="172">
        <f>IFERROR(INDEX('Annex 1 LV, HV and UMS charges'!$B$14:$B$45,MATCH($A160,'Annex 1 LV, HV and UMS charges'!$A$14:$A$310,0)),INDEX('Annex 4 LDNO charges'!$B$14:$B$203,MATCH($A160,'Annex 4 LDNO charges'!$A$14:$A$203,0)))</f>
        <v>0</v>
      </c>
      <c r="C160" s="173">
        <v>0</v>
      </c>
      <c r="D160" s="333"/>
      <c r="E160" s="333"/>
      <c r="F160" s="332">
        <f t="shared" si="8"/>
        <v>0.21992399998186465</v>
      </c>
    </row>
    <row r="161" spans="1:6" ht="15" x14ac:dyDescent="0.2">
      <c r="A161" s="143" t="s">
        <v>595</v>
      </c>
      <c r="B161" s="172">
        <f>IFERROR(INDEX('Annex 1 LV, HV and UMS charges'!$B$14:$B$45,MATCH($A161,'Annex 1 LV, HV and UMS charges'!$A$14:$A$310,0)),INDEX('Annex 4 LDNO charges'!$B$14:$B$203,MATCH($A161,'Annex 4 LDNO charges'!$A$14:$A$203,0)))</f>
        <v>0</v>
      </c>
      <c r="C161" s="173">
        <v>0</v>
      </c>
      <c r="D161" s="333"/>
      <c r="E161" s="333"/>
      <c r="F161" s="332">
        <f t="shared" si="8"/>
        <v>0.21992399998186465</v>
      </c>
    </row>
    <row r="162" spans="1:6" ht="15" x14ac:dyDescent="0.2">
      <c r="A162" s="143" t="s">
        <v>596</v>
      </c>
      <c r="B162" s="172">
        <f>IFERROR(INDEX('Annex 1 LV, HV and UMS charges'!$B$14:$B$45,MATCH($A162,'Annex 1 LV, HV and UMS charges'!$A$14:$A$310,0)),INDEX('Annex 4 LDNO charges'!$B$14:$B$203,MATCH($A162,'Annex 4 LDNO charges'!$A$14:$A$203,0)))</f>
        <v>0</v>
      </c>
      <c r="C162" s="173">
        <v>0</v>
      </c>
      <c r="D162" s="333"/>
      <c r="E162" s="333"/>
      <c r="F162" s="332">
        <f t="shared" si="8"/>
        <v>0.21992399998186465</v>
      </c>
    </row>
    <row r="163" spans="1:6" ht="15" x14ac:dyDescent="0.2">
      <c r="A163" s="143" t="s">
        <v>446</v>
      </c>
      <c r="B163" s="172">
        <f>IFERROR(INDEX('Annex 1 LV, HV and UMS charges'!$B$14:$B$45,MATCH($A163,'Annex 1 LV, HV and UMS charges'!$A$14:$A$310,0)),INDEX('Annex 4 LDNO charges'!$B$14:$B$203,MATCH($A163,'Annex 4 LDNO charges'!$A$14:$A$203,0)))</f>
        <v>0</v>
      </c>
      <c r="C163" s="173" t="s">
        <v>418</v>
      </c>
      <c r="D163" s="333"/>
      <c r="E163" s="333"/>
      <c r="F163" s="332">
        <f t="shared" si="8"/>
        <v>0</v>
      </c>
    </row>
    <row r="164" spans="1:6" ht="15" x14ac:dyDescent="0.2">
      <c r="A164" s="143" t="s">
        <v>447</v>
      </c>
      <c r="B164" s="172">
        <f>IFERROR(INDEX('Annex 1 LV, HV and UMS charges'!$B$14:$B$45,MATCH($A164,'Annex 1 LV, HV and UMS charges'!$A$14:$A$310,0)),INDEX('Annex 4 LDNO charges'!$B$14:$B$203,MATCH($A164,'Annex 4 LDNO charges'!$A$14:$A$203,0)))</f>
        <v>0</v>
      </c>
      <c r="C164" s="173">
        <v>0</v>
      </c>
      <c r="D164" s="333"/>
      <c r="E164" s="333"/>
      <c r="F164" s="332">
        <f t="shared" si="8"/>
        <v>0</v>
      </c>
    </row>
    <row r="165" spans="1:6" ht="15" x14ac:dyDescent="0.2">
      <c r="A165" s="143" t="s">
        <v>448</v>
      </c>
      <c r="B165" s="172">
        <f>IFERROR(INDEX('Annex 1 LV, HV and UMS charges'!$B$14:$B$45,MATCH($A165,'Annex 1 LV, HV and UMS charges'!$A$14:$A$310,0)),INDEX('Annex 4 LDNO charges'!$B$14:$B$203,MATCH($A165,'Annex 4 LDNO charges'!$A$14:$A$203,0)))</f>
        <v>0</v>
      </c>
      <c r="C165" s="173">
        <v>0</v>
      </c>
      <c r="D165" s="333"/>
      <c r="E165" s="333"/>
      <c r="F165" s="332">
        <f t="shared" si="8"/>
        <v>0</v>
      </c>
    </row>
    <row r="166" spans="1:6" ht="15" x14ac:dyDescent="0.2">
      <c r="A166" s="143" t="s">
        <v>449</v>
      </c>
      <c r="B166" s="172">
        <f>IFERROR(INDEX('Annex 1 LV, HV and UMS charges'!$B$14:$B$45,MATCH($A166,'Annex 1 LV, HV and UMS charges'!$A$14:$A$310,0)),INDEX('Annex 4 LDNO charges'!$B$14:$B$203,MATCH($A166,'Annex 4 LDNO charges'!$A$14:$A$203,0)))</f>
        <v>0</v>
      </c>
      <c r="C166" s="173">
        <v>0</v>
      </c>
      <c r="D166" s="333"/>
      <c r="E166" s="333"/>
      <c r="F166" s="332">
        <f t="shared" si="8"/>
        <v>0</v>
      </c>
    </row>
    <row r="167" spans="1:6" ht="15" x14ac:dyDescent="0.2">
      <c r="A167" s="143" t="s">
        <v>450</v>
      </c>
      <c r="B167" s="172">
        <f>IFERROR(INDEX('Annex 1 LV, HV and UMS charges'!$B$14:$B$45,MATCH($A167,'Annex 1 LV, HV and UMS charges'!$A$14:$A$310,0)),INDEX('Annex 4 LDNO charges'!$B$14:$B$203,MATCH($A167,'Annex 4 LDNO charges'!$A$14:$A$203,0)))</f>
        <v>0</v>
      </c>
      <c r="C167" s="173">
        <v>0</v>
      </c>
      <c r="D167" s="333"/>
      <c r="E167" s="333"/>
      <c r="F167" s="332">
        <f t="shared" si="8"/>
        <v>0</v>
      </c>
    </row>
    <row r="168" spans="1:6" ht="15" x14ac:dyDescent="0.2">
      <c r="A168" s="143" t="s">
        <v>451</v>
      </c>
      <c r="B168" s="172">
        <f>IFERROR(INDEX('Annex 1 LV, HV and UMS charges'!$B$14:$B$45,MATCH($A168,'Annex 1 LV, HV and UMS charges'!$A$14:$A$310,0)),INDEX('Annex 4 LDNO charges'!$B$14:$B$203,MATCH($A168,'Annex 4 LDNO charges'!$A$14:$A$203,0)))</f>
        <v>0</v>
      </c>
      <c r="C168" s="173">
        <v>0</v>
      </c>
      <c r="D168" s="333"/>
      <c r="E168" s="333"/>
      <c r="F168" s="332">
        <f t="shared" si="8"/>
        <v>0</v>
      </c>
    </row>
    <row r="169" spans="1:6" ht="15" x14ac:dyDescent="0.2">
      <c r="A169" s="143" t="s">
        <v>553</v>
      </c>
      <c r="B169" s="172">
        <f>IFERROR(INDEX('Annex 1 LV, HV and UMS charges'!$B$14:$B$45,MATCH($A169,'Annex 1 LV, HV and UMS charges'!$A$14:$A$310,0)),INDEX('Annex 4 LDNO charges'!$B$14:$B$203,MATCH($A169,'Annex 4 LDNO charges'!$A$14:$A$203,0)))</f>
        <v>0</v>
      </c>
      <c r="C169" s="173" t="s">
        <v>711</v>
      </c>
      <c r="D169" s="332">
        <f>IF(IFERROR(FIND("RELATED MPAN",UPPER($A169)),0)+IFERROR(FIND("GENER",UPPER($A169)),0)+IFERROR(FIND("UNMETERED",UPPER($A169)),0)=0,D$5,0)</f>
        <v>2.58</v>
      </c>
      <c r="E169" s="332">
        <f t="shared" ref="E169:E170" si="9">IF(IFERROR(FIND("RELATED MPAN",UPPER($A169)),0)+IFERROR(FIND("GENER",UPPER($A169)),0)+IFERROR(FIND("UNMETERED",UPPER($A169)),0)=0,E$5,0)</f>
        <v>0</v>
      </c>
      <c r="F169" s="332">
        <f t="shared" si="8"/>
        <v>0.21992399998186465</v>
      </c>
    </row>
    <row r="170" spans="1:6" ht="15" x14ac:dyDescent="0.2">
      <c r="A170" s="143" t="s">
        <v>554</v>
      </c>
      <c r="B170" s="172">
        <f>IFERROR(INDEX('Annex 1 LV, HV and UMS charges'!$B$14:$B$45,MATCH($A170,'Annex 1 LV, HV and UMS charges'!$A$14:$A$310,0)),INDEX('Annex 4 LDNO charges'!$B$14:$B$203,MATCH($A170,'Annex 4 LDNO charges'!$A$14:$A$203,0)))</f>
        <v>0</v>
      </c>
      <c r="C170" s="173" t="s">
        <v>416</v>
      </c>
      <c r="D170" s="332">
        <f>IF(IFERROR(FIND("RELATED MPAN",UPPER($A170)),0)+IFERROR(FIND("GENER",UPPER($A170)),0)+IFERROR(FIND("UNMETERED",UPPER($A170)),0)=0,D$5,0)</f>
        <v>0</v>
      </c>
      <c r="E170" s="332">
        <f t="shared" si="9"/>
        <v>0</v>
      </c>
      <c r="F170" s="332">
        <f t="shared" si="8"/>
        <v>0</v>
      </c>
    </row>
    <row r="171" spans="1:6" ht="15" x14ac:dyDescent="0.2">
      <c r="A171" s="143" t="s">
        <v>555</v>
      </c>
      <c r="B171" s="172">
        <f>IFERROR(INDEX('Annex 1 LV, HV and UMS charges'!$B$14:$B$45,MATCH($A171,'Annex 1 LV, HV and UMS charges'!$A$14:$A$310,0)),INDEX('Annex 4 LDNO charges'!$B$14:$B$203,MATCH($A171,'Annex 4 LDNO charges'!$A$14:$A$203,0)))</f>
        <v>0</v>
      </c>
      <c r="C171" s="173" t="s">
        <v>712</v>
      </c>
      <c r="D171" s="333"/>
      <c r="E171" s="333"/>
      <c r="F171" s="332">
        <f t="shared" si="8"/>
        <v>0.21992399998186465</v>
      </c>
    </row>
    <row r="172" spans="1:6" ht="15" x14ac:dyDescent="0.2">
      <c r="A172" s="143" t="s">
        <v>556</v>
      </c>
      <c r="B172" s="172">
        <f>IFERROR(INDEX('Annex 1 LV, HV and UMS charges'!$B$14:$B$45,MATCH($A172,'Annex 1 LV, HV and UMS charges'!$A$14:$A$310,0)),INDEX('Annex 4 LDNO charges'!$B$14:$B$203,MATCH($A172,'Annex 4 LDNO charges'!$A$14:$A$203,0)))</f>
        <v>0</v>
      </c>
      <c r="C172" s="173" t="s">
        <v>712</v>
      </c>
      <c r="D172" s="333"/>
      <c r="E172" s="333"/>
      <c r="F172" s="332">
        <f t="shared" si="8"/>
        <v>0.21992399998186465</v>
      </c>
    </row>
    <row r="173" spans="1:6" ht="15" x14ac:dyDescent="0.2">
      <c r="A173" s="143" t="s">
        <v>557</v>
      </c>
      <c r="B173" s="172">
        <f>IFERROR(INDEX('Annex 1 LV, HV and UMS charges'!$B$14:$B$45,MATCH($A173,'Annex 1 LV, HV and UMS charges'!$A$14:$A$310,0)),INDEX('Annex 4 LDNO charges'!$B$14:$B$203,MATCH($A173,'Annex 4 LDNO charges'!$A$14:$A$203,0)))</f>
        <v>0</v>
      </c>
      <c r="C173" s="173" t="s">
        <v>712</v>
      </c>
      <c r="D173" s="333"/>
      <c r="E173" s="333"/>
      <c r="F173" s="332">
        <f t="shared" si="8"/>
        <v>0.21992399998186465</v>
      </c>
    </row>
    <row r="174" spans="1:6" ht="15" x14ac:dyDescent="0.2">
      <c r="A174" s="143" t="s">
        <v>558</v>
      </c>
      <c r="B174" s="172">
        <f>IFERROR(INDEX('Annex 1 LV, HV and UMS charges'!$B$14:$B$45,MATCH($A174,'Annex 1 LV, HV and UMS charges'!$A$14:$A$310,0)),INDEX('Annex 4 LDNO charges'!$B$14:$B$203,MATCH($A174,'Annex 4 LDNO charges'!$A$14:$A$203,0)))</f>
        <v>0</v>
      </c>
      <c r="C174" s="173" t="s">
        <v>712</v>
      </c>
      <c r="D174" s="333"/>
      <c r="E174" s="333"/>
      <c r="F174" s="332">
        <f t="shared" si="8"/>
        <v>0.21992399998186465</v>
      </c>
    </row>
    <row r="175" spans="1:6" ht="15" x14ac:dyDescent="0.2">
      <c r="A175" s="143" t="s">
        <v>559</v>
      </c>
      <c r="B175" s="172">
        <f>IFERROR(INDEX('Annex 1 LV, HV and UMS charges'!$B$14:$B$45,MATCH($A175,'Annex 1 LV, HV and UMS charges'!$A$14:$A$310,0)),INDEX('Annex 4 LDNO charges'!$B$14:$B$203,MATCH($A175,'Annex 4 LDNO charges'!$A$14:$A$203,0)))</f>
        <v>0</v>
      </c>
      <c r="C175" s="173" t="s">
        <v>712</v>
      </c>
      <c r="D175" s="333"/>
      <c r="E175" s="333"/>
      <c r="F175" s="332">
        <f t="shared" si="8"/>
        <v>0.21992399998186465</v>
      </c>
    </row>
    <row r="176" spans="1:6" ht="15" x14ac:dyDescent="0.2">
      <c r="A176" s="143" t="s">
        <v>452</v>
      </c>
      <c r="B176" s="172">
        <f>IFERROR(INDEX('Annex 1 LV, HV and UMS charges'!$B$14:$B$45,MATCH($A176,'Annex 1 LV, HV and UMS charges'!$A$14:$A$310,0)),INDEX('Annex 4 LDNO charges'!$B$14:$B$203,MATCH($A176,'Annex 4 LDNO charges'!$A$14:$A$203,0)))</f>
        <v>0</v>
      </c>
      <c r="C176" s="173" t="s">
        <v>417</v>
      </c>
      <c r="D176" s="333"/>
      <c r="E176" s="333"/>
      <c r="F176" s="332">
        <f t="shared" si="8"/>
        <v>0</v>
      </c>
    </row>
    <row r="177" spans="1:6" ht="15" x14ac:dyDescent="0.2">
      <c r="A177" s="143" t="s">
        <v>560</v>
      </c>
      <c r="B177" s="172">
        <f>IFERROR(INDEX('Annex 1 LV, HV and UMS charges'!$B$14:$B$45,MATCH($A177,'Annex 1 LV, HV and UMS charges'!$A$14:$A$310,0)),INDEX('Annex 4 LDNO charges'!$B$14:$B$203,MATCH($A177,'Annex 4 LDNO charges'!$A$14:$A$203,0)))</f>
        <v>0</v>
      </c>
      <c r="C177" s="173">
        <v>0</v>
      </c>
      <c r="D177" s="333"/>
      <c r="E177" s="333"/>
      <c r="F177" s="332">
        <f t="shared" si="8"/>
        <v>0.21992399998186465</v>
      </c>
    </row>
    <row r="178" spans="1:6" ht="15" x14ac:dyDescent="0.2">
      <c r="A178" s="143" t="s">
        <v>561</v>
      </c>
      <c r="B178" s="172">
        <f>IFERROR(INDEX('Annex 1 LV, HV and UMS charges'!$B$14:$B$45,MATCH($A178,'Annex 1 LV, HV and UMS charges'!$A$14:$A$310,0)),INDEX('Annex 4 LDNO charges'!$B$14:$B$203,MATCH($A178,'Annex 4 LDNO charges'!$A$14:$A$203,0)))</f>
        <v>0</v>
      </c>
      <c r="C178" s="173">
        <v>0</v>
      </c>
      <c r="D178" s="333"/>
      <c r="E178" s="333"/>
      <c r="F178" s="332">
        <f t="shared" si="8"/>
        <v>0.21992399998186465</v>
      </c>
    </row>
    <row r="179" spans="1:6" ht="15" x14ac:dyDescent="0.2">
      <c r="A179" s="143" t="s">
        <v>562</v>
      </c>
      <c r="B179" s="172">
        <f>IFERROR(INDEX('Annex 1 LV, HV and UMS charges'!$B$14:$B$45,MATCH($A179,'Annex 1 LV, HV and UMS charges'!$A$14:$A$310,0)),INDEX('Annex 4 LDNO charges'!$B$14:$B$203,MATCH($A179,'Annex 4 LDNO charges'!$A$14:$A$203,0)))</f>
        <v>0</v>
      </c>
      <c r="C179" s="173">
        <v>0</v>
      </c>
      <c r="D179" s="333"/>
      <c r="E179" s="333"/>
      <c r="F179" s="332">
        <f t="shared" si="8"/>
        <v>0.21992399998186465</v>
      </c>
    </row>
    <row r="180" spans="1:6" ht="15" x14ac:dyDescent="0.2">
      <c r="A180" s="143" t="s">
        <v>563</v>
      </c>
      <c r="B180" s="172">
        <f>IFERROR(INDEX('Annex 1 LV, HV and UMS charges'!$B$14:$B$45,MATCH($A180,'Annex 1 LV, HV and UMS charges'!$A$14:$A$310,0)),INDEX('Annex 4 LDNO charges'!$B$14:$B$203,MATCH($A180,'Annex 4 LDNO charges'!$A$14:$A$203,0)))</f>
        <v>0</v>
      </c>
      <c r="C180" s="173">
        <v>0</v>
      </c>
      <c r="D180" s="333"/>
      <c r="E180" s="333"/>
      <c r="F180" s="332">
        <f t="shared" si="8"/>
        <v>0.21992399998186465</v>
      </c>
    </row>
    <row r="181" spans="1:6" ht="15" x14ac:dyDescent="0.2">
      <c r="A181" s="143" t="s">
        <v>564</v>
      </c>
      <c r="B181" s="172">
        <f>IFERROR(INDEX('Annex 1 LV, HV and UMS charges'!$B$14:$B$45,MATCH($A181,'Annex 1 LV, HV and UMS charges'!$A$14:$A$310,0)),INDEX('Annex 4 LDNO charges'!$B$14:$B$203,MATCH($A181,'Annex 4 LDNO charges'!$A$14:$A$203,0)))</f>
        <v>0</v>
      </c>
      <c r="C181" s="173">
        <v>0</v>
      </c>
      <c r="D181" s="333"/>
      <c r="E181" s="333"/>
      <c r="F181" s="332">
        <f t="shared" si="8"/>
        <v>0.21992399998186465</v>
      </c>
    </row>
    <row r="182" spans="1:6" ht="15" x14ac:dyDescent="0.2">
      <c r="A182" s="143" t="s">
        <v>565</v>
      </c>
      <c r="B182" s="172">
        <f>IFERROR(INDEX('Annex 1 LV, HV and UMS charges'!$B$14:$B$45,MATCH($A182,'Annex 1 LV, HV and UMS charges'!$A$14:$A$310,0)),INDEX('Annex 4 LDNO charges'!$B$14:$B$203,MATCH($A182,'Annex 4 LDNO charges'!$A$14:$A$203,0)))</f>
        <v>0</v>
      </c>
      <c r="C182" s="173">
        <v>0</v>
      </c>
      <c r="D182" s="333"/>
      <c r="E182" s="333"/>
      <c r="F182" s="332">
        <f t="shared" si="8"/>
        <v>0.21992399998186465</v>
      </c>
    </row>
    <row r="183" spans="1:6" ht="15" x14ac:dyDescent="0.2">
      <c r="A183" s="143" t="s">
        <v>566</v>
      </c>
      <c r="B183" s="172">
        <f>IFERROR(INDEX('Annex 1 LV, HV and UMS charges'!$B$14:$B$45,MATCH($A183,'Annex 1 LV, HV and UMS charges'!$A$14:$A$310,0)),INDEX('Annex 4 LDNO charges'!$B$14:$B$203,MATCH($A183,'Annex 4 LDNO charges'!$A$14:$A$203,0)))</f>
        <v>0</v>
      </c>
      <c r="C183" s="173">
        <v>0</v>
      </c>
      <c r="D183" s="333"/>
      <c r="E183" s="333"/>
      <c r="F183" s="332">
        <f t="shared" si="8"/>
        <v>0.21992399998186465</v>
      </c>
    </row>
    <row r="184" spans="1:6" ht="15" x14ac:dyDescent="0.2">
      <c r="A184" s="143" t="s">
        <v>567</v>
      </c>
      <c r="B184" s="172">
        <f>IFERROR(INDEX('Annex 1 LV, HV and UMS charges'!$B$14:$B$45,MATCH($A184,'Annex 1 LV, HV and UMS charges'!$A$14:$A$310,0)),INDEX('Annex 4 LDNO charges'!$B$14:$B$203,MATCH($A184,'Annex 4 LDNO charges'!$A$14:$A$203,0)))</f>
        <v>0</v>
      </c>
      <c r="C184" s="173">
        <v>0</v>
      </c>
      <c r="D184" s="333"/>
      <c r="E184" s="333"/>
      <c r="F184" s="332">
        <f t="shared" si="8"/>
        <v>0.21992399998186465</v>
      </c>
    </row>
    <row r="185" spans="1:6" ht="15" x14ac:dyDescent="0.2">
      <c r="A185" s="143" t="s">
        <v>568</v>
      </c>
      <c r="B185" s="172">
        <f>IFERROR(INDEX('Annex 1 LV, HV and UMS charges'!$B$14:$B$45,MATCH($A185,'Annex 1 LV, HV and UMS charges'!$A$14:$A$310,0)),INDEX('Annex 4 LDNO charges'!$B$14:$B$203,MATCH($A185,'Annex 4 LDNO charges'!$A$14:$A$203,0)))</f>
        <v>0</v>
      </c>
      <c r="C185" s="173">
        <v>0</v>
      </c>
      <c r="D185" s="333"/>
      <c r="E185" s="333"/>
      <c r="F185" s="332">
        <f t="shared" si="8"/>
        <v>0.21992399998186465</v>
      </c>
    </row>
    <row r="186" spans="1:6" ht="15" x14ac:dyDescent="0.2">
      <c r="A186" s="143" t="s">
        <v>569</v>
      </c>
      <c r="B186" s="172">
        <f>IFERROR(INDEX('Annex 1 LV, HV and UMS charges'!$B$14:$B$45,MATCH($A186,'Annex 1 LV, HV and UMS charges'!$A$14:$A$310,0)),INDEX('Annex 4 LDNO charges'!$B$14:$B$203,MATCH($A186,'Annex 4 LDNO charges'!$A$14:$A$203,0)))</f>
        <v>0</v>
      </c>
      <c r="C186" s="173">
        <v>0</v>
      </c>
      <c r="D186" s="333"/>
      <c r="E186" s="333"/>
      <c r="F186" s="332">
        <f t="shared" si="8"/>
        <v>0.21992399998186465</v>
      </c>
    </row>
    <row r="187" spans="1:6" ht="15" x14ac:dyDescent="0.2">
      <c r="A187" s="143" t="s">
        <v>570</v>
      </c>
      <c r="B187" s="172">
        <f>IFERROR(INDEX('Annex 1 LV, HV and UMS charges'!$B$14:$B$45,MATCH($A187,'Annex 1 LV, HV and UMS charges'!$A$14:$A$310,0)),INDEX('Annex 4 LDNO charges'!$B$14:$B$203,MATCH($A187,'Annex 4 LDNO charges'!$A$14:$A$203,0)))</f>
        <v>0</v>
      </c>
      <c r="C187" s="173">
        <v>0</v>
      </c>
      <c r="D187" s="333"/>
      <c r="E187" s="333"/>
      <c r="F187" s="332">
        <f t="shared" si="8"/>
        <v>0.21992399998186465</v>
      </c>
    </row>
    <row r="188" spans="1:6" ht="15" x14ac:dyDescent="0.2">
      <c r="A188" s="143" t="s">
        <v>571</v>
      </c>
      <c r="B188" s="172">
        <f>IFERROR(INDEX('Annex 1 LV, HV and UMS charges'!$B$14:$B$45,MATCH($A188,'Annex 1 LV, HV and UMS charges'!$A$14:$A$310,0)),INDEX('Annex 4 LDNO charges'!$B$14:$B$203,MATCH($A188,'Annex 4 LDNO charges'!$A$14:$A$203,0)))</f>
        <v>0</v>
      </c>
      <c r="C188" s="173">
        <v>0</v>
      </c>
      <c r="D188" s="333"/>
      <c r="E188" s="333"/>
      <c r="F188" s="332">
        <f t="shared" si="8"/>
        <v>0.21992399998186465</v>
      </c>
    </row>
    <row r="189" spans="1:6" ht="15" x14ac:dyDescent="0.2">
      <c r="A189" s="143" t="s">
        <v>572</v>
      </c>
      <c r="B189" s="172">
        <f>IFERROR(INDEX('Annex 1 LV, HV and UMS charges'!$B$14:$B$45,MATCH($A189,'Annex 1 LV, HV and UMS charges'!$A$14:$A$310,0)),INDEX('Annex 4 LDNO charges'!$B$14:$B$203,MATCH($A189,'Annex 4 LDNO charges'!$A$14:$A$203,0)))</f>
        <v>0</v>
      </c>
      <c r="C189" s="173">
        <v>0</v>
      </c>
      <c r="D189" s="333"/>
      <c r="E189" s="333"/>
      <c r="F189" s="332">
        <f t="shared" si="8"/>
        <v>0.21992399998186465</v>
      </c>
    </row>
    <row r="190" spans="1:6" ht="15" x14ac:dyDescent="0.2">
      <c r="A190" s="143" t="s">
        <v>573</v>
      </c>
      <c r="B190" s="172">
        <f>IFERROR(INDEX('Annex 1 LV, HV and UMS charges'!$B$14:$B$45,MATCH($A190,'Annex 1 LV, HV and UMS charges'!$A$14:$A$310,0)),INDEX('Annex 4 LDNO charges'!$B$14:$B$203,MATCH($A190,'Annex 4 LDNO charges'!$A$14:$A$203,0)))</f>
        <v>0</v>
      </c>
      <c r="C190" s="173">
        <v>0</v>
      </c>
      <c r="D190" s="333"/>
      <c r="E190" s="333"/>
      <c r="F190" s="332">
        <f t="shared" si="8"/>
        <v>0.21992399998186465</v>
      </c>
    </row>
    <row r="191" spans="1:6" ht="15" x14ac:dyDescent="0.2">
      <c r="A191" s="143" t="s">
        <v>574</v>
      </c>
      <c r="B191" s="172">
        <f>IFERROR(INDEX('Annex 1 LV, HV and UMS charges'!$B$14:$B$45,MATCH($A191,'Annex 1 LV, HV and UMS charges'!$A$14:$A$310,0)),INDEX('Annex 4 LDNO charges'!$B$14:$B$203,MATCH($A191,'Annex 4 LDNO charges'!$A$14:$A$203,0)))</f>
        <v>0</v>
      </c>
      <c r="C191" s="173">
        <v>0</v>
      </c>
      <c r="D191" s="333"/>
      <c r="E191" s="333"/>
      <c r="F191" s="332">
        <f t="shared" si="8"/>
        <v>0.21992399998186465</v>
      </c>
    </row>
    <row r="192" spans="1:6" ht="15" x14ac:dyDescent="0.2">
      <c r="A192" s="143" t="s">
        <v>453</v>
      </c>
      <c r="B192" s="172">
        <f>IFERROR(INDEX('Annex 1 LV, HV and UMS charges'!$B$14:$B$45,MATCH($A192,'Annex 1 LV, HV and UMS charges'!$A$14:$A$310,0)),INDEX('Annex 4 LDNO charges'!$B$14:$B$203,MATCH($A192,'Annex 4 LDNO charges'!$A$14:$A$203,0)))</f>
        <v>0</v>
      </c>
      <c r="C192" s="173" t="s">
        <v>418</v>
      </c>
      <c r="D192" s="333"/>
      <c r="E192" s="333"/>
      <c r="F192" s="332">
        <f t="shared" si="8"/>
        <v>0</v>
      </c>
    </row>
    <row r="193" spans="1:6" ht="15" x14ac:dyDescent="0.2">
      <c r="A193" s="143" t="s">
        <v>454</v>
      </c>
      <c r="B193" s="172">
        <f>IFERROR(INDEX('Annex 1 LV, HV and UMS charges'!$B$14:$B$45,MATCH($A193,'Annex 1 LV, HV and UMS charges'!$A$14:$A$310,0)),INDEX('Annex 4 LDNO charges'!$B$14:$B$203,MATCH($A193,'Annex 4 LDNO charges'!$A$14:$A$203,0)))</f>
        <v>0</v>
      </c>
      <c r="C193" s="173">
        <v>0</v>
      </c>
      <c r="D193" s="333"/>
      <c r="E193" s="333"/>
      <c r="F193" s="332">
        <f t="shared" si="8"/>
        <v>0</v>
      </c>
    </row>
    <row r="194" spans="1:6" ht="15" x14ac:dyDescent="0.2">
      <c r="A194" s="143" t="s">
        <v>455</v>
      </c>
      <c r="B194" s="172">
        <f>IFERROR(INDEX('Annex 1 LV, HV and UMS charges'!$B$14:$B$45,MATCH($A194,'Annex 1 LV, HV and UMS charges'!$A$14:$A$310,0)),INDEX('Annex 4 LDNO charges'!$B$14:$B$203,MATCH($A194,'Annex 4 LDNO charges'!$A$14:$A$203,0)))</f>
        <v>0</v>
      </c>
      <c r="C194" s="173">
        <v>0</v>
      </c>
      <c r="D194" s="333"/>
      <c r="E194" s="333"/>
      <c r="F194" s="332">
        <f t="shared" si="8"/>
        <v>0</v>
      </c>
    </row>
    <row r="195" spans="1:6" ht="15" x14ac:dyDescent="0.2">
      <c r="A195" s="143" t="s">
        <v>456</v>
      </c>
      <c r="B195" s="172">
        <f>IFERROR(INDEX('Annex 1 LV, HV and UMS charges'!$B$14:$B$45,MATCH($A195,'Annex 1 LV, HV and UMS charges'!$A$14:$A$310,0)),INDEX('Annex 4 LDNO charges'!$B$14:$B$203,MATCH($A195,'Annex 4 LDNO charges'!$A$14:$A$203,0)))</f>
        <v>0</v>
      </c>
      <c r="C195" s="173">
        <v>0</v>
      </c>
      <c r="D195" s="333"/>
      <c r="E195" s="333"/>
      <c r="F195" s="332">
        <f t="shared" si="8"/>
        <v>0</v>
      </c>
    </row>
    <row r="196" spans="1:6" ht="15" x14ac:dyDescent="0.2">
      <c r="A196" s="143" t="s">
        <v>457</v>
      </c>
      <c r="B196" s="172">
        <f>IFERROR(INDEX('Annex 1 LV, HV and UMS charges'!$B$14:$B$45,MATCH($A196,'Annex 1 LV, HV and UMS charges'!$A$14:$A$310,0)),INDEX('Annex 4 LDNO charges'!$B$14:$B$203,MATCH($A196,'Annex 4 LDNO charges'!$A$14:$A$203,0)))</f>
        <v>0</v>
      </c>
      <c r="C196" s="173">
        <v>0</v>
      </c>
      <c r="D196" s="333"/>
      <c r="E196" s="333"/>
      <c r="F196" s="332">
        <f t="shared" si="8"/>
        <v>0</v>
      </c>
    </row>
    <row r="197" spans="1:6" ht="15" x14ac:dyDescent="0.2">
      <c r="A197" s="143" t="s">
        <v>458</v>
      </c>
      <c r="B197" s="172">
        <f>IFERROR(INDEX('Annex 1 LV, HV and UMS charges'!$B$14:$B$45,MATCH($A197,'Annex 1 LV, HV and UMS charges'!$A$14:$A$310,0)),INDEX('Annex 4 LDNO charges'!$B$14:$B$203,MATCH($A197,'Annex 4 LDNO charges'!$A$14:$A$203,0)))</f>
        <v>0</v>
      </c>
      <c r="C197" s="173">
        <v>0</v>
      </c>
      <c r="D197" s="333"/>
      <c r="E197" s="333"/>
      <c r="F197" s="332">
        <f t="shared" si="8"/>
        <v>0</v>
      </c>
    </row>
    <row r="198" spans="1:6" ht="15" x14ac:dyDescent="0.2">
      <c r="A198" s="143" t="s">
        <v>531</v>
      </c>
      <c r="B198" s="172">
        <f>IFERROR(INDEX('Annex 1 LV, HV and UMS charges'!$B$14:$B$45,MATCH($A198,'Annex 1 LV, HV and UMS charges'!$A$14:$A$310,0)),INDEX('Annex 4 LDNO charges'!$B$14:$B$203,MATCH($A198,'Annex 4 LDNO charges'!$A$14:$A$203,0)))</f>
        <v>0</v>
      </c>
      <c r="C198" s="173" t="s">
        <v>711</v>
      </c>
      <c r="D198" s="332">
        <f>IF(IFERROR(FIND("RELATED MPAN",UPPER($A198)),0)+IFERROR(FIND("GENER",UPPER($A198)),0)+IFERROR(FIND("UNMETERED",UPPER($A198)),0)=0,D$5,0)</f>
        <v>2.58</v>
      </c>
      <c r="E198" s="332">
        <f t="shared" ref="E198:E199" si="10">IF(IFERROR(FIND("RELATED MPAN",UPPER($A198)),0)+IFERROR(FIND("GENER",UPPER($A198)),0)+IFERROR(FIND("UNMETERED",UPPER($A198)),0)=0,E$5,0)</f>
        <v>0</v>
      </c>
      <c r="F198" s="332">
        <f t="shared" si="8"/>
        <v>0.21992399998186465</v>
      </c>
    </row>
    <row r="199" spans="1:6" ht="15" x14ac:dyDescent="0.2">
      <c r="A199" s="143" t="s">
        <v>532</v>
      </c>
      <c r="B199" s="172">
        <f>IFERROR(INDEX('Annex 1 LV, HV and UMS charges'!$B$14:$B$45,MATCH($A199,'Annex 1 LV, HV and UMS charges'!$A$14:$A$310,0)),INDEX('Annex 4 LDNO charges'!$B$14:$B$203,MATCH($A199,'Annex 4 LDNO charges'!$A$14:$A$203,0)))</f>
        <v>0</v>
      </c>
      <c r="C199" s="173" t="s">
        <v>416</v>
      </c>
      <c r="D199" s="332">
        <f>IF(IFERROR(FIND("RELATED MPAN",UPPER($A199)),0)+IFERROR(FIND("GENER",UPPER($A199)),0)+IFERROR(FIND("UNMETERED",UPPER($A199)),0)=0,D$5,0)</f>
        <v>0</v>
      </c>
      <c r="E199" s="332">
        <f t="shared" si="10"/>
        <v>0</v>
      </c>
      <c r="F199" s="332">
        <f t="shared" si="8"/>
        <v>0</v>
      </c>
    </row>
    <row r="200" spans="1:6" ht="15" x14ac:dyDescent="0.2">
      <c r="A200" s="143" t="s">
        <v>533</v>
      </c>
      <c r="B200" s="172">
        <f>IFERROR(INDEX('Annex 1 LV, HV and UMS charges'!$B$14:$B$45,MATCH($A200,'Annex 1 LV, HV and UMS charges'!$A$14:$A$310,0)),INDEX('Annex 4 LDNO charges'!$B$14:$B$203,MATCH($A200,'Annex 4 LDNO charges'!$A$14:$A$203,0)))</f>
        <v>0</v>
      </c>
      <c r="C200" s="173" t="s">
        <v>712</v>
      </c>
      <c r="D200" s="333"/>
      <c r="E200" s="333"/>
      <c r="F200" s="332">
        <f t="shared" si="8"/>
        <v>0.21992399998186465</v>
      </c>
    </row>
    <row r="201" spans="1:6" ht="15" x14ac:dyDescent="0.2">
      <c r="A201" s="143" t="s">
        <v>534</v>
      </c>
      <c r="B201" s="172">
        <f>IFERROR(INDEX('Annex 1 LV, HV and UMS charges'!$B$14:$B$45,MATCH($A201,'Annex 1 LV, HV and UMS charges'!$A$14:$A$310,0)),INDEX('Annex 4 LDNO charges'!$B$14:$B$203,MATCH($A201,'Annex 4 LDNO charges'!$A$14:$A$203,0)))</f>
        <v>0</v>
      </c>
      <c r="C201" s="173" t="s">
        <v>712</v>
      </c>
      <c r="D201" s="333"/>
      <c r="E201" s="333"/>
      <c r="F201" s="332">
        <f t="shared" si="8"/>
        <v>0.21992399998186465</v>
      </c>
    </row>
    <row r="202" spans="1:6" ht="15" x14ac:dyDescent="0.2">
      <c r="A202" s="143" t="s">
        <v>535</v>
      </c>
      <c r="B202" s="172">
        <f>IFERROR(INDEX('Annex 1 LV, HV and UMS charges'!$B$14:$B$45,MATCH($A202,'Annex 1 LV, HV and UMS charges'!$A$14:$A$310,0)),INDEX('Annex 4 LDNO charges'!$B$14:$B$203,MATCH($A202,'Annex 4 LDNO charges'!$A$14:$A$203,0)))</f>
        <v>0</v>
      </c>
      <c r="C202" s="173" t="s">
        <v>712</v>
      </c>
      <c r="D202" s="333"/>
      <c r="E202" s="333"/>
      <c r="F202" s="332">
        <f t="shared" si="8"/>
        <v>0.21992399998186465</v>
      </c>
    </row>
    <row r="203" spans="1:6" ht="15" x14ac:dyDescent="0.2">
      <c r="A203" s="143" t="s">
        <v>536</v>
      </c>
      <c r="B203" s="172">
        <f>IFERROR(INDEX('Annex 1 LV, HV and UMS charges'!$B$14:$B$45,MATCH($A203,'Annex 1 LV, HV and UMS charges'!$A$14:$A$310,0)),INDEX('Annex 4 LDNO charges'!$B$14:$B$203,MATCH($A203,'Annex 4 LDNO charges'!$A$14:$A$203,0)))</f>
        <v>0</v>
      </c>
      <c r="C203" s="173" t="s">
        <v>712</v>
      </c>
      <c r="D203" s="333"/>
      <c r="E203" s="333"/>
      <c r="F203" s="332">
        <f t="shared" si="8"/>
        <v>0.21992399998186465</v>
      </c>
    </row>
    <row r="204" spans="1:6" ht="15" x14ac:dyDescent="0.2">
      <c r="A204" s="143" t="s">
        <v>537</v>
      </c>
      <c r="B204" s="172">
        <f>IFERROR(INDEX('Annex 1 LV, HV and UMS charges'!$B$14:$B$45,MATCH($A204,'Annex 1 LV, HV and UMS charges'!$A$14:$A$310,0)),INDEX('Annex 4 LDNO charges'!$B$14:$B$203,MATCH($A204,'Annex 4 LDNO charges'!$A$14:$A$203,0)))</f>
        <v>0</v>
      </c>
      <c r="C204" s="173" t="s">
        <v>712</v>
      </c>
      <c r="D204" s="333"/>
      <c r="E204" s="333"/>
      <c r="F204" s="332">
        <f t="shared" si="8"/>
        <v>0.21992399998186465</v>
      </c>
    </row>
    <row r="205" spans="1:6" ht="15" x14ac:dyDescent="0.2">
      <c r="A205" s="143" t="s">
        <v>459</v>
      </c>
      <c r="B205" s="172">
        <f>IFERROR(INDEX('Annex 1 LV, HV and UMS charges'!$B$14:$B$45,MATCH($A205,'Annex 1 LV, HV and UMS charges'!$A$14:$A$310,0)),INDEX('Annex 4 LDNO charges'!$B$14:$B$203,MATCH($A205,'Annex 4 LDNO charges'!$A$14:$A$203,0)))</f>
        <v>0</v>
      </c>
      <c r="C205" s="173" t="s">
        <v>417</v>
      </c>
      <c r="D205" s="333"/>
      <c r="E205" s="333"/>
      <c r="F205" s="332">
        <f t="shared" si="8"/>
        <v>0</v>
      </c>
    </row>
    <row r="206" spans="1:6" ht="15" x14ac:dyDescent="0.2">
      <c r="A206" s="143" t="s">
        <v>538</v>
      </c>
      <c r="B206" s="172">
        <f>IFERROR(INDEX('Annex 1 LV, HV and UMS charges'!$B$14:$B$45,MATCH($A206,'Annex 1 LV, HV and UMS charges'!$A$14:$A$310,0)),INDEX('Annex 4 LDNO charges'!$B$14:$B$203,MATCH($A206,'Annex 4 LDNO charges'!$A$14:$A$203,0)))</f>
        <v>0</v>
      </c>
      <c r="C206" s="173">
        <v>0</v>
      </c>
      <c r="D206" s="333"/>
      <c r="E206" s="333"/>
      <c r="F206" s="332">
        <f t="shared" si="8"/>
        <v>0.21992399998186465</v>
      </c>
    </row>
    <row r="207" spans="1:6" ht="15" x14ac:dyDescent="0.2">
      <c r="A207" s="143" t="s">
        <v>539</v>
      </c>
      <c r="B207" s="172">
        <f>IFERROR(INDEX('Annex 1 LV, HV and UMS charges'!$B$14:$B$45,MATCH($A207,'Annex 1 LV, HV and UMS charges'!$A$14:$A$310,0)),INDEX('Annex 4 LDNO charges'!$B$14:$B$203,MATCH($A207,'Annex 4 LDNO charges'!$A$14:$A$203,0)))</f>
        <v>0</v>
      </c>
      <c r="C207" s="173">
        <v>0</v>
      </c>
      <c r="D207" s="333"/>
      <c r="E207" s="333"/>
      <c r="F207" s="332">
        <f t="shared" si="8"/>
        <v>0.21992399998186465</v>
      </c>
    </row>
    <row r="208" spans="1:6" ht="15" x14ac:dyDescent="0.2">
      <c r="A208" s="143" t="s">
        <v>540</v>
      </c>
      <c r="B208" s="172">
        <f>IFERROR(INDEX('Annex 1 LV, HV and UMS charges'!$B$14:$B$45,MATCH($A208,'Annex 1 LV, HV and UMS charges'!$A$14:$A$310,0)),INDEX('Annex 4 LDNO charges'!$B$14:$B$203,MATCH($A208,'Annex 4 LDNO charges'!$A$14:$A$203,0)))</f>
        <v>0</v>
      </c>
      <c r="C208" s="173">
        <v>0</v>
      </c>
      <c r="D208" s="333"/>
      <c r="E208" s="333"/>
      <c r="F208" s="332">
        <f t="shared" si="8"/>
        <v>0.21992399998186465</v>
      </c>
    </row>
    <row r="209" spans="1:6" ht="15" x14ac:dyDescent="0.2">
      <c r="A209" s="143" t="s">
        <v>541</v>
      </c>
      <c r="B209" s="172">
        <f>IFERROR(INDEX('Annex 1 LV, HV and UMS charges'!$B$14:$B$45,MATCH($A209,'Annex 1 LV, HV and UMS charges'!$A$14:$A$310,0)),INDEX('Annex 4 LDNO charges'!$B$14:$B$203,MATCH($A209,'Annex 4 LDNO charges'!$A$14:$A$203,0)))</f>
        <v>0</v>
      </c>
      <c r="C209" s="173">
        <v>0</v>
      </c>
      <c r="D209" s="333"/>
      <c r="E209" s="333"/>
      <c r="F209" s="332">
        <f t="shared" si="8"/>
        <v>0.21992399998186465</v>
      </c>
    </row>
    <row r="210" spans="1:6" ht="15" x14ac:dyDescent="0.2">
      <c r="A210" s="143" t="s">
        <v>542</v>
      </c>
      <c r="B210" s="172">
        <f>IFERROR(INDEX('Annex 1 LV, HV and UMS charges'!$B$14:$B$45,MATCH($A210,'Annex 1 LV, HV and UMS charges'!$A$14:$A$310,0)),INDEX('Annex 4 LDNO charges'!$B$14:$B$203,MATCH($A210,'Annex 4 LDNO charges'!$A$14:$A$203,0)))</f>
        <v>0</v>
      </c>
      <c r="C210" s="173">
        <v>0</v>
      </c>
      <c r="D210" s="333"/>
      <c r="E210" s="333"/>
      <c r="F210" s="332">
        <f t="shared" si="8"/>
        <v>0.21992399998186465</v>
      </c>
    </row>
    <row r="211" spans="1:6" ht="15" x14ac:dyDescent="0.2">
      <c r="A211" s="143" t="s">
        <v>543</v>
      </c>
      <c r="B211" s="172">
        <f>IFERROR(INDEX('Annex 1 LV, HV and UMS charges'!$B$14:$B$45,MATCH($A211,'Annex 1 LV, HV and UMS charges'!$A$14:$A$310,0)),INDEX('Annex 4 LDNO charges'!$B$14:$B$203,MATCH($A211,'Annex 4 LDNO charges'!$A$14:$A$203,0)))</f>
        <v>0</v>
      </c>
      <c r="C211" s="173">
        <v>0</v>
      </c>
      <c r="D211" s="333"/>
      <c r="E211" s="333"/>
      <c r="F211" s="332">
        <f t="shared" si="8"/>
        <v>0.21992399998186465</v>
      </c>
    </row>
    <row r="212" spans="1:6" ht="15" x14ac:dyDescent="0.2">
      <c r="A212" s="143" t="s">
        <v>544</v>
      </c>
      <c r="B212" s="172">
        <f>IFERROR(INDEX('Annex 1 LV, HV and UMS charges'!$B$14:$B$45,MATCH($A212,'Annex 1 LV, HV and UMS charges'!$A$14:$A$310,0)),INDEX('Annex 4 LDNO charges'!$B$14:$B$203,MATCH($A212,'Annex 4 LDNO charges'!$A$14:$A$203,0)))</f>
        <v>0</v>
      </c>
      <c r="C212" s="173">
        <v>0</v>
      </c>
      <c r="D212" s="333"/>
      <c r="E212" s="333"/>
      <c r="F212" s="332">
        <f t="shared" si="8"/>
        <v>0.21992399998186465</v>
      </c>
    </row>
    <row r="213" spans="1:6" ht="15" x14ac:dyDescent="0.2">
      <c r="A213" s="143" t="s">
        <v>545</v>
      </c>
      <c r="B213" s="172">
        <f>IFERROR(INDEX('Annex 1 LV, HV and UMS charges'!$B$14:$B$45,MATCH($A213,'Annex 1 LV, HV and UMS charges'!$A$14:$A$310,0)),INDEX('Annex 4 LDNO charges'!$B$14:$B$203,MATCH($A213,'Annex 4 LDNO charges'!$A$14:$A$203,0)))</f>
        <v>0</v>
      </c>
      <c r="C213" s="173">
        <v>0</v>
      </c>
      <c r="D213" s="333"/>
      <c r="E213" s="333"/>
      <c r="F213" s="332">
        <f t="shared" si="8"/>
        <v>0.21992399998186465</v>
      </c>
    </row>
    <row r="214" spans="1:6" ht="15" x14ac:dyDescent="0.2">
      <c r="A214" s="143" t="s">
        <v>546</v>
      </c>
      <c r="B214" s="172">
        <f>IFERROR(INDEX('Annex 1 LV, HV and UMS charges'!$B$14:$B$45,MATCH($A214,'Annex 1 LV, HV and UMS charges'!$A$14:$A$310,0)),INDEX('Annex 4 LDNO charges'!$B$14:$B$203,MATCH($A214,'Annex 4 LDNO charges'!$A$14:$A$203,0)))</f>
        <v>0</v>
      </c>
      <c r="C214" s="173">
        <v>0</v>
      </c>
      <c r="D214" s="333"/>
      <c r="E214" s="333"/>
      <c r="F214" s="332">
        <f t="shared" ref="F214:F226" si="11">IF(IFERROR(FIND("RELATED MPAN",UPPER($A214)),0)+IFERROR(FIND("GENER",UPPER($A214)),0)+IFERROR(FIND("UNMETERED",UPPER($A214)),0)=0,F$5,0)</f>
        <v>0.21992399998186465</v>
      </c>
    </row>
    <row r="215" spans="1:6" ht="15" x14ac:dyDescent="0.2">
      <c r="A215" s="143" t="s">
        <v>547</v>
      </c>
      <c r="B215" s="172">
        <f>IFERROR(INDEX('Annex 1 LV, HV and UMS charges'!$B$14:$B$45,MATCH($A215,'Annex 1 LV, HV and UMS charges'!$A$14:$A$310,0)),INDEX('Annex 4 LDNO charges'!$B$14:$B$203,MATCH($A215,'Annex 4 LDNO charges'!$A$14:$A$203,0)))</f>
        <v>0</v>
      </c>
      <c r="C215" s="173">
        <v>0</v>
      </c>
      <c r="D215" s="333"/>
      <c r="E215" s="333"/>
      <c r="F215" s="332">
        <f t="shared" si="11"/>
        <v>0.21992399998186465</v>
      </c>
    </row>
    <row r="216" spans="1:6" ht="15" x14ac:dyDescent="0.2">
      <c r="A216" s="143" t="s">
        <v>548</v>
      </c>
      <c r="B216" s="172">
        <f>IFERROR(INDEX('Annex 1 LV, HV and UMS charges'!$B$14:$B$45,MATCH($A216,'Annex 1 LV, HV and UMS charges'!$A$14:$A$310,0)),INDEX('Annex 4 LDNO charges'!$B$14:$B$203,MATCH($A216,'Annex 4 LDNO charges'!$A$14:$A$203,0)))</f>
        <v>0</v>
      </c>
      <c r="C216" s="173">
        <v>0</v>
      </c>
      <c r="D216" s="333"/>
      <c r="E216" s="333"/>
      <c r="F216" s="332">
        <f t="shared" si="11"/>
        <v>0.21992399998186465</v>
      </c>
    </row>
    <row r="217" spans="1:6" ht="15" x14ac:dyDescent="0.2">
      <c r="A217" s="143" t="s">
        <v>549</v>
      </c>
      <c r="B217" s="172">
        <f>IFERROR(INDEX('Annex 1 LV, HV and UMS charges'!$B$14:$B$45,MATCH($A217,'Annex 1 LV, HV and UMS charges'!$A$14:$A$310,0)),INDEX('Annex 4 LDNO charges'!$B$14:$B$203,MATCH($A217,'Annex 4 LDNO charges'!$A$14:$A$203,0)))</f>
        <v>0</v>
      </c>
      <c r="C217" s="173">
        <v>0</v>
      </c>
      <c r="D217" s="333"/>
      <c r="E217" s="333"/>
      <c r="F217" s="332">
        <f t="shared" si="11"/>
        <v>0.21992399998186465</v>
      </c>
    </row>
    <row r="218" spans="1:6" ht="15" x14ac:dyDescent="0.2">
      <c r="A218" s="143" t="s">
        <v>550</v>
      </c>
      <c r="B218" s="172">
        <f>IFERROR(INDEX('Annex 1 LV, HV and UMS charges'!$B$14:$B$45,MATCH($A218,'Annex 1 LV, HV and UMS charges'!$A$14:$A$310,0)),INDEX('Annex 4 LDNO charges'!$B$14:$B$203,MATCH($A218,'Annex 4 LDNO charges'!$A$14:$A$203,0)))</f>
        <v>0</v>
      </c>
      <c r="C218" s="173">
        <v>0</v>
      </c>
      <c r="D218" s="333"/>
      <c r="E218" s="333"/>
      <c r="F218" s="332">
        <f t="shared" si="11"/>
        <v>0.21992399998186465</v>
      </c>
    </row>
    <row r="219" spans="1:6" ht="15" x14ac:dyDescent="0.2">
      <c r="A219" s="143" t="s">
        <v>551</v>
      </c>
      <c r="B219" s="172">
        <f>IFERROR(INDEX('Annex 1 LV, HV and UMS charges'!$B$14:$B$45,MATCH($A219,'Annex 1 LV, HV and UMS charges'!$A$14:$A$310,0)),INDEX('Annex 4 LDNO charges'!$B$14:$B$203,MATCH($A219,'Annex 4 LDNO charges'!$A$14:$A$203,0)))</f>
        <v>0</v>
      </c>
      <c r="C219" s="173">
        <v>0</v>
      </c>
      <c r="D219" s="333"/>
      <c r="E219" s="333"/>
      <c r="F219" s="332">
        <f t="shared" si="11"/>
        <v>0.21992399998186465</v>
      </c>
    </row>
    <row r="220" spans="1:6" ht="15" x14ac:dyDescent="0.2">
      <c r="A220" s="143" t="s">
        <v>552</v>
      </c>
      <c r="B220" s="172">
        <f>IFERROR(INDEX('Annex 1 LV, HV and UMS charges'!$B$14:$B$45,MATCH($A220,'Annex 1 LV, HV and UMS charges'!$A$14:$A$310,0)),INDEX('Annex 4 LDNO charges'!$B$14:$B$203,MATCH($A220,'Annex 4 LDNO charges'!$A$14:$A$203,0)))</f>
        <v>0</v>
      </c>
      <c r="C220" s="173">
        <v>0</v>
      </c>
      <c r="D220" s="333"/>
      <c r="E220" s="333"/>
      <c r="F220" s="332">
        <f t="shared" si="11"/>
        <v>0.21992399998186465</v>
      </c>
    </row>
    <row r="221" spans="1:6" ht="15" x14ac:dyDescent="0.2">
      <c r="A221" s="143" t="s">
        <v>460</v>
      </c>
      <c r="B221" s="172">
        <f>IFERROR(INDEX('Annex 1 LV, HV and UMS charges'!$B$14:$B$45,MATCH($A221,'Annex 1 LV, HV and UMS charges'!$A$14:$A$310,0)),INDEX('Annex 4 LDNO charges'!$B$14:$B$203,MATCH($A221,'Annex 4 LDNO charges'!$A$14:$A$203,0)))</f>
        <v>0</v>
      </c>
      <c r="C221" s="173" t="s">
        <v>418</v>
      </c>
      <c r="D221" s="333"/>
      <c r="E221" s="333"/>
      <c r="F221" s="332">
        <f t="shared" si="11"/>
        <v>0</v>
      </c>
    </row>
    <row r="222" spans="1:6" ht="15" x14ac:dyDescent="0.2">
      <c r="A222" s="143" t="s">
        <v>461</v>
      </c>
      <c r="B222" s="172">
        <f>IFERROR(INDEX('Annex 1 LV, HV and UMS charges'!$B$14:$B$45,MATCH($A222,'Annex 1 LV, HV and UMS charges'!$A$14:$A$310,0)),INDEX('Annex 4 LDNO charges'!$B$14:$B$203,MATCH($A222,'Annex 4 LDNO charges'!$A$14:$A$203,0)))</f>
        <v>0</v>
      </c>
      <c r="C222" s="173">
        <v>0</v>
      </c>
      <c r="D222" s="333"/>
      <c r="E222" s="333"/>
      <c r="F222" s="332">
        <f t="shared" si="11"/>
        <v>0</v>
      </c>
    </row>
    <row r="223" spans="1:6" ht="15" x14ac:dyDescent="0.2">
      <c r="A223" s="143" t="s">
        <v>462</v>
      </c>
      <c r="B223" s="172">
        <f>IFERROR(INDEX('Annex 1 LV, HV and UMS charges'!$B$14:$B$45,MATCH($A223,'Annex 1 LV, HV and UMS charges'!$A$14:$A$310,0)),INDEX('Annex 4 LDNO charges'!$B$14:$B$203,MATCH($A223,'Annex 4 LDNO charges'!$A$14:$A$203,0)))</f>
        <v>0</v>
      </c>
      <c r="C223" s="173">
        <v>0</v>
      </c>
      <c r="D223" s="333"/>
      <c r="E223" s="333"/>
      <c r="F223" s="332">
        <f t="shared" si="11"/>
        <v>0</v>
      </c>
    </row>
    <row r="224" spans="1:6" ht="15" x14ac:dyDescent="0.2">
      <c r="A224" s="143" t="s">
        <v>463</v>
      </c>
      <c r="B224" s="172">
        <f>IFERROR(INDEX('Annex 1 LV, HV and UMS charges'!$B$14:$B$45,MATCH($A224,'Annex 1 LV, HV and UMS charges'!$A$14:$A$310,0)),INDEX('Annex 4 LDNO charges'!$B$14:$B$203,MATCH($A224,'Annex 4 LDNO charges'!$A$14:$A$203,0)))</f>
        <v>0</v>
      </c>
      <c r="C224" s="173">
        <v>0</v>
      </c>
      <c r="D224" s="333"/>
      <c r="E224" s="333"/>
      <c r="F224" s="332">
        <f t="shared" si="11"/>
        <v>0</v>
      </c>
    </row>
    <row r="225" spans="1:6" ht="15" x14ac:dyDescent="0.2">
      <c r="A225" s="143" t="s">
        <v>464</v>
      </c>
      <c r="B225" s="172">
        <f>IFERROR(INDEX('Annex 1 LV, HV and UMS charges'!$B$14:$B$45,MATCH($A225,'Annex 1 LV, HV and UMS charges'!$A$14:$A$310,0)),INDEX('Annex 4 LDNO charges'!$B$14:$B$203,MATCH($A225,'Annex 4 LDNO charges'!$A$14:$A$203,0)))</f>
        <v>0</v>
      </c>
      <c r="C225" s="173">
        <v>0</v>
      </c>
      <c r="D225" s="333"/>
      <c r="E225" s="333"/>
      <c r="F225" s="332">
        <f t="shared" si="11"/>
        <v>0</v>
      </c>
    </row>
    <row r="226" spans="1:6" ht="15" x14ac:dyDescent="0.2">
      <c r="A226" s="143" t="s">
        <v>465</v>
      </c>
      <c r="B226" s="172">
        <f>IFERROR(INDEX('Annex 1 LV, HV and UMS charges'!$B$14:$B$45,MATCH($A226,'Annex 1 LV, HV and UMS charges'!$A$14:$A$310,0)),INDEX('Annex 4 LDNO charges'!$B$14:$B$203,MATCH($A226,'Annex 4 LDNO charges'!$A$14:$A$203,0)))</f>
        <v>0</v>
      </c>
      <c r="C226" s="173">
        <v>0</v>
      </c>
      <c r="D226" s="333"/>
      <c r="E226" s="333"/>
      <c r="F226" s="332">
        <f t="shared" si="11"/>
        <v>0</v>
      </c>
    </row>
    <row r="227" spans="1:6" ht="12.75" x14ac:dyDescent="0.2">
      <c r="A227" s="313" t="s">
        <v>467</v>
      </c>
      <c r="B227" s="313"/>
      <c r="C227" s="313"/>
      <c r="D227" s="313"/>
      <c r="E227" s="313"/>
      <c r="F227" s="313"/>
    </row>
    <row r="228" spans="1:6" ht="12.75" x14ac:dyDescent="0.2">
      <c r="A228" s="312" t="s">
        <v>468</v>
      </c>
      <c r="B228" s="312"/>
      <c r="C228" s="312"/>
      <c r="D228" s="312"/>
      <c r="E228" s="312"/>
      <c r="F228" s="312"/>
    </row>
    <row r="229" spans="1:6" ht="12.75" x14ac:dyDescent="0.2">
      <c r="A229" s="312" t="s">
        <v>469</v>
      </c>
      <c r="B229" s="312"/>
      <c r="C229" s="312"/>
      <c r="D229" s="312"/>
      <c r="E229" s="312"/>
      <c r="F229" s="312"/>
    </row>
  </sheetData>
  <mergeCells count="5">
    <mergeCell ref="A2:F2"/>
    <mergeCell ref="B1:C1"/>
    <mergeCell ref="A229:F229"/>
    <mergeCell ref="A228:F228"/>
    <mergeCell ref="A227:F227"/>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69" fitToHeight="10" orientation="portrait" r:id="rId1"/>
  <headerFooter scaleWithDoc="0">
    <oddHeader>&amp;L&amp;"Arial,Bold"Annex 7 &amp;"Arial,Regular"- Schedule of Charges to recover Excess Supplier of Last Resort pass-through costs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3"/>
  <sheetViews>
    <sheetView zoomScale="85" zoomScaleNormal="85" zoomScaleSheetLayoutView="100" workbookViewId="0">
      <selection activeCell="A4" sqref="A4:XFD589"/>
    </sheetView>
  </sheetViews>
  <sheetFormatPr defaultColWidth="9.140625" defaultRowHeight="27.75" customHeight="1" x14ac:dyDescent="0.2"/>
  <cols>
    <col min="1" max="1" width="41" style="2" customWidth="1"/>
    <col min="2" max="2" width="48.5703125" style="2" customWidth="1"/>
    <col min="3" max="4" width="23.7109375" style="3" customWidth="1"/>
    <col min="5" max="5" width="15.5703125" style="2" customWidth="1"/>
    <col min="6" max="16384" width="9.140625" style="2"/>
  </cols>
  <sheetData>
    <row r="1" spans="1:7" ht="27.75" customHeight="1" x14ac:dyDescent="0.2">
      <c r="A1" s="11" t="s">
        <v>24</v>
      </c>
      <c r="B1" s="3"/>
      <c r="C1" s="2"/>
      <c r="E1" s="8"/>
      <c r="F1" s="4"/>
      <c r="G1" s="4"/>
    </row>
    <row r="2" spans="1:7" s="9" customFormat="1" ht="47.25" customHeight="1" x14ac:dyDescent="0.2">
      <c r="A2" s="257" t="str">
        <f>Overview!B4&amp; " - Effective from "&amp;TEXT(Overview!D4,"D MMMM YYYY")&amp;" - "&amp;Overview!E4&amp;" Nodal/Zonal charges"</f>
        <v>Harlaxton Energy Networks Limited - GSP_B - Effective from 1 April 2023 - Final Nodal/Zonal charges</v>
      </c>
      <c r="B2" s="258"/>
      <c r="C2" s="258"/>
      <c r="D2" s="259"/>
    </row>
    <row r="3" spans="1:7" ht="60.75" customHeight="1" x14ac:dyDescent="0.2">
      <c r="A3" s="18" t="s">
        <v>51</v>
      </c>
      <c r="B3" s="18" t="s">
        <v>1</v>
      </c>
      <c r="C3" s="18" t="s">
        <v>39</v>
      </c>
      <c r="D3" s="18" t="s">
        <v>40</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6"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zoomScale="90" zoomScaleNormal="90" zoomScaleSheetLayoutView="100" workbookViewId="0"/>
  </sheetViews>
  <sheetFormatPr defaultColWidth="11.5703125" defaultRowHeight="12.75" x14ac:dyDescent="0.2"/>
  <cols>
    <col min="1" max="1" width="13.85546875" style="132" customWidth="1"/>
    <col min="2" max="2" width="37.42578125" style="132" bestFit="1" customWidth="1"/>
    <col min="3" max="3" width="19" style="133" customWidth="1"/>
    <col min="4" max="4" width="5.28515625" style="132" bestFit="1" customWidth="1"/>
    <col min="5" max="5" width="4.7109375" style="132" customWidth="1"/>
    <col min="6" max="6" width="29.140625" style="132" bestFit="1" customWidth="1"/>
    <col min="7" max="7" width="11.5703125" style="132"/>
    <col min="8" max="8" width="64.5703125" style="132" bestFit="1" customWidth="1"/>
    <col min="9" max="16384" width="11.5703125" style="132"/>
  </cols>
  <sheetData>
    <row r="1" spans="1:8" ht="26.25" customHeight="1" x14ac:dyDescent="0.35">
      <c r="A1" s="135" t="s">
        <v>24</v>
      </c>
      <c r="H1" s="134"/>
    </row>
    <row r="2" spans="1:8" ht="12.75" customHeight="1" x14ac:dyDescent="0.2">
      <c r="A2" s="135"/>
    </row>
    <row r="3" spans="1:8" ht="12.75" customHeight="1" x14ac:dyDescent="0.2">
      <c r="A3" s="135"/>
    </row>
    <row r="4" spans="1:8" ht="12.75" customHeight="1" x14ac:dyDescent="0.2">
      <c r="A4" s="135"/>
    </row>
    <row r="5" spans="1:8" ht="12.75" customHeight="1" x14ac:dyDescent="0.2">
      <c r="A5" s="135"/>
    </row>
    <row r="6" spans="1:8" ht="12.75" customHeight="1" x14ac:dyDescent="0.2">
      <c r="A6" s="135"/>
    </row>
    <row r="7" spans="1:8" ht="12.75" customHeight="1" x14ac:dyDescent="0.2">
      <c r="A7" s="135"/>
    </row>
    <row r="8" spans="1:8" ht="12.75" customHeight="1" x14ac:dyDescent="0.2">
      <c r="A8" s="135"/>
    </row>
    <row r="9" spans="1:8" ht="12.75" customHeight="1" x14ac:dyDescent="0.2">
      <c r="A9" s="135"/>
    </row>
    <row r="10" spans="1:8" ht="12.75" customHeight="1" x14ac:dyDescent="0.2">
      <c r="A10" s="135"/>
    </row>
    <row r="11" spans="1:8" ht="12.75" customHeight="1" x14ac:dyDescent="0.2">
      <c r="A11" s="135"/>
    </row>
    <row r="12" spans="1:8" ht="12.75" customHeight="1" x14ac:dyDescent="0.2">
      <c r="A12" s="135"/>
    </row>
    <row r="13" spans="1:8" ht="12.75" customHeight="1" x14ac:dyDescent="0.2">
      <c r="A13" s="135"/>
    </row>
    <row r="14" spans="1:8" ht="12.75" customHeight="1" x14ac:dyDescent="0.2">
      <c r="A14" s="135"/>
    </row>
    <row r="15" spans="1:8" ht="12.75" customHeight="1" x14ac:dyDescent="0.2">
      <c r="A15" s="135"/>
    </row>
    <row r="16" spans="1:8" ht="12.75" customHeight="1" x14ac:dyDescent="0.2">
      <c r="A16" s="135"/>
    </row>
    <row r="17" spans="1:8" ht="12.75" customHeight="1" x14ac:dyDescent="0.2">
      <c r="A17" s="135"/>
    </row>
    <row r="18" spans="1:8" ht="12.75" customHeight="1" x14ac:dyDescent="0.2">
      <c r="A18" s="135"/>
    </row>
    <row r="19" spans="1:8" ht="12.75" customHeight="1" x14ac:dyDescent="0.2">
      <c r="A19" s="135"/>
    </row>
    <row r="20" spans="1:8" ht="12.75" customHeight="1" x14ac:dyDescent="0.2">
      <c r="A20" s="135"/>
    </row>
    <row r="21" spans="1:8" ht="12.75" customHeight="1" x14ac:dyDescent="0.2">
      <c r="A21" s="135"/>
    </row>
    <row r="22" spans="1:8" ht="12.75" customHeight="1" x14ac:dyDescent="0.2">
      <c r="A22" s="135"/>
    </row>
    <row r="23" spans="1:8" ht="12.75" customHeight="1" x14ac:dyDescent="0.2">
      <c r="A23" s="135"/>
    </row>
    <row r="24" spans="1:8" ht="12.75" customHeight="1" x14ac:dyDescent="0.2">
      <c r="A24" s="135"/>
    </row>
    <row r="25" spans="1:8" ht="12.75" customHeight="1" x14ac:dyDescent="0.2">
      <c r="A25" s="135"/>
    </row>
    <row r="26" spans="1:8" ht="12.75" customHeight="1" x14ac:dyDescent="0.2">
      <c r="A26" s="135"/>
    </row>
    <row r="27" spans="1:8" ht="12.75" customHeight="1" x14ac:dyDescent="0.2">
      <c r="A27" s="135"/>
    </row>
    <row r="28" spans="1:8" s="137" customFormat="1" ht="51" x14ac:dyDescent="0.2">
      <c r="A28" s="52" t="s">
        <v>174</v>
      </c>
      <c r="B28" s="52" t="s">
        <v>175</v>
      </c>
      <c r="C28" s="52" t="s">
        <v>402</v>
      </c>
      <c r="D28" s="136"/>
      <c r="E28" s="136"/>
      <c r="F28" s="52" t="s">
        <v>403</v>
      </c>
      <c r="G28" s="52" t="s">
        <v>404</v>
      </c>
      <c r="H28" s="52" t="s">
        <v>405</v>
      </c>
    </row>
    <row r="29" spans="1:8" x14ac:dyDescent="0.2">
      <c r="A29" s="142">
        <v>3</v>
      </c>
      <c r="B29" s="138" t="s">
        <v>176</v>
      </c>
      <c r="C29" s="141" t="s">
        <v>411</v>
      </c>
      <c r="F29" s="132" t="s">
        <v>408</v>
      </c>
      <c r="G29" s="139">
        <v>43626</v>
      </c>
      <c r="H29" s="132" t="s">
        <v>409</v>
      </c>
    </row>
    <row r="30" spans="1:8" x14ac:dyDescent="0.2">
      <c r="A30" s="142">
        <v>4</v>
      </c>
      <c r="B30" s="138" t="s">
        <v>176</v>
      </c>
      <c r="C30" s="141" t="s">
        <v>411</v>
      </c>
      <c r="F30" s="132" t="s">
        <v>413</v>
      </c>
      <c r="G30" s="139">
        <v>43626</v>
      </c>
      <c r="H30" s="132" t="s">
        <v>409</v>
      </c>
    </row>
    <row r="31" spans="1:8" x14ac:dyDescent="0.2">
      <c r="A31" s="142">
        <v>5</v>
      </c>
      <c r="B31" s="138" t="s">
        <v>177</v>
      </c>
      <c r="C31" s="141" t="s">
        <v>411</v>
      </c>
      <c r="F31" s="132" t="s">
        <v>412</v>
      </c>
      <c r="G31" s="139">
        <v>43626</v>
      </c>
      <c r="H31" s="132" t="s">
        <v>409</v>
      </c>
    </row>
    <row r="32" spans="1:8" x14ac:dyDescent="0.2">
      <c r="A32" s="142">
        <v>6</v>
      </c>
      <c r="B32" s="138" t="s">
        <v>178</v>
      </c>
      <c r="C32" s="141" t="s">
        <v>411</v>
      </c>
      <c r="F32" s="132" t="s">
        <v>414</v>
      </c>
      <c r="G32" s="139">
        <v>43626</v>
      </c>
      <c r="H32" s="132" t="s">
        <v>415</v>
      </c>
    </row>
    <row r="33" spans="1:8" x14ac:dyDescent="0.2">
      <c r="A33" s="142">
        <v>7</v>
      </c>
      <c r="B33" s="138" t="s">
        <v>178</v>
      </c>
      <c r="C33" s="141" t="s">
        <v>411</v>
      </c>
      <c r="G33" s="139"/>
      <c r="H33" s="140"/>
    </row>
    <row r="34" spans="1:8" x14ac:dyDescent="0.2">
      <c r="A34" s="142">
        <v>8</v>
      </c>
      <c r="B34" s="138" t="s">
        <v>178</v>
      </c>
      <c r="C34" s="141" t="s">
        <v>411</v>
      </c>
      <c r="F34" s="140"/>
      <c r="G34" s="139"/>
    </row>
    <row r="35" spans="1:8" x14ac:dyDescent="0.2">
      <c r="A35" s="142">
        <v>9</v>
      </c>
      <c r="B35" s="138" t="s">
        <v>178</v>
      </c>
      <c r="C35" s="141" t="s">
        <v>411</v>
      </c>
      <c r="G35" s="139"/>
      <c r="H35" s="140"/>
    </row>
    <row r="36" spans="1:8" x14ac:dyDescent="0.2">
      <c r="A36" s="142">
        <v>10</v>
      </c>
      <c r="B36" s="138" t="s">
        <v>178</v>
      </c>
      <c r="C36" s="141" t="s">
        <v>411</v>
      </c>
      <c r="G36" s="139"/>
      <c r="H36" s="140"/>
    </row>
    <row r="37" spans="1:8" x14ac:dyDescent="0.2">
      <c r="A37" s="142">
        <v>11</v>
      </c>
      <c r="B37" s="138" t="s">
        <v>178</v>
      </c>
      <c r="C37" s="141" t="s">
        <v>411</v>
      </c>
      <c r="G37" s="139"/>
    </row>
    <row r="38" spans="1:8" x14ac:dyDescent="0.2">
      <c r="A38" s="142">
        <v>12</v>
      </c>
      <c r="B38" s="138" t="s">
        <v>178</v>
      </c>
      <c r="C38" s="141" t="s">
        <v>411</v>
      </c>
      <c r="G38" s="139"/>
    </row>
    <row r="39" spans="1:8" x14ac:dyDescent="0.2">
      <c r="A39" s="142">
        <v>13</v>
      </c>
      <c r="B39" s="138" t="s">
        <v>179</v>
      </c>
      <c r="C39" s="141" t="s">
        <v>411</v>
      </c>
      <c r="G39" s="139"/>
    </row>
    <row r="40" spans="1:8" x14ac:dyDescent="0.2">
      <c r="A40" s="142">
        <v>15</v>
      </c>
      <c r="B40" s="138" t="s">
        <v>179</v>
      </c>
      <c r="C40" s="141" t="s">
        <v>411</v>
      </c>
      <c r="F40" s="140"/>
      <c r="G40" s="139"/>
      <c r="H40" s="140"/>
    </row>
    <row r="41" spans="1:8" x14ac:dyDescent="0.2">
      <c r="A41" s="142">
        <v>16</v>
      </c>
      <c r="B41" s="138" t="s">
        <v>180</v>
      </c>
      <c r="C41" s="141" t="s">
        <v>411</v>
      </c>
      <c r="G41" s="139"/>
      <c r="H41" s="140"/>
    </row>
    <row r="42" spans="1:8" x14ac:dyDescent="0.2">
      <c r="A42" s="142">
        <v>17</v>
      </c>
      <c r="B42" s="138" t="s">
        <v>180</v>
      </c>
      <c r="C42" s="141" t="s">
        <v>411</v>
      </c>
      <c r="G42" s="139"/>
    </row>
    <row r="43" spans="1:8" x14ac:dyDescent="0.2">
      <c r="A43" s="142">
        <v>18</v>
      </c>
      <c r="B43" s="138" t="s">
        <v>180</v>
      </c>
      <c r="C43" s="141" t="s">
        <v>411</v>
      </c>
      <c r="G43" s="139"/>
    </row>
    <row r="44" spans="1:8" x14ac:dyDescent="0.2">
      <c r="A44" s="142">
        <v>19</v>
      </c>
      <c r="B44" s="138" t="s">
        <v>180</v>
      </c>
      <c r="C44" s="141" t="s">
        <v>411</v>
      </c>
      <c r="G44" s="139"/>
    </row>
    <row r="45" spans="1:8" x14ac:dyDescent="0.2">
      <c r="A45" s="142">
        <v>20</v>
      </c>
      <c r="B45" s="138" t="s">
        <v>180</v>
      </c>
      <c r="C45" s="141" t="s">
        <v>411</v>
      </c>
      <c r="G45" s="139"/>
    </row>
    <row r="46" spans="1:8" x14ac:dyDescent="0.2">
      <c r="A46" s="142">
        <v>21</v>
      </c>
      <c r="B46" s="138" t="s">
        <v>180</v>
      </c>
      <c r="C46" s="141" t="s">
        <v>411</v>
      </c>
      <c r="G46" s="139"/>
    </row>
    <row r="47" spans="1:8" x14ac:dyDescent="0.2">
      <c r="A47" s="142">
        <v>22</v>
      </c>
      <c r="B47" s="138" t="s">
        <v>180</v>
      </c>
      <c r="C47" s="141" t="s">
        <v>411</v>
      </c>
      <c r="G47" s="139"/>
    </row>
    <row r="48" spans="1:8" x14ac:dyDescent="0.2">
      <c r="A48" s="142">
        <v>23</v>
      </c>
      <c r="B48" s="138" t="s">
        <v>181</v>
      </c>
      <c r="C48" s="141" t="s">
        <v>411</v>
      </c>
      <c r="G48" s="139"/>
    </row>
    <row r="49" spans="1:8" x14ac:dyDescent="0.2">
      <c r="A49" s="142">
        <v>24</v>
      </c>
      <c r="B49" s="138" t="s">
        <v>181</v>
      </c>
      <c r="C49" s="141" t="s">
        <v>411</v>
      </c>
      <c r="G49" s="139"/>
    </row>
    <row r="50" spans="1:8" x14ac:dyDescent="0.2">
      <c r="A50" s="142">
        <v>25</v>
      </c>
      <c r="B50" s="138" t="s">
        <v>181</v>
      </c>
      <c r="C50" s="141" t="s">
        <v>411</v>
      </c>
      <c r="G50" s="139"/>
    </row>
    <row r="51" spans="1:8" x14ac:dyDescent="0.2">
      <c r="A51" s="142">
        <v>26</v>
      </c>
      <c r="B51" s="138" t="s">
        <v>181</v>
      </c>
      <c r="C51" s="141" t="s">
        <v>411</v>
      </c>
      <c r="G51" s="139"/>
    </row>
    <row r="52" spans="1:8" x14ac:dyDescent="0.2">
      <c r="A52" s="142">
        <v>28</v>
      </c>
      <c r="B52" s="138" t="s">
        <v>181</v>
      </c>
      <c r="C52" s="141" t="s">
        <v>411</v>
      </c>
      <c r="G52" s="139"/>
    </row>
    <row r="53" spans="1:8" x14ac:dyDescent="0.2">
      <c r="A53" s="142">
        <v>29</v>
      </c>
      <c r="B53" s="138" t="s">
        <v>181</v>
      </c>
      <c r="C53" s="141" t="s">
        <v>411</v>
      </c>
      <c r="G53" s="139"/>
    </row>
    <row r="54" spans="1:8" x14ac:dyDescent="0.2">
      <c r="A54" s="142">
        <v>30</v>
      </c>
      <c r="B54" s="138" t="s">
        <v>181</v>
      </c>
      <c r="C54" s="141" t="s">
        <v>411</v>
      </c>
      <c r="G54" s="139"/>
    </row>
    <row r="55" spans="1:8" x14ac:dyDescent="0.2">
      <c r="A55" s="142">
        <v>31</v>
      </c>
      <c r="B55" s="138" t="s">
        <v>181</v>
      </c>
      <c r="C55" s="141" t="s">
        <v>411</v>
      </c>
      <c r="G55" s="139"/>
    </row>
    <row r="56" spans="1:8" x14ac:dyDescent="0.2">
      <c r="A56" s="142">
        <v>32</v>
      </c>
      <c r="B56" s="138" t="s">
        <v>181</v>
      </c>
      <c r="C56" s="141" t="s">
        <v>411</v>
      </c>
      <c r="F56" s="140"/>
      <c r="G56" s="139"/>
      <c r="H56" s="140"/>
    </row>
    <row r="57" spans="1:8" x14ac:dyDescent="0.2">
      <c r="A57" s="142">
        <v>33</v>
      </c>
      <c r="B57" s="138" t="s">
        <v>181</v>
      </c>
      <c r="C57" s="141" t="s">
        <v>411</v>
      </c>
      <c r="F57" s="140"/>
      <c r="G57" s="139"/>
      <c r="H57" s="140"/>
    </row>
    <row r="58" spans="1:8" x14ac:dyDescent="0.2">
      <c r="A58" s="142">
        <v>34</v>
      </c>
      <c r="B58" s="138" t="s">
        <v>181</v>
      </c>
      <c r="C58" s="141" t="s">
        <v>411</v>
      </c>
      <c r="F58" s="140"/>
      <c r="G58" s="139"/>
      <c r="H58" s="140"/>
    </row>
    <row r="59" spans="1:8" x14ac:dyDescent="0.2">
      <c r="A59" s="142">
        <v>35</v>
      </c>
      <c r="B59" s="138" t="s">
        <v>181</v>
      </c>
      <c r="C59" s="141" t="s">
        <v>411</v>
      </c>
      <c r="F59" s="140"/>
      <c r="G59" s="139"/>
      <c r="H59" s="140"/>
    </row>
    <row r="60" spans="1:8" x14ac:dyDescent="0.2">
      <c r="A60" s="142">
        <v>36</v>
      </c>
      <c r="B60" s="138" t="s">
        <v>181</v>
      </c>
      <c r="C60" s="141" t="s">
        <v>411</v>
      </c>
      <c r="F60" s="140"/>
      <c r="G60" s="139"/>
      <c r="H60" s="140"/>
    </row>
    <row r="61" spans="1:8" x14ac:dyDescent="0.2">
      <c r="A61" s="142">
        <v>37</v>
      </c>
      <c r="B61" s="138" t="s">
        <v>181</v>
      </c>
      <c r="C61" s="141" t="s">
        <v>411</v>
      </c>
      <c r="F61" s="140"/>
      <c r="G61" s="139"/>
      <c r="H61" s="140"/>
    </row>
    <row r="62" spans="1:8" x14ac:dyDescent="0.2">
      <c r="A62" s="142">
        <v>38</v>
      </c>
      <c r="B62" s="138" t="s">
        <v>181</v>
      </c>
      <c r="C62" s="141" t="s">
        <v>411</v>
      </c>
      <c r="F62" s="140"/>
      <c r="G62" s="139"/>
      <c r="H62" s="140"/>
    </row>
    <row r="63" spans="1:8" x14ac:dyDescent="0.2">
      <c r="A63" s="142">
        <v>39</v>
      </c>
      <c r="B63" s="138" t="s">
        <v>181</v>
      </c>
      <c r="C63" s="141" t="s">
        <v>411</v>
      </c>
      <c r="F63" s="140"/>
      <c r="G63" s="139"/>
      <c r="H63" s="140"/>
    </row>
    <row r="64" spans="1:8" x14ac:dyDescent="0.2">
      <c r="A64" s="142">
        <v>40</v>
      </c>
      <c r="B64" s="138" t="s">
        <v>180</v>
      </c>
      <c r="C64" s="141" t="s">
        <v>411</v>
      </c>
      <c r="F64" s="140"/>
      <c r="G64" s="139"/>
      <c r="H64" s="140"/>
    </row>
    <row r="65" spans="1:8" x14ac:dyDescent="0.2">
      <c r="A65" s="142">
        <v>41</v>
      </c>
      <c r="B65" s="138" t="s">
        <v>182</v>
      </c>
      <c r="C65" s="141" t="s">
        <v>411</v>
      </c>
      <c r="F65" s="140"/>
      <c r="G65" s="139"/>
      <c r="H65" s="140"/>
    </row>
    <row r="66" spans="1:8" x14ac:dyDescent="0.2">
      <c r="A66" s="142">
        <v>42</v>
      </c>
      <c r="B66" s="138" t="s">
        <v>183</v>
      </c>
      <c r="C66" s="141" t="s">
        <v>411</v>
      </c>
      <c r="F66" s="140"/>
      <c r="G66" s="139"/>
      <c r="H66" s="140"/>
    </row>
    <row r="67" spans="1:8" x14ac:dyDescent="0.2">
      <c r="A67" s="142">
        <v>43</v>
      </c>
      <c r="B67" s="138" t="s">
        <v>183</v>
      </c>
      <c r="C67" s="141" t="s">
        <v>411</v>
      </c>
      <c r="F67" s="140"/>
      <c r="G67" s="139"/>
      <c r="H67" s="140"/>
    </row>
    <row r="68" spans="1:8" x14ac:dyDescent="0.2">
      <c r="A68" s="142">
        <v>44</v>
      </c>
      <c r="B68" s="138" t="s">
        <v>182</v>
      </c>
      <c r="C68" s="141" t="s">
        <v>411</v>
      </c>
      <c r="F68" s="140"/>
      <c r="G68" s="139"/>
      <c r="H68" s="140"/>
    </row>
    <row r="69" spans="1:8" x14ac:dyDescent="0.2">
      <c r="A69" s="142">
        <v>45</v>
      </c>
      <c r="B69" s="138" t="s">
        <v>184</v>
      </c>
      <c r="C69" s="141" t="s">
        <v>411</v>
      </c>
      <c r="F69" s="140"/>
      <c r="G69" s="139"/>
      <c r="H69" s="140"/>
    </row>
    <row r="70" spans="1:8" x14ac:dyDescent="0.2">
      <c r="A70" s="142">
        <v>46</v>
      </c>
      <c r="B70" s="138" t="s">
        <v>185</v>
      </c>
      <c r="C70" s="141" t="s">
        <v>411</v>
      </c>
      <c r="F70" s="140"/>
      <c r="G70" s="139"/>
      <c r="H70" s="140"/>
    </row>
    <row r="71" spans="1:8" x14ac:dyDescent="0.2">
      <c r="A71" s="142">
        <v>47</v>
      </c>
      <c r="B71" s="138" t="s">
        <v>186</v>
      </c>
      <c r="C71" s="141" t="s">
        <v>411</v>
      </c>
      <c r="F71" s="140"/>
      <c r="G71" s="139"/>
      <c r="H71" s="140"/>
    </row>
    <row r="72" spans="1:8" x14ac:dyDescent="0.2">
      <c r="A72" s="142">
        <v>48</v>
      </c>
      <c r="B72" s="138" t="s">
        <v>187</v>
      </c>
      <c r="C72" s="141" t="s">
        <v>411</v>
      </c>
      <c r="F72" s="140"/>
      <c r="G72" s="139"/>
      <c r="H72" s="140"/>
    </row>
    <row r="73" spans="1:8" x14ac:dyDescent="0.2">
      <c r="A73" s="142">
        <v>49</v>
      </c>
      <c r="B73" s="138" t="s">
        <v>180</v>
      </c>
      <c r="C73" s="141" t="s">
        <v>411</v>
      </c>
      <c r="F73" s="140"/>
      <c r="G73" s="139"/>
      <c r="H73" s="140"/>
    </row>
    <row r="74" spans="1:8" x14ac:dyDescent="0.2">
      <c r="A74" s="142">
        <v>50</v>
      </c>
      <c r="B74" s="138" t="s">
        <v>188</v>
      </c>
      <c r="C74" s="141" t="s">
        <v>411</v>
      </c>
      <c r="F74" s="140"/>
      <c r="G74" s="139"/>
      <c r="H74" s="140"/>
    </row>
    <row r="75" spans="1:8" x14ac:dyDescent="0.2">
      <c r="A75" s="142">
        <v>51</v>
      </c>
      <c r="B75" s="138" t="s">
        <v>189</v>
      </c>
      <c r="C75" s="141" t="s">
        <v>410</v>
      </c>
      <c r="F75" s="140"/>
      <c r="G75" s="139"/>
      <c r="H75" s="140"/>
    </row>
    <row r="76" spans="1:8" x14ac:dyDescent="0.2">
      <c r="A76" s="142">
        <v>52</v>
      </c>
      <c r="B76" s="138" t="s">
        <v>190</v>
      </c>
      <c r="C76" s="141" t="s">
        <v>411</v>
      </c>
      <c r="F76" s="140"/>
      <c r="G76" s="139"/>
      <c r="H76" s="140"/>
    </row>
    <row r="77" spans="1:8" x14ac:dyDescent="0.2">
      <c r="A77" s="142">
        <v>53</v>
      </c>
      <c r="B77" s="138" t="s">
        <v>190</v>
      </c>
      <c r="C77" s="141" t="s">
        <v>411</v>
      </c>
      <c r="F77" s="140"/>
      <c r="G77" s="139"/>
      <c r="H77" s="140"/>
    </row>
    <row r="78" spans="1:8" x14ac:dyDescent="0.2">
      <c r="A78" s="142">
        <v>55</v>
      </c>
      <c r="B78" s="138" t="s">
        <v>190</v>
      </c>
      <c r="C78" s="141" t="s">
        <v>411</v>
      </c>
      <c r="F78" s="140"/>
      <c r="G78" s="139"/>
      <c r="H78" s="140"/>
    </row>
    <row r="79" spans="1:8" x14ac:dyDescent="0.2">
      <c r="A79" s="142">
        <v>56</v>
      </c>
      <c r="B79" s="138" t="s">
        <v>190</v>
      </c>
      <c r="C79" s="141" t="s">
        <v>411</v>
      </c>
      <c r="F79" s="140"/>
      <c r="G79" s="139"/>
      <c r="H79" s="140"/>
    </row>
    <row r="80" spans="1:8" x14ac:dyDescent="0.2">
      <c r="A80" s="142">
        <v>57</v>
      </c>
      <c r="B80" s="138" t="s">
        <v>190</v>
      </c>
      <c r="C80" s="141" t="s">
        <v>411</v>
      </c>
      <c r="F80" s="140"/>
      <c r="G80" s="139"/>
      <c r="H80" s="140"/>
    </row>
    <row r="81" spans="1:8" x14ac:dyDescent="0.2">
      <c r="A81" s="142">
        <v>58</v>
      </c>
      <c r="B81" s="138" t="s">
        <v>191</v>
      </c>
      <c r="C81" s="141" t="s">
        <v>410</v>
      </c>
      <c r="F81" s="140"/>
      <c r="G81" s="139"/>
      <c r="H81" s="140"/>
    </row>
    <row r="82" spans="1:8" x14ac:dyDescent="0.2">
      <c r="A82" s="142">
        <v>59</v>
      </c>
      <c r="B82" s="138" t="s">
        <v>190</v>
      </c>
      <c r="C82" s="141" t="s">
        <v>411</v>
      </c>
      <c r="F82" s="140"/>
      <c r="G82" s="139"/>
      <c r="H82" s="140"/>
    </row>
    <row r="83" spans="1:8" x14ac:dyDescent="0.2">
      <c r="A83" s="142">
        <v>60</v>
      </c>
      <c r="B83" s="138" t="s">
        <v>190</v>
      </c>
      <c r="C83" s="141" t="s">
        <v>411</v>
      </c>
      <c r="F83" s="140"/>
      <c r="G83" s="139"/>
      <c r="H83" s="140"/>
    </row>
    <row r="84" spans="1:8" x14ac:dyDescent="0.2">
      <c r="A84" s="142">
        <v>62</v>
      </c>
      <c r="B84" s="138" t="s">
        <v>192</v>
      </c>
      <c r="C84" s="141" t="s">
        <v>410</v>
      </c>
    </row>
    <row r="85" spans="1:8" x14ac:dyDescent="0.2">
      <c r="A85" s="142">
        <v>63</v>
      </c>
      <c r="B85" s="138" t="s">
        <v>183</v>
      </c>
      <c r="C85" s="141" t="s">
        <v>411</v>
      </c>
    </row>
    <row r="86" spans="1:8" x14ac:dyDescent="0.2">
      <c r="A86" s="142">
        <v>64</v>
      </c>
      <c r="B86" s="138" t="s">
        <v>190</v>
      </c>
      <c r="C86" s="141" t="s">
        <v>411</v>
      </c>
    </row>
    <row r="87" spans="1:8" x14ac:dyDescent="0.2">
      <c r="A87" s="142">
        <v>65</v>
      </c>
      <c r="B87" s="138" t="s">
        <v>193</v>
      </c>
      <c r="C87" s="141" t="s">
        <v>411</v>
      </c>
    </row>
    <row r="88" spans="1:8" x14ac:dyDescent="0.2">
      <c r="A88" s="142">
        <v>66</v>
      </c>
      <c r="B88" s="138" t="s">
        <v>193</v>
      </c>
      <c r="C88" s="141" t="s">
        <v>411</v>
      </c>
    </row>
    <row r="89" spans="1:8" x14ac:dyDescent="0.2">
      <c r="A89" s="142">
        <v>67</v>
      </c>
      <c r="B89" s="138" t="s">
        <v>194</v>
      </c>
      <c r="C89" s="141" t="s">
        <v>411</v>
      </c>
    </row>
    <row r="90" spans="1:8" x14ac:dyDescent="0.2">
      <c r="A90" s="142">
        <v>71</v>
      </c>
      <c r="B90" s="138" t="s">
        <v>194</v>
      </c>
      <c r="C90" s="141" t="s">
        <v>411</v>
      </c>
    </row>
    <row r="91" spans="1:8" x14ac:dyDescent="0.2">
      <c r="A91" s="142">
        <v>72</v>
      </c>
      <c r="B91" s="138" t="s">
        <v>194</v>
      </c>
      <c r="C91" s="141" t="s">
        <v>411</v>
      </c>
    </row>
    <row r="92" spans="1:8" x14ac:dyDescent="0.2">
      <c r="A92" s="142">
        <v>73</v>
      </c>
      <c r="B92" s="138" t="s">
        <v>194</v>
      </c>
      <c r="C92" s="141" t="s">
        <v>411</v>
      </c>
    </row>
    <row r="93" spans="1:8" x14ac:dyDescent="0.2">
      <c r="A93" s="142">
        <v>74</v>
      </c>
      <c r="B93" s="138" t="s">
        <v>195</v>
      </c>
      <c r="C93" s="141" t="s">
        <v>411</v>
      </c>
    </row>
    <row r="94" spans="1:8" x14ac:dyDescent="0.2">
      <c r="A94" s="142">
        <v>75</v>
      </c>
      <c r="B94" s="138" t="s">
        <v>196</v>
      </c>
      <c r="C94" s="141" t="s">
        <v>411</v>
      </c>
    </row>
    <row r="95" spans="1:8" x14ac:dyDescent="0.2">
      <c r="A95" s="142">
        <v>76</v>
      </c>
      <c r="B95" s="138" t="s">
        <v>196</v>
      </c>
      <c r="C95" s="141" t="s">
        <v>411</v>
      </c>
    </row>
    <row r="96" spans="1:8" x14ac:dyDescent="0.2">
      <c r="A96" s="142">
        <v>77</v>
      </c>
      <c r="B96" s="138" t="s">
        <v>196</v>
      </c>
      <c r="C96" s="141" t="s">
        <v>411</v>
      </c>
    </row>
    <row r="97" spans="1:3" x14ac:dyDescent="0.2">
      <c r="A97" s="142">
        <v>78</v>
      </c>
      <c r="B97" s="138" t="s">
        <v>197</v>
      </c>
      <c r="C97" s="141" t="s">
        <v>411</v>
      </c>
    </row>
    <row r="98" spans="1:3" x14ac:dyDescent="0.2">
      <c r="A98" s="142">
        <v>79</v>
      </c>
      <c r="B98" s="138" t="s">
        <v>198</v>
      </c>
      <c r="C98" s="141" t="s">
        <v>410</v>
      </c>
    </row>
    <row r="99" spans="1:3" x14ac:dyDescent="0.2">
      <c r="A99" s="142">
        <v>80</v>
      </c>
      <c r="B99" s="138" t="s">
        <v>199</v>
      </c>
      <c r="C99" s="141" t="s">
        <v>411</v>
      </c>
    </row>
    <row r="100" spans="1:3" x14ac:dyDescent="0.2">
      <c r="A100" s="142">
        <v>81</v>
      </c>
      <c r="B100" s="138" t="s">
        <v>200</v>
      </c>
      <c r="C100" s="141" t="s">
        <v>411</v>
      </c>
    </row>
    <row r="101" spans="1:3" x14ac:dyDescent="0.2">
      <c r="A101" s="142">
        <v>82</v>
      </c>
      <c r="B101" s="138" t="s">
        <v>201</v>
      </c>
      <c r="C101" s="141" t="s">
        <v>411</v>
      </c>
    </row>
    <row r="102" spans="1:3" x14ac:dyDescent="0.2">
      <c r="A102" s="142">
        <v>83</v>
      </c>
      <c r="B102" s="138" t="s">
        <v>201</v>
      </c>
      <c r="C102" s="141" t="s">
        <v>411</v>
      </c>
    </row>
    <row r="103" spans="1:3" x14ac:dyDescent="0.2">
      <c r="A103" s="142">
        <v>84</v>
      </c>
      <c r="B103" s="138" t="s">
        <v>201</v>
      </c>
      <c r="C103" s="141" t="s">
        <v>411</v>
      </c>
    </row>
    <row r="104" spans="1:3" x14ac:dyDescent="0.2">
      <c r="A104" s="142">
        <v>85</v>
      </c>
      <c r="B104" s="138" t="s">
        <v>201</v>
      </c>
      <c r="C104" s="141" t="s">
        <v>411</v>
      </c>
    </row>
    <row r="105" spans="1:3" x14ac:dyDescent="0.2">
      <c r="A105" s="142">
        <v>86</v>
      </c>
      <c r="B105" s="138" t="s">
        <v>201</v>
      </c>
      <c r="C105" s="141" t="s">
        <v>411</v>
      </c>
    </row>
    <row r="106" spans="1:3" x14ac:dyDescent="0.2">
      <c r="A106" s="142">
        <v>87</v>
      </c>
      <c r="B106" s="138" t="s">
        <v>201</v>
      </c>
      <c r="C106" s="141" t="s">
        <v>411</v>
      </c>
    </row>
    <row r="107" spans="1:3" x14ac:dyDescent="0.2">
      <c r="A107" s="142">
        <v>88</v>
      </c>
      <c r="B107" s="138" t="s">
        <v>201</v>
      </c>
      <c r="C107" s="141" t="s">
        <v>411</v>
      </c>
    </row>
    <row r="108" spans="1:3" x14ac:dyDescent="0.2">
      <c r="A108" s="142">
        <v>91</v>
      </c>
      <c r="B108" s="138" t="s">
        <v>202</v>
      </c>
      <c r="C108" s="141" t="s">
        <v>411</v>
      </c>
    </row>
    <row r="109" spans="1:3" x14ac:dyDescent="0.2">
      <c r="A109" s="142">
        <v>92</v>
      </c>
      <c r="B109" s="138" t="s">
        <v>202</v>
      </c>
      <c r="C109" s="141" t="s">
        <v>411</v>
      </c>
    </row>
    <row r="110" spans="1:3" x14ac:dyDescent="0.2">
      <c r="A110" s="142">
        <v>93</v>
      </c>
      <c r="B110" s="138" t="s">
        <v>203</v>
      </c>
      <c r="C110" s="141" t="s">
        <v>410</v>
      </c>
    </row>
    <row r="111" spans="1:3" x14ac:dyDescent="0.2">
      <c r="A111" s="142">
        <v>94</v>
      </c>
      <c r="B111" s="138" t="s">
        <v>202</v>
      </c>
      <c r="C111" s="141" t="s">
        <v>411</v>
      </c>
    </row>
    <row r="112" spans="1:3" x14ac:dyDescent="0.2">
      <c r="A112" s="142">
        <v>95</v>
      </c>
      <c r="B112" s="138" t="s">
        <v>202</v>
      </c>
      <c r="C112" s="141" t="s">
        <v>411</v>
      </c>
    </row>
    <row r="113" spans="1:3" x14ac:dyDescent="0.2">
      <c r="A113" s="142">
        <v>96</v>
      </c>
      <c r="B113" s="138" t="s">
        <v>202</v>
      </c>
      <c r="C113" s="141" t="s">
        <v>411</v>
      </c>
    </row>
    <row r="114" spans="1:3" x14ac:dyDescent="0.2">
      <c r="A114" s="142">
        <v>97</v>
      </c>
      <c r="B114" s="138" t="s">
        <v>204</v>
      </c>
      <c r="C114" s="141" t="s">
        <v>411</v>
      </c>
    </row>
    <row r="115" spans="1:3" x14ac:dyDescent="0.2">
      <c r="A115" s="142">
        <v>98</v>
      </c>
      <c r="B115" s="138" t="s">
        <v>205</v>
      </c>
      <c r="C115" s="141" t="s">
        <v>411</v>
      </c>
    </row>
    <row r="116" spans="1:3" x14ac:dyDescent="0.2">
      <c r="A116" s="142">
        <v>99</v>
      </c>
      <c r="B116" s="138" t="s">
        <v>206</v>
      </c>
      <c r="C116" s="141" t="s">
        <v>411</v>
      </c>
    </row>
    <row r="117" spans="1:3" x14ac:dyDescent="0.2">
      <c r="A117" s="142">
        <v>100</v>
      </c>
      <c r="B117" s="138" t="s">
        <v>206</v>
      </c>
      <c r="C117" s="141" t="s">
        <v>411</v>
      </c>
    </row>
    <row r="118" spans="1:3" x14ac:dyDescent="0.2">
      <c r="A118" s="142">
        <v>101</v>
      </c>
      <c r="B118" s="138" t="s">
        <v>207</v>
      </c>
      <c r="C118" s="141" t="s">
        <v>411</v>
      </c>
    </row>
    <row r="119" spans="1:3" x14ac:dyDescent="0.2">
      <c r="A119" s="142">
        <v>102</v>
      </c>
      <c r="B119" s="138" t="s">
        <v>207</v>
      </c>
      <c r="C119" s="141" t="s">
        <v>411</v>
      </c>
    </row>
    <row r="120" spans="1:3" x14ac:dyDescent="0.2">
      <c r="A120" s="142">
        <v>103</v>
      </c>
      <c r="B120" s="138" t="s">
        <v>207</v>
      </c>
      <c r="C120" s="141" t="s">
        <v>411</v>
      </c>
    </row>
    <row r="121" spans="1:3" x14ac:dyDescent="0.2">
      <c r="A121" s="142">
        <v>104</v>
      </c>
      <c r="B121" s="138" t="s">
        <v>208</v>
      </c>
      <c r="C121" s="141" t="s">
        <v>411</v>
      </c>
    </row>
    <row r="122" spans="1:3" x14ac:dyDescent="0.2">
      <c r="A122" s="142">
        <v>105</v>
      </c>
      <c r="B122" s="138" t="s">
        <v>208</v>
      </c>
      <c r="C122" s="141" t="s">
        <v>411</v>
      </c>
    </row>
    <row r="123" spans="1:3" x14ac:dyDescent="0.2">
      <c r="A123" s="142">
        <v>106</v>
      </c>
      <c r="B123" s="138" t="s">
        <v>208</v>
      </c>
      <c r="C123" s="141" t="s">
        <v>411</v>
      </c>
    </row>
    <row r="124" spans="1:3" x14ac:dyDescent="0.2">
      <c r="A124" s="142">
        <v>107</v>
      </c>
      <c r="B124" s="138" t="s">
        <v>208</v>
      </c>
      <c r="C124" s="141" t="s">
        <v>411</v>
      </c>
    </row>
    <row r="125" spans="1:3" x14ac:dyDescent="0.2">
      <c r="A125" s="142">
        <v>108</v>
      </c>
      <c r="B125" s="138" t="s">
        <v>208</v>
      </c>
      <c r="C125" s="141" t="s">
        <v>411</v>
      </c>
    </row>
    <row r="126" spans="1:3" x14ac:dyDescent="0.2">
      <c r="A126" s="142">
        <v>109</v>
      </c>
      <c r="B126" s="138" t="s">
        <v>208</v>
      </c>
      <c r="C126" s="141" t="s">
        <v>411</v>
      </c>
    </row>
    <row r="127" spans="1:3" x14ac:dyDescent="0.2">
      <c r="A127" s="142">
        <v>110</v>
      </c>
      <c r="B127" s="138" t="s">
        <v>208</v>
      </c>
      <c r="C127" s="141" t="s">
        <v>411</v>
      </c>
    </row>
    <row r="128" spans="1:3" x14ac:dyDescent="0.2">
      <c r="A128" s="142">
        <v>111</v>
      </c>
      <c r="B128" s="138" t="s">
        <v>209</v>
      </c>
      <c r="C128" s="141" t="s">
        <v>411</v>
      </c>
    </row>
    <row r="129" spans="1:3" x14ac:dyDescent="0.2">
      <c r="A129" s="142">
        <v>112</v>
      </c>
      <c r="B129" s="138" t="s">
        <v>210</v>
      </c>
      <c r="C129" s="141" t="s">
        <v>411</v>
      </c>
    </row>
    <row r="130" spans="1:3" x14ac:dyDescent="0.2">
      <c r="A130" s="142">
        <v>113</v>
      </c>
      <c r="B130" s="138" t="s">
        <v>210</v>
      </c>
      <c r="C130" s="141" t="s">
        <v>411</v>
      </c>
    </row>
    <row r="131" spans="1:3" x14ac:dyDescent="0.2">
      <c r="A131" s="142">
        <v>115</v>
      </c>
      <c r="B131" s="138" t="s">
        <v>210</v>
      </c>
      <c r="C131" s="141" t="s">
        <v>411</v>
      </c>
    </row>
    <row r="132" spans="1:3" x14ac:dyDescent="0.2">
      <c r="A132" s="142">
        <v>116</v>
      </c>
      <c r="B132" s="138" t="s">
        <v>210</v>
      </c>
      <c r="C132" s="141" t="s">
        <v>411</v>
      </c>
    </row>
    <row r="133" spans="1:3" x14ac:dyDescent="0.2">
      <c r="A133" s="142">
        <v>117</v>
      </c>
      <c r="B133" s="138" t="s">
        <v>210</v>
      </c>
      <c r="C133" s="141" t="s">
        <v>411</v>
      </c>
    </row>
    <row r="134" spans="1:3" x14ac:dyDescent="0.2">
      <c r="A134" s="142">
        <v>118</v>
      </c>
      <c r="B134" s="138" t="s">
        <v>211</v>
      </c>
      <c r="C134" s="141" t="s">
        <v>411</v>
      </c>
    </row>
    <row r="135" spans="1:3" x14ac:dyDescent="0.2">
      <c r="A135" s="142">
        <v>119</v>
      </c>
      <c r="B135" s="138" t="s">
        <v>211</v>
      </c>
      <c r="C135" s="141" t="s">
        <v>411</v>
      </c>
    </row>
    <row r="136" spans="1:3" x14ac:dyDescent="0.2">
      <c r="A136" s="142">
        <v>120</v>
      </c>
      <c r="B136" s="138" t="s">
        <v>183</v>
      </c>
      <c r="C136" s="141" t="s">
        <v>411</v>
      </c>
    </row>
    <row r="137" spans="1:3" x14ac:dyDescent="0.2">
      <c r="A137" s="142">
        <v>121</v>
      </c>
      <c r="B137" s="138" t="s">
        <v>212</v>
      </c>
      <c r="C137" s="141" t="s">
        <v>410</v>
      </c>
    </row>
    <row r="138" spans="1:3" x14ac:dyDescent="0.2">
      <c r="A138" s="142">
        <v>122</v>
      </c>
      <c r="B138" s="138" t="s">
        <v>213</v>
      </c>
      <c r="C138" s="141" t="s">
        <v>410</v>
      </c>
    </row>
    <row r="139" spans="1:3" x14ac:dyDescent="0.2">
      <c r="A139" s="142">
        <v>123</v>
      </c>
      <c r="B139" s="138" t="s">
        <v>214</v>
      </c>
      <c r="C139" s="141" t="s">
        <v>410</v>
      </c>
    </row>
    <row r="140" spans="1:3" x14ac:dyDescent="0.2">
      <c r="A140" s="142">
        <v>124</v>
      </c>
      <c r="B140" s="138" t="s">
        <v>214</v>
      </c>
      <c r="C140" s="141" t="s">
        <v>410</v>
      </c>
    </row>
    <row r="141" spans="1:3" x14ac:dyDescent="0.2">
      <c r="A141" s="142">
        <v>125</v>
      </c>
      <c r="B141" s="138" t="s">
        <v>214</v>
      </c>
      <c r="C141" s="141" t="s">
        <v>410</v>
      </c>
    </row>
    <row r="142" spans="1:3" x14ac:dyDescent="0.2">
      <c r="A142" s="142">
        <v>126</v>
      </c>
      <c r="B142" s="138" t="s">
        <v>215</v>
      </c>
      <c r="C142" s="141" t="s">
        <v>410</v>
      </c>
    </row>
    <row r="143" spans="1:3" x14ac:dyDescent="0.2">
      <c r="A143" s="142">
        <v>127</v>
      </c>
      <c r="B143" s="138" t="s">
        <v>216</v>
      </c>
      <c r="C143" s="141" t="s">
        <v>410</v>
      </c>
    </row>
    <row r="144" spans="1:3" x14ac:dyDescent="0.2">
      <c r="A144" s="142">
        <v>128</v>
      </c>
      <c r="B144" s="138" t="s">
        <v>217</v>
      </c>
      <c r="C144" s="141" t="s">
        <v>410</v>
      </c>
    </row>
    <row r="145" spans="1:3" x14ac:dyDescent="0.2">
      <c r="A145" s="142">
        <v>129</v>
      </c>
      <c r="B145" s="138" t="s">
        <v>216</v>
      </c>
      <c r="C145" s="141" t="s">
        <v>410</v>
      </c>
    </row>
    <row r="146" spans="1:3" x14ac:dyDescent="0.2">
      <c r="A146" s="142">
        <v>130</v>
      </c>
      <c r="B146" s="138" t="s">
        <v>218</v>
      </c>
      <c r="C146" s="141" t="s">
        <v>410</v>
      </c>
    </row>
    <row r="147" spans="1:3" x14ac:dyDescent="0.2">
      <c r="A147" s="142">
        <v>131</v>
      </c>
      <c r="B147" s="138" t="s">
        <v>218</v>
      </c>
      <c r="C147" s="141" t="s">
        <v>410</v>
      </c>
    </row>
    <row r="148" spans="1:3" x14ac:dyDescent="0.2">
      <c r="A148" s="142">
        <v>132</v>
      </c>
      <c r="B148" s="138" t="s">
        <v>219</v>
      </c>
      <c r="C148" s="141" t="s">
        <v>410</v>
      </c>
    </row>
    <row r="149" spans="1:3" x14ac:dyDescent="0.2">
      <c r="A149" s="142">
        <v>133</v>
      </c>
      <c r="B149" s="138" t="s">
        <v>219</v>
      </c>
      <c r="C149" s="141" t="s">
        <v>410</v>
      </c>
    </row>
    <row r="150" spans="1:3" x14ac:dyDescent="0.2">
      <c r="A150" s="142">
        <v>134</v>
      </c>
      <c r="B150" s="138" t="s">
        <v>219</v>
      </c>
      <c r="C150" s="141" t="s">
        <v>410</v>
      </c>
    </row>
    <row r="151" spans="1:3" x14ac:dyDescent="0.2">
      <c r="A151" s="142">
        <v>135</v>
      </c>
      <c r="B151" s="138" t="s">
        <v>219</v>
      </c>
      <c r="C151" s="141" t="s">
        <v>410</v>
      </c>
    </row>
    <row r="152" spans="1:3" x14ac:dyDescent="0.2">
      <c r="A152" s="142">
        <v>136</v>
      </c>
      <c r="B152" s="138" t="s">
        <v>219</v>
      </c>
      <c r="C152" s="141" t="s">
        <v>410</v>
      </c>
    </row>
    <row r="153" spans="1:3" x14ac:dyDescent="0.2">
      <c r="A153" s="142">
        <v>137</v>
      </c>
      <c r="B153" s="138" t="s">
        <v>219</v>
      </c>
      <c r="C153" s="141" t="s">
        <v>410</v>
      </c>
    </row>
    <row r="154" spans="1:3" x14ac:dyDescent="0.2">
      <c r="A154" s="142">
        <v>138</v>
      </c>
      <c r="B154" s="138" t="s">
        <v>219</v>
      </c>
      <c r="C154" s="141" t="s">
        <v>410</v>
      </c>
    </row>
    <row r="155" spans="1:3" x14ac:dyDescent="0.2">
      <c r="A155" s="142">
        <v>140</v>
      </c>
      <c r="B155" s="138" t="s">
        <v>203</v>
      </c>
      <c r="C155" s="141" t="s">
        <v>410</v>
      </c>
    </row>
    <row r="156" spans="1:3" x14ac:dyDescent="0.2">
      <c r="A156" s="142">
        <v>141</v>
      </c>
      <c r="B156" s="138" t="s">
        <v>220</v>
      </c>
      <c r="C156" s="141" t="s">
        <v>410</v>
      </c>
    </row>
    <row r="157" spans="1:3" x14ac:dyDescent="0.2">
      <c r="A157" s="142">
        <v>142</v>
      </c>
      <c r="B157" s="138" t="s">
        <v>220</v>
      </c>
      <c r="C157" s="141" t="s">
        <v>410</v>
      </c>
    </row>
    <row r="158" spans="1:3" x14ac:dyDescent="0.2">
      <c r="A158" s="142">
        <v>143</v>
      </c>
      <c r="B158" s="138" t="s">
        <v>206</v>
      </c>
      <c r="C158" s="141" t="s">
        <v>411</v>
      </c>
    </row>
    <row r="159" spans="1:3" x14ac:dyDescent="0.2">
      <c r="A159" s="142">
        <v>144</v>
      </c>
      <c r="B159" s="138" t="s">
        <v>221</v>
      </c>
      <c r="C159" s="141" t="s">
        <v>410</v>
      </c>
    </row>
    <row r="160" spans="1:3" x14ac:dyDescent="0.2">
      <c r="A160" s="142">
        <v>145</v>
      </c>
      <c r="B160" s="138" t="s">
        <v>221</v>
      </c>
      <c r="C160" s="141" t="s">
        <v>410</v>
      </c>
    </row>
    <row r="161" spans="1:3" x14ac:dyDescent="0.2">
      <c r="A161" s="142">
        <v>146</v>
      </c>
      <c r="B161" s="138" t="s">
        <v>221</v>
      </c>
      <c r="C161" s="141" t="s">
        <v>410</v>
      </c>
    </row>
    <row r="162" spans="1:3" x14ac:dyDescent="0.2">
      <c r="A162" s="142">
        <v>147</v>
      </c>
      <c r="B162" s="138" t="s">
        <v>221</v>
      </c>
      <c r="C162" s="141" t="s">
        <v>410</v>
      </c>
    </row>
    <row r="163" spans="1:3" x14ac:dyDescent="0.2">
      <c r="A163" s="142">
        <v>148</v>
      </c>
      <c r="B163" s="138" t="s">
        <v>222</v>
      </c>
      <c r="C163" s="141" t="s">
        <v>410</v>
      </c>
    </row>
    <row r="164" spans="1:3" x14ac:dyDescent="0.2">
      <c r="A164" s="142">
        <v>149</v>
      </c>
      <c r="B164" s="138" t="s">
        <v>223</v>
      </c>
      <c r="C164" s="141" t="s">
        <v>410</v>
      </c>
    </row>
    <row r="165" spans="1:3" x14ac:dyDescent="0.2">
      <c r="A165" s="142">
        <v>150</v>
      </c>
      <c r="B165" s="138" t="s">
        <v>215</v>
      </c>
      <c r="C165" s="141" t="s">
        <v>410</v>
      </c>
    </row>
    <row r="166" spans="1:3" x14ac:dyDescent="0.2">
      <c r="A166" s="142">
        <v>151</v>
      </c>
      <c r="B166" s="138" t="s">
        <v>215</v>
      </c>
      <c r="C166" s="141" t="s">
        <v>410</v>
      </c>
    </row>
    <row r="167" spans="1:3" x14ac:dyDescent="0.2">
      <c r="A167" s="142">
        <v>152</v>
      </c>
      <c r="B167" s="138" t="s">
        <v>215</v>
      </c>
      <c r="C167" s="141" t="s">
        <v>410</v>
      </c>
    </row>
    <row r="168" spans="1:3" x14ac:dyDescent="0.2">
      <c r="A168" s="142">
        <v>153</v>
      </c>
      <c r="B168" s="138" t="s">
        <v>215</v>
      </c>
      <c r="C168" s="141" t="s">
        <v>410</v>
      </c>
    </row>
    <row r="169" spans="1:3" x14ac:dyDescent="0.2">
      <c r="A169" s="142">
        <v>154</v>
      </c>
      <c r="B169" s="138" t="s">
        <v>215</v>
      </c>
      <c r="C169" s="141" t="s">
        <v>410</v>
      </c>
    </row>
    <row r="170" spans="1:3" x14ac:dyDescent="0.2">
      <c r="A170" s="142">
        <v>155</v>
      </c>
      <c r="B170" s="138" t="s">
        <v>203</v>
      </c>
      <c r="C170" s="141" t="s">
        <v>411</v>
      </c>
    </row>
    <row r="171" spans="1:3" x14ac:dyDescent="0.2">
      <c r="A171" s="142">
        <v>156</v>
      </c>
      <c r="B171" s="138" t="s">
        <v>215</v>
      </c>
      <c r="C171" s="141" t="s">
        <v>410</v>
      </c>
    </row>
    <row r="172" spans="1:3" x14ac:dyDescent="0.2">
      <c r="A172" s="142">
        <v>157</v>
      </c>
      <c r="B172" s="138" t="s">
        <v>215</v>
      </c>
      <c r="C172" s="141" t="s">
        <v>410</v>
      </c>
    </row>
    <row r="173" spans="1:3" x14ac:dyDescent="0.2">
      <c r="A173" s="142">
        <v>158</v>
      </c>
      <c r="B173" s="138" t="s">
        <v>215</v>
      </c>
      <c r="C173" s="141" t="s">
        <v>410</v>
      </c>
    </row>
    <row r="174" spans="1:3" x14ac:dyDescent="0.2">
      <c r="A174" s="142">
        <v>159</v>
      </c>
      <c r="B174" s="138" t="s">
        <v>190</v>
      </c>
      <c r="C174" s="141" t="s">
        <v>411</v>
      </c>
    </row>
    <row r="175" spans="1:3" x14ac:dyDescent="0.2">
      <c r="A175" s="142">
        <v>160</v>
      </c>
      <c r="B175" s="138" t="s">
        <v>215</v>
      </c>
      <c r="C175" s="141" t="s">
        <v>410</v>
      </c>
    </row>
    <row r="176" spans="1:3" x14ac:dyDescent="0.2">
      <c r="A176" s="142">
        <v>161</v>
      </c>
      <c r="B176" s="138" t="s">
        <v>215</v>
      </c>
      <c r="C176" s="141" t="s">
        <v>410</v>
      </c>
    </row>
    <row r="177" spans="1:3" x14ac:dyDescent="0.2">
      <c r="A177" s="142">
        <v>162</v>
      </c>
      <c r="B177" s="138" t="s">
        <v>215</v>
      </c>
      <c r="C177" s="141" t="s">
        <v>410</v>
      </c>
    </row>
    <row r="178" spans="1:3" x14ac:dyDescent="0.2">
      <c r="A178" s="142">
        <v>163</v>
      </c>
      <c r="B178" s="138" t="s">
        <v>215</v>
      </c>
      <c r="C178" s="141" t="s">
        <v>410</v>
      </c>
    </row>
    <row r="179" spans="1:3" x14ac:dyDescent="0.2">
      <c r="A179" s="142">
        <v>164</v>
      </c>
      <c r="B179" s="138" t="s">
        <v>215</v>
      </c>
      <c r="C179" s="141" t="s">
        <v>410</v>
      </c>
    </row>
    <row r="180" spans="1:3" x14ac:dyDescent="0.2">
      <c r="A180" s="142">
        <v>165</v>
      </c>
      <c r="B180" s="138" t="s">
        <v>215</v>
      </c>
      <c r="C180" s="141" t="s">
        <v>410</v>
      </c>
    </row>
    <row r="181" spans="1:3" x14ac:dyDescent="0.2">
      <c r="A181" s="142">
        <v>166</v>
      </c>
      <c r="B181" s="138" t="s">
        <v>215</v>
      </c>
      <c r="C181" s="141" t="s">
        <v>410</v>
      </c>
    </row>
    <row r="182" spans="1:3" x14ac:dyDescent="0.2">
      <c r="A182" s="142">
        <v>167</v>
      </c>
      <c r="B182" s="138" t="s">
        <v>215</v>
      </c>
      <c r="C182" s="141" t="s">
        <v>410</v>
      </c>
    </row>
    <row r="183" spans="1:3" x14ac:dyDescent="0.2">
      <c r="A183" s="142">
        <v>168</v>
      </c>
      <c r="B183" s="138" t="s">
        <v>215</v>
      </c>
      <c r="C183" s="141" t="s">
        <v>410</v>
      </c>
    </row>
    <row r="184" spans="1:3" x14ac:dyDescent="0.2">
      <c r="A184" s="142">
        <v>169</v>
      </c>
      <c r="B184" s="138" t="s">
        <v>215</v>
      </c>
      <c r="C184" s="141" t="s">
        <v>410</v>
      </c>
    </row>
    <row r="185" spans="1:3" x14ac:dyDescent="0.2">
      <c r="A185" s="142">
        <v>170</v>
      </c>
      <c r="B185" s="138" t="s">
        <v>215</v>
      </c>
      <c r="C185" s="141" t="s">
        <v>410</v>
      </c>
    </row>
    <row r="186" spans="1:3" x14ac:dyDescent="0.2">
      <c r="A186" s="142">
        <v>171</v>
      </c>
      <c r="B186" s="138" t="s">
        <v>215</v>
      </c>
      <c r="C186" s="141" t="s">
        <v>410</v>
      </c>
    </row>
    <row r="187" spans="1:3" x14ac:dyDescent="0.2">
      <c r="A187" s="142">
        <v>172</v>
      </c>
      <c r="B187" s="138" t="s">
        <v>215</v>
      </c>
      <c r="C187" s="141" t="s">
        <v>410</v>
      </c>
    </row>
    <row r="188" spans="1:3" x14ac:dyDescent="0.2">
      <c r="A188" s="142">
        <v>173</v>
      </c>
      <c r="B188" s="138" t="s">
        <v>215</v>
      </c>
      <c r="C188" s="141" t="s">
        <v>410</v>
      </c>
    </row>
    <row r="189" spans="1:3" x14ac:dyDescent="0.2">
      <c r="A189" s="142">
        <v>174</v>
      </c>
      <c r="B189" s="138" t="s">
        <v>215</v>
      </c>
      <c r="C189" s="141" t="s">
        <v>410</v>
      </c>
    </row>
    <row r="190" spans="1:3" x14ac:dyDescent="0.2">
      <c r="A190" s="142">
        <v>175</v>
      </c>
      <c r="B190" s="138" t="s">
        <v>215</v>
      </c>
      <c r="C190" s="141" t="s">
        <v>410</v>
      </c>
    </row>
    <row r="191" spans="1:3" x14ac:dyDescent="0.2">
      <c r="A191" s="142">
        <v>176</v>
      </c>
      <c r="B191" s="138" t="s">
        <v>215</v>
      </c>
      <c r="C191" s="141" t="s">
        <v>410</v>
      </c>
    </row>
    <row r="192" spans="1:3" x14ac:dyDescent="0.2">
      <c r="A192" s="142">
        <v>177</v>
      </c>
      <c r="B192" s="138" t="s">
        <v>215</v>
      </c>
      <c r="C192" s="141" t="s">
        <v>410</v>
      </c>
    </row>
    <row r="193" spans="1:3" x14ac:dyDescent="0.2">
      <c r="A193" s="142">
        <v>178</v>
      </c>
      <c r="B193" s="138" t="s">
        <v>224</v>
      </c>
      <c r="C193" s="141" t="s">
        <v>410</v>
      </c>
    </row>
    <row r="194" spans="1:3" x14ac:dyDescent="0.2">
      <c r="A194" s="142">
        <v>179</v>
      </c>
      <c r="B194" s="138" t="s">
        <v>215</v>
      </c>
      <c r="C194" s="141" t="s">
        <v>410</v>
      </c>
    </row>
    <row r="195" spans="1:3" x14ac:dyDescent="0.2">
      <c r="A195" s="142">
        <v>180</v>
      </c>
      <c r="B195" s="138" t="s">
        <v>215</v>
      </c>
      <c r="C195" s="141" t="s">
        <v>410</v>
      </c>
    </row>
    <row r="196" spans="1:3" x14ac:dyDescent="0.2">
      <c r="A196" s="142">
        <v>181</v>
      </c>
      <c r="B196" s="138" t="s">
        <v>215</v>
      </c>
      <c r="C196" s="141" t="s">
        <v>410</v>
      </c>
    </row>
    <row r="197" spans="1:3" x14ac:dyDescent="0.2">
      <c r="A197" s="142">
        <v>182</v>
      </c>
      <c r="B197" s="138" t="s">
        <v>215</v>
      </c>
      <c r="C197" s="141" t="s">
        <v>410</v>
      </c>
    </row>
    <row r="198" spans="1:3" x14ac:dyDescent="0.2">
      <c r="A198" s="142">
        <v>183</v>
      </c>
      <c r="B198" s="138" t="s">
        <v>215</v>
      </c>
      <c r="C198" s="141" t="s">
        <v>410</v>
      </c>
    </row>
    <row r="199" spans="1:3" x14ac:dyDescent="0.2">
      <c r="A199" s="142">
        <v>184</v>
      </c>
      <c r="B199" s="138" t="s">
        <v>215</v>
      </c>
      <c r="C199" s="141" t="s">
        <v>410</v>
      </c>
    </row>
    <row r="200" spans="1:3" x14ac:dyDescent="0.2">
      <c r="A200" s="142">
        <v>185</v>
      </c>
      <c r="B200" s="138" t="s">
        <v>215</v>
      </c>
      <c r="C200" s="141" t="s">
        <v>410</v>
      </c>
    </row>
    <row r="201" spans="1:3" x14ac:dyDescent="0.2">
      <c r="A201" s="142">
        <v>186</v>
      </c>
      <c r="B201" s="138" t="s">
        <v>215</v>
      </c>
      <c r="C201" s="141" t="s">
        <v>410</v>
      </c>
    </row>
    <row r="202" spans="1:3" x14ac:dyDescent="0.2">
      <c r="A202" s="142">
        <v>187</v>
      </c>
      <c r="B202" s="138" t="s">
        <v>215</v>
      </c>
      <c r="C202" s="141" t="s">
        <v>410</v>
      </c>
    </row>
    <row r="203" spans="1:3" x14ac:dyDescent="0.2">
      <c r="A203" s="142">
        <v>188</v>
      </c>
      <c r="B203" s="138" t="s">
        <v>215</v>
      </c>
      <c r="C203" s="141" t="s">
        <v>410</v>
      </c>
    </row>
    <row r="204" spans="1:3" x14ac:dyDescent="0.2">
      <c r="A204" s="142">
        <v>189</v>
      </c>
      <c r="B204" s="138" t="s">
        <v>215</v>
      </c>
      <c r="C204" s="141" t="s">
        <v>411</v>
      </c>
    </row>
    <row r="205" spans="1:3" x14ac:dyDescent="0.2">
      <c r="A205" s="142">
        <v>190</v>
      </c>
      <c r="B205" s="138" t="s">
        <v>215</v>
      </c>
      <c r="C205" s="141" t="s">
        <v>411</v>
      </c>
    </row>
    <row r="206" spans="1:3" x14ac:dyDescent="0.2">
      <c r="A206" s="142">
        <v>191</v>
      </c>
      <c r="B206" s="138" t="s">
        <v>215</v>
      </c>
      <c r="C206" s="141" t="s">
        <v>411</v>
      </c>
    </row>
    <row r="207" spans="1:3" x14ac:dyDescent="0.2">
      <c r="A207" s="142">
        <v>192</v>
      </c>
      <c r="B207" s="138" t="s">
        <v>215</v>
      </c>
      <c r="C207" s="141" t="s">
        <v>411</v>
      </c>
    </row>
    <row r="208" spans="1:3" x14ac:dyDescent="0.2">
      <c r="A208" s="142">
        <v>193</v>
      </c>
      <c r="B208" s="138" t="s">
        <v>215</v>
      </c>
      <c r="C208" s="141" t="s">
        <v>411</v>
      </c>
    </row>
    <row r="209" spans="1:3" x14ac:dyDescent="0.2">
      <c r="A209" s="142">
        <v>194</v>
      </c>
      <c r="B209" s="138" t="s">
        <v>215</v>
      </c>
      <c r="C209" s="141" t="s">
        <v>411</v>
      </c>
    </row>
    <row r="210" spans="1:3" x14ac:dyDescent="0.2">
      <c r="A210" s="142">
        <v>195</v>
      </c>
      <c r="B210" s="138" t="s">
        <v>215</v>
      </c>
      <c r="C210" s="141" t="s">
        <v>411</v>
      </c>
    </row>
    <row r="211" spans="1:3" x14ac:dyDescent="0.2">
      <c r="A211" s="142">
        <v>196</v>
      </c>
      <c r="B211" s="138" t="s">
        <v>215</v>
      </c>
      <c r="C211" s="141" t="s">
        <v>411</v>
      </c>
    </row>
    <row r="212" spans="1:3" x14ac:dyDescent="0.2">
      <c r="A212" s="142">
        <v>197</v>
      </c>
      <c r="B212" s="138" t="s">
        <v>215</v>
      </c>
      <c r="C212" s="141" t="s">
        <v>411</v>
      </c>
    </row>
    <row r="213" spans="1:3" x14ac:dyDescent="0.2">
      <c r="A213" s="142">
        <v>198</v>
      </c>
      <c r="B213" s="138" t="s">
        <v>215</v>
      </c>
      <c r="C213" s="141" t="s">
        <v>411</v>
      </c>
    </row>
    <row r="214" spans="1:3" x14ac:dyDescent="0.2">
      <c r="A214" s="142">
        <v>199</v>
      </c>
      <c r="B214" s="138" t="s">
        <v>215</v>
      </c>
      <c r="C214" s="141" t="s">
        <v>411</v>
      </c>
    </row>
    <row r="215" spans="1:3" x14ac:dyDescent="0.2">
      <c r="A215" s="142">
        <v>201</v>
      </c>
      <c r="B215" s="138" t="s">
        <v>215</v>
      </c>
      <c r="C215" s="141" t="s">
        <v>411</v>
      </c>
    </row>
    <row r="216" spans="1:3" x14ac:dyDescent="0.2">
      <c r="A216" s="142">
        <v>202</v>
      </c>
      <c r="B216" s="138" t="s">
        <v>215</v>
      </c>
      <c r="C216" s="141" t="s">
        <v>411</v>
      </c>
    </row>
    <row r="217" spans="1:3" x14ac:dyDescent="0.2">
      <c r="A217" s="142">
        <v>203</v>
      </c>
      <c r="B217" s="138" t="s">
        <v>215</v>
      </c>
      <c r="C217" s="141" t="s">
        <v>411</v>
      </c>
    </row>
    <row r="218" spans="1:3" x14ac:dyDescent="0.2">
      <c r="A218" s="142">
        <v>204</v>
      </c>
      <c r="B218" s="138" t="s">
        <v>215</v>
      </c>
      <c r="C218" s="141" t="s">
        <v>411</v>
      </c>
    </row>
    <row r="219" spans="1:3" x14ac:dyDescent="0.2">
      <c r="A219" s="142">
        <v>205</v>
      </c>
      <c r="B219" s="138" t="s">
        <v>215</v>
      </c>
      <c r="C219" s="141" t="s">
        <v>411</v>
      </c>
    </row>
    <row r="220" spans="1:3" x14ac:dyDescent="0.2">
      <c r="A220" s="142">
        <v>206</v>
      </c>
      <c r="B220" s="138" t="s">
        <v>215</v>
      </c>
      <c r="C220" s="141" t="s">
        <v>411</v>
      </c>
    </row>
    <row r="221" spans="1:3" x14ac:dyDescent="0.2">
      <c r="A221" s="142">
        <v>207</v>
      </c>
      <c r="B221" s="138" t="s">
        <v>215</v>
      </c>
      <c r="C221" s="141" t="s">
        <v>411</v>
      </c>
    </row>
    <row r="222" spans="1:3" x14ac:dyDescent="0.2">
      <c r="A222" s="142">
        <v>208</v>
      </c>
      <c r="B222" s="138" t="s">
        <v>215</v>
      </c>
      <c r="C222" s="141" t="s">
        <v>411</v>
      </c>
    </row>
    <row r="223" spans="1:3" x14ac:dyDescent="0.2">
      <c r="A223" s="142">
        <v>209</v>
      </c>
      <c r="B223" s="138" t="s">
        <v>215</v>
      </c>
      <c r="C223" s="141" t="s">
        <v>410</v>
      </c>
    </row>
    <row r="224" spans="1:3" x14ac:dyDescent="0.2">
      <c r="A224" s="142">
        <v>210</v>
      </c>
      <c r="B224" s="138" t="s">
        <v>215</v>
      </c>
      <c r="C224" s="141" t="s">
        <v>410</v>
      </c>
    </row>
    <row r="225" spans="1:3" x14ac:dyDescent="0.2">
      <c r="A225" s="142">
        <v>211</v>
      </c>
      <c r="B225" s="138" t="s">
        <v>215</v>
      </c>
      <c r="C225" s="141" t="s">
        <v>410</v>
      </c>
    </row>
    <row r="226" spans="1:3" x14ac:dyDescent="0.2">
      <c r="A226" s="142">
        <v>212</v>
      </c>
      <c r="B226" s="138" t="s">
        <v>215</v>
      </c>
      <c r="C226" s="141" t="s">
        <v>410</v>
      </c>
    </row>
    <row r="227" spans="1:3" x14ac:dyDescent="0.2">
      <c r="A227" s="142">
        <v>213</v>
      </c>
      <c r="B227" s="138" t="s">
        <v>215</v>
      </c>
      <c r="C227" s="141" t="s">
        <v>410</v>
      </c>
    </row>
    <row r="228" spans="1:3" x14ac:dyDescent="0.2">
      <c r="A228" s="142">
        <v>214</v>
      </c>
      <c r="B228" s="138" t="s">
        <v>215</v>
      </c>
      <c r="C228" s="141" t="s">
        <v>410</v>
      </c>
    </row>
    <row r="229" spans="1:3" x14ac:dyDescent="0.2">
      <c r="A229" s="142">
        <v>215</v>
      </c>
      <c r="B229" s="138" t="s">
        <v>215</v>
      </c>
      <c r="C229" s="141" t="s">
        <v>410</v>
      </c>
    </row>
    <row r="230" spans="1:3" x14ac:dyDescent="0.2">
      <c r="A230" s="142">
        <v>216</v>
      </c>
      <c r="B230" s="138" t="s">
        <v>215</v>
      </c>
      <c r="C230" s="141" t="s">
        <v>410</v>
      </c>
    </row>
    <row r="231" spans="1:3" x14ac:dyDescent="0.2">
      <c r="A231" s="142">
        <v>217</v>
      </c>
      <c r="B231" s="138" t="s">
        <v>215</v>
      </c>
      <c r="C231" s="141" t="s">
        <v>410</v>
      </c>
    </row>
    <row r="232" spans="1:3" x14ac:dyDescent="0.2">
      <c r="A232" s="142">
        <v>218</v>
      </c>
      <c r="B232" s="138" t="s">
        <v>215</v>
      </c>
      <c r="C232" s="141" t="s">
        <v>410</v>
      </c>
    </row>
    <row r="233" spans="1:3" x14ac:dyDescent="0.2">
      <c r="A233" s="142">
        <v>219</v>
      </c>
      <c r="B233" s="138" t="s">
        <v>215</v>
      </c>
      <c r="C233" s="141" t="s">
        <v>410</v>
      </c>
    </row>
    <row r="234" spans="1:3" x14ac:dyDescent="0.2">
      <c r="A234" s="142">
        <v>220</v>
      </c>
      <c r="B234" s="138" t="s">
        <v>215</v>
      </c>
      <c r="C234" s="141" t="s">
        <v>410</v>
      </c>
    </row>
    <row r="235" spans="1:3" x14ac:dyDescent="0.2">
      <c r="A235" s="142">
        <v>221</v>
      </c>
      <c r="B235" s="138" t="s">
        <v>215</v>
      </c>
      <c r="C235" s="141" t="s">
        <v>410</v>
      </c>
    </row>
    <row r="236" spans="1:3" x14ac:dyDescent="0.2">
      <c r="A236" s="142">
        <v>222</v>
      </c>
      <c r="B236" s="138" t="s">
        <v>215</v>
      </c>
      <c r="C236" s="141" t="s">
        <v>410</v>
      </c>
    </row>
    <row r="237" spans="1:3" x14ac:dyDescent="0.2">
      <c r="A237" s="142">
        <v>223</v>
      </c>
      <c r="B237" s="138" t="s">
        <v>215</v>
      </c>
      <c r="C237" s="141" t="s">
        <v>410</v>
      </c>
    </row>
    <row r="238" spans="1:3" x14ac:dyDescent="0.2">
      <c r="A238" s="142">
        <v>224</v>
      </c>
      <c r="B238" s="138" t="s">
        <v>215</v>
      </c>
      <c r="C238" s="141" t="s">
        <v>410</v>
      </c>
    </row>
    <row r="239" spans="1:3" x14ac:dyDescent="0.2">
      <c r="A239" s="142">
        <v>225</v>
      </c>
      <c r="B239" s="138" t="s">
        <v>215</v>
      </c>
      <c r="C239" s="141" t="s">
        <v>410</v>
      </c>
    </row>
    <row r="240" spans="1:3" x14ac:dyDescent="0.2">
      <c r="A240" s="142">
        <v>226</v>
      </c>
      <c r="B240" s="138" t="s">
        <v>215</v>
      </c>
      <c r="C240" s="141" t="s">
        <v>410</v>
      </c>
    </row>
    <row r="241" spans="1:3" x14ac:dyDescent="0.2">
      <c r="A241" s="142">
        <v>227</v>
      </c>
      <c r="B241" s="138" t="s">
        <v>215</v>
      </c>
      <c r="C241" s="141" t="s">
        <v>410</v>
      </c>
    </row>
    <row r="242" spans="1:3" x14ac:dyDescent="0.2">
      <c r="A242" s="142">
        <v>228</v>
      </c>
      <c r="B242" s="138" t="s">
        <v>225</v>
      </c>
      <c r="C242" s="141" t="s">
        <v>411</v>
      </c>
    </row>
    <row r="243" spans="1:3" x14ac:dyDescent="0.2">
      <c r="A243" s="142">
        <v>229</v>
      </c>
      <c r="B243" s="138" t="s">
        <v>225</v>
      </c>
      <c r="C243" s="141" t="s">
        <v>411</v>
      </c>
    </row>
    <row r="244" spans="1:3" x14ac:dyDescent="0.2">
      <c r="A244" s="142">
        <v>230</v>
      </c>
      <c r="B244" s="138" t="s">
        <v>215</v>
      </c>
      <c r="C244" s="141" t="s">
        <v>411</v>
      </c>
    </row>
    <row r="245" spans="1:3" x14ac:dyDescent="0.2">
      <c r="A245" s="142">
        <v>231</v>
      </c>
      <c r="B245" s="138" t="s">
        <v>203</v>
      </c>
      <c r="C245" s="141" t="s">
        <v>410</v>
      </c>
    </row>
    <row r="246" spans="1:3" x14ac:dyDescent="0.2">
      <c r="A246" s="142">
        <v>233</v>
      </c>
      <c r="B246" s="138" t="s">
        <v>203</v>
      </c>
      <c r="C246" s="141" t="s">
        <v>410</v>
      </c>
    </row>
    <row r="247" spans="1:3" x14ac:dyDescent="0.2">
      <c r="A247" s="142">
        <v>234</v>
      </c>
      <c r="B247" s="138" t="s">
        <v>203</v>
      </c>
      <c r="C247" s="141" t="s">
        <v>410</v>
      </c>
    </row>
    <row r="248" spans="1:3" x14ac:dyDescent="0.2">
      <c r="A248" s="142">
        <v>235</v>
      </c>
      <c r="B248" s="138" t="s">
        <v>203</v>
      </c>
      <c r="C248" s="141" t="s">
        <v>410</v>
      </c>
    </row>
    <row r="249" spans="1:3" x14ac:dyDescent="0.2">
      <c r="A249" s="142">
        <v>236</v>
      </c>
      <c r="B249" s="138" t="s">
        <v>203</v>
      </c>
      <c r="C249" s="141" t="s">
        <v>410</v>
      </c>
    </row>
    <row r="250" spans="1:3" x14ac:dyDescent="0.2">
      <c r="A250" s="142">
        <v>237</v>
      </c>
      <c r="B250" s="138" t="s">
        <v>203</v>
      </c>
      <c r="C250" s="141" t="s">
        <v>410</v>
      </c>
    </row>
    <row r="251" spans="1:3" x14ac:dyDescent="0.2">
      <c r="A251" s="142">
        <v>238</v>
      </c>
      <c r="B251" s="138" t="s">
        <v>215</v>
      </c>
      <c r="C251" s="141" t="s">
        <v>410</v>
      </c>
    </row>
    <row r="252" spans="1:3" x14ac:dyDescent="0.2">
      <c r="A252" s="142">
        <v>241</v>
      </c>
      <c r="B252" s="138" t="s">
        <v>226</v>
      </c>
      <c r="C252" s="141" t="s">
        <v>410</v>
      </c>
    </row>
    <row r="253" spans="1:3" x14ac:dyDescent="0.2">
      <c r="A253" s="142">
        <v>242</v>
      </c>
      <c r="B253" s="138" t="s">
        <v>227</v>
      </c>
      <c r="C253" s="141" t="s">
        <v>410</v>
      </c>
    </row>
    <row r="254" spans="1:3" x14ac:dyDescent="0.2">
      <c r="A254" s="142">
        <v>243</v>
      </c>
      <c r="B254" s="138" t="s">
        <v>191</v>
      </c>
      <c r="C254" s="141" t="s">
        <v>410</v>
      </c>
    </row>
    <row r="255" spans="1:3" x14ac:dyDescent="0.2">
      <c r="A255" s="142">
        <v>244</v>
      </c>
      <c r="B255" s="138" t="s">
        <v>215</v>
      </c>
      <c r="C255" s="141" t="s">
        <v>410</v>
      </c>
    </row>
    <row r="256" spans="1:3" x14ac:dyDescent="0.2">
      <c r="A256" s="142">
        <v>245</v>
      </c>
      <c r="B256" s="138" t="s">
        <v>227</v>
      </c>
      <c r="C256" s="141" t="s">
        <v>410</v>
      </c>
    </row>
    <row r="257" spans="1:3" x14ac:dyDescent="0.2">
      <c r="A257" s="142">
        <v>246</v>
      </c>
      <c r="B257" s="138" t="s">
        <v>228</v>
      </c>
      <c r="C257" s="141" t="s">
        <v>410</v>
      </c>
    </row>
    <row r="258" spans="1:3" x14ac:dyDescent="0.2">
      <c r="A258" s="142">
        <v>247</v>
      </c>
      <c r="B258" s="138" t="s">
        <v>227</v>
      </c>
      <c r="C258" s="141" t="s">
        <v>410</v>
      </c>
    </row>
    <row r="259" spans="1:3" x14ac:dyDescent="0.2">
      <c r="A259" s="142">
        <v>248</v>
      </c>
      <c r="B259" s="138" t="s">
        <v>215</v>
      </c>
      <c r="C259" s="141" t="s">
        <v>410</v>
      </c>
    </row>
    <row r="260" spans="1:3" x14ac:dyDescent="0.2">
      <c r="A260" s="142">
        <v>249</v>
      </c>
      <c r="B260" s="138" t="s">
        <v>227</v>
      </c>
      <c r="C260" s="141" t="s">
        <v>410</v>
      </c>
    </row>
    <row r="261" spans="1:3" x14ac:dyDescent="0.2">
      <c r="A261" s="142">
        <v>250</v>
      </c>
      <c r="B261" s="138" t="s">
        <v>229</v>
      </c>
      <c r="C261" s="141" t="s">
        <v>411</v>
      </c>
    </row>
    <row r="262" spans="1:3" x14ac:dyDescent="0.2">
      <c r="A262" s="142">
        <v>251</v>
      </c>
      <c r="B262" s="138" t="s">
        <v>229</v>
      </c>
      <c r="C262" s="141" t="s">
        <v>411</v>
      </c>
    </row>
    <row r="263" spans="1:3" x14ac:dyDescent="0.2">
      <c r="A263" s="142">
        <v>252</v>
      </c>
      <c r="B263" s="138" t="s">
        <v>229</v>
      </c>
      <c r="C263" s="141" t="s">
        <v>411</v>
      </c>
    </row>
    <row r="264" spans="1:3" x14ac:dyDescent="0.2">
      <c r="A264" s="142">
        <v>253</v>
      </c>
      <c r="B264" s="138" t="s">
        <v>229</v>
      </c>
      <c r="C264" s="141" t="s">
        <v>411</v>
      </c>
    </row>
    <row r="265" spans="1:3" x14ac:dyDescent="0.2">
      <c r="A265" s="142">
        <v>254</v>
      </c>
      <c r="B265" s="138" t="s">
        <v>230</v>
      </c>
      <c r="C265" s="141" t="s">
        <v>410</v>
      </c>
    </row>
    <row r="266" spans="1:3" x14ac:dyDescent="0.2">
      <c r="A266" s="142">
        <v>255</v>
      </c>
      <c r="B266" s="138" t="s">
        <v>231</v>
      </c>
      <c r="C266" s="141" t="s">
        <v>410</v>
      </c>
    </row>
    <row r="267" spans="1:3" x14ac:dyDescent="0.2">
      <c r="A267" s="142">
        <v>257</v>
      </c>
      <c r="B267" s="138" t="s">
        <v>232</v>
      </c>
      <c r="C267" s="141" t="s">
        <v>410</v>
      </c>
    </row>
    <row r="268" spans="1:3" x14ac:dyDescent="0.2">
      <c r="A268" s="142">
        <v>258</v>
      </c>
      <c r="B268" s="138" t="s">
        <v>233</v>
      </c>
      <c r="C268" s="141" t="s">
        <v>410</v>
      </c>
    </row>
    <row r="269" spans="1:3" x14ac:dyDescent="0.2">
      <c r="A269" s="142">
        <v>259</v>
      </c>
      <c r="B269" s="138" t="s">
        <v>234</v>
      </c>
      <c r="C269" s="141" t="s">
        <v>410</v>
      </c>
    </row>
    <row r="270" spans="1:3" x14ac:dyDescent="0.2">
      <c r="A270" s="142">
        <v>260</v>
      </c>
      <c r="B270" s="138" t="s">
        <v>233</v>
      </c>
      <c r="C270" s="141" t="s">
        <v>411</v>
      </c>
    </row>
    <row r="271" spans="1:3" x14ac:dyDescent="0.2">
      <c r="A271" s="142">
        <v>261</v>
      </c>
      <c r="B271" s="138" t="s">
        <v>233</v>
      </c>
      <c r="C271" s="141" t="s">
        <v>410</v>
      </c>
    </row>
    <row r="272" spans="1:3" x14ac:dyDescent="0.2">
      <c r="A272" s="142">
        <v>262</v>
      </c>
      <c r="B272" s="138" t="s">
        <v>233</v>
      </c>
      <c r="C272" s="141" t="s">
        <v>410</v>
      </c>
    </row>
    <row r="273" spans="1:3" x14ac:dyDescent="0.2">
      <c r="A273" s="142">
        <v>263</v>
      </c>
      <c r="B273" s="138" t="s">
        <v>233</v>
      </c>
      <c r="C273" s="141" t="s">
        <v>410</v>
      </c>
    </row>
    <row r="274" spans="1:3" x14ac:dyDescent="0.2">
      <c r="A274" s="142">
        <v>264</v>
      </c>
      <c r="B274" s="138" t="s">
        <v>233</v>
      </c>
      <c r="C274" s="141" t="s">
        <v>410</v>
      </c>
    </row>
    <row r="275" spans="1:3" x14ac:dyDescent="0.2">
      <c r="A275" s="142">
        <v>265</v>
      </c>
      <c r="B275" s="138" t="s">
        <v>235</v>
      </c>
      <c r="C275" s="141" t="s">
        <v>411</v>
      </c>
    </row>
    <row r="276" spans="1:3" x14ac:dyDescent="0.2">
      <c r="A276" s="142">
        <v>266</v>
      </c>
      <c r="B276" s="138" t="s">
        <v>235</v>
      </c>
      <c r="C276" s="141" t="s">
        <v>411</v>
      </c>
    </row>
    <row r="277" spans="1:3" x14ac:dyDescent="0.2">
      <c r="A277" s="142">
        <v>267</v>
      </c>
      <c r="B277" s="138" t="s">
        <v>235</v>
      </c>
      <c r="C277" s="141" t="s">
        <v>411</v>
      </c>
    </row>
    <row r="278" spans="1:3" x14ac:dyDescent="0.2">
      <c r="A278" s="142">
        <v>268</v>
      </c>
      <c r="B278" s="138" t="s">
        <v>235</v>
      </c>
      <c r="C278" s="141" t="s">
        <v>411</v>
      </c>
    </row>
    <row r="279" spans="1:3" x14ac:dyDescent="0.2">
      <c r="A279" s="142">
        <v>269</v>
      </c>
      <c r="B279" s="138" t="s">
        <v>235</v>
      </c>
      <c r="C279" s="141" t="s">
        <v>411</v>
      </c>
    </row>
    <row r="280" spans="1:3" x14ac:dyDescent="0.2">
      <c r="A280" s="142">
        <v>270</v>
      </c>
      <c r="B280" s="138" t="s">
        <v>235</v>
      </c>
      <c r="C280" s="141" t="s">
        <v>411</v>
      </c>
    </row>
    <row r="281" spans="1:3" x14ac:dyDescent="0.2">
      <c r="A281" s="142">
        <v>271</v>
      </c>
      <c r="B281" s="138" t="s">
        <v>235</v>
      </c>
      <c r="C281" s="141" t="s">
        <v>411</v>
      </c>
    </row>
    <row r="282" spans="1:3" x14ac:dyDescent="0.2">
      <c r="A282" s="142">
        <v>272</v>
      </c>
      <c r="B282" s="138" t="s">
        <v>235</v>
      </c>
      <c r="C282" s="141" t="s">
        <v>411</v>
      </c>
    </row>
    <row r="283" spans="1:3" x14ac:dyDescent="0.2">
      <c r="A283" s="142">
        <v>273</v>
      </c>
      <c r="B283" s="138" t="s">
        <v>235</v>
      </c>
      <c r="C283" s="141" t="s">
        <v>411</v>
      </c>
    </row>
    <row r="284" spans="1:3" x14ac:dyDescent="0.2">
      <c r="A284" s="142">
        <v>274</v>
      </c>
      <c r="B284" s="138" t="s">
        <v>235</v>
      </c>
      <c r="C284" s="141" t="s">
        <v>411</v>
      </c>
    </row>
    <row r="285" spans="1:3" x14ac:dyDescent="0.2">
      <c r="A285" s="142">
        <v>276</v>
      </c>
      <c r="B285" s="138" t="s">
        <v>235</v>
      </c>
      <c r="C285" s="141" t="s">
        <v>411</v>
      </c>
    </row>
    <row r="286" spans="1:3" x14ac:dyDescent="0.2">
      <c r="A286" s="142">
        <v>277</v>
      </c>
      <c r="B286" s="138" t="s">
        <v>236</v>
      </c>
      <c r="C286" s="141" t="s">
        <v>411</v>
      </c>
    </row>
    <row r="287" spans="1:3" x14ac:dyDescent="0.2">
      <c r="A287" s="142">
        <v>278</v>
      </c>
      <c r="B287" s="138" t="s">
        <v>237</v>
      </c>
      <c r="C287" s="141" t="s">
        <v>411</v>
      </c>
    </row>
    <row r="288" spans="1:3" x14ac:dyDescent="0.2">
      <c r="A288" s="142">
        <v>279</v>
      </c>
      <c r="B288" s="138" t="s">
        <v>238</v>
      </c>
      <c r="C288" s="141" t="s">
        <v>411</v>
      </c>
    </row>
    <row r="289" spans="1:3" x14ac:dyDescent="0.2">
      <c r="A289" s="142">
        <v>280</v>
      </c>
      <c r="B289" s="138" t="s">
        <v>239</v>
      </c>
      <c r="C289" s="141" t="s">
        <v>411</v>
      </c>
    </row>
    <row r="290" spans="1:3" x14ac:dyDescent="0.2">
      <c r="A290" s="142">
        <v>281</v>
      </c>
      <c r="B290" s="138" t="s">
        <v>240</v>
      </c>
      <c r="C290" s="141" t="s">
        <v>410</v>
      </c>
    </row>
    <row r="291" spans="1:3" x14ac:dyDescent="0.2">
      <c r="A291" s="142">
        <v>283</v>
      </c>
      <c r="B291" s="138" t="s">
        <v>241</v>
      </c>
      <c r="C291" s="141" t="s">
        <v>410</v>
      </c>
    </row>
    <row r="292" spans="1:3" x14ac:dyDescent="0.2">
      <c r="A292" s="142">
        <v>284</v>
      </c>
      <c r="B292" s="138" t="s">
        <v>183</v>
      </c>
      <c r="C292" s="141" t="s">
        <v>411</v>
      </c>
    </row>
    <row r="293" spans="1:3" x14ac:dyDescent="0.2">
      <c r="A293" s="142">
        <v>285</v>
      </c>
      <c r="B293" s="138" t="s">
        <v>183</v>
      </c>
      <c r="C293" s="141" t="s">
        <v>411</v>
      </c>
    </row>
    <row r="294" spans="1:3" x14ac:dyDescent="0.2">
      <c r="A294" s="142">
        <v>286</v>
      </c>
      <c r="B294" s="138" t="s">
        <v>242</v>
      </c>
      <c r="C294" s="141" t="s">
        <v>411</v>
      </c>
    </row>
    <row r="295" spans="1:3" x14ac:dyDescent="0.2">
      <c r="A295" s="142">
        <v>287</v>
      </c>
      <c r="B295" s="138" t="s">
        <v>243</v>
      </c>
      <c r="C295" s="141" t="s">
        <v>411</v>
      </c>
    </row>
    <row r="296" spans="1:3" x14ac:dyDescent="0.2">
      <c r="A296" s="142">
        <v>288</v>
      </c>
      <c r="B296" s="138" t="s">
        <v>244</v>
      </c>
      <c r="C296" s="141" t="s">
        <v>411</v>
      </c>
    </row>
    <row r="297" spans="1:3" x14ac:dyDescent="0.2">
      <c r="A297" s="142">
        <v>289</v>
      </c>
      <c r="B297" s="138" t="s">
        <v>244</v>
      </c>
      <c r="C297" s="141" t="s">
        <v>411</v>
      </c>
    </row>
    <row r="298" spans="1:3" x14ac:dyDescent="0.2">
      <c r="A298" s="142">
        <v>290</v>
      </c>
      <c r="B298" s="138" t="s">
        <v>244</v>
      </c>
      <c r="C298" s="141" t="s">
        <v>411</v>
      </c>
    </row>
    <row r="299" spans="1:3" x14ac:dyDescent="0.2">
      <c r="A299" s="142">
        <v>291</v>
      </c>
      <c r="B299" s="138" t="s">
        <v>244</v>
      </c>
      <c r="C299" s="141" t="s">
        <v>411</v>
      </c>
    </row>
    <row r="300" spans="1:3" x14ac:dyDescent="0.2">
      <c r="A300" s="142">
        <v>292</v>
      </c>
      <c r="B300" s="138" t="s">
        <v>244</v>
      </c>
      <c r="C300" s="141" t="s">
        <v>411</v>
      </c>
    </row>
    <row r="301" spans="1:3" x14ac:dyDescent="0.2">
      <c r="A301" s="142">
        <v>297</v>
      </c>
      <c r="B301" s="138" t="s">
        <v>244</v>
      </c>
      <c r="C301" s="141" t="s">
        <v>411</v>
      </c>
    </row>
    <row r="302" spans="1:3" x14ac:dyDescent="0.2">
      <c r="A302" s="142">
        <v>298</v>
      </c>
      <c r="B302" s="138" t="s">
        <v>244</v>
      </c>
      <c r="C302" s="141" t="s">
        <v>411</v>
      </c>
    </row>
    <row r="303" spans="1:3" x14ac:dyDescent="0.2">
      <c r="A303" s="142">
        <v>299</v>
      </c>
      <c r="B303" s="138" t="s">
        <v>244</v>
      </c>
      <c r="C303" s="141" t="s">
        <v>411</v>
      </c>
    </row>
    <row r="304" spans="1:3" x14ac:dyDescent="0.2">
      <c r="A304" s="142">
        <v>300</v>
      </c>
      <c r="B304" s="138" t="s">
        <v>245</v>
      </c>
      <c r="C304" s="141" t="s">
        <v>410</v>
      </c>
    </row>
    <row r="305" spans="1:3" x14ac:dyDescent="0.2">
      <c r="A305" s="142">
        <v>301</v>
      </c>
      <c r="B305" s="138" t="s">
        <v>246</v>
      </c>
      <c r="C305" s="141" t="s">
        <v>410</v>
      </c>
    </row>
    <row r="306" spans="1:3" x14ac:dyDescent="0.2">
      <c r="A306" s="142">
        <v>302</v>
      </c>
      <c r="B306" s="138" t="s">
        <v>247</v>
      </c>
      <c r="C306" s="141" t="s">
        <v>410</v>
      </c>
    </row>
    <row r="307" spans="1:3" x14ac:dyDescent="0.2">
      <c r="A307" s="142">
        <v>303</v>
      </c>
      <c r="B307" s="138" t="s">
        <v>244</v>
      </c>
      <c r="C307" s="141" t="s">
        <v>411</v>
      </c>
    </row>
    <row r="308" spans="1:3" x14ac:dyDescent="0.2">
      <c r="A308" s="142">
        <v>304</v>
      </c>
      <c r="B308" s="138" t="s">
        <v>244</v>
      </c>
      <c r="C308" s="141" t="s">
        <v>411</v>
      </c>
    </row>
    <row r="309" spans="1:3" x14ac:dyDescent="0.2">
      <c r="A309" s="142">
        <v>305</v>
      </c>
      <c r="B309" s="138" t="s">
        <v>248</v>
      </c>
      <c r="C309" s="141" t="s">
        <v>410</v>
      </c>
    </row>
    <row r="310" spans="1:3" x14ac:dyDescent="0.2">
      <c r="A310" s="142">
        <v>306</v>
      </c>
      <c r="B310" s="138" t="s">
        <v>248</v>
      </c>
      <c r="C310" s="141" t="s">
        <v>410</v>
      </c>
    </row>
    <row r="311" spans="1:3" x14ac:dyDescent="0.2">
      <c r="A311" s="142">
        <v>307</v>
      </c>
      <c r="B311" s="138" t="s">
        <v>248</v>
      </c>
      <c r="C311" s="141" t="s">
        <v>410</v>
      </c>
    </row>
    <row r="312" spans="1:3" x14ac:dyDescent="0.2">
      <c r="A312" s="142">
        <v>308</v>
      </c>
      <c r="B312" s="138" t="s">
        <v>248</v>
      </c>
      <c r="C312" s="141" t="s">
        <v>410</v>
      </c>
    </row>
    <row r="313" spans="1:3" x14ac:dyDescent="0.2">
      <c r="A313" s="142">
        <v>309</v>
      </c>
      <c r="B313" s="138" t="s">
        <v>249</v>
      </c>
      <c r="C313" s="141" t="s">
        <v>410</v>
      </c>
    </row>
    <row r="314" spans="1:3" x14ac:dyDescent="0.2">
      <c r="A314" s="142">
        <v>310</v>
      </c>
      <c r="B314" s="138" t="s">
        <v>250</v>
      </c>
      <c r="C314" s="141" t="s">
        <v>410</v>
      </c>
    </row>
    <row r="315" spans="1:3" x14ac:dyDescent="0.2">
      <c r="A315" s="142">
        <v>312</v>
      </c>
      <c r="B315" s="138" t="s">
        <v>251</v>
      </c>
      <c r="C315" s="141" t="s">
        <v>410</v>
      </c>
    </row>
    <row r="316" spans="1:3" x14ac:dyDescent="0.2">
      <c r="A316" s="142">
        <v>313</v>
      </c>
      <c r="B316" s="138" t="s">
        <v>252</v>
      </c>
      <c r="C316" s="141" t="s">
        <v>411</v>
      </c>
    </row>
    <row r="317" spans="1:3" x14ac:dyDescent="0.2">
      <c r="A317" s="142">
        <v>314</v>
      </c>
      <c r="B317" s="138" t="s">
        <v>253</v>
      </c>
      <c r="C317" s="141" t="s">
        <v>411</v>
      </c>
    </row>
    <row r="318" spans="1:3" x14ac:dyDescent="0.2">
      <c r="A318" s="142">
        <v>315</v>
      </c>
      <c r="B318" s="138" t="s">
        <v>254</v>
      </c>
      <c r="C318" s="141" t="s">
        <v>411</v>
      </c>
    </row>
    <row r="319" spans="1:3" x14ac:dyDescent="0.2">
      <c r="A319" s="142">
        <v>316</v>
      </c>
      <c r="B319" s="138" t="s">
        <v>255</v>
      </c>
      <c r="C319" s="141" t="s">
        <v>410</v>
      </c>
    </row>
    <row r="320" spans="1:3" x14ac:dyDescent="0.2">
      <c r="A320" s="142">
        <v>317</v>
      </c>
      <c r="B320" s="138" t="s">
        <v>255</v>
      </c>
      <c r="C320" s="141" t="s">
        <v>410</v>
      </c>
    </row>
    <row r="321" spans="1:3" x14ac:dyDescent="0.2">
      <c r="A321" s="142">
        <v>318</v>
      </c>
      <c r="B321" s="138" t="s">
        <v>255</v>
      </c>
      <c r="C321" s="141" t="s">
        <v>410</v>
      </c>
    </row>
    <row r="322" spans="1:3" x14ac:dyDescent="0.2">
      <c r="A322" s="142">
        <v>319</v>
      </c>
      <c r="B322" s="138" t="s">
        <v>256</v>
      </c>
      <c r="C322" s="141" t="s">
        <v>410</v>
      </c>
    </row>
    <row r="323" spans="1:3" x14ac:dyDescent="0.2">
      <c r="A323" s="142">
        <v>320</v>
      </c>
      <c r="B323" s="138" t="s">
        <v>255</v>
      </c>
      <c r="C323" s="141" t="s">
        <v>410</v>
      </c>
    </row>
    <row r="324" spans="1:3" x14ac:dyDescent="0.2">
      <c r="A324" s="142">
        <v>321</v>
      </c>
      <c r="B324" s="138" t="s">
        <v>255</v>
      </c>
      <c r="C324" s="141" t="s">
        <v>410</v>
      </c>
    </row>
    <row r="325" spans="1:3" x14ac:dyDescent="0.2">
      <c r="A325" s="142">
        <v>322</v>
      </c>
      <c r="B325" s="138" t="s">
        <v>255</v>
      </c>
      <c r="C325" s="141" t="s">
        <v>410</v>
      </c>
    </row>
    <row r="326" spans="1:3" x14ac:dyDescent="0.2">
      <c r="A326" s="142">
        <v>323</v>
      </c>
      <c r="B326" s="138" t="s">
        <v>255</v>
      </c>
      <c r="C326" s="141" t="s">
        <v>410</v>
      </c>
    </row>
    <row r="327" spans="1:3" x14ac:dyDescent="0.2">
      <c r="A327" s="142">
        <v>324</v>
      </c>
      <c r="B327" s="138" t="s">
        <v>257</v>
      </c>
      <c r="C327" s="141" t="s">
        <v>410</v>
      </c>
    </row>
    <row r="328" spans="1:3" x14ac:dyDescent="0.2">
      <c r="A328" s="142">
        <v>325</v>
      </c>
      <c r="B328" s="138" t="s">
        <v>258</v>
      </c>
      <c r="C328" s="141" t="s">
        <v>410</v>
      </c>
    </row>
    <row r="329" spans="1:3" x14ac:dyDescent="0.2">
      <c r="A329" s="142">
        <v>326</v>
      </c>
      <c r="B329" s="138" t="s">
        <v>258</v>
      </c>
      <c r="C329" s="141" t="s">
        <v>410</v>
      </c>
    </row>
    <row r="330" spans="1:3" x14ac:dyDescent="0.2">
      <c r="A330" s="142">
        <v>327</v>
      </c>
      <c r="B330" s="138" t="s">
        <v>258</v>
      </c>
      <c r="C330" s="141" t="s">
        <v>410</v>
      </c>
    </row>
    <row r="331" spans="1:3" x14ac:dyDescent="0.2">
      <c r="A331" s="142">
        <v>328</v>
      </c>
      <c r="B331" s="138" t="s">
        <v>258</v>
      </c>
      <c r="C331" s="141" t="s">
        <v>410</v>
      </c>
    </row>
    <row r="332" spans="1:3" x14ac:dyDescent="0.2">
      <c r="A332" s="142">
        <v>329</v>
      </c>
      <c r="B332" s="138" t="s">
        <v>258</v>
      </c>
      <c r="C332" s="141" t="s">
        <v>410</v>
      </c>
    </row>
    <row r="333" spans="1:3" x14ac:dyDescent="0.2">
      <c r="A333" s="142">
        <v>330</v>
      </c>
      <c r="B333" s="138" t="s">
        <v>258</v>
      </c>
      <c r="C333" s="141" t="s">
        <v>410</v>
      </c>
    </row>
    <row r="334" spans="1:3" x14ac:dyDescent="0.2">
      <c r="A334" s="142">
        <v>331</v>
      </c>
      <c r="B334" s="138" t="s">
        <v>258</v>
      </c>
      <c r="C334" s="141" t="s">
        <v>410</v>
      </c>
    </row>
    <row r="335" spans="1:3" x14ac:dyDescent="0.2">
      <c r="A335" s="142">
        <v>332</v>
      </c>
      <c r="B335" s="138" t="s">
        <v>258</v>
      </c>
      <c r="C335" s="141" t="s">
        <v>411</v>
      </c>
    </row>
    <row r="336" spans="1:3" x14ac:dyDescent="0.2">
      <c r="A336" s="142">
        <v>334</v>
      </c>
      <c r="B336" s="138" t="s">
        <v>259</v>
      </c>
      <c r="C336" s="141" t="s">
        <v>410</v>
      </c>
    </row>
    <row r="337" spans="1:3" x14ac:dyDescent="0.2">
      <c r="A337" s="142">
        <v>335</v>
      </c>
      <c r="B337" s="138" t="s">
        <v>260</v>
      </c>
      <c r="C337" s="141" t="s">
        <v>410</v>
      </c>
    </row>
    <row r="338" spans="1:3" x14ac:dyDescent="0.2">
      <c r="A338" s="142">
        <v>336</v>
      </c>
      <c r="B338" s="138" t="s">
        <v>261</v>
      </c>
      <c r="C338" s="141" t="s">
        <v>411</v>
      </c>
    </row>
    <row r="339" spans="1:3" x14ac:dyDescent="0.2">
      <c r="A339" s="142">
        <v>337</v>
      </c>
      <c r="B339" s="138" t="s">
        <v>261</v>
      </c>
      <c r="C339" s="141" t="s">
        <v>411</v>
      </c>
    </row>
    <row r="340" spans="1:3" x14ac:dyDescent="0.2">
      <c r="A340" s="142">
        <v>338</v>
      </c>
      <c r="B340" s="138" t="s">
        <v>262</v>
      </c>
      <c r="C340" s="141" t="s">
        <v>410</v>
      </c>
    </row>
    <row r="341" spans="1:3" x14ac:dyDescent="0.2">
      <c r="A341" s="142">
        <v>339</v>
      </c>
      <c r="B341" s="138" t="s">
        <v>263</v>
      </c>
      <c r="C341" s="141" t="s">
        <v>411</v>
      </c>
    </row>
    <row r="342" spans="1:3" x14ac:dyDescent="0.2">
      <c r="A342" s="142">
        <v>340</v>
      </c>
      <c r="B342" s="138" t="s">
        <v>263</v>
      </c>
      <c r="C342" s="141" t="s">
        <v>411</v>
      </c>
    </row>
    <row r="343" spans="1:3" x14ac:dyDescent="0.2">
      <c r="A343" s="142">
        <v>341</v>
      </c>
      <c r="B343" s="138" t="s">
        <v>263</v>
      </c>
      <c r="C343" s="141" t="s">
        <v>411</v>
      </c>
    </row>
    <row r="344" spans="1:3" x14ac:dyDescent="0.2">
      <c r="A344" s="142">
        <v>342</v>
      </c>
      <c r="B344" s="138" t="s">
        <v>264</v>
      </c>
      <c r="C344" s="141" t="s">
        <v>410</v>
      </c>
    </row>
    <row r="345" spans="1:3" x14ac:dyDescent="0.2">
      <c r="A345" s="142">
        <v>343</v>
      </c>
      <c r="B345" s="138" t="s">
        <v>265</v>
      </c>
      <c r="C345" s="141" t="s">
        <v>410</v>
      </c>
    </row>
    <row r="346" spans="1:3" x14ac:dyDescent="0.2">
      <c r="A346" s="142">
        <v>344</v>
      </c>
      <c r="B346" s="138" t="s">
        <v>266</v>
      </c>
      <c r="C346" s="141" t="s">
        <v>410</v>
      </c>
    </row>
    <row r="347" spans="1:3" x14ac:dyDescent="0.2">
      <c r="A347" s="142">
        <v>344</v>
      </c>
      <c r="B347" s="138" t="s">
        <v>266</v>
      </c>
      <c r="C347" s="141" t="s">
        <v>411</v>
      </c>
    </row>
    <row r="348" spans="1:3" x14ac:dyDescent="0.2">
      <c r="A348" s="142">
        <v>345</v>
      </c>
      <c r="B348" s="138" t="s">
        <v>267</v>
      </c>
      <c r="C348" s="141" t="s">
        <v>410</v>
      </c>
    </row>
    <row r="349" spans="1:3" x14ac:dyDescent="0.2">
      <c r="A349" s="142">
        <v>346</v>
      </c>
      <c r="B349" s="138" t="s">
        <v>268</v>
      </c>
      <c r="C349" s="141" t="s">
        <v>411</v>
      </c>
    </row>
    <row r="350" spans="1:3" x14ac:dyDescent="0.2">
      <c r="A350" s="142">
        <v>347</v>
      </c>
      <c r="B350" s="138" t="s">
        <v>269</v>
      </c>
      <c r="C350" s="141" t="s">
        <v>411</v>
      </c>
    </row>
    <row r="351" spans="1:3" x14ac:dyDescent="0.2">
      <c r="A351" s="142">
        <v>348</v>
      </c>
      <c r="B351" s="138" t="s">
        <v>269</v>
      </c>
      <c r="C351" s="141" t="s">
        <v>411</v>
      </c>
    </row>
    <row r="352" spans="1:3" x14ac:dyDescent="0.2">
      <c r="A352" s="142">
        <v>349</v>
      </c>
      <c r="B352" s="138" t="s">
        <v>215</v>
      </c>
      <c r="C352" s="141" t="s">
        <v>410</v>
      </c>
    </row>
    <row r="353" spans="1:3" x14ac:dyDescent="0.2">
      <c r="A353" s="142">
        <v>350</v>
      </c>
      <c r="B353" s="138" t="s">
        <v>270</v>
      </c>
      <c r="C353" s="141" t="s">
        <v>411</v>
      </c>
    </row>
    <row r="354" spans="1:3" x14ac:dyDescent="0.2">
      <c r="A354" s="142">
        <v>351</v>
      </c>
      <c r="B354" s="138" t="s">
        <v>271</v>
      </c>
      <c r="C354" s="141" t="s">
        <v>410</v>
      </c>
    </row>
    <row r="355" spans="1:3" x14ac:dyDescent="0.2">
      <c r="A355" s="142">
        <v>352</v>
      </c>
      <c r="B355" s="138" t="s">
        <v>272</v>
      </c>
      <c r="C355" s="141" t="s">
        <v>410</v>
      </c>
    </row>
    <row r="356" spans="1:3" x14ac:dyDescent="0.2">
      <c r="A356" s="142">
        <v>353</v>
      </c>
      <c r="B356" s="138" t="s">
        <v>273</v>
      </c>
      <c r="C356" s="141" t="s">
        <v>410</v>
      </c>
    </row>
    <row r="357" spans="1:3" x14ac:dyDescent="0.2">
      <c r="A357" s="142">
        <v>354</v>
      </c>
      <c r="B357" s="138" t="s">
        <v>190</v>
      </c>
      <c r="C357" s="141" t="s">
        <v>411</v>
      </c>
    </row>
    <row r="358" spans="1:3" x14ac:dyDescent="0.2">
      <c r="A358" s="142">
        <v>355</v>
      </c>
      <c r="B358" s="138" t="s">
        <v>274</v>
      </c>
      <c r="C358" s="141" t="s">
        <v>410</v>
      </c>
    </row>
    <row r="359" spans="1:3" x14ac:dyDescent="0.2">
      <c r="A359" s="142">
        <v>357</v>
      </c>
      <c r="B359" s="138" t="s">
        <v>275</v>
      </c>
      <c r="C359" s="141" t="s">
        <v>411</v>
      </c>
    </row>
    <row r="360" spans="1:3" x14ac:dyDescent="0.2">
      <c r="A360" s="142">
        <v>358</v>
      </c>
      <c r="B360" s="138" t="s">
        <v>275</v>
      </c>
      <c r="C360" s="141" t="s">
        <v>411</v>
      </c>
    </row>
    <row r="361" spans="1:3" x14ac:dyDescent="0.2">
      <c r="A361" s="142">
        <v>359</v>
      </c>
      <c r="B361" s="138" t="s">
        <v>275</v>
      </c>
      <c r="C361" s="141" t="s">
        <v>411</v>
      </c>
    </row>
    <row r="362" spans="1:3" x14ac:dyDescent="0.2">
      <c r="A362" s="142">
        <v>360</v>
      </c>
      <c r="B362" s="138" t="s">
        <v>275</v>
      </c>
      <c r="C362" s="141" t="s">
        <v>411</v>
      </c>
    </row>
    <row r="363" spans="1:3" x14ac:dyDescent="0.2">
      <c r="A363" s="142">
        <v>361</v>
      </c>
      <c r="B363" s="138" t="s">
        <v>275</v>
      </c>
      <c r="C363" s="141" t="s">
        <v>411</v>
      </c>
    </row>
    <row r="364" spans="1:3" x14ac:dyDescent="0.2">
      <c r="A364" s="142">
        <v>362</v>
      </c>
      <c r="B364" s="138" t="s">
        <v>275</v>
      </c>
      <c r="C364" s="141" t="s">
        <v>411</v>
      </c>
    </row>
    <row r="365" spans="1:3" x14ac:dyDescent="0.2">
      <c r="A365" s="142">
        <v>363</v>
      </c>
      <c r="B365" s="138" t="s">
        <v>275</v>
      </c>
      <c r="C365" s="141" t="s">
        <v>411</v>
      </c>
    </row>
    <row r="366" spans="1:3" x14ac:dyDescent="0.2">
      <c r="A366" s="142">
        <v>364</v>
      </c>
      <c r="B366" s="138" t="s">
        <v>275</v>
      </c>
      <c r="C366" s="141" t="s">
        <v>411</v>
      </c>
    </row>
    <row r="367" spans="1:3" x14ac:dyDescent="0.2">
      <c r="A367" s="142">
        <v>365</v>
      </c>
      <c r="B367" s="138" t="s">
        <v>275</v>
      </c>
      <c r="C367" s="141" t="s">
        <v>411</v>
      </c>
    </row>
    <row r="368" spans="1:3" x14ac:dyDescent="0.2">
      <c r="A368" s="142">
        <v>366</v>
      </c>
      <c r="B368" s="138" t="s">
        <v>275</v>
      </c>
      <c r="C368" s="141" t="s">
        <v>411</v>
      </c>
    </row>
    <row r="369" spans="1:3" x14ac:dyDescent="0.2">
      <c r="A369" s="142">
        <v>367</v>
      </c>
      <c r="B369" s="138" t="s">
        <v>275</v>
      </c>
      <c r="C369" s="141" t="s">
        <v>411</v>
      </c>
    </row>
    <row r="370" spans="1:3" x14ac:dyDescent="0.2">
      <c r="A370" s="142">
        <v>368</v>
      </c>
      <c r="B370" s="138" t="s">
        <v>275</v>
      </c>
      <c r="C370" s="141" t="s">
        <v>411</v>
      </c>
    </row>
    <row r="371" spans="1:3" x14ac:dyDescent="0.2">
      <c r="A371" s="142">
        <v>369</v>
      </c>
      <c r="B371" s="138" t="s">
        <v>275</v>
      </c>
      <c r="C371" s="141" t="s">
        <v>411</v>
      </c>
    </row>
    <row r="372" spans="1:3" x14ac:dyDescent="0.2">
      <c r="A372" s="142">
        <v>370</v>
      </c>
      <c r="B372" s="138" t="s">
        <v>275</v>
      </c>
      <c r="C372" s="141" t="s">
        <v>411</v>
      </c>
    </row>
    <row r="373" spans="1:3" x14ac:dyDescent="0.2">
      <c r="A373" s="142">
        <v>371</v>
      </c>
      <c r="B373" s="138" t="s">
        <v>275</v>
      </c>
      <c r="C373" s="141" t="s">
        <v>411</v>
      </c>
    </row>
    <row r="374" spans="1:3" x14ac:dyDescent="0.2">
      <c r="A374" s="142">
        <v>372</v>
      </c>
      <c r="B374" s="138" t="s">
        <v>255</v>
      </c>
      <c r="C374" s="141" t="s">
        <v>410</v>
      </c>
    </row>
    <row r="375" spans="1:3" x14ac:dyDescent="0.2">
      <c r="A375" s="142">
        <v>373</v>
      </c>
      <c r="B375" s="138" t="s">
        <v>203</v>
      </c>
      <c r="C375" s="141" t="s">
        <v>410</v>
      </c>
    </row>
    <row r="376" spans="1:3" x14ac:dyDescent="0.2">
      <c r="A376" s="142">
        <v>374</v>
      </c>
      <c r="B376" s="138" t="s">
        <v>203</v>
      </c>
      <c r="C376" s="141" t="s">
        <v>410</v>
      </c>
    </row>
    <row r="377" spans="1:3" x14ac:dyDescent="0.2">
      <c r="A377" s="142">
        <v>375</v>
      </c>
      <c r="B377" s="138" t="s">
        <v>203</v>
      </c>
      <c r="C377" s="141" t="s">
        <v>410</v>
      </c>
    </row>
    <row r="378" spans="1:3" x14ac:dyDescent="0.2">
      <c r="A378" s="142">
        <v>376</v>
      </c>
      <c r="B378" s="138" t="s">
        <v>203</v>
      </c>
      <c r="C378" s="141" t="s">
        <v>410</v>
      </c>
    </row>
    <row r="379" spans="1:3" x14ac:dyDescent="0.2">
      <c r="A379" s="142">
        <v>377</v>
      </c>
      <c r="B379" s="138" t="s">
        <v>203</v>
      </c>
      <c r="C379" s="141" t="s">
        <v>410</v>
      </c>
    </row>
    <row r="380" spans="1:3" x14ac:dyDescent="0.2">
      <c r="A380" s="142">
        <v>378</v>
      </c>
      <c r="B380" s="138" t="s">
        <v>203</v>
      </c>
      <c r="C380" s="141" t="s">
        <v>410</v>
      </c>
    </row>
    <row r="381" spans="1:3" x14ac:dyDescent="0.2">
      <c r="A381" s="142">
        <v>380</v>
      </c>
      <c r="B381" s="138" t="s">
        <v>203</v>
      </c>
      <c r="C381" s="141" t="s">
        <v>410</v>
      </c>
    </row>
    <row r="382" spans="1:3" x14ac:dyDescent="0.2">
      <c r="A382" s="142">
        <v>381</v>
      </c>
      <c r="B382" s="138" t="s">
        <v>203</v>
      </c>
      <c r="C382" s="141" t="s">
        <v>410</v>
      </c>
    </row>
    <row r="383" spans="1:3" x14ac:dyDescent="0.2">
      <c r="A383" s="142">
        <v>382</v>
      </c>
      <c r="B383" s="138" t="s">
        <v>203</v>
      </c>
      <c r="C383" s="141" t="s">
        <v>410</v>
      </c>
    </row>
    <row r="384" spans="1:3" x14ac:dyDescent="0.2">
      <c r="A384" s="142">
        <v>384</v>
      </c>
      <c r="B384" s="138" t="s">
        <v>215</v>
      </c>
      <c r="C384" s="141" t="s">
        <v>410</v>
      </c>
    </row>
    <row r="385" spans="1:3" x14ac:dyDescent="0.2">
      <c r="A385" s="142">
        <v>385</v>
      </c>
      <c r="B385" s="138" t="s">
        <v>203</v>
      </c>
      <c r="C385" s="141" t="s">
        <v>411</v>
      </c>
    </row>
    <row r="386" spans="1:3" x14ac:dyDescent="0.2">
      <c r="A386" s="142">
        <v>386</v>
      </c>
      <c r="B386" s="138" t="s">
        <v>183</v>
      </c>
      <c r="C386" s="141" t="s">
        <v>411</v>
      </c>
    </row>
    <row r="387" spans="1:3" x14ac:dyDescent="0.2">
      <c r="A387" s="142">
        <v>387</v>
      </c>
      <c r="B387" s="138" t="s">
        <v>208</v>
      </c>
      <c r="C387" s="141" t="s">
        <v>411</v>
      </c>
    </row>
    <row r="388" spans="1:3" x14ac:dyDescent="0.2">
      <c r="A388" s="142">
        <v>388</v>
      </c>
      <c r="B388" s="138" t="s">
        <v>203</v>
      </c>
      <c r="C388" s="141" t="s">
        <v>411</v>
      </c>
    </row>
    <row r="389" spans="1:3" x14ac:dyDescent="0.2">
      <c r="A389" s="142">
        <v>389</v>
      </c>
      <c r="B389" s="138" t="s">
        <v>194</v>
      </c>
      <c r="C389" s="141" t="s">
        <v>411</v>
      </c>
    </row>
    <row r="390" spans="1:3" x14ac:dyDescent="0.2">
      <c r="A390" s="142">
        <v>390</v>
      </c>
      <c r="B390" s="138" t="s">
        <v>203</v>
      </c>
      <c r="C390" s="141" t="s">
        <v>410</v>
      </c>
    </row>
    <row r="391" spans="1:3" x14ac:dyDescent="0.2">
      <c r="A391" s="142">
        <v>391</v>
      </c>
      <c r="B391" s="138" t="s">
        <v>276</v>
      </c>
      <c r="C391" s="141" t="s">
        <v>411</v>
      </c>
    </row>
    <row r="392" spans="1:3" x14ac:dyDescent="0.2">
      <c r="A392" s="142">
        <v>392</v>
      </c>
      <c r="B392" s="138" t="s">
        <v>277</v>
      </c>
      <c r="C392" s="141" t="s">
        <v>410</v>
      </c>
    </row>
    <row r="393" spans="1:3" x14ac:dyDescent="0.2">
      <c r="A393" s="142">
        <v>393</v>
      </c>
      <c r="B393" s="138" t="s">
        <v>278</v>
      </c>
      <c r="C393" s="141" t="s">
        <v>410</v>
      </c>
    </row>
    <row r="394" spans="1:3" x14ac:dyDescent="0.2">
      <c r="A394" s="142">
        <v>394</v>
      </c>
      <c r="B394" s="138" t="s">
        <v>234</v>
      </c>
      <c r="C394" s="141" t="s">
        <v>410</v>
      </c>
    </row>
    <row r="395" spans="1:3" x14ac:dyDescent="0.2">
      <c r="A395" s="142">
        <v>395</v>
      </c>
      <c r="B395" s="138" t="s">
        <v>279</v>
      </c>
      <c r="C395" s="141" t="s">
        <v>410</v>
      </c>
    </row>
    <row r="396" spans="1:3" x14ac:dyDescent="0.2">
      <c r="A396" s="142">
        <v>396</v>
      </c>
      <c r="B396" s="138" t="s">
        <v>213</v>
      </c>
      <c r="C396" s="141" t="s">
        <v>410</v>
      </c>
    </row>
    <row r="397" spans="1:3" x14ac:dyDescent="0.2">
      <c r="A397" s="142">
        <v>397</v>
      </c>
      <c r="B397" s="138" t="s">
        <v>280</v>
      </c>
      <c r="C397" s="141" t="s">
        <v>410</v>
      </c>
    </row>
    <row r="398" spans="1:3" x14ac:dyDescent="0.2">
      <c r="A398" s="142">
        <v>398</v>
      </c>
      <c r="B398" s="138" t="s">
        <v>281</v>
      </c>
      <c r="C398" s="141" t="s">
        <v>410</v>
      </c>
    </row>
    <row r="399" spans="1:3" x14ac:dyDescent="0.2">
      <c r="A399" s="142">
        <v>399</v>
      </c>
      <c r="B399" s="138" t="s">
        <v>282</v>
      </c>
      <c r="C399" s="141" t="s">
        <v>411</v>
      </c>
    </row>
    <row r="400" spans="1:3" x14ac:dyDescent="0.2">
      <c r="A400" s="142">
        <v>400</v>
      </c>
      <c r="B400" s="138" t="s">
        <v>233</v>
      </c>
      <c r="C400" s="141" t="s">
        <v>410</v>
      </c>
    </row>
    <row r="401" spans="1:3" x14ac:dyDescent="0.2">
      <c r="A401" s="142">
        <v>401</v>
      </c>
      <c r="B401" s="138" t="s">
        <v>283</v>
      </c>
      <c r="C401" s="141" t="s">
        <v>411</v>
      </c>
    </row>
    <row r="402" spans="1:3" x14ac:dyDescent="0.2">
      <c r="A402" s="142">
        <v>403</v>
      </c>
      <c r="B402" s="138" t="s">
        <v>189</v>
      </c>
      <c r="C402" s="141" t="s">
        <v>410</v>
      </c>
    </row>
    <row r="403" spans="1:3" x14ac:dyDescent="0.2">
      <c r="A403" s="142">
        <v>404</v>
      </c>
      <c r="B403" s="138" t="s">
        <v>284</v>
      </c>
      <c r="C403" s="141" t="s">
        <v>410</v>
      </c>
    </row>
    <row r="404" spans="1:3" x14ac:dyDescent="0.2">
      <c r="A404" s="142">
        <v>405</v>
      </c>
      <c r="B404" s="138" t="s">
        <v>285</v>
      </c>
      <c r="C404" s="141" t="s">
        <v>411</v>
      </c>
    </row>
    <row r="405" spans="1:3" x14ac:dyDescent="0.2">
      <c r="A405" s="142">
        <v>406</v>
      </c>
      <c r="B405" s="138" t="s">
        <v>286</v>
      </c>
      <c r="C405" s="141" t="s">
        <v>411</v>
      </c>
    </row>
    <row r="406" spans="1:3" x14ac:dyDescent="0.2">
      <c r="A406" s="142">
        <v>407</v>
      </c>
      <c r="B406" s="138" t="s">
        <v>287</v>
      </c>
      <c r="C406" s="141" t="s">
        <v>411</v>
      </c>
    </row>
    <row r="407" spans="1:3" x14ac:dyDescent="0.2">
      <c r="A407" s="142">
        <v>408</v>
      </c>
      <c r="B407" s="138" t="s">
        <v>288</v>
      </c>
      <c r="C407" s="141" t="s">
        <v>411</v>
      </c>
    </row>
    <row r="408" spans="1:3" x14ac:dyDescent="0.2">
      <c r="A408" s="142">
        <v>409</v>
      </c>
      <c r="B408" s="138" t="s">
        <v>289</v>
      </c>
      <c r="C408" s="141" t="s">
        <v>411</v>
      </c>
    </row>
    <row r="409" spans="1:3" x14ac:dyDescent="0.2">
      <c r="A409" s="142">
        <v>410</v>
      </c>
      <c r="B409" s="138" t="s">
        <v>290</v>
      </c>
      <c r="C409" s="141" t="s">
        <v>411</v>
      </c>
    </row>
    <row r="410" spans="1:3" x14ac:dyDescent="0.2">
      <c r="A410" s="142">
        <v>411</v>
      </c>
      <c r="B410" s="138" t="s">
        <v>291</v>
      </c>
      <c r="C410" s="141" t="s">
        <v>411</v>
      </c>
    </row>
    <row r="411" spans="1:3" x14ac:dyDescent="0.2">
      <c r="A411" s="142">
        <v>412</v>
      </c>
      <c r="B411" s="138" t="s">
        <v>292</v>
      </c>
      <c r="C411" s="141" t="s">
        <v>411</v>
      </c>
    </row>
    <row r="412" spans="1:3" x14ac:dyDescent="0.2">
      <c r="A412" s="142">
        <v>413</v>
      </c>
      <c r="B412" s="138" t="s">
        <v>293</v>
      </c>
      <c r="C412" s="141" t="s">
        <v>411</v>
      </c>
    </row>
    <row r="413" spans="1:3" x14ac:dyDescent="0.2">
      <c r="A413" s="142">
        <v>414</v>
      </c>
      <c r="B413" s="138" t="s">
        <v>294</v>
      </c>
      <c r="C413" s="141" t="s">
        <v>411</v>
      </c>
    </row>
    <row r="414" spans="1:3" x14ac:dyDescent="0.2">
      <c r="A414" s="142">
        <v>415</v>
      </c>
      <c r="B414" s="138" t="s">
        <v>295</v>
      </c>
      <c r="C414" s="141" t="s">
        <v>411</v>
      </c>
    </row>
    <row r="415" spans="1:3" x14ac:dyDescent="0.2">
      <c r="A415" s="142">
        <v>416</v>
      </c>
      <c r="B415" s="138" t="s">
        <v>296</v>
      </c>
      <c r="C415" s="141" t="s">
        <v>411</v>
      </c>
    </row>
    <row r="416" spans="1:3" x14ac:dyDescent="0.2">
      <c r="A416" s="142">
        <v>417</v>
      </c>
      <c r="B416" s="138" t="s">
        <v>297</v>
      </c>
      <c r="C416" s="141" t="s">
        <v>411</v>
      </c>
    </row>
    <row r="417" spans="1:3" x14ac:dyDescent="0.2">
      <c r="A417" s="142">
        <v>418</v>
      </c>
      <c r="B417" s="138" t="s">
        <v>298</v>
      </c>
      <c r="C417" s="141" t="s">
        <v>411</v>
      </c>
    </row>
    <row r="418" spans="1:3" x14ac:dyDescent="0.2">
      <c r="A418" s="142">
        <v>419</v>
      </c>
      <c r="B418" s="138" t="s">
        <v>299</v>
      </c>
      <c r="C418" s="141" t="s">
        <v>411</v>
      </c>
    </row>
    <row r="419" spans="1:3" x14ac:dyDescent="0.2">
      <c r="A419" s="142">
        <v>420</v>
      </c>
      <c r="B419" s="138" t="s">
        <v>300</v>
      </c>
      <c r="C419" s="141" t="s">
        <v>411</v>
      </c>
    </row>
    <row r="420" spans="1:3" x14ac:dyDescent="0.2">
      <c r="A420" s="142">
        <v>421</v>
      </c>
      <c r="B420" s="138" t="s">
        <v>301</v>
      </c>
      <c r="C420" s="141" t="s">
        <v>411</v>
      </c>
    </row>
    <row r="421" spans="1:3" x14ac:dyDescent="0.2">
      <c r="A421" s="142">
        <v>422</v>
      </c>
      <c r="B421" s="138" t="s">
        <v>302</v>
      </c>
      <c r="C421" s="141" t="s">
        <v>411</v>
      </c>
    </row>
    <row r="422" spans="1:3" x14ac:dyDescent="0.2">
      <c r="A422" s="142">
        <v>423</v>
      </c>
      <c r="B422" s="138" t="s">
        <v>303</v>
      </c>
      <c r="C422" s="141" t="s">
        <v>411</v>
      </c>
    </row>
    <row r="423" spans="1:3" x14ac:dyDescent="0.2">
      <c r="A423" s="142">
        <v>424</v>
      </c>
      <c r="B423" s="138" t="s">
        <v>304</v>
      </c>
      <c r="C423" s="141" t="s">
        <v>411</v>
      </c>
    </row>
    <row r="424" spans="1:3" x14ac:dyDescent="0.2">
      <c r="A424" s="142">
        <v>425</v>
      </c>
      <c r="B424" s="138" t="s">
        <v>305</v>
      </c>
      <c r="C424" s="141" t="s">
        <v>410</v>
      </c>
    </row>
    <row r="425" spans="1:3" x14ac:dyDescent="0.2">
      <c r="A425" s="142">
        <v>426</v>
      </c>
      <c r="B425" s="138" t="s">
        <v>215</v>
      </c>
      <c r="C425" s="141" t="s">
        <v>410</v>
      </c>
    </row>
    <row r="426" spans="1:3" x14ac:dyDescent="0.2">
      <c r="A426" s="142">
        <v>427</v>
      </c>
      <c r="B426" s="138" t="s">
        <v>306</v>
      </c>
      <c r="C426" s="141" t="s">
        <v>410</v>
      </c>
    </row>
    <row r="427" spans="1:3" x14ac:dyDescent="0.2">
      <c r="A427" s="142">
        <v>428</v>
      </c>
      <c r="B427" s="138" t="s">
        <v>307</v>
      </c>
      <c r="C427" s="141" t="s">
        <v>406</v>
      </c>
    </row>
    <row r="428" spans="1:3" x14ac:dyDescent="0.2">
      <c r="A428" s="142">
        <v>429</v>
      </c>
      <c r="B428" s="138" t="s">
        <v>308</v>
      </c>
      <c r="C428" s="141" t="s">
        <v>406</v>
      </c>
    </row>
    <row r="429" spans="1:3" x14ac:dyDescent="0.2">
      <c r="A429" s="142">
        <v>430</v>
      </c>
      <c r="B429" s="138" t="s">
        <v>309</v>
      </c>
      <c r="C429" s="141" t="s">
        <v>406</v>
      </c>
    </row>
    <row r="430" spans="1:3" x14ac:dyDescent="0.2">
      <c r="A430" s="142">
        <v>431</v>
      </c>
      <c r="B430" s="138" t="s">
        <v>310</v>
      </c>
      <c r="C430" s="141" t="s">
        <v>406</v>
      </c>
    </row>
    <row r="431" spans="1:3" x14ac:dyDescent="0.2">
      <c r="A431" s="142">
        <v>432</v>
      </c>
      <c r="B431" s="138" t="s">
        <v>215</v>
      </c>
      <c r="C431" s="141" t="s">
        <v>410</v>
      </c>
    </row>
    <row r="432" spans="1:3" x14ac:dyDescent="0.2">
      <c r="A432" s="142">
        <v>434</v>
      </c>
      <c r="B432" s="138" t="s">
        <v>311</v>
      </c>
      <c r="C432" s="141" t="s">
        <v>411</v>
      </c>
    </row>
    <row r="433" spans="1:3" x14ac:dyDescent="0.2">
      <c r="A433" s="142">
        <v>435</v>
      </c>
      <c r="B433" s="138" t="s">
        <v>312</v>
      </c>
      <c r="C433" s="141" t="s">
        <v>410</v>
      </c>
    </row>
    <row r="434" spans="1:3" x14ac:dyDescent="0.2">
      <c r="A434" s="142">
        <v>436</v>
      </c>
      <c r="B434" s="138" t="s">
        <v>313</v>
      </c>
      <c r="C434" s="141" t="s">
        <v>410</v>
      </c>
    </row>
    <row r="435" spans="1:3" x14ac:dyDescent="0.2">
      <c r="A435" s="142">
        <v>437</v>
      </c>
      <c r="B435" s="138" t="s">
        <v>314</v>
      </c>
      <c r="C435" s="141" t="s">
        <v>410</v>
      </c>
    </row>
    <row r="436" spans="1:3" x14ac:dyDescent="0.2">
      <c r="A436" s="142">
        <v>439</v>
      </c>
      <c r="B436" s="138" t="s">
        <v>315</v>
      </c>
      <c r="C436" s="141" t="s">
        <v>410</v>
      </c>
    </row>
    <row r="437" spans="1:3" x14ac:dyDescent="0.2">
      <c r="A437" s="142">
        <v>440</v>
      </c>
      <c r="B437" s="138" t="s">
        <v>316</v>
      </c>
      <c r="C437" s="141" t="s">
        <v>410</v>
      </c>
    </row>
    <row r="438" spans="1:3" x14ac:dyDescent="0.2">
      <c r="A438" s="142">
        <v>441</v>
      </c>
      <c r="B438" s="138" t="s">
        <v>219</v>
      </c>
      <c r="C438" s="141" t="s">
        <v>410</v>
      </c>
    </row>
    <row r="439" spans="1:3" x14ac:dyDescent="0.2">
      <c r="A439" s="142">
        <v>442</v>
      </c>
      <c r="B439" s="138" t="s">
        <v>215</v>
      </c>
      <c r="C439" s="141" t="s">
        <v>411</v>
      </c>
    </row>
    <row r="440" spans="1:3" x14ac:dyDescent="0.2">
      <c r="A440" s="142">
        <v>443</v>
      </c>
      <c r="B440" s="138" t="s">
        <v>255</v>
      </c>
      <c r="C440" s="141" t="s">
        <v>410</v>
      </c>
    </row>
    <row r="441" spans="1:3" x14ac:dyDescent="0.2">
      <c r="A441" s="142">
        <v>444</v>
      </c>
      <c r="B441" s="138" t="s">
        <v>258</v>
      </c>
      <c r="C441" s="141" t="s">
        <v>410</v>
      </c>
    </row>
    <row r="442" spans="1:3" x14ac:dyDescent="0.2">
      <c r="A442" s="142">
        <v>444</v>
      </c>
      <c r="B442" s="138" t="s">
        <v>258</v>
      </c>
      <c r="C442" s="141" t="s">
        <v>411</v>
      </c>
    </row>
    <row r="443" spans="1:3" x14ac:dyDescent="0.2">
      <c r="A443" s="142">
        <v>445</v>
      </c>
      <c r="B443" s="138" t="s">
        <v>317</v>
      </c>
      <c r="C443" s="141" t="s">
        <v>410</v>
      </c>
    </row>
    <row r="444" spans="1:3" x14ac:dyDescent="0.2">
      <c r="A444" s="142">
        <v>446</v>
      </c>
      <c r="B444" s="138" t="s">
        <v>317</v>
      </c>
      <c r="C444" s="141" t="s">
        <v>410</v>
      </c>
    </row>
    <row r="445" spans="1:3" x14ac:dyDescent="0.2">
      <c r="A445" s="142">
        <v>447</v>
      </c>
      <c r="B445" s="138" t="s">
        <v>229</v>
      </c>
      <c r="C445" s="141" t="s">
        <v>410</v>
      </c>
    </row>
    <row r="446" spans="1:3" x14ac:dyDescent="0.2">
      <c r="A446" s="142">
        <v>448</v>
      </c>
      <c r="B446" s="138" t="s">
        <v>229</v>
      </c>
      <c r="C446" s="141" t="s">
        <v>410</v>
      </c>
    </row>
    <row r="447" spans="1:3" x14ac:dyDescent="0.2">
      <c r="A447" s="142">
        <v>449</v>
      </c>
      <c r="B447" s="138" t="s">
        <v>229</v>
      </c>
      <c r="C447" s="141" t="s">
        <v>410</v>
      </c>
    </row>
    <row r="448" spans="1:3" x14ac:dyDescent="0.2">
      <c r="A448" s="142">
        <v>450</v>
      </c>
      <c r="B448" s="138" t="s">
        <v>229</v>
      </c>
      <c r="C448" s="141" t="s">
        <v>410</v>
      </c>
    </row>
    <row r="449" spans="1:3" x14ac:dyDescent="0.2">
      <c r="A449" s="142">
        <v>451</v>
      </c>
      <c r="B449" s="138" t="s">
        <v>229</v>
      </c>
      <c r="C449" s="141" t="s">
        <v>410</v>
      </c>
    </row>
    <row r="450" spans="1:3" x14ac:dyDescent="0.2">
      <c r="A450" s="142">
        <v>452</v>
      </c>
      <c r="B450" s="138" t="s">
        <v>229</v>
      </c>
      <c r="C450" s="141" t="s">
        <v>410</v>
      </c>
    </row>
    <row r="451" spans="1:3" x14ac:dyDescent="0.2">
      <c r="A451" s="142">
        <v>453</v>
      </c>
      <c r="B451" s="138" t="s">
        <v>229</v>
      </c>
      <c r="C451" s="141" t="s">
        <v>410</v>
      </c>
    </row>
    <row r="452" spans="1:3" x14ac:dyDescent="0.2">
      <c r="A452" s="142">
        <v>454</v>
      </c>
      <c r="B452" s="138" t="s">
        <v>229</v>
      </c>
      <c r="C452" s="141" t="s">
        <v>410</v>
      </c>
    </row>
    <row r="453" spans="1:3" x14ac:dyDescent="0.2">
      <c r="A453" s="142">
        <v>455</v>
      </c>
      <c r="B453" s="138" t="s">
        <v>229</v>
      </c>
      <c r="C453" s="141" t="s">
        <v>410</v>
      </c>
    </row>
    <row r="454" spans="1:3" x14ac:dyDescent="0.2">
      <c r="A454" s="142">
        <v>456</v>
      </c>
      <c r="B454" s="138" t="s">
        <v>229</v>
      </c>
      <c r="C454" s="141" t="s">
        <v>410</v>
      </c>
    </row>
    <row r="455" spans="1:3" x14ac:dyDescent="0.2">
      <c r="A455" s="142">
        <v>459</v>
      </c>
      <c r="B455" s="138" t="s">
        <v>229</v>
      </c>
      <c r="C455" s="141" t="s">
        <v>410</v>
      </c>
    </row>
    <row r="456" spans="1:3" x14ac:dyDescent="0.2">
      <c r="A456" s="142">
        <v>460</v>
      </c>
      <c r="B456" s="138" t="s">
        <v>318</v>
      </c>
      <c r="C456" s="141" t="s">
        <v>411</v>
      </c>
    </row>
    <row r="457" spans="1:3" x14ac:dyDescent="0.2">
      <c r="A457" s="142">
        <v>461</v>
      </c>
      <c r="B457" s="138" t="s">
        <v>318</v>
      </c>
      <c r="C457" s="141" t="s">
        <v>411</v>
      </c>
    </row>
    <row r="458" spans="1:3" x14ac:dyDescent="0.2">
      <c r="A458" s="142">
        <v>462</v>
      </c>
      <c r="B458" s="138" t="s">
        <v>319</v>
      </c>
      <c r="C458" s="141" t="s">
        <v>411</v>
      </c>
    </row>
    <row r="459" spans="1:3" x14ac:dyDescent="0.2">
      <c r="A459" s="142">
        <v>463</v>
      </c>
      <c r="B459" s="138" t="s">
        <v>320</v>
      </c>
      <c r="C459" s="141" t="s">
        <v>411</v>
      </c>
    </row>
    <row r="460" spans="1:3" x14ac:dyDescent="0.2">
      <c r="A460" s="142">
        <v>464</v>
      </c>
      <c r="B460" s="138" t="s">
        <v>321</v>
      </c>
      <c r="C460" s="141" t="s">
        <v>410</v>
      </c>
    </row>
    <row r="461" spans="1:3" x14ac:dyDescent="0.2">
      <c r="A461" s="142">
        <v>465</v>
      </c>
      <c r="B461" s="138" t="s">
        <v>322</v>
      </c>
      <c r="C461" s="141" t="s">
        <v>410</v>
      </c>
    </row>
    <row r="462" spans="1:3" x14ac:dyDescent="0.2">
      <c r="A462" s="142">
        <v>466</v>
      </c>
      <c r="B462" s="138" t="s">
        <v>323</v>
      </c>
      <c r="C462" s="141" t="s">
        <v>410</v>
      </c>
    </row>
    <row r="463" spans="1:3" x14ac:dyDescent="0.2">
      <c r="A463" s="142">
        <v>467</v>
      </c>
      <c r="B463" s="138" t="s">
        <v>323</v>
      </c>
      <c r="C463" s="141" t="s">
        <v>410</v>
      </c>
    </row>
    <row r="464" spans="1:3" x14ac:dyDescent="0.2">
      <c r="A464" s="142">
        <v>468</v>
      </c>
      <c r="B464" s="138" t="s">
        <v>323</v>
      </c>
      <c r="C464" s="141" t="s">
        <v>410</v>
      </c>
    </row>
    <row r="465" spans="1:3" x14ac:dyDescent="0.2">
      <c r="A465" s="142">
        <v>469</v>
      </c>
      <c r="B465" s="138" t="s">
        <v>323</v>
      </c>
      <c r="C465" s="141" t="s">
        <v>410</v>
      </c>
    </row>
    <row r="466" spans="1:3" x14ac:dyDescent="0.2">
      <c r="A466" s="142">
        <v>470</v>
      </c>
      <c r="B466" s="138" t="s">
        <v>323</v>
      </c>
      <c r="C466" s="141" t="s">
        <v>410</v>
      </c>
    </row>
    <row r="467" spans="1:3" x14ac:dyDescent="0.2">
      <c r="A467" s="142">
        <v>473</v>
      </c>
      <c r="B467" s="138" t="s">
        <v>324</v>
      </c>
      <c r="C467" s="141" t="s">
        <v>410</v>
      </c>
    </row>
    <row r="468" spans="1:3" x14ac:dyDescent="0.2">
      <c r="A468" s="142">
        <v>474</v>
      </c>
      <c r="B468" s="138" t="s">
        <v>325</v>
      </c>
      <c r="C468" s="141" t="s">
        <v>411</v>
      </c>
    </row>
    <row r="469" spans="1:3" x14ac:dyDescent="0.2">
      <c r="A469" s="142">
        <v>475</v>
      </c>
      <c r="B469" s="138" t="s">
        <v>326</v>
      </c>
      <c r="C469" s="141" t="s">
        <v>410</v>
      </c>
    </row>
    <row r="470" spans="1:3" x14ac:dyDescent="0.2">
      <c r="A470" s="142">
        <v>476</v>
      </c>
      <c r="B470" s="138" t="s">
        <v>327</v>
      </c>
      <c r="C470" s="141" t="s">
        <v>411</v>
      </c>
    </row>
    <row r="471" spans="1:3" x14ac:dyDescent="0.2">
      <c r="A471" s="142">
        <v>477</v>
      </c>
      <c r="B471" s="138" t="s">
        <v>327</v>
      </c>
      <c r="C471" s="141" t="s">
        <v>411</v>
      </c>
    </row>
    <row r="472" spans="1:3" x14ac:dyDescent="0.2">
      <c r="A472" s="142">
        <v>478</v>
      </c>
      <c r="B472" s="138" t="s">
        <v>258</v>
      </c>
      <c r="C472" s="141" t="s">
        <v>410</v>
      </c>
    </row>
    <row r="473" spans="1:3" x14ac:dyDescent="0.2">
      <c r="A473" s="142">
        <v>479</v>
      </c>
      <c r="B473" s="138" t="s">
        <v>315</v>
      </c>
      <c r="C473" s="141" t="s">
        <v>410</v>
      </c>
    </row>
    <row r="474" spans="1:3" x14ac:dyDescent="0.2">
      <c r="A474" s="142">
        <v>480</v>
      </c>
      <c r="B474" s="138" t="s">
        <v>315</v>
      </c>
      <c r="C474" s="141" t="s">
        <v>410</v>
      </c>
    </row>
    <row r="475" spans="1:3" x14ac:dyDescent="0.2">
      <c r="A475" s="142">
        <v>481</v>
      </c>
      <c r="B475" s="138" t="s">
        <v>315</v>
      </c>
      <c r="C475" s="141" t="s">
        <v>410</v>
      </c>
    </row>
    <row r="476" spans="1:3" x14ac:dyDescent="0.2">
      <c r="A476" s="142">
        <v>482</v>
      </c>
      <c r="B476" s="138" t="s">
        <v>328</v>
      </c>
      <c r="C476" s="141" t="s">
        <v>407</v>
      </c>
    </row>
    <row r="477" spans="1:3" x14ac:dyDescent="0.2">
      <c r="A477" s="142">
        <v>483</v>
      </c>
      <c r="B477" s="138" t="s">
        <v>329</v>
      </c>
      <c r="C477" s="141" t="s">
        <v>407</v>
      </c>
    </row>
    <row r="478" spans="1:3" x14ac:dyDescent="0.2">
      <c r="A478" s="142">
        <v>484</v>
      </c>
      <c r="B478" s="138" t="s">
        <v>330</v>
      </c>
      <c r="C478" s="141" t="s">
        <v>407</v>
      </c>
    </row>
    <row r="479" spans="1:3" x14ac:dyDescent="0.2">
      <c r="A479" s="142">
        <v>485</v>
      </c>
      <c r="B479" s="138" t="s">
        <v>331</v>
      </c>
      <c r="C479" s="141" t="s">
        <v>407</v>
      </c>
    </row>
    <row r="480" spans="1:3" x14ac:dyDescent="0.2">
      <c r="A480" s="142">
        <v>486</v>
      </c>
      <c r="B480" s="138" t="s">
        <v>332</v>
      </c>
      <c r="C480" s="141" t="s">
        <v>407</v>
      </c>
    </row>
    <row r="481" spans="1:3" x14ac:dyDescent="0.2">
      <c r="A481" s="142">
        <v>487</v>
      </c>
      <c r="B481" s="138" t="s">
        <v>333</v>
      </c>
      <c r="C481" s="141" t="s">
        <v>407</v>
      </c>
    </row>
    <row r="482" spans="1:3" x14ac:dyDescent="0.2">
      <c r="A482" s="142">
        <v>488</v>
      </c>
      <c r="B482" s="138" t="s">
        <v>334</v>
      </c>
      <c r="C482" s="141" t="s">
        <v>407</v>
      </c>
    </row>
    <row r="483" spans="1:3" x14ac:dyDescent="0.2">
      <c r="A483" s="142">
        <v>489</v>
      </c>
      <c r="B483" s="138" t="s">
        <v>335</v>
      </c>
      <c r="C483" s="141" t="s">
        <v>407</v>
      </c>
    </row>
    <row r="484" spans="1:3" x14ac:dyDescent="0.2">
      <c r="A484" s="142">
        <v>490</v>
      </c>
      <c r="B484" s="138" t="s">
        <v>336</v>
      </c>
      <c r="C484" s="141" t="s">
        <v>407</v>
      </c>
    </row>
    <row r="485" spans="1:3" x14ac:dyDescent="0.2">
      <c r="A485" s="142">
        <v>491</v>
      </c>
      <c r="B485" s="138" t="s">
        <v>337</v>
      </c>
      <c r="C485" s="141" t="s">
        <v>407</v>
      </c>
    </row>
    <row r="486" spans="1:3" x14ac:dyDescent="0.2">
      <c r="A486" s="142">
        <v>492</v>
      </c>
      <c r="B486" s="138" t="s">
        <v>338</v>
      </c>
      <c r="C486" s="141" t="s">
        <v>407</v>
      </c>
    </row>
    <row r="487" spans="1:3" x14ac:dyDescent="0.2">
      <c r="A487" s="142">
        <v>493</v>
      </c>
      <c r="B487" s="138" t="s">
        <v>339</v>
      </c>
      <c r="C487" s="141" t="s">
        <v>407</v>
      </c>
    </row>
    <row r="488" spans="1:3" x14ac:dyDescent="0.2">
      <c r="A488" s="142">
        <v>494</v>
      </c>
      <c r="B488" s="138" t="s">
        <v>340</v>
      </c>
      <c r="C488" s="141" t="s">
        <v>407</v>
      </c>
    </row>
    <row r="489" spans="1:3" x14ac:dyDescent="0.2">
      <c r="A489" s="142">
        <v>495</v>
      </c>
      <c r="B489" s="138" t="s">
        <v>341</v>
      </c>
      <c r="C489" s="141" t="s">
        <v>407</v>
      </c>
    </row>
    <row r="490" spans="1:3" x14ac:dyDescent="0.2">
      <c r="A490" s="142">
        <v>496</v>
      </c>
      <c r="B490" s="138" t="s">
        <v>342</v>
      </c>
      <c r="C490" s="141" t="s">
        <v>407</v>
      </c>
    </row>
    <row r="491" spans="1:3" x14ac:dyDescent="0.2">
      <c r="A491" s="142">
        <v>497</v>
      </c>
      <c r="B491" s="138" t="s">
        <v>343</v>
      </c>
      <c r="C491" s="141" t="s">
        <v>407</v>
      </c>
    </row>
    <row r="492" spans="1:3" x14ac:dyDescent="0.2">
      <c r="A492" s="142">
        <v>498</v>
      </c>
      <c r="B492" s="138" t="s">
        <v>344</v>
      </c>
      <c r="C492" s="141" t="s">
        <v>407</v>
      </c>
    </row>
    <row r="493" spans="1:3" x14ac:dyDescent="0.2">
      <c r="A493" s="142">
        <v>701</v>
      </c>
      <c r="B493" s="138" t="s">
        <v>345</v>
      </c>
      <c r="C493" s="141" t="s">
        <v>411</v>
      </c>
    </row>
    <row r="494" spans="1:3" x14ac:dyDescent="0.2">
      <c r="A494" s="142">
        <v>702</v>
      </c>
      <c r="B494" s="138" t="s">
        <v>345</v>
      </c>
      <c r="C494" s="141" t="s">
        <v>411</v>
      </c>
    </row>
    <row r="495" spans="1:3" x14ac:dyDescent="0.2">
      <c r="A495" s="142">
        <v>703</v>
      </c>
      <c r="B495" s="138" t="s">
        <v>281</v>
      </c>
      <c r="C495" s="141" t="s">
        <v>411</v>
      </c>
    </row>
    <row r="496" spans="1:3" x14ac:dyDescent="0.2">
      <c r="A496" s="142">
        <v>704</v>
      </c>
      <c r="B496" s="138" t="s">
        <v>281</v>
      </c>
      <c r="C496" s="141" t="s">
        <v>411</v>
      </c>
    </row>
    <row r="497" spans="1:3" x14ac:dyDescent="0.2">
      <c r="A497" s="142">
        <v>705</v>
      </c>
      <c r="B497" s="138" t="s">
        <v>281</v>
      </c>
      <c r="C497" s="141" t="s">
        <v>411</v>
      </c>
    </row>
    <row r="498" spans="1:3" x14ac:dyDescent="0.2">
      <c r="A498" s="142">
        <v>706</v>
      </c>
      <c r="B498" s="138" t="s">
        <v>281</v>
      </c>
      <c r="C498" s="141" t="s">
        <v>411</v>
      </c>
    </row>
    <row r="499" spans="1:3" x14ac:dyDescent="0.2">
      <c r="A499" s="142">
        <v>707</v>
      </c>
      <c r="B499" s="138" t="s">
        <v>281</v>
      </c>
      <c r="C499" s="141" t="s">
        <v>411</v>
      </c>
    </row>
    <row r="500" spans="1:3" x14ac:dyDescent="0.2">
      <c r="A500" s="142">
        <v>708</v>
      </c>
      <c r="B500" s="138" t="s">
        <v>281</v>
      </c>
      <c r="C500" s="141" t="s">
        <v>411</v>
      </c>
    </row>
    <row r="501" spans="1:3" x14ac:dyDescent="0.2">
      <c r="A501" s="142">
        <v>709</v>
      </c>
      <c r="B501" s="138" t="s">
        <v>281</v>
      </c>
      <c r="C501" s="141" t="s">
        <v>411</v>
      </c>
    </row>
    <row r="502" spans="1:3" x14ac:dyDescent="0.2">
      <c r="A502" s="142">
        <v>710</v>
      </c>
      <c r="B502" s="138" t="s">
        <v>281</v>
      </c>
      <c r="C502" s="141" t="s">
        <v>411</v>
      </c>
    </row>
    <row r="503" spans="1:3" x14ac:dyDescent="0.2">
      <c r="A503" s="142">
        <v>711</v>
      </c>
      <c r="B503" s="138" t="s">
        <v>281</v>
      </c>
      <c r="C503" s="141" t="s">
        <v>411</v>
      </c>
    </row>
    <row r="504" spans="1:3" x14ac:dyDescent="0.2">
      <c r="A504" s="142">
        <v>712</v>
      </c>
      <c r="B504" s="138" t="s">
        <v>346</v>
      </c>
      <c r="C504" s="141" t="s">
        <v>411</v>
      </c>
    </row>
    <row r="505" spans="1:3" x14ac:dyDescent="0.2">
      <c r="A505" s="142">
        <v>713</v>
      </c>
      <c r="B505" s="138" t="s">
        <v>346</v>
      </c>
      <c r="C505" s="141" t="s">
        <v>411</v>
      </c>
    </row>
    <row r="506" spans="1:3" x14ac:dyDescent="0.2">
      <c r="A506" s="142">
        <v>714</v>
      </c>
      <c r="B506" s="138" t="s">
        <v>346</v>
      </c>
      <c r="C506" s="141" t="s">
        <v>411</v>
      </c>
    </row>
    <row r="507" spans="1:3" x14ac:dyDescent="0.2">
      <c r="A507" s="142">
        <v>715</v>
      </c>
      <c r="B507" s="138" t="s">
        <v>346</v>
      </c>
      <c r="C507" s="141" t="s">
        <v>411</v>
      </c>
    </row>
    <row r="508" spans="1:3" x14ac:dyDescent="0.2">
      <c r="A508" s="142">
        <v>716</v>
      </c>
      <c r="B508" s="138" t="s">
        <v>347</v>
      </c>
      <c r="C508" s="141" t="s">
        <v>411</v>
      </c>
    </row>
    <row r="509" spans="1:3" x14ac:dyDescent="0.2">
      <c r="A509" s="142">
        <v>717</v>
      </c>
      <c r="B509" s="138" t="s">
        <v>347</v>
      </c>
      <c r="C509" s="141" t="s">
        <v>411</v>
      </c>
    </row>
    <row r="510" spans="1:3" x14ac:dyDescent="0.2">
      <c r="A510" s="142">
        <v>718</v>
      </c>
      <c r="B510" s="138" t="s">
        <v>348</v>
      </c>
      <c r="C510" s="141" t="s">
        <v>411</v>
      </c>
    </row>
    <row r="511" spans="1:3" x14ac:dyDescent="0.2">
      <c r="A511" s="142">
        <v>719</v>
      </c>
      <c r="B511" s="138" t="s">
        <v>348</v>
      </c>
      <c r="C511" s="141" t="s">
        <v>411</v>
      </c>
    </row>
    <row r="512" spans="1:3" x14ac:dyDescent="0.2">
      <c r="A512" s="142">
        <v>720</v>
      </c>
      <c r="B512" s="138" t="s">
        <v>216</v>
      </c>
      <c r="C512" s="141" t="s">
        <v>410</v>
      </c>
    </row>
    <row r="513" spans="1:3" x14ac:dyDescent="0.2">
      <c r="A513" s="142">
        <v>721</v>
      </c>
      <c r="B513" s="138" t="s">
        <v>349</v>
      </c>
      <c r="C513" s="141" t="s">
        <v>410</v>
      </c>
    </row>
    <row r="514" spans="1:3" x14ac:dyDescent="0.2">
      <c r="A514" s="142">
        <v>722</v>
      </c>
      <c r="B514" s="138" t="s">
        <v>349</v>
      </c>
      <c r="C514" s="141" t="s">
        <v>410</v>
      </c>
    </row>
    <row r="515" spans="1:3" x14ac:dyDescent="0.2">
      <c r="A515" s="142">
        <v>723</v>
      </c>
      <c r="B515" s="138" t="s">
        <v>349</v>
      </c>
      <c r="C515" s="141" t="s">
        <v>410</v>
      </c>
    </row>
    <row r="516" spans="1:3" x14ac:dyDescent="0.2">
      <c r="A516" s="142">
        <v>724</v>
      </c>
      <c r="B516" s="138" t="s">
        <v>349</v>
      </c>
      <c r="C516" s="141" t="s">
        <v>410</v>
      </c>
    </row>
    <row r="517" spans="1:3" x14ac:dyDescent="0.2">
      <c r="A517" s="142">
        <v>725</v>
      </c>
      <c r="B517" s="138" t="s">
        <v>349</v>
      </c>
      <c r="C517" s="141" t="s">
        <v>410</v>
      </c>
    </row>
    <row r="518" spans="1:3" x14ac:dyDescent="0.2">
      <c r="A518" s="142">
        <v>726</v>
      </c>
      <c r="B518" s="138" t="s">
        <v>349</v>
      </c>
      <c r="C518" s="141" t="s">
        <v>410</v>
      </c>
    </row>
    <row r="519" spans="1:3" x14ac:dyDescent="0.2">
      <c r="A519" s="142">
        <v>727</v>
      </c>
      <c r="B519" s="138" t="s">
        <v>349</v>
      </c>
      <c r="C519" s="141" t="s">
        <v>410</v>
      </c>
    </row>
    <row r="520" spans="1:3" x14ac:dyDescent="0.2">
      <c r="A520" s="142">
        <v>728</v>
      </c>
      <c r="B520" s="138" t="s">
        <v>350</v>
      </c>
      <c r="C520" s="141" t="s">
        <v>410</v>
      </c>
    </row>
    <row r="521" spans="1:3" x14ac:dyDescent="0.2">
      <c r="A521" s="142">
        <v>729</v>
      </c>
      <c r="B521" s="138" t="s">
        <v>349</v>
      </c>
      <c r="C521" s="141" t="s">
        <v>410</v>
      </c>
    </row>
    <row r="522" spans="1:3" x14ac:dyDescent="0.2">
      <c r="A522" s="142">
        <v>730</v>
      </c>
      <c r="B522" s="138" t="s">
        <v>350</v>
      </c>
      <c r="C522" s="141" t="s">
        <v>410</v>
      </c>
    </row>
    <row r="523" spans="1:3" x14ac:dyDescent="0.2">
      <c r="A523" s="142">
        <v>731</v>
      </c>
      <c r="B523" s="138" t="s">
        <v>349</v>
      </c>
      <c r="C523" s="141" t="s">
        <v>410</v>
      </c>
    </row>
    <row r="524" spans="1:3" x14ac:dyDescent="0.2">
      <c r="A524" s="142">
        <v>732</v>
      </c>
      <c r="B524" s="138" t="s">
        <v>350</v>
      </c>
      <c r="C524" s="141" t="s">
        <v>410</v>
      </c>
    </row>
    <row r="525" spans="1:3" x14ac:dyDescent="0.2">
      <c r="A525" s="142">
        <v>733</v>
      </c>
      <c r="B525" s="138" t="s">
        <v>349</v>
      </c>
      <c r="C525" s="141" t="s">
        <v>410</v>
      </c>
    </row>
    <row r="526" spans="1:3" x14ac:dyDescent="0.2">
      <c r="A526" s="142">
        <v>734</v>
      </c>
      <c r="B526" s="138" t="s">
        <v>350</v>
      </c>
      <c r="C526" s="141" t="s">
        <v>410</v>
      </c>
    </row>
    <row r="527" spans="1:3" x14ac:dyDescent="0.2">
      <c r="A527" s="142">
        <v>735</v>
      </c>
      <c r="B527" s="138" t="s">
        <v>349</v>
      </c>
      <c r="C527" s="141" t="s">
        <v>410</v>
      </c>
    </row>
    <row r="528" spans="1:3" x14ac:dyDescent="0.2">
      <c r="A528" s="142">
        <v>736</v>
      </c>
      <c r="B528" s="138" t="s">
        <v>350</v>
      </c>
      <c r="C528" s="141" t="s">
        <v>410</v>
      </c>
    </row>
    <row r="529" spans="1:3" x14ac:dyDescent="0.2">
      <c r="A529" s="142">
        <v>737</v>
      </c>
      <c r="B529" s="138" t="s">
        <v>349</v>
      </c>
      <c r="C529" s="141" t="s">
        <v>410</v>
      </c>
    </row>
    <row r="530" spans="1:3" x14ac:dyDescent="0.2">
      <c r="A530" s="142">
        <v>738</v>
      </c>
      <c r="B530" s="138" t="s">
        <v>350</v>
      </c>
      <c r="C530" s="141" t="s">
        <v>410</v>
      </c>
    </row>
    <row r="531" spans="1:3" x14ac:dyDescent="0.2">
      <c r="A531" s="142">
        <v>739</v>
      </c>
      <c r="B531" s="138" t="s">
        <v>349</v>
      </c>
      <c r="C531" s="141" t="s">
        <v>410</v>
      </c>
    </row>
    <row r="532" spans="1:3" x14ac:dyDescent="0.2">
      <c r="A532" s="142">
        <v>740</v>
      </c>
      <c r="B532" s="138" t="s">
        <v>350</v>
      </c>
      <c r="C532" s="141" t="s">
        <v>410</v>
      </c>
    </row>
    <row r="533" spans="1:3" x14ac:dyDescent="0.2">
      <c r="A533" s="142">
        <v>741</v>
      </c>
      <c r="B533" s="138" t="s">
        <v>349</v>
      </c>
      <c r="C533" s="141" t="s">
        <v>410</v>
      </c>
    </row>
    <row r="534" spans="1:3" x14ac:dyDescent="0.2">
      <c r="A534" s="142">
        <v>742</v>
      </c>
      <c r="B534" s="138" t="s">
        <v>350</v>
      </c>
      <c r="C534" s="141" t="s">
        <v>410</v>
      </c>
    </row>
    <row r="535" spans="1:3" x14ac:dyDescent="0.2">
      <c r="A535" s="142">
        <v>743</v>
      </c>
      <c r="B535" s="138" t="s">
        <v>349</v>
      </c>
      <c r="C535" s="141" t="s">
        <v>410</v>
      </c>
    </row>
    <row r="536" spans="1:3" x14ac:dyDescent="0.2">
      <c r="A536" s="142">
        <v>744</v>
      </c>
      <c r="B536" s="138" t="s">
        <v>350</v>
      </c>
      <c r="C536" s="141" t="s">
        <v>410</v>
      </c>
    </row>
    <row r="537" spans="1:3" x14ac:dyDescent="0.2">
      <c r="A537" s="142">
        <v>745</v>
      </c>
      <c r="B537" s="138" t="s">
        <v>349</v>
      </c>
      <c r="C537" s="141" t="s">
        <v>410</v>
      </c>
    </row>
    <row r="538" spans="1:3" x14ac:dyDescent="0.2">
      <c r="A538" s="142">
        <v>746</v>
      </c>
      <c r="B538" s="138" t="s">
        <v>350</v>
      </c>
      <c r="C538" s="141" t="s">
        <v>410</v>
      </c>
    </row>
    <row r="539" spans="1:3" x14ac:dyDescent="0.2">
      <c r="A539" s="142">
        <v>747</v>
      </c>
      <c r="B539" s="138" t="s">
        <v>349</v>
      </c>
      <c r="C539" s="141" t="s">
        <v>410</v>
      </c>
    </row>
    <row r="540" spans="1:3" x14ac:dyDescent="0.2">
      <c r="A540" s="142">
        <v>748</v>
      </c>
      <c r="B540" s="138" t="s">
        <v>349</v>
      </c>
      <c r="C540" s="141" t="s">
        <v>410</v>
      </c>
    </row>
    <row r="541" spans="1:3" x14ac:dyDescent="0.2">
      <c r="A541" s="142">
        <v>749</v>
      </c>
      <c r="B541" s="138" t="s">
        <v>350</v>
      </c>
      <c r="C541" s="141" t="s">
        <v>410</v>
      </c>
    </row>
    <row r="542" spans="1:3" x14ac:dyDescent="0.2">
      <c r="A542" s="142">
        <v>752</v>
      </c>
      <c r="B542" s="138" t="s">
        <v>349</v>
      </c>
      <c r="C542" s="141" t="s">
        <v>410</v>
      </c>
    </row>
    <row r="543" spans="1:3" x14ac:dyDescent="0.2">
      <c r="A543" s="142">
        <v>753</v>
      </c>
      <c r="B543" s="138" t="s">
        <v>351</v>
      </c>
      <c r="C543" s="141" t="s">
        <v>410</v>
      </c>
    </row>
    <row r="544" spans="1:3" x14ac:dyDescent="0.2">
      <c r="A544" s="142">
        <v>754</v>
      </c>
      <c r="B544" s="138" t="s">
        <v>349</v>
      </c>
      <c r="C544" s="141" t="s">
        <v>410</v>
      </c>
    </row>
    <row r="545" spans="1:3" x14ac:dyDescent="0.2">
      <c r="A545" s="142">
        <v>755</v>
      </c>
      <c r="B545" s="138" t="s">
        <v>351</v>
      </c>
      <c r="C545" s="141" t="s">
        <v>410</v>
      </c>
    </row>
    <row r="546" spans="1:3" x14ac:dyDescent="0.2">
      <c r="A546" s="142">
        <v>756</v>
      </c>
      <c r="B546" s="138" t="s">
        <v>349</v>
      </c>
      <c r="C546" s="141" t="s">
        <v>410</v>
      </c>
    </row>
    <row r="547" spans="1:3" x14ac:dyDescent="0.2">
      <c r="A547" s="142">
        <v>757</v>
      </c>
      <c r="B547" s="138" t="s">
        <v>351</v>
      </c>
      <c r="C547" s="141" t="s">
        <v>410</v>
      </c>
    </row>
    <row r="548" spans="1:3" x14ac:dyDescent="0.2">
      <c r="A548" s="142">
        <v>758</v>
      </c>
      <c r="B548" s="138" t="s">
        <v>349</v>
      </c>
      <c r="C548" s="141" t="s">
        <v>410</v>
      </c>
    </row>
    <row r="549" spans="1:3" x14ac:dyDescent="0.2">
      <c r="A549" s="142">
        <v>759</v>
      </c>
      <c r="B549" s="138" t="s">
        <v>351</v>
      </c>
      <c r="C549" s="141" t="s">
        <v>410</v>
      </c>
    </row>
    <row r="550" spans="1:3" x14ac:dyDescent="0.2">
      <c r="A550" s="142">
        <v>760</v>
      </c>
      <c r="B550" s="138" t="s">
        <v>349</v>
      </c>
      <c r="C550" s="141" t="s">
        <v>410</v>
      </c>
    </row>
    <row r="551" spans="1:3" x14ac:dyDescent="0.2">
      <c r="A551" s="142">
        <v>761</v>
      </c>
      <c r="B551" s="138" t="s">
        <v>351</v>
      </c>
      <c r="C551" s="141" t="s">
        <v>410</v>
      </c>
    </row>
    <row r="552" spans="1:3" x14ac:dyDescent="0.2">
      <c r="A552" s="142">
        <v>762</v>
      </c>
      <c r="B552" s="138" t="s">
        <v>349</v>
      </c>
      <c r="C552" s="141" t="s">
        <v>410</v>
      </c>
    </row>
    <row r="553" spans="1:3" x14ac:dyDescent="0.2">
      <c r="A553" s="142">
        <v>763</v>
      </c>
      <c r="B553" s="138" t="s">
        <v>351</v>
      </c>
      <c r="C553" s="141" t="s">
        <v>410</v>
      </c>
    </row>
    <row r="554" spans="1:3" x14ac:dyDescent="0.2">
      <c r="A554" s="142">
        <v>764</v>
      </c>
      <c r="B554" s="138" t="s">
        <v>349</v>
      </c>
      <c r="C554" s="141" t="s">
        <v>410</v>
      </c>
    </row>
    <row r="555" spans="1:3" x14ac:dyDescent="0.2">
      <c r="A555" s="142">
        <v>765</v>
      </c>
      <c r="B555" s="138" t="s">
        <v>351</v>
      </c>
      <c r="C555" s="141" t="s">
        <v>410</v>
      </c>
    </row>
    <row r="556" spans="1:3" x14ac:dyDescent="0.2">
      <c r="A556" s="142">
        <v>766</v>
      </c>
      <c r="B556" s="138" t="s">
        <v>349</v>
      </c>
      <c r="C556" s="141" t="s">
        <v>410</v>
      </c>
    </row>
    <row r="557" spans="1:3" x14ac:dyDescent="0.2">
      <c r="A557" s="142">
        <v>767</v>
      </c>
      <c r="B557" s="138" t="s">
        <v>351</v>
      </c>
      <c r="C557" s="141" t="s">
        <v>410</v>
      </c>
    </row>
    <row r="558" spans="1:3" x14ac:dyDescent="0.2">
      <c r="A558" s="142">
        <v>768</v>
      </c>
      <c r="B558" s="138" t="s">
        <v>349</v>
      </c>
      <c r="C558" s="141" t="s">
        <v>410</v>
      </c>
    </row>
    <row r="559" spans="1:3" x14ac:dyDescent="0.2">
      <c r="A559" s="142">
        <v>769</v>
      </c>
      <c r="B559" s="138" t="s">
        <v>351</v>
      </c>
      <c r="C559" s="141" t="s">
        <v>410</v>
      </c>
    </row>
    <row r="560" spans="1:3" x14ac:dyDescent="0.2">
      <c r="A560" s="142">
        <v>770</v>
      </c>
      <c r="B560" s="138" t="s">
        <v>352</v>
      </c>
      <c r="C560" s="141" t="s">
        <v>410</v>
      </c>
    </row>
    <row r="561" spans="1:3" x14ac:dyDescent="0.2">
      <c r="A561" s="142">
        <v>775</v>
      </c>
      <c r="B561" s="138" t="s">
        <v>353</v>
      </c>
      <c r="C561" s="141" t="s">
        <v>410</v>
      </c>
    </row>
    <row r="562" spans="1:3" x14ac:dyDescent="0.2">
      <c r="A562" s="142">
        <v>776</v>
      </c>
      <c r="B562" s="138" t="s">
        <v>353</v>
      </c>
      <c r="C562" s="141" t="s">
        <v>410</v>
      </c>
    </row>
    <row r="563" spans="1:3" x14ac:dyDescent="0.2">
      <c r="A563" s="142">
        <v>781</v>
      </c>
      <c r="B563" s="138" t="s">
        <v>349</v>
      </c>
      <c r="C563" s="141" t="s">
        <v>411</v>
      </c>
    </row>
    <row r="564" spans="1:3" x14ac:dyDescent="0.2">
      <c r="A564" s="142">
        <v>782</v>
      </c>
      <c r="B564" s="138" t="s">
        <v>349</v>
      </c>
      <c r="C564" s="141" t="s">
        <v>410</v>
      </c>
    </row>
    <row r="565" spans="1:3" x14ac:dyDescent="0.2">
      <c r="A565" s="142">
        <v>783</v>
      </c>
      <c r="B565" s="138" t="s">
        <v>349</v>
      </c>
      <c r="C565" s="141" t="s">
        <v>410</v>
      </c>
    </row>
    <row r="566" spans="1:3" x14ac:dyDescent="0.2">
      <c r="A566" s="142">
        <v>784</v>
      </c>
      <c r="B566" s="138" t="s">
        <v>349</v>
      </c>
      <c r="C566" s="141" t="s">
        <v>410</v>
      </c>
    </row>
    <row r="567" spans="1:3" x14ac:dyDescent="0.2">
      <c r="A567" s="142">
        <v>785</v>
      </c>
      <c r="B567" s="138" t="s">
        <v>349</v>
      </c>
      <c r="C567" s="141" t="s">
        <v>410</v>
      </c>
    </row>
    <row r="568" spans="1:3" x14ac:dyDescent="0.2">
      <c r="A568" s="142">
        <v>786</v>
      </c>
      <c r="B568" s="138" t="s">
        <v>349</v>
      </c>
      <c r="C568" s="141" t="s">
        <v>410</v>
      </c>
    </row>
    <row r="569" spans="1:3" x14ac:dyDescent="0.2">
      <c r="A569" s="142">
        <v>787</v>
      </c>
      <c r="B569" s="138" t="s">
        <v>354</v>
      </c>
      <c r="C569" s="141" t="s">
        <v>410</v>
      </c>
    </row>
    <row r="570" spans="1:3" x14ac:dyDescent="0.2">
      <c r="A570" s="142">
        <v>788</v>
      </c>
      <c r="B570" s="138" t="s">
        <v>355</v>
      </c>
      <c r="C570" s="141" t="s">
        <v>410</v>
      </c>
    </row>
    <row r="571" spans="1:3" x14ac:dyDescent="0.2">
      <c r="A571" s="142">
        <v>789</v>
      </c>
      <c r="B571" s="138" t="s">
        <v>356</v>
      </c>
      <c r="C571" s="141" t="s">
        <v>410</v>
      </c>
    </row>
    <row r="572" spans="1:3" x14ac:dyDescent="0.2">
      <c r="A572" s="142">
        <v>790</v>
      </c>
      <c r="B572" s="138" t="s">
        <v>357</v>
      </c>
      <c r="C572" s="141" t="s">
        <v>410</v>
      </c>
    </row>
    <row r="573" spans="1:3" x14ac:dyDescent="0.2">
      <c r="A573" s="142">
        <v>791</v>
      </c>
      <c r="B573" s="138" t="s">
        <v>358</v>
      </c>
      <c r="C573" s="141" t="s">
        <v>410</v>
      </c>
    </row>
    <row r="574" spans="1:3" x14ac:dyDescent="0.2">
      <c r="A574" s="142">
        <v>792</v>
      </c>
      <c r="B574" s="138" t="s">
        <v>359</v>
      </c>
      <c r="C574" s="141" t="s">
        <v>410</v>
      </c>
    </row>
    <row r="575" spans="1:3" x14ac:dyDescent="0.2">
      <c r="A575" s="142">
        <v>793</v>
      </c>
      <c r="B575" s="138" t="s">
        <v>349</v>
      </c>
      <c r="C575" s="141" t="s">
        <v>410</v>
      </c>
    </row>
    <row r="576" spans="1:3" x14ac:dyDescent="0.2">
      <c r="A576" s="142">
        <v>794</v>
      </c>
      <c r="B576" s="138" t="s">
        <v>350</v>
      </c>
      <c r="C576" s="141" t="s">
        <v>410</v>
      </c>
    </row>
    <row r="577" spans="1:3" x14ac:dyDescent="0.2">
      <c r="A577" s="142">
        <v>801</v>
      </c>
      <c r="B577" s="138" t="s">
        <v>278</v>
      </c>
      <c r="C577" s="141" t="s">
        <v>410</v>
      </c>
    </row>
    <row r="578" spans="1:3" x14ac:dyDescent="0.2">
      <c r="A578" s="142">
        <v>802</v>
      </c>
      <c r="B578" s="138" t="s">
        <v>360</v>
      </c>
      <c r="C578" s="141" t="s">
        <v>410</v>
      </c>
    </row>
    <row r="579" spans="1:3" x14ac:dyDescent="0.2">
      <c r="A579" s="142">
        <v>803</v>
      </c>
      <c r="B579" s="138" t="s">
        <v>361</v>
      </c>
      <c r="C579" s="141" t="s">
        <v>411</v>
      </c>
    </row>
    <row r="580" spans="1:3" x14ac:dyDescent="0.2">
      <c r="A580" s="142">
        <v>804</v>
      </c>
      <c r="B580" s="138" t="s">
        <v>360</v>
      </c>
      <c r="C580" s="141" t="s">
        <v>410</v>
      </c>
    </row>
    <row r="581" spans="1:3" x14ac:dyDescent="0.2">
      <c r="A581" s="142">
        <v>805</v>
      </c>
      <c r="B581" s="138" t="s">
        <v>361</v>
      </c>
      <c r="C581" s="141" t="s">
        <v>411</v>
      </c>
    </row>
    <row r="582" spans="1:3" x14ac:dyDescent="0.2">
      <c r="A582" s="142">
        <v>806</v>
      </c>
      <c r="B582" s="138" t="s">
        <v>360</v>
      </c>
      <c r="C582" s="141" t="s">
        <v>410</v>
      </c>
    </row>
    <row r="583" spans="1:3" x14ac:dyDescent="0.2">
      <c r="A583" s="142">
        <v>807</v>
      </c>
      <c r="B583" s="138" t="s">
        <v>361</v>
      </c>
      <c r="C583" s="141" t="s">
        <v>411</v>
      </c>
    </row>
    <row r="584" spans="1:3" x14ac:dyDescent="0.2">
      <c r="A584" s="142">
        <v>808</v>
      </c>
      <c r="B584" s="138" t="s">
        <v>360</v>
      </c>
      <c r="C584" s="141" t="s">
        <v>410</v>
      </c>
    </row>
    <row r="585" spans="1:3" x14ac:dyDescent="0.2">
      <c r="A585" s="142">
        <v>809</v>
      </c>
      <c r="B585" s="138" t="s">
        <v>361</v>
      </c>
      <c r="C585" s="141" t="s">
        <v>411</v>
      </c>
    </row>
    <row r="586" spans="1:3" x14ac:dyDescent="0.2">
      <c r="A586" s="142">
        <v>810</v>
      </c>
      <c r="B586" s="138" t="s">
        <v>360</v>
      </c>
      <c r="C586" s="141" t="s">
        <v>410</v>
      </c>
    </row>
    <row r="587" spans="1:3" x14ac:dyDescent="0.2">
      <c r="A587" s="142">
        <v>811</v>
      </c>
      <c r="B587" s="138" t="s">
        <v>361</v>
      </c>
      <c r="C587" s="141" t="s">
        <v>411</v>
      </c>
    </row>
    <row r="588" spans="1:3" x14ac:dyDescent="0.2">
      <c r="A588" s="142">
        <v>812</v>
      </c>
      <c r="B588" s="138" t="s">
        <v>360</v>
      </c>
      <c r="C588" s="141" t="s">
        <v>410</v>
      </c>
    </row>
    <row r="589" spans="1:3" x14ac:dyDescent="0.2">
      <c r="A589" s="142">
        <v>813</v>
      </c>
      <c r="B589" s="138" t="s">
        <v>361</v>
      </c>
      <c r="C589" s="141" t="s">
        <v>411</v>
      </c>
    </row>
    <row r="590" spans="1:3" x14ac:dyDescent="0.2">
      <c r="A590" s="142">
        <v>814</v>
      </c>
      <c r="B590" s="138" t="s">
        <v>360</v>
      </c>
      <c r="C590" s="141" t="s">
        <v>410</v>
      </c>
    </row>
    <row r="591" spans="1:3" x14ac:dyDescent="0.2">
      <c r="A591" s="142">
        <v>815</v>
      </c>
      <c r="B591" s="138" t="s">
        <v>361</v>
      </c>
      <c r="C591" s="141" t="s">
        <v>411</v>
      </c>
    </row>
    <row r="592" spans="1:3" x14ac:dyDescent="0.2">
      <c r="A592" s="142">
        <v>816</v>
      </c>
      <c r="B592" s="138" t="s">
        <v>360</v>
      </c>
      <c r="C592" s="141" t="s">
        <v>410</v>
      </c>
    </row>
    <row r="593" spans="1:3" x14ac:dyDescent="0.2">
      <c r="A593" s="142">
        <v>817</v>
      </c>
      <c r="B593" s="138" t="s">
        <v>361</v>
      </c>
      <c r="C593" s="141" t="s">
        <v>411</v>
      </c>
    </row>
    <row r="594" spans="1:3" x14ac:dyDescent="0.2">
      <c r="A594" s="142">
        <v>818</v>
      </c>
      <c r="B594" s="138" t="s">
        <v>360</v>
      </c>
      <c r="C594" s="141" t="s">
        <v>410</v>
      </c>
    </row>
    <row r="595" spans="1:3" x14ac:dyDescent="0.2">
      <c r="A595" s="142">
        <v>819</v>
      </c>
      <c r="B595" s="138" t="s">
        <v>361</v>
      </c>
      <c r="C595" s="141" t="s">
        <v>411</v>
      </c>
    </row>
    <row r="596" spans="1:3" x14ac:dyDescent="0.2">
      <c r="A596" s="142">
        <v>820</v>
      </c>
      <c r="B596" s="138" t="s">
        <v>360</v>
      </c>
      <c r="C596" s="141" t="s">
        <v>410</v>
      </c>
    </row>
    <row r="597" spans="1:3" x14ac:dyDescent="0.2">
      <c r="A597" s="142">
        <v>821</v>
      </c>
      <c r="B597" s="138" t="s">
        <v>361</v>
      </c>
      <c r="C597" s="141" t="s">
        <v>411</v>
      </c>
    </row>
    <row r="598" spans="1:3" x14ac:dyDescent="0.2">
      <c r="A598" s="142">
        <v>822</v>
      </c>
      <c r="B598" s="138" t="s">
        <v>360</v>
      </c>
      <c r="C598" s="141" t="s">
        <v>410</v>
      </c>
    </row>
    <row r="599" spans="1:3" x14ac:dyDescent="0.2">
      <c r="A599" s="142">
        <v>823</v>
      </c>
      <c r="B599" s="138" t="s">
        <v>361</v>
      </c>
      <c r="C599" s="141" t="s">
        <v>411</v>
      </c>
    </row>
    <row r="600" spans="1:3" x14ac:dyDescent="0.2">
      <c r="A600" s="142">
        <v>824</v>
      </c>
      <c r="B600" s="138" t="s">
        <v>360</v>
      </c>
      <c r="C600" s="141" t="s">
        <v>410</v>
      </c>
    </row>
    <row r="601" spans="1:3" x14ac:dyDescent="0.2">
      <c r="A601" s="142">
        <v>825</v>
      </c>
      <c r="B601" s="138" t="s">
        <v>361</v>
      </c>
      <c r="C601" s="141" t="s">
        <v>411</v>
      </c>
    </row>
    <row r="602" spans="1:3" x14ac:dyDescent="0.2">
      <c r="A602" s="142">
        <v>826</v>
      </c>
      <c r="B602" s="138" t="s">
        <v>360</v>
      </c>
      <c r="C602" s="141" t="s">
        <v>410</v>
      </c>
    </row>
    <row r="603" spans="1:3" x14ac:dyDescent="0.2">
      <c r="A603" s="142">
        <v>827</v>
      </c>
      <c r="B603" s="138" t="s">
        <v>361</v>
      </c>
      <c r="C603" s="141" t="s">
        <v>411</v>
      </c>
    </row>
    <row r="604" spans="1:3" x14ac:dyDescent="0.2">
      <c r="A604" s="142">
        <v>828</v>
      </c>
      <c r="B604" s="138" t="s">
        <v>360</v>
      </c>
      <c r="C604" s="141" t="s">
        <v>410</v>
      </c>
    </row>
    <row r="605" spans="1:3" x14ac:dyDescent="0.2">
      <c r="A605" s="142">
        <v>829</v>
      </c>
      <c r="B605" s="138" t="s">
        <v>361</v>
      </c>
      <c r="C605" s="141" t="s">
        <v>411</v>
      </c>
    </row>
    <row r="606" spans="1:3" x14ac:dyDescent="0.2">
      <c r="A606" s="142">
        <v>830</v>
      </c>
      <c r="B606" s="138" t="s">
        <v>360</v>
      </c>
      <c r="C606" s="141" t="s">
        <v>410</v>
      </c>
    </row>
    <row r="607" spans="1:3" x14ac:dyDescent="0.2">
      <c r="A607" s="142">
        <v>831</v>
      </c>
      <c r="B607" s="138" t="s">
        <v>361</v>
      </c>
      <c r="C607" s="141" t="s">
        <v>411</v>
      </c>
    </row>
    <row r="608" spans="1:3" x14ac:dyDescent="0.2">
      <c r="A608" s="142">
        <v>832</v>
      </c>
      <c r="B608" s="138" t="s">
        <v>360</v>
      </c>
      <c r="C608" s="141" t="s">
        <v>410</v>
      </c>
    </row>
    <row r="609" spans="1:3" x14ac:dyDescent="0.2">
      <c r="A609" s="142">
        <v>833</v>
      </c>
      <c r="B609" s="138" t="s">
        <v>361</v>
      </c>
      <c r="C609" s="141" t="s">
        <v>411</v>
      </c>
    </row>
    <row r="610" spans="1:3" x14ac:dyDescent="0.2">
      <c r="A610" s="142">
        <v>834</v>
      </c>
      <c r="B610" s="138" t="s">
        <v>360</v>
      </c>
      <c r="C610" s="141" t="s">
        <v>410</v>
      </c>
    </row>
    <row r="611" spans="1:3" x14ac:dyDescent="0.2">
      <c r="A611" s="142">
        <v>835</v>
      </c>
      <c r="B611" s="138" t="s">
        <v>361</v>
      </c>
      <c r="C611" s="141" t="s">
        <v>411</v>
      </c>
    </row>
    <row r="612" spans="1:3" x14ac:dyDescent="0.2">
      <c r="A612" s="142">
        <v>836</v>
      </c>
      <c r="B612" s="138" t="s">
        <v>360</v>
      </c>
      <c r="C612" s="141" t="s">
        <v>410</v>
      </c>
    </row>
    <row r="613" spans="1:3" x14ac:dyDescent="0.2">
      <c r="A613" s="142">
        <v>837</v>
      </c>
      <c r="B613" s="138" t="s">
        <v>361</v>
      </c>
      <c r="C613" s="141" t="s">
        <v>411</v>
      </c>
    </row>
    <row r="614" spans="1:3" x14ac:dyDescent="0.2">
      <c r="A614" s="142">
        <v>838</v>
      </c>
      <c r="B614" s="138" t="s">
        <v>360</v>
      </c>
      <c r="C614" s="141" t="s">
        <v>410</v>
      </c>
    </row>
    <row r="615" spans="1:3" x14ac:dyDescent="0.2">
      <c r="A615" s="142">
        <v>839</v>
      </c>
      <c r="B615" s="138" t="s">
        <v>361</v>
      </c>
      <c r="C615" s="141" t="s">
        <v>411</v>
      </c>
    </row>
    <row r="616" spans="1:3" x14ac:dyDescent="0.2">
      <c r="A616" s="142">
        <v>840</v>
      </c>
      <c r="B616" s="138" t="s">
        <v>360</v>
      </c>
      <c r="C616" s="141" t="s">
        <v>410</v>
      </c>
    </row>
    <row r="617" spans="1:3" x14ac:dyDescent="0.2">
      <c r="A617" s="142">
        <v>841</v>
      </c>
      <c r="B617" s="138" t="s">
        <v>361</v>
      </c>
      <c r="C617" s="141" t="s">
        <v>411</v>
      </c>
    </row>
    <row r="618" spans="1:3" x14ac:dyDescent="0.2">
      <c r="A618" s="142">
        <v>842</v>
      </c>
      <c r="B618" s="138" t="s">
        <v>360</v>
      </c>
      <c r="C618" s="141" t="s">
        <v>410</v>
      </c>
    </row>
    <row r="619" spans="1:3" x14ac:dyDescent="0.2">
      <c r="A619" s="142">
        <v>843</v>
      </c>
      <c r="B619" s="138" t="s">
        <v>361</v>
      </c>
      <c r="C619" s="141" t="s">
        <v>411</v>
      </c>
    </row>
    <row r="620" spans="1:3" x14ac:dyDescent="0.2">
      <c r="A620" s="142">
        <v>844</v>
      </c>
      <c r="B620" s="138" t="s">
        <v>360</v>
      </c>
      <c r="C620" s="141" t="s">
        <v>410</v>
      </c>
    </row>
    <row r="621" spans="1:3" x14ac:dyDescent="0.2">
      <c r="A621" s="142">
        <v>845</v>
      </c>
      <c r="B621" s="138" t="s">
        <v>361</v>
      </c>
      <c r="C621" s="141" t="s">
        <v>411</v>
      </c>
    </row>
    <row r="622" spans="1:3" x14ac:dyDescent="0.2">
      <c r="A622" s="142">
        <v>846</v>
      </c>
      <c r="B622" s="138" t="s">
        <v>360</v>
      </c>
      <c r="C622" s="141" t="s">
        <v>410</v>
      </c>
    </row>
    <row r="623" spans="1:3" x14ac:dyDescent="0.2">
      <c r="A623" s="142">
        <v>847</v>
      </c>
      <c r="B623" s="138" t="s">
        <v>361</v>
      </c>
      <c r="C623" s="141" t="s">
        <v>411</v>
      </c>
    </row>
    <row r="624" spans="1:3" x14ac:dyDescent="0.2">
      <c r="A624" s="142">
        <v>848</v>
      </c>
      <c r="B624" s="138" t="s">
        <v>360</v>
      </c>
      <c r="C624" s="141" t="s">
        <v>410</v>
      </c>
    </row>
    <row r="625" spans="1:3" x14ac:dyDescent="0.2">
      <c r="A625" s="142">
        <v>849</v>
      </c>
      <c r="B625" s="138" t="s">
        <v>361</v>
      </c>
      <c r="C625" s="141" t="s">
        <v>411</v>
      </c>
    </row>
    <row r="626" spans="1:3" x14ac:dyDescent="0.2">
      <c r="A626" s="142">
        <v>850</v>
      </c>
      <c r="B626" s="138" t="s">
        <v>361</v>
      </c>
      <c r="C626" s="141" t="s">
        <v>411</v>
      </c>
    </row>
    <row r="627" spans="1:3" x14ac:dyDescent="0.2">
      <c r="A627" s="142">
        <v>851</v>
      </c>
      <c r="B627" s="138" t="s">
        <v>361</v>
      </c>
      <c r="C627" s="141" t="s">
        <v>411</v>
      </c>
    </row>
    <row r="628" spans="1:3" x14ac:dyDescent="0.2">
      <c r="A628" s="142">
        <v>852</v>
      </c>
      <c r="B628" s="138" t="s">
        <v>360</v>
      </c>
      <c r="C628" s="141" t="s">
        <v>410</v>
      </c>
    </row>
    <row r="629" spans="1:3" x14ac:dyDescent="0.2">
      <c r="A629" s="142">
        <v>853</v>
      </c>
      <c r="B629" s="138" t="s">
        <v>360</v>
      </c>
      <c r="C629" s="141" t="s">
        <v>410</v>
      </c>
    </row>
    <row r="630" spans="1:3" x14ac:dyDescent="0.2">
      <c r="A630" s="142">
        <v>854</v>
      </c>
      <c r="B630" s="138" t="s">
        <v>360</v>
      </c>
      <c r="C630" s="141" t="s">
        <v>410</v>
      </c>
    </row>
    <row r="631" spans="1:3" x14ac:dyDescent="0.2">
      <c r="A631" s="142">
        <v>855</v>
      </c>
      <c r="B631" s="138" t="s">
        <v>360</v>
      </c>
      <c r="C631" s="141" t="s">
        <v>410</v>
      </c>
    </row>
    <row r="632" spans="1:3" x14ac:dyDescent="0.2">
      <c r="A632" s="142">
        <v>856</v>
      </c>
      <c r="B632" s="138" t="s">
        <v>360</v>
      </c>
      <c r="C632" s="141" t="s">
        <v>410</v>
      </c>
    </row>
    <row r="633" spans="1:3" x14ac:dyDescent="0.2">
      <c r="A633" s="142">
        <v>857</v>
      </c>
      <c r="B633" s="138" t="s">
        <v>360</v>
      </c>
      <c r="C633" s="141" t="s">
        <v>410</v>
      </c>
    </row>
    <row r="634" spans="1:3" x14ac:dyDescent="0.2">
      <c r="A634" s="142">
        <v>858</v>
      </c>
      <c r="B634" s="138" t="s">
        <v>360</v>
      </c>
      <c r="C634" s="141" t="s">
        <v>410</v>
      </c>
    </row>
    <row r="635" spans="1:3" x14ac:dyDescent="0.2">
      <c r="A635" s="142">
        <v>859</v>
      </c>
      <c r="B635" s="138" t="s">
        <v>360</v>
      </c>
      <c r="C635" s="141" t="s">
        <v>410</v>
      </c>
    </row>
    <row r="636" spans="1:3" x14ac:dyDescent="0.2">
      <c r="A636" s="142">
        <v>860</v>
      </c>
      <c r="B636" s="138" t="s">
        <v>360</v>
      </c>
      <c r="C636" s="141" t="s">
        <v>410</v>
      </c>
    </row>
    <row r="637" spans="1:3" x14ac:dyDescent="0.2">
      <c r="A637" s="142">
        <v>861</v>
      </c>
      <c r="B637" s="138" t="s">
        <v>360</v>
      </c>
      <c r="C637" s="141" t="s">
        <v>410</v>
      </c>
    </row>
    <row r="638" spans="1:3" x14ac:dyDescent="0.2">
      <c r="A638" s="142">
        <v>862</v>
      </c>
      <c r="B638" s="138" t="s">
        <v>360</v>
      </c>
      <c r="C638" s="141" t="s">
        <v>410</v>
      </c>
    </row>
    <row r="639" spans="1:3" x14ac:dyDescent="0.2">
      <c r="A639" s="142">
        <v>863</v>
      </c>
      <c r="B639" s="138" t="s">
        <v>360</v>
      </c>
      <c r="C639" s="141" t="s">
        <v>410</v>
      </c>
    </row>
    <row r="640" spans="1:3" x14ac:dyDescent="0.2">
      <c r="A640" s="142">
        <v>864</v>
      </c>
      <c r="B640" s="138" t="s">
        <v>360</v>
      </c>
      <c r="C640" s="141" t="s">
        <v>410</v>
      </c>
    </row>
    <row r="641" spans="1:3" x14ac:dyDescent="0.2">
      <c r="A641" s="142">
        <v>865</v>
      </c>
      <c r="B641" s="138" t="s">
        <v>360</v>
      </c>
      <c r="C641" s="141" t="s">
        <v>410</v>
      </c>
    </row>
    <row r="642" spans="1:3" x14ac:dyDescent="0.2">
      <c r="A642" s="142">
        <v>866</v>
      </c>
      <c r="B642" s="138" t="s">
        <v>361</v>
      </c>
      <c r="C642" s="141" t="s">
        <v>411</v>
      </c>
    </row>
    <row r="643" spans="1:3" x14ac:dyDescent="0.2">
      <c r="A643" s="142">
        <v>867</v>
      </c>
      <c r="B643" s="138" t="s">
        <v>360</v>
      </c>
      <c r="C643" s="141" t="s">
        <v>410</v>
      </c>
    </row>
    <row r="644" spans="1:3" x14ac:dyDescent="0.2">
      <c r="A644" s="142">
        <v>868</v>
      </c>
      <c r="B644" s="138" t="s">
        <v>361</v>
      </c>
      <c r="C644" s="141" t="s">
        <v>411</v>
      </c>
    </row>
    <row r="645" spans="1:3" x14ac:dyDescent="0.2">
      <c r="A645" s="142">
        <v>869</v>
      </c>
      <c r="B645" s="138" t="s">
        <v>360</v>
      </c>
      <c r="C645" s="141" t="s">
        <v>410</v>
      </c>
    </row>
    <row r="646" spans="1:3" x14ac:dyDescent="0.2">
      <c r="A646" s="142">
        <v>870</v>
      </c>
      <c r="B646" s="138" t="s">
        <v>361</v>
      </c>
      <c r="C646" s="141" t="s">
        <v>411</v>
      </c>
    </row>
    <row r="647" spans="1:3" x14ac:dyDescent="0.2">
      <c r="A647" s="142">
        <v>871</v>
      </c>
      <c r="B647" s="138" t="s">
        <v>360</v>
      </c>
      <c r="C647" s="141" t="s">
        <v>410</v>
      </c>
    </row>
    <row r="648" spans="1:3" x14ac:dyDescent="0.2">
      <c r="A648" s="142">
        <v>872</v>
      </c>
      <c r="B648" s="138" t="s">
        <v>361</v>
      </c>
      <c r="C648" s="141" t="s">
        <v>411</v>
      </c>
    </row>
    <row r="649" spans="1:3" x14ac:dyDescent="0.2">
      <c r="A649" s="142">
        <v>873</v>
      </c>
      <c r="B649" s="138" t="s">
        <v>360</v>
      </c>
      <c r="C649" s="141" t="s">
        <v>410</v>
      </c>
    </row>
    <row r="650" spans="1:3" x14ac:dyDescent="0.2">
      <c r="A650" s="142">
        <v>874</v>
      </c>
      <c r="B650" s="138" t="s">
        <v>361</v>
      </c>
      <c r="C650" s="141" t="s">
        <v>411</v>
      </c>
    </row>
    <row r="651" spans="1:3" x14ac:dyDescent="0.2">
      <c r="A651" s="142">
        <v>875</v>
      </c>
      <c r="B651" s="138" t="s">
        <v>360</v>
      </c>
      <c r="C651" s="141" t="s">
        <v>410</v>
      </c>
    </row>
    <row r="652" spans="1:3" x14ac:dyDescent="0.2">
      <c r="A652" s="142">
        <v>876</v>
      </c>
      <c r="B652" s="138" t="s">
        <v>361</v>
      </c>
      <c r="C652" s="141" t="s">
        <v>411</v>
      </c>
    </row>
    <row r="653" spans="1:3" x14ac:dyDescent="0.2">
      <c r="A653" s="142">
        <v>877</v>
      </c>
      <c r="B653" s="138" t="s">
        <v>360</v>
      </c>
      <c r="C653" s="141" t="s">
        <v>410</v>
      </c>
    </row>
    <row r="654" spans="1:3" x14ac:dyDescent="0.2">
      <c r="A654" s="142">
        <v>878</v>
      </c>
      <c r="B654" s="138" t="s">
        <v>361</v>
      </c>
      <c r="C654" s="141" t="s">
        <v>411</v>
      </c>
    </row>
    <row r="655" spans="1:3" x14ac:dyDescent="0.2">
      <c r="A655" s="142">
        <v>879</v>
      </c>
      <c r="B655" s="138" t="s">
        <v>360</v>
      </c>
      <c r="C655" s="141" t="s">
        <v>410</v>
      </c>
    </row>
    <row r="656" spans="1:3" x14ac:dyDescent="0.2">
      <c r="A656" s="142">
        <v>880</v>
      </c>
      <c r="B656" s="138" t="s">
        <v>361</v>
      </c>
      <c r="C656" s="141" t="s">
        <v>411</v>
      </c>
    </row>
    <row r="657" spans="1:3" x14ac:dyDescent="0.2">
      <c r="A657" s="142">
        <v>881</v>
      </c>
      <c r="B657" s="138" t="s">
        <v>360</v>
      </c>
      <c r="C657" s="141" t="s">
        <v>410</v>
      </c>
    </row>
    <row r="658" spans="1:3" x14ac:dyDescent="0.2">
      <c r="A658" s="142">
        <v>882</v>
      </c>
      <c r="B658" s="138" t="s">
        <v>361</v>
      </c>
      <c r="C658" s="141" t="s">
        <v>411</v>
      </c>
    </row>
    <row r="659" spans="1:3" x14ac:dyDescent="0.2">
      <c r="A659" s="142">
        <v>883</v>
      </c>
      <c r="B659" s="138" t="s">
        <v>360</v>
      </c>
      <c r="C659" s="141" t="s">
        <v>410</v>
      </c>
    </row>
    <row r="660" spans="1:3" x14ac:dyDescent="0.2">
      <c r="A660" s="142">
        <v>884</v>
      </c>
      <c r="B660" s="138" t="s">
        <v>361</v>
      </c>
      <c r="C660" s="141" t="s">
        <v>411</v>
      </c>
    </row>
    <row r="661" spans="1:3" x14ac:dyDescent="0.2">
      <c r="A661" s="142">
        <v>885</v>
      </c>
      <c r="B661" s="138" t="s">
        <v>360</v>
      </c>
      <c r="C661" s="141" t="s">
        <v>410</v>
      </c>
    </row>
    <row r="662" spans="1:3" x14ac:dyDescent="0.2">
      <c r="A662" s="142">
        <v>886</v>
      </c>
      <c r="B662" s="138" t="s">
        <v>361</v>
      </c>
      <c r="C662" s="141" t="s">
        <v>411</v>
      </c>
    </row>
    <row r="663" spans="1:3" x14ac:dyDescent="0.2">
      <c r="A663" s="142">
        <v>887</v>
      </c>
      <c r="B663" s="138" t="s">
        <v>360</v>
      </c>
      <c r="C663" s="141" t="s">
        <v>410</v>
      </c>
    </row>
    <row r="664" spans="1:3" x14ac:dyDescent="0.2">
      <c r="A664" s="142">
        <v>888</v>
      </c>
      <c r="B664" s="138" t="s">
        <v>361</v>
      </c>
      <c r="C664" s="141" t="s">
        <v>411</v>
      </c>
    </row>
    <row r="665" spans="1:3" x14ac:dyDescent="0.2">
      <c r="A665" s="142">
        <v>889</v>
      </c>
      <c r="B665" s="138" t="s">
        <v>360</v>
      </c>
      <c r="C665" s="141" t="s">
        <v>410</v>
      </c>
    </row>
    <row r="666" spans="1:3" x14ac:dyDescent="0.2">
      <c r="A666" s="142">
        <v>890</v>
      </c>
      <c r="B666" s="138" t="s">
        <v>361</v>
      </c>
      <c r="C666" s="141" t="s">
        <v>411</v>
      </c>
    </row>
    <row r="667" spans="1:3" x14ac:dyDescent="0.2">
      <c r="A667" s="142">
        <v>891</v>
      </c>
      <c r="B667" s="138" t="s">
        <v>361</v>
      </c>
      <c r="C667" s="141" t="s">
        <v>411</v>
      </c>
    </row>
    <row r="668" spans="1:3" x14ac:dyDescent="0.2">
      <c r="A668" s="142">
        <v>892</v>
      </c>
      <c r="B668" s="138" t="s">
        <v>361</v>
      </c>
      <c r="C668" s="141" t="s">
        <v>411</v>
      </c>
    </row>
    <row r="669" spans="1:3" x14ac:dyDescent="0.2">
      <c r="A669" s="142">
        <v>893</v>
      </c>
      <c r="B669" s="138" t="s">
        <v>361</v>
      </c>
      <c r="C669" s="141" t="s">
        <v>411</v>
      </c>
    </row>
    <row r="670" spans="1:3" x14ac:dyDescent="0.2">
      <c r="A670" s="142">
        <v>894</v>
      </c>
      <c r="B670" s="138" t="s">
        <v>319</v>
      </c>
      <c r="C670" s="141" t="s">
        <v>411</v>
      </c>
    </row>
    <row r="671" spans="1:3" x14ac:dyDescent="0.2">
      <c r="A671" s="142">
        <v>895</v>
      </c>
      <c r="B671" s="138" t="s">
        <v>319</v>
      </c>
      <c r="C671" s="141" t="s">
        <v>411</v>
      </c>
    </row>
    <row r="672" spans="1:3" x14ac:dyDescent="0.2">
      <c r="A672" s="142">
        <v>896</v>
      </c>
      <c r="B672" s="138" t="s">
        <v>319</v>
      </c>
      <c r="C672" s="141" t="s">
        <v>411</v>
      </c>
    </row>
    <row r="673" spans="1:3" x14ac:dyDescent="0.2">
      <c r="A673" s="142">
        <v>897</v>
      </c>
      <c r="B673" s="138" t="s">
        <v>361</v>
      </c>
      <c r="C673" s="141" t="s">
        <v>411</v>
      </c>
    </row>
    <row r="674" spans="1:3" x14ac:dyDescent="0.2">
      <c r="A674" s="142">
        <v>898</v>
      </c>
      <c r="B674" s="138" t="s">
        <v>361</v>
      </c>
      <c r="C674" s="141" t="s">
        <v>411</v>
      </c>
    </row>
    <row r="675" spans="1:3" x14ac:dyDescent="0.2">
      <c r="A675" s="142">
        <v>899</v>
      </c>
      <c r="B675" s="138" t="s">
        <v>362</v>
      </c>
      <c r="C675" s="141" t="s">
        <v>411</v>
      </c>
    </row>
    <row r="676" spans="1:3" x14ac:dyDescent="0.2">
      <c r="A676" s="142">
        <v>900</v>
      </c>
      <c r="B676" s="138" t="s">
        <v>362</v>
      </c>
      <c r="C676" s="141" t="s">
        <v>411</v>
      </c>
    </row>
    <row r="677" spans="1:3" x14ac:dyDescent="0.2">
      <c r="A677" s="142">
        <v>901</v>
      </c>
      <c r="B677" s="138" t="s">
        <v>362</v>
      </c>
      <c r="C677" s="141" t="s">
        <v>411</v>
      </c>
    </row>
    <row r="678" spans="1:3" x14ac:dyDescent="0.2">
      <c r="A678" s="142">
        <v>902</v>
      </c>
      <c r="B678" s="138" t="s">
        <v>362</v>
      </c>
      <c r="C678" s="141" t="s">
        <v>411</v>
      </c>
    </row>
    <row r="679" spans="1:3" x14ac:dyDescent="0.2">
      <c r="A679" s="142">
        <v>903</v>
      </c>
      <c r="B679" s="138" t="s">
        <v>362</v>
      </c>
      <c r="C679" s="141" t="s">
        <v>411</v>
      </c>
    </row>
    <row r="680" spans="1:3" x14ac:dyDescent="0.2">
      <c r="A680" s="142">
        <v>904</v>
      </c>
      <c r="B680" s="138" t="s">
        <v>363</v>
      </c>
      <c r="C680" s="141" t="s">
        <v>411</v>
      </c>
    </row>
    <row r="681" spans="1:3" x14ac:dyDescent="0.2">
      <c r="A681" s="142">
        <v>905</v>
      </c>
      <c r="B681" s="138" t="s">
        <v>363</v>
      </c>
      <c r="C681" s="141" t="s">
        <v>411</v>
      </c>
    </row>
    <row r="682" spans="1:3" x14ac:dyDescent="0.2">
      <c r="A682" s="142">
        <v>906</v>
      </c>
      <c r="B682" s="138" t="s">
        <v>363</v>
      </c>
      <c r="C682" s="141" t="s">
        <v>411</v>
      </c>
    </row>
    <row r="683" spans="1:3" x14ac:dyDescent="0.2">
      <c r="A683" s="142">
        <v>907</v>
      </c>
      <c r="B683" s="138" t="s">
        <v>364</v>
      </c>
      <c r="C683" s="141" t="s">
        <v>411</v>
      </c>
    </row>
    <row r="684" spans="1:3" x14ac:dyDescent="0.2">
      <c r="A684" s="142">
        <v>908</v>
      </c>
      <c r="B684" s="138" t="s">
        <v>364</v>
      </c>
      <c r="C684" s="141" t="s">
        <v>411</v>
      </c>
    </row>
    <row r="685" spans="1:3" x14ac:dyDescent="0.2">
      <c r="A685" s="142">
        <v>909</v>
      </c>
      <c r="B685" s="138" t="s">
        <v>364</v>
      </c>
      <c r="C685" s="141" t="s">
        <v>411</v>
      </c>
    </row>
    <row r="686" spans="1:3" x14ac:dyDescent="0.2">
      <c r="A686" s="142">
        <v>910</v>
      </c>
      <c r="B686" s="138" t="s">
        <v>364</v>
      </c>
      <c r="C686" s="141" t="s">
        <v>411</v>
      </c>
    </row>
    <row r="687" spans="1:3" x14ac:dyDescent="0.2">
      <c r="A687" s="142">
        <v>911</v>
      </c>
      <c r="B687" s="138" t="s">
        <v>364</v>
      </c>
      <c r="C687" s="141" t="s">
        <v>411</v>
      </c>
    </row>
    <row r="688" spans="1:3" x14ac:dyDescent="0.2">
      <c r="A688" s="142">
        <v>912</v>
      </c>
      <c r="B688" s="138" t="s">
        <v>364</v>
      </c>
      <c r="C688" s="141" t="s">
        <v>411</v>
      </c>
    </row>
    <row r="689" spans="1:3" x14ac:dyDescent="0.2">
      <c r="A689" s="142">
        <v>913</v>
      </c>
      <c r="B689" s="138" t="s">
        <v>364</v>
      </c>
      <c r="C689" s="141" t="s">
        <v>411</v>
      </c>
    </row>
    <row r="690" spans="1:3" x14ac:dyDescent="0.2">
      <c r="A690" s="142">
        <v>914</v>
      </c>
      <c r="B690" s="138" t="s">
        <v>365</v>
      </c>
      <c r="C690" s="141" t="s">
        <v>410</v>
      </c>
    </row>
    <row r="691" spans="1:3" x14ac:dyDescent="0.2">
      <c r="A691" s="142">
        <v>915</v>
      </c>
      <c r="B691" s="138" t="s">
        <v>319</v>
      </c>
      <c r="C691" s="141" t="s">
        <v>410</v>
      </c>
    </row>
    <row r="692" spans="1:3" x14ac:dyDescent="0.2">
      <c r="A692" s="142">
        <v>916</v>
      </c>
      <c r="B692" s="138" t="s">
        <v>319</v>
      </c>
      <c r="C692" s="141" t="s">
        <v>410</v>
      </c>
    </row>
    <row r="693" spans="1:3" x14ac:dyDescent="0.2">
      <c r="A693" s="142">
        <v>917</v>
      </c>
      <c r="B693" s="138" t="s">
        <v>319</v>
      </c>
      <c r="C693" s="141" t="s">
        <v>410</v>
      </c>
    </row>
    <row r="694" spans="1:3" x14ac:dyDescent="0.2">
      <c r="A694" s="142">
        <v>918</v>
      </c>
      <c r="B694" s="138" t="s">
        <v>255</v>
      </c>
      <c r="C694" s="141" t="s">
        <v>410</v>
      </c>
    </row>
    <row r="695" spans="1:3" x14ac:dyDescent="0.2">
      <c r="A695" s="142">
        <v>919</v>
      </c>
      <c r="B695" s="138" t="s">
        <v>366</v>
      </c>
      <c r="C695" s="141" t="s">
        <v>410</v>
      </c>
    </row>
    <row r="696" spans="1:3" x14ac:dyDescent="0.2">
      <c r="A696" s="142">
        <v>920</v>
      </c>
      <c r="B696" s="138" t="s">
        <v>366</v>
      </c>
      <c r="C696" s="141" t="s">
        <v>410</v>
      </c>
    </row>
    <row r="697" spans="1:3" x14ac:dyDescent="0.2">
      <c r="A697" s="142">
        <v>922</v>
      </c>
      <c r="B697" s="138" t="s">
        <v>278</v>
      </c>
      <c r="C697" s="141" t="s">
        <v>410</v>
      </c>
    </row>
    <row r="698" spans="1:3" x14ac:dyDescent="0.2">
      <c r="A698" s="142">
        <v>923</v>
      </c>
      <c r="B698" s="138" t="s">
        <v>278</v>
      </c>
      <c r="C698" s="141" t="s">
        <v>410</v>
      </c>
    </row>
    <row r="699" spans="1:3" x14ac:dyDescent="0.2">
      <c r="A699" s="142">
        <v>924</v>
      </c>
      <c r="B699" s="138" t="s">
        <v>278</v>
      </c>
      <c r="C699" s="141" t="s">
        <v>410</v>
      </c>
    </row>
    <row r="700" spans="1:3" x14ac:dyDescent="0.2">
      <c r="A700" s="142">
        <v>925</v>
      </c>
      <c r="B700" s="138" t="s">
        <v>367</v>
      </c>
      <c r="C700" s="141" t="s">
        <v>406</v>
      </c>
    </row>
    <row r="701" spans="1:3" x14ac:dyDescent="0.2">
      <c r="A701" s="142">
        <v>926</v>
      </c>
      <c r="B701" s="138" t="s">
        <v>308</v>
      </c>
      <c r="C701" s="141" t="s">
        <v>406</v>
      </c>
    </row>
    <row r="702" spans="1:3" x14ac:dyDescent="0.2">
      <c r="A702" s="142">
        <v>927</v>
      </c>
      <c r="B702" s="138" t="s">
        <v>310</v>
      </c>
      <c r="C702" s="141" t="s">
        <v>406</v>
      </c>
    </row>
    <row r="703" spans="1:3" x14ac:dyDescent="0.2">
      <c r="A703" s="142">
        <v>928</v>
      </c>
      <c r="B703" s="138" t="s">
        <v>309</v>
      </c>
      <c r="C703" s="141" t="s">
        <v>406</v>
      </c>
    </row>
    <row r="704" spans="1:3" x14ac:dyDescent="0.2">
      <c r="A704" s="142">
        <v>929</v>
      </c>
      <c r="B704" s="138" t="s">
        <v>362</v>
      </c>
      <c r="C704" s="141" t="s">
        <v>411</v>
      </c>
    </row>
    <row r="705" spans="1:3" x14ac:dyDescent="0.2">
      <c r="A705" s="142">
        <v>930</v>
      </c>
      <c r="B705" s="138" t="s">
        <v>362</v>
      </c>
      <c r="C705" s="141" t="s">
        <v>411</v>
      </c>
    </row>
    <row r="706" spans="1:3" x14ac:dyDescent="0.2">
      <c r="A706" s="142">
        <v>931</v>
      </c>
      <c r="B706" s="138" t="s">
        <v>362</v>
      </c>
      <c r="C706" s="141" t="s">
        <v>411</v>
      </c>
    </row>
    <row r="707" spans="1:3" x14ac:dyDescent="0.2">
      <c r="A707" s="142">
        <v>932</v>
      </c>
      <c r="B707" s="138" t="s">
        <v>368</v>
      </c>
      <c r="C707" s="141" t="s">
        <v>410</v>
      </c>
    </row>
    <row r="708" spans="1:3" x14ac:dyDescent="0.2">
      <c r="A708" s="142">
        <v>933</v>
      </c>
      <c r="B708" s="138" t="s">
        <v>360</v>
      </c>
      <c r="C708" s="141" t="s">
        <v>410</v>
      </c>
    </row>
    <row r="709" spans="1:3" x14ac:dyDescent="0.2">
      <c r="A709" s="142">
        <v>934</v>
      </c>
      <c r="B709" s="138" t="s">
        <v>361</v>
      </c>
      <c r="C709" s="141" t="s">
        <v>411</v>
      </c>
    </row>
    <row r="710" spans="1:3" x14ac:dyDescent="0.2">
      <c r="A710" s="142">
        <v>935</v>
      </c>
      <c r="B710" s="138" t="s">
        <v>369</v>
      </c>
      <c r="C710" s="141" t="s">
        <v>410</v>
      </c>
    </row>
    <row r="711" spans="1:3" x14ac:dyDescent="0.2">
      <c r="A711" s="142">
        <v>936</v>
      </c>
      <c r="B711" s="138" t="s">
        <v>369</v>
      </c>
      <c r="C711" s="141" t="s">
        <v>410</v>
      </c>
    </row>
    <row r="712" spans="1:3" x14ac:dyDescent="0.2">
      <c r="A712" s="142">
        <v>937</v>
      </c>
      <c r="B712" s="138" t="s">
        <v>369</v>
      </c>
      <c r="C712" s="141" t="s">
        <v>410</v>
      </c>
    </row>
    <row r="713" spans="1:3" x14ac:dyDescent="0.2">
      <c r="A713" s="142">
        <v>938</v>
      </c>
      <c r="B713" s="138" t="s">
        <v>369</v>
      </c>
      <c r="C713" s="141" t="s">
        <v>410</v>
      </c>
    </row>
    <row r="714" spans="1:3" x14ac:dyDescent="0.2">
      <c r="A714" s="142">
        <v>939</v>
      </c>
      <c r="B714" s="138" t="s">
        <v>369</v>
      </c>
      <c r="C714" s="141" t="s">
        <v>410</v>
      </c>
    </row>
    <row r="715" spans="1:3" x14ac:dyDescent="0.2">
      <c r="A715" s="142">
        <v>940</v>
      </c>
      <c r="B715" s="138" t="s">
        <v>370</v>
      </c>
      <c r="C715" s="141" t="s">
        <v>407</v>
      </c>
    </row>
    <row r="716" spans="1:3" x14ac:dyDescent="0.2">
      <c r="A716" s="142">
        <v>941</v>
      </c>
      <c r="B716" s="138" t="s">
        <v>371</v>
      </c>
      <c r="C716" s="141" t="s">
        <v>407</v>
      </c>
    </row>
    <row r="717" spans="1:3" x14ac:dyDescent="0.2">
      <c r="A717" s="142">
        <v>942</v>
      </c>
      <c r="B717" s="138" t="s">
        <v>224</v>
      </c>
      <c r="C717" s="141" t="s">
        <v>410</v>
      </c>
    </row>
    <row r="718" spans="1:3" x14ac:dyDescent="0.2">
      <c r="A718" s="142">
        <v>943</v>
      </c>
      <c r="B718" s="138" t="s">
        <v>215</v>
      </c>
      <c r="C718" s="141" t="s">
        <v>410</v>
      </c>
    </row>
    <row r="719" spans="1:3" x14ac:dyDescent="0.2">
      <c r="A719" s="142">
        <v>944</v>
      </c>
      <c r="B719" s="138" t="s">
        <v>215</v>
      </c>
      <c r="C719" s="141" t="s">
        <v>410</v>
      </c>
    </row>
    <row r="720" spans="1:3" x14ac:dyDescent="0.2">
      <c r="A720" s="142">
        <v>945</v>
      </c>
      <c r="B720" s="138" t="s">
        <v>215</v>
      </c>
      <c r="C720" s="141" t="s">
        <v>410</v>
      </c>
    </row>
    <row r="721" spans="1:3" x14ac:dyDescent="0.2">
      <c r="A721" s="142">
        <v>946</v>
      </c>
      <c r="B721" s="138" t="s">
        <v>215</v>
      </c>
      <c r="C721" s="141" t="s">
        <v>410</v>
      </c>
    </row>
    <row r="722" spans="1:3" x14ac:dyDescent="0.2">
      <c r="A722" s="142">
        <v>947</v>
      </c>
      <c r="B722" s="138" t="s">
        <v>372</v>
      </c>
      <c r="C722" s="141" t="s">
        <v>410</v>
      </c>
    </row>
    <row r="723" spans="1:3" x14ac:dyDescent="0.2">
      <c r="A723" s="142">
        <v>948</v>
      </c>
      <c r="B723" s="138" t="s">
        <v>373</v>
      </c>
      <c r="C723" s="141" t="s">
        <v>410</v>
      </c>
    </row>
    <row r="724" spans="1:3" x14ac:dyDescent="0.2">
      <c r="A724" s="142">
        <v>949</v>
      </c>
      <c r="B724" s="138" t="s">
        <v>374</v>
      </c>
      <c r="C724" s="141" t="s">
        <v>410</v>
      </c>
    </row>
    <row r="725" spans="1:3" x14ac:dyDescent="0.2">
      <c r="A725" s="142">
        <v>950</v>
      </c>
      <c r="B725" s="138" t="s">
        <v>375</v>
      </c>
      <c r="C725" s="141" t="s">
        <v>411</v>
      </c>
    </row>
    <row r="726" spans="1:3" x14ac:dyDescent="0.2">
      <c r="A726" s="142">
        <v>951</v>
      </c>
      <c r="B726" s="138" t="s">
        <v>376</v>
      </c>
      <c r="C726" s="141" t="s">
        <v>411</v>
      </c>
    </row>
    <row r="727" spans="1:3" x14ac:dyDescent="0.2">
      <c r="A727" s="142">
        <v>952</v>
      </c>
      <c r="B727" s="138" t="s">
        <v>377</v>
      </c>
      <c r="C727" s="141" t="s">
        <v>410</v>
      </c>
    </row>
    <row r="728" spans="1:3" x14ac:dyDescent="0.2">
      <c r="A728" s="142">
        <v>953</v>
      </c>
      <c r="B728" s="138" t="s">
        <v>378</v>
      </c>
      <c r="C728" s="141" t="s">
        <v>410</v>
      </c>
    </row>
    <row r="729" spans="1:3" x14ac:dyDescent="0.2">
      <c r="A729" s="142">
        <v>954</v>
      </c>
      <c r="B729" s="138" t="s">
        <v>379</v>
      </c>
      <c r="C729" s="141" t="s">
        <v>410</v>
      </c>
    </row>
    <row r="730" spans="1:3" x14ac:dyDescent="0.2">
      <c r="A730" s="142">
        <v>955</v>
      </c>
      <c r="B730" s="138" t="s">
        <v>380</v>
      </c>
      <c r="C730" s="141" t="s">
        <v>410</v>
      </c>
    </row>
    <row r="731" spans="1:3" x14ac:dyDescent="0.2">
      <c r="A731" s="142">
        <v>956</v>
      </c>
      <c r="B731" s="138" t="s">
        <v>381</v>
      </c>
      <c r="C731" s="141" t="s">
        <v>410</v>
      </c>
    </row>
    <row r="732" spans="1:3" x14ac:dyDescent="0.2">
      <c r="A732" s="142">
        <v>957</v>
      </c>
      <c r="B732" s="138" t="s">
        <v>382</v>
      </c>
      <c r="C732" s="141" t="s">
        <v>410</v>
      </c>
    </row>
    <row r="733" spans="1:3" x14ac:dyDescent="0.2">
      <c r="A733" s="142">
        <v>958</v>
      </c>
      <c r="B733" s="138" t="s">
        <v>383</v>
      </c>
      <c r="C733" s="141" t="s">
        <v>410</v>
      </c>
    </row>
    <row r="734" spans="1:3" x14ac:dyDescent="0.2">
      <c r="A734" s="142">
        <v>959</v>
      </c>
      <c r="B734" s="138" t="s">
        <v>384</v>
      </c>
      <c r="C734" s="141" t="s">
        <v>410</v>
      </c>
    </row>
    <row r="735" spans="1:3" x14ac:dyDescent="0.2">
      <c r="A735" s="142">
        <v>960</v>
      </c>
      <c r="B735" s="138" t="s">
        <v>385</v>
      </c>
      <c r="C735" s="141" t="s">
        <v>410</v>
      </c>
    </row>
    <row r="736" spans="1:3" x14ac:dyDescent="0.2">
      <c r="A736" s="142">
        <v>961</v>
      </c>
      <c r="B736" s="138" t="s">
        <v>386</v>
      </c>
      <c r="C736" s="141" t="s">
        <v>410</v>
      </c>
    </row>
    <row r="737" spans="1:3" x14ac:dyDescent="0.2">
      <c r="A737" s="142">
        <v>962</v>
      </c>
      <c r="B737" s="138" t="s">
        <v>387</v>
      </c>
      <c r="C737" s="141" t="s">
        <v>410</v>
      </c>
    </row>
    <row r="738" spans="1:3" x14ac:dyDescent="0.2">
      <c r="A738" s="142">
        <v>963</v>
      </c>
      <c r="B738" s="138" t="s">
        <v>388</v>
      </c>
      <c r="C738" s="141" t="s">
        <v>410</v>
      </c>
    </row>
    <row r="739" spans="1:3" x14ac:dyDescent="0.2">
      <c r="A739" s="142">
        <v>964</v>
      </c>
      <c r="B739" s="138" t="s">
        <v>389</v>
      </c>
      <c r="C739" s="141" t="s">
        <v>410</v>
      </c>
    </row>
    <row r="740" spans="1:3" x14ac:dyDescent="0.2">
      <c r="A740" s="142">
        <v>965</v>
      </c>
      <c r="B740" s="138" t="s">
        <v>390</v>
      </c>
      <c r="C740" s="141" t="s">
        <v>410</v>
      </c>
    </row>
    <row r="741" spans="1:3" x14ac:dyDescent="0.2">
      <c r="A741" s="142">
        <v>966</v>
      </c>
      <c r="B741" s="138" t="s">
        <v>235</v>
      </c>
      <c r="C741" s="141" t="s">
        <v>411</v>
      </c>
    </row>
    <row r="742" spans="1:3" x14ac:dyDescent="0.2">
      <c r="A742" s="142">
        <v>967</v>
      </c>
      <c r="B742" s="138" t="s">
        <v>247</v>
      </c>
      <c r="C742" s="141" t="s">
        <v>410</v>
      </c>
    </row>
    <row r="743" spans="1:3" x14ac:dyDescent="0.2">
      <c r="A743" s="142">
        <v>968</v>
      </c>
      <c r="B743" s="138" t="s">
        <v>247</v>
      </c>
      <c r="C743" s="141" t="s">
        <v>410</v>
      </c>
    </row>
    <row r="744" spans="1:3" x14ac:dyDescent="0.2">
      <c r="A744" s="142">
        <v>969</v>
      </c>
      <c r="B744" s="138" t="s">
        <v>390</v>
      </c>
      <c r="C744" s="141" t="s">
        <v>410</v>
      </c>
    </row>
    <row r="745" spans="1:3" x14ac:dyDescent="0.2">
      <c r="A745" s="142">
        <v>970</v>
      </c>
      <c r="B745" s="138" t="s">
        <v>203</v>
      </c>
      <c r="C745" s="141" t="s">
        <v>410</v>
      </c>
    </row>
    <row r="746" spans="1:3" x14ac:dyDescent="0.2">
      <c r="A746" s="142">
        <v>971</v>
      </c>
      <c r="B746" s="138" t="s">
        <v>391</v>
      </c>
      <c r="C746" s="141" t="s">
        <v>410</v>
      </c>
    </row>
    <row r="747" spans="1:3" x14ac:dyDescent="0.2">
      <c r="A747" s="142">
        <v>972</v>
      </c>
      <c r="B747" s="138" t="s">
        <v>392</v>
      </c>
      <c r="C747" s="141" t="s">
        <v>410</v>
      </c>
    </row>
    <row r="748" spans="1:3" x14ac:dyDescent="0.2">
      <c r="A748" s="142">
        <v>973</v>
      </c>
      <c r="B748" s="138" t="s">
        <v>245</v>
      </c>
      <c r="C748" s="141" t="s">
        <v>410</v>
      </c>
    </row>
    <row r="749" spans="1:3" x14ac:dyDescent="0.2">
      <c r="A749" s="142">
        <v>974</v>
      </c>
      <c r="B749" s="138" t="s">
        <v>271</v>
      </c>
      <c r="C749" s="141" t="s">
        <v>410</v>
      </c>
    </row>
    <row r="750" spans="1:3" x14ac:dyDescent="0.2">
      <c r="A750" s="142">
        <v>975</v>
      </c>
      <c r="B750" s="138" t="s">
        <v>393</v>
      </c>
      <c r="C750" s="141" t="s">
        <v>410</v>
      </c>
    </row>
    <row r="751" spans="1:3" x14ac:dyDescent="0.2">
      <c r="A751" s="142">
        <v>976</v>
      </c>
      <c r="B751" s="138" t="s">
        <v>394</v>
      </c>
      <c r="C751" s="141" t="s">
        <v>410</v>
      </c>
    </row>
    <row r="752" spans="1:3" x14ac:dyDescent="0.2">
      <c r="A752" s="142">
        <v>978</v>
      </c>
      <c r="B752" s="138" t="s">
        <v>229</v>
      </c>
      <c r="C752" s="141" t="s">
        <v>411</v>
      </c>
    </row>
    <row r="753" spans="1:3" x14ac:dyDescent="0.2">
      <c r="A753" s="142">
        <v>979</v>
      </c>
      <c r="B753" s="138" t="s">
        <v>268</v>
      </c>
      <c r="C753" s="141" t="s">
        <v>411</v>
      </c>
    </row>
    <row r="754" spans="1:3" x14ac:dyDescent="0.2">
      <c r="A754" s="142">
        <v>980</v>
      </c>
      <c r="B754" s="138" t="s">
        <v>395</v>
      </c>
      <c r="C754" s="141" t="s">
        <v>410</v>
      </c>
    </row>
    <row r="755" spans="1:3" x14ac:dyDescent="0.2">
      <c r="A755" s="142">
        <v>981</v>
      </c>
      <c r="B755" s="138" t="s">
        <v>396</v>
      </c>
      <c r="C755" s="141" t="s">
        <v>411</v>
      </c>
    </row>
    <row r="756" spans="1:3" x14ac:dyDescent="0.2">
      <c r="A756" s="142">
        <v>982</v>
      </c>
      <c r="B756" s="138" t="s">
        <v>397</v>
      </c>
      <c r="C756" s="141" t="s">
        <v>410</v>
      </c>
    </row>
    <row r="757" spans="1:3" x14ac:dyDescent="0.2">
      <c r="A757" s="142">
        <v>983</v>
      </c>
      <c r="B757" s="138" t="s">
        <v>398</v>
      </c>
      <c r="C757" s="141" t="s">
        <v>410</v>
      </c>
    </row>
    <row r="758" spans="1:3" x14ac:dyDescent="0.2">
      <c r="A758" s="142">
        <v>984</v>
      </c>
      <c r="B758" s="138" t="s">
        <v>399</v>
      </c>
      <c r="C758" s="141" t="s">
        <v>410</v>
      </c>
    </row>
    <row r="759" spans="1:3" x14ac:dyDescent="0.2">
      <c r="A759" s="142">
        <v>985</v>
      </c>
      <c r="B759" s="138" t="s">
        <v>400</v>
      </c>
      <c r="C759" s="141" t="s">
        <v>410</v>
      </c>
    </row>
    <row r="760" spans="1:3" x14ac:dyDescent="0.2">
      <c r="A760" s="142">
        <v>989</v>
      </c>
      <c r="B760" s="138" t="s">
        <v>284</v>
      </c>
      <c r="C760" s="141" t="s">
        <v>410</v>
      </c>
    </row>
    <row r="761" spans="1:3" x14ac:dyDescent="0.2">
      <c r="A761" s="142">
        <v>990</v>
      </c>
      <c r="B761" s="138" t="s">
        <v>285</v>
      </c>
      <c r="C761" s="141" t="s">
        <v>411</v>
      </c>
    </row>
    <row r="762" spans="1:3" x14ac:dyDescent="0.2">
      <c r="A762" s="142">
        <v>991</v>
      </c>
      <c r="B762" s="138" t="s">
        <v>235</v>
      </c>
      <c r="C762" s="141" t="s">
        <v>411</v>
      </c>
    </row>
    <row r="763" spans="1:3" x14ac:dyDescent="0.2">
      <c r="A763" s="142">
        <v>996</v>
      </c>
      <c r="B763" s="138" t="s">
        <v>314</v>
      </c>
      <c r="C763" s="141" t="s">
        <v>410</v>
      </c>
    </row>
    <row r="764" spans="1:3" x14ac:dyDescent="0.2">
      <c r="A764" s="142">
        <v>997</v>
      </c>
      <c r="B764" s="138" t="s">
        <v>401</v>
      </c>
      <c r="C764" s="141" t="s">
        <v>410</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3"/>
  <sheetViews>
    <sheetView workbookViewId="0">
      <selection activeCell="B5" sqref="B5"/>
    </sheetView>
  </sheetViews>
  <sheetFormatPr defaultRowHeight="12.75" x14ac:dyDescent="0.2"/>
  <cols>
    <col min="1" max="1" width="32.140625" bestFit="1" customWidth="1"/>
    <col min="2" max="2" width="37.7109375" bestFit="1" customWidth="1"/>
    <col min="3" max="3" width="53.28515625" customWidth="1"/>
    <col min="4" max="4" width="17.5703125" customWidth="1"/>
    <col min="5" max="5" width="14.140625" customWidth="1"/>
  </cols>
  <sheetData>
    <row r="1" spans="1:6" x14ac:dyDescent="0.2">
      <c r="A1" s="135" t="s">
        <v>24</v>
      </c>
    </row>
    <row r="2" spans="1:6" ht="36.75" customHeight="1" x14ac:dyDescent="0.2">
      <c r="A2" s="257" t="str">
        <f>Overview!B4&amp; " - Effective from "&amp;Overview!C4&amp;" - "&amp;Overview!E4&amp;" Residual Charging Bandings"</f>
        <v>Harlaxton Energy Networks Limited - GSP_B - Effective from 2023/24 - Final Residual Charging Bandings</v>
      </c>
      <c r="B2" s="258"/>
      <c r="C2" s="258"/>
    </row>
    <row r="5" spans="1:6" ht="51" x14ac:dyDescent="0.2">
      <c r="A5" s="150" t="s">
        <v>713</v>
      </c>
      <c r="B5" s="150" t="s">
        <v>642</v>
      </c>
      <c r="C5" s="150" t="s">
        <v>714</v>
      </c>
      <c r="D5" s="18" t="s">
        <v>715</v>
      </c>
      <c r="E5" s="18" t="s">
        <v>716</v>
      </c>
      <c r="F5" s="18" t="s">
        <v>717</v>
      </c>
    </row>
    <row r="6" spans="1:6" ht="14.25" x14ac:dyDescent="0.2">
      <c r="A6" s="151" t="s">
        <v>141</v>
      </c>
      <c r="B6" s="219" t="s">
        <v>718</v>
      </c>
      <c r="C6" s="219" t="s">
        <v>719</v>
      </c>
      <c r="D6" s="220" t="s">
        <v>719</v>
      </c>
      <c r="E6" s="220" t="s">
        <v>719</v>
      </c>
      <c r="F6" s="221"/>
    </row>
    <row r="7" spans="1:6" ht="14.25" x14ac:dyDescent="0.2">
      <c r="A7" s="314" t="s">
        <v>720</v>
      </c>
      <c r="B7" s="219">
        <v>1</v>
      </c>
      <c r="C7" s="219" t="s">
        <v>721</v>
      </c>
      <c r="D7" s="222" t="s">
        <v>722</v>
      </c>
      <c r="E7" s="222">
        <v>3571</v>
      </c>
      <c r="F7" s="221"/>
    </row>
    <row r="8" spans="1:6" ht="14.25" x14ac:dyDescent="0.2">
      <c r="A8" s="315"/>
      <c r="B8" s="219">
        <v>2</v>
      </c>
      <c r="C8" s="219" t="s">
        <v>721</v>
      </c>
      <c r="D8" s="222">
        <v>3571</v>
      </c>
      <c r="E8" s="222">
        <v>12553</v>
      </c>
      <c r="F8" s="221"/>
    </row>
    <row r="9" spans="1:6" ht="14.25" x14ac:dyDescent="0.2">
      <c r="A9" s="315"/>
      <c r="B9" s="219">
        <v>3</v>
      </c>
      <c r="C9" s="219" t="s">
        <v>721</v>
      </c>
      <c r="D9" s="222">
        <v>12553</v>
      </c>
      <c r="E9" s="222">
        <v>25279</v>
      </c>
      <c r="F9" s="221"/>
    </row>
    <row r="10" spans="1:6" ht="14.25" x14ac:dyDescent="0.2">
      <c r="A10" s="316"/>
      <c r="B10" s="219">
        <v>4</v>
      </c>
      <c r="C10" s="219" t="s">
        <v>721</v>
      </c>
      <c r="D10" s="222">
        <v>25279</v>
      </c>
      <c r="E10" s="222" t="s">
        <v>723</v>
      </c>
      <c r="F10" s="221"/>
    </row>
    <row r="11" spans="1:6" ht="14.25" x14ac:dyDescent="0.2">
      <c r="A11" s="314" t="s">
        <v>724</v>
      </c>
      <c r="B11" s="219">
        <v>1</v>
      </c>
      <c r="C11" s="219" t="s">
        <v>725</v>
      </c>
      <c r="D11" s="222" t="s">
        <v>722</v>
      </c>
      <c r="E11" s="222">
        <v>80</v>
      </c>
      <c r="F11" s="221"/>
    </row>
    <row r="12" spans="1:6" ht="14.25" x14ac:dyDescent="0.2">
      <c r="A12" s="315"/>
      <c r="B12" s="219">
        <v>2</v>
      </c>
      <c r="C12" s="219" t="s">
        <v>725</v>
      </c>
      <c r="D12" s="222">
        <v>80</v>
      </c>
      <c r="E12" s="222">
        <v>150</v>
      </c>
      <c r="F12" s="221"/>
    </row>
    <row r="13" spans="1:6" ht="14.25" x14ac:dyDescent="0.2">
      <c r="A13" s="315"/>
      <c r="B13" s="219">
        <v>3</v>
      </c>
      <c r="C13" s="219" t="s">
        <v>725</v>
      </c>
      <c r="D13" s="222">
        <v>150</v>
      </c>
      <c r="E13" s="222">
        <v>231</v>
      </c>
      <c r="F13" s="221"/>
    </row>
    <row r="14" spans="1:6" ht="14.25" x14ac:dyDescent="0.2">
      <c r="A14" s="316"/>
      <c r="B14" s="219">
        <v>4</v>
      </c>
      <c r="C14" s="219" t="s">
        <v>725</v>
      </c>
      <c r="D14" s="222">
        <v>231</v>
      </c>
      <c r="E14" s="222" t="s">
        <v>723</v>
      </c>
      <c r="F14" s="221"/>
    </row>
    <row r="15" spans="1:6" ht="15" x14ac:dyDescent="0.2">
      <c r="A15" s="314" t="s">
        <v>726</v>
      </c>
      <c r="B15" s="219">
        <v>1</v>
      </c>
      <c r="C15" s="219" t="s">
        <v>725</v>
      </c>
      <c r="D15" s="222" t="s">
        <v>722</v>
      </c>
      <c r="E15" s="222">
        <v>422</v>
      </c>
      <c r="F15" s="223"/>
    </row>
    <row r="16" spans="1:6" ht="15" x14ac:dyDescent="0.2">
      <c r="A16" s="315"/>
      <c r="B16" s="219">
        <v>2</v>
      </c>
      <c r="C16" s="219" t="s">
        <v>725</v>
      </c>
      <c r="D16" s="222">
        <v>422</v>
      </c>
      <c r="E16" s="222">
        <v>1000</v>
      </c>
      <c r="F16" s="223"/>
    </row>
    <row r="17" spans="1:6" ht="15" x14ac:dyDescent="0.2">
      <c r="A17" s="315"/>
      <c r="B17" s="219">
        <v>3</v>
      </c>
      <c r="C17" s="219" t="s">
        <v>725</v>
      </c>
      <c r="D17" s="222">
        <v>1000</v>
      </c>
      <c r="E17" s="222">
        <v>1800</v>
      </c>
      <c r="F17" s="223"/>
    </row>
    <row r="18" spans="1:6" ht="15" x14ac:dyDescent="0.2">
      <c r="A18" s="316"/>
      <c r="B18" s="219">
        <v>4</v>
      </c>
      <c r="C18" s="219" t="s">
        <v>725</v>
      </c>
      <c r="D18" s="222">
        <v>1800</v>
      </c>
      <c r="E18" s="222" t="s">
        <v>723</v>
      </c>
      <c r="F18" s="223"/>
    </row>
    <row r="19" spans="1:6" ht="15" x14ac:dyDescent="0.2">
      <c r="A19" s="317" t="s">
        <v>727</v>
      </c>
      <c r="B19" s="219">
        <v>1</v>
      </c>
      <c r="C19" s="219" t="s">
        <v>725</v>
      </c>
      <c r="D19" s="222" t="s">
        <v>722</v>
      </c>
      <c r="E19" s="222">
        <v>5000</v>
      </c>
      <c r="F19" s="223"/>
    </row>
    <row r="20" spans="1:6" ht="15" x14ac:dyDescent="0.2">
      <c r="A20" s="318"/>
      <c r="B20" s="219">
        <v>2</v>
      </c>
      <c r="C20" s="219" t="s">
        <v>725</v>
      </c>
      <c r="D20" s="222">
        <v>5000</v>
      </c>
      <c r="E20" s="222">
        <v>12000</v>
      </c>
      <c r="F20" s="223"/>
    </row>
    <row r="21" spans="1:6" ht="15" x14ac:dyDescent="0.2">
      <c r="A21" s="318"/>
      <c r="B21" s="219">
        <v>3</v>
      </c>
      <c r="C21" s="219" t="s">
        <v>725</v>
      </c>
      <c r="D21" s="222">
        <v>12000</v>
      </c>
      <c r="E21" s="222">
        <v>21500</v>
      </c>
      <c r="F21" s="223"/>
    </row>
    <row r="22" spans="1:6" ht="15" x14ac:dyDescent="0.2">
      <c r="A22" s="319"/>
      <c r="B22" s="219">
        <v>4</v>
      </c>
      <c r="C22" s="219" t="s">
        <v>725</v>
      </c>
      <c r="D22" s="222">
        <v>21500</v>
      </c>
      <c r="E22" s="222" t="s">
        <v>723</v>
      </c>
      <c r="F22" s="223"/>
    </row>
    <row r="23" spans="1:6" x14ac:dyDescent="0.2">
      <c r="A23" t="s">
        <v>728</v>
      </c>
    </row>
  </sheetData>
  <mergeCells count="5">
    <mergeCell ref="A7:A10"/>
    <mergeCell ref="A11:A14"/>
    <mergeCell ref="A15:A18"/>
    <mergeCell ref="A19:A22"/>
    <mergeCell ref="A2:C2"/>
  </mergeCells>
  <hyperlinks>
    <hyperlink ref="A1" location="Overview!A1" display="Back to Overview" xr:uid="{00000000-0004-0000-0C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zoomScaleNormal="100" workbookViewId="0">
      <selection activeCell="L10" sqref="L10"/>
    </sheetView>
  </sheetViews>
  <sheetFormatPr defaultColWidth="9.140625" defaultRowHeight="12.75" x14ac:dyDescent="0.2"/>
  <cols>
    <col min="1" max="1" width="2.42578125" customWidth="1"/>
    <col min="2" max="2" width="33.7109375" customWidth="1"/>
    <col min="3" max="4" width="14.140625" customWidth="1"/>
    <col min="5" max="9" width="12.140625" customWidth="1"/>
    <col min="10" max="10" width="5.5703125" customWidth="1"/>
    <col min="11" max="11" width="5.28515625" customWidth="1"/>
    <col min="12" max="12" width="35.28515625" customWidth="1"/>
    <col min="13" max="20" width="11.7109375" customWidth="1"/>
    <col min="28" max="28" width="25" bestFit="1" customWidth="1"/>
    <col min="29" max="29" width="14.5703125" bestFit="1" customWidth="1"/>
  </cols>
  <sheetData>
    <row r="1" spans="1:154" x14ac:dyDescent="0.2">
      <c r="B1" s="74" t="s">
        <v>24</v>
      </c>
    </row>
    <row r="2" spans="1:154" s="2" customFormat="1" ht="21.75" customHeight="1" x14ac:dyDescent="0.2">
      <c r="B2" s="320" t="str">
        <f>Overview!B4&amp; " - Effective from "&amp;TEXT(Overview!D4,"D MMMM YYYY")&amp;" - "&amp;Overview!E4</f>
        <v>Harlaxton Energy Networks Limited - GSP_B - Effective from 1 April 2023 - Final</v>
      </c>
      <c r="C2" s="321"/>
      <c r="D2" s="321"/>
      <c r="E2" s="321"/>
      <c r="F2" s="321"/>
      <c r="G2" s="321"/>
      <c r="H2" s="321"/>
      <c r="I2" s="321"/>
      <c r="J2" s="321"/>
      <c r="K2" s="321"/>
      <c r="L2" s="321"/>
      <c r="M2" s="321"/>
      <c r="N2" s="321"/>
      <c r="O2" s="321"/>
      <c r="P2" s="321"/>
      <c r="Q2" s="321"/>
      <c r="R2" s="321"/>
      <c r="S2" s="321"/>
      <c r="T2" s="322"/>
      <c r="U2"/>
      <c r="V2"/>
      <c r="W2"/>
      <c r="X2"/>
      <c r="Y2"/>
      <c r="Z2"/>
      <c r="AA2"/>
      <c r="AB2" s="23"/>
      <c r="AC2" s="51" t="s">
        <v>159</v>
      </c>
      <c r="AD2" s="51" t="s">
        <v>161</v>
      </c>
      <c r="AE2" s="51" t="s">
        <v>160</v>
      </c>
      <c r="AF2" s="12" t="s">
        <v>30</v>
      </c>
      <c r="AG2" s="12" t="s">
        <v>31</v>
      </c>
      <c r="AH2" s="23" t="s">
        <v>128</v>
      </c>
      <c r="AI2" s="12" t="s">
        <v>38</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91" customFormat="1" ht="9" customHeight="1" x14ac:dyDescent="0.2">
      <c r="A3" s="90"/>
      <c r="B3" s="90"/>
      <c r="C3" s="90"/>
      <c r="D3" s="90"/>
      <c r="E3" s="90"/>
      <c r="F3" s="90"/>
      <c r="G3" s="90"/>
      <c r="H3" s="90"/>
      <c r="I3" s="90"/>
      <c r="J3" s="90"/>
      <c r="K3" s="90"/>
      <c r="L3"/>
      <c r="M3"/>
      <c r="N3"/>
      <c r="O3"/>
      <c r="P3"/>
      <c r="Q3"/>
      <c r="R3"/>
      <c r="S3"/>
      <c r="T3"/>
      <c r="U3"/>
      <c r="V3"/>
      <c r="W3"/>
      <c r="X3"/>
      <c r="Y3"/>
      <c r="Z3"/>
      <c r="AA3"/>
      <c r="AB3" s="14" t="s">
        <v>141</v>
      </c>
      <c r="AC3" s="121" t="s">
        <v>165</v>
      </c>
      <c r="AD3" s="122" t="s">
        <v>167</v>
      </c>
      <c r="AE3" s="123" t="s">
        <v>160</v>
      </c>
      <c r="AF3" s="129" t="s">
        <v>169</v>
      </c>
      <c r="AG3" s="124" t="s">
        <v>172</v>
      </c>
      <c r="AH3" s="124" t="s">
        <v>172</v>
      </c>
      <c r="AI3" s="125" t="s">
        <v>172</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
      <c r="B4" s="326" t="s">
        <v>163</v>
      </c>
      <c r="C4" s="327"/>
      <c r="D4" s="327"/>
      <c r="E4" s="327"/>
      <c r="F4" s="327"/>
      <c r="G4" s="327"/>
      <c r="H4" s="327"/>
      <c r="I4" s="328"/>
      <c r="L4" s="326" t="s">
        <v>164</v>
      </c>
      <c r="M4" s="327"/>
      <c r="N4" s="327"/>
      <c r="O4" s="327"/>
      <c r="P4" s="327"/>
      <c r="Q4" s="327"/>
      <c r="R4" s="327"/>
      <c r="S4" s="327"/>
      <c r="T4" s="328"/>
      <c r="AB4" s="14" t="s">
        <v>142</v>
      </c>
      <c r="AC4" s="121" t="s">
        <v>165</v>
      </c>
      <c r="AD4" s="122" t="s">
        <v>167</v>
      </c>
      <c r="AE4" s="123" t="s">
        <v>160</v>
      </c>
      <c r="AF4" s="124" t="s">
        <v>172</v>
      </c>
      <c r="AG4" s="124" t="s">
        <v>172</v>
      </c>
      <c r="AH4" s="124" t="s">
        <v>172</v>
      </c>
      <c r="AI4" s="125" t="s">
        <v>172</v>
      </c>
    </row>
    <row r="5" spans="1:154" ht="18" customHeight="1" x14ac:dyDescent="0.2">
      <c r="B5" s="330" t="s">
        <v>98</v>
      </c>
      <c r="C5" s="330"/>
      <c r="D5" s="330"/>
      <c r="E5" s="330"/>
      <c r="F5" s="330"/>
      <c r="G5" s="330"/>
      <c r="H5" s="330"/>
      <c r="I5" s="330"/>
      <c r="L5" s="330" t="s">
        <v>100</v>
      </c>
      <c r="M5" s="330"/>
      <c r="N5" s="330"/>
      <c r="O5" s="330"/>
      <c r="P5" s="330"/>
      <c r="Q5" s="330"/>
      <c r="R5" s="330"/>
      <c r="S5" s="330"/>
      <c r="T5" s="330"/>
      <c r="AB5" s="14" t="s">
        <v>143</v>
      </c>
      <c r="AC5" s="121" t="s">
        <v>165</v>
      </c>
      <c r="AD5" s="122" t="s">
        <v>167</v>
      </c>
      <c r="AE5" s="123" t="s">
        <v>160</v>
      </c>
      <c r="AF5" s="129" t="s">
        <v>169</v>
      </c>
      <c r="AG5" s="124" t="s">
        <v>172</v>
      </c>
      <c r="AH5" s="124" t="s">
        <v>172</v>
      </c>
      <c r="AI5" s="125" t="s">
        <v>172</v>
      </c>
    </row>
    <row r="6" spans="1:154" s="92" customFormat="1" ht="27.75" customHeight="1" x14ac:dyDescent="0.2">
      <c r="B6" s="329" t="s">
        <v>104</v>
      </c>
      <c r="C6" s="329"/>
      <c r="D6" s="329"/>
      <c r="E6" s="329"/>
      <c r="F6" s="329"/>
      <c r="G6" s="329"/>
      <c r="H6" s="329"/>
      <c r="I6" s="329"/>
      <c r="L6" s="329" t="s">
        <v>105</v>
      </c>
      <c r="M6" s="329"/>
      <c r="N6" s="329"/>
      <c r="O6" s="329"/>
      <c r="P6" s="329"/>
      <c r="Q6" s="329"/>
      <c r="R6" s="329"/>
      <c r="S6" s="329"/>
      <c r="T6" s="329"/>
      <c r="AB6" s="14" t="s">
        <v>144</v>
      </c>
      <c r="AC6" s="121" t="s">
        <v>165</v>
      </c>
      <c r="AD6" s="122" t="s">
        <v>167</v>
      </c>
      <c r="AE6" s="123" t="s">
        <v>160</v>
      </c>
      <c r="AF6" s="124" t="s">
        <v>172</v>
      </c>
      <c r="AG6" s="124" t="s">
        <v>172</v>
      </c>
      <c r="AH6" s="124" t="s">
        <v>172</v>
      </c>
      <c r="AI6" s="125" t="s">
        <v>172</v>
      </c>
    </row>
    <row r="7" spans="1:154" ht="18" customHeight="1" x14ac:dyDescent="0.2">
      <c r="B7" s="330" t="s">
        <v>99</v>
      </c>
      <c r="C7" s="330"/>
      <c r="D7" s="330"/>
      <c r="E7" s="330"/>
      <c r="F7" s="330"/>
      <c r="G7" s="330"/>
      <c r="H7" s="330"/>
      <c r="I7" s="330"/>
      <c r="L7" s="330" t="s">
        <v>101</v>
      </c>
      <c r="M7" s="330"/>
      <c r="N7" s="330"/>
      <c r="O7" s="330"/>
      <c r="P7" s="330"/>
      <c r="Q7" s="330"/>
      <c r="R7" s="330"/>
      <c r="S7" s="330"/>
      <c r="T7" s="330"/>
      <c r="AB7" s="14" t="s">
        <v>145</v>
      </c>
      <c r="AC7" s="121" t="s">
        <v>165</v>
      </c>
      <c r="AD7" s="122" t="s">
        <v>167</v>
      </c>
      <c r="AE7" s="123" t="s">
        <v>160</v>
      </c>
      <c r="AF7" s="129" t="s">
        <v>169</v>
      </c>
      <c r="AG7" s="129" t="s">
        <v>170</v>
      </c>
      <c r="AH7" s="130" t="s">
        <v>171</v>
      </c>
      <c r="AI7" s="131" t="s">
        <v>38</v>
      </c>
    </row>
    <row r="8" spans="1:154" ht="8.25" customHeight="1" x14ac:dyDescent="0.2">
      <c r="AB8" s="14" t="s">
        <v>146</v>
      </c>
      <c r="AC8" s="121" t="s">
        <v>165</v>
      </c>
      <c r="AD8" s="122" t="s">
        <v>167</v>
      </c>
      <c r="AE8" s="123" t="s">
        <v>160</v>
      </c>
      <c r="AF8" s="129" t="s">
        <v>169</v>
      </c>
      <c r="AG8" s="129" t="s">
        <v>170</v>
      </c>
      <c r="AH8" s="130" t="s">
        <v>171</v>
      </c>
      <c r="AI8" s="126" t="s">
        <v>38</v>
      </c>
    </row>
    <row r="9" spans="1:154" ht="72" customHeight="1" x14ac:dyDescent="0.2">
      <c r="B9" s="93" t="s">
        <v>102</v>
      </c>
      <c r="C9" s="94" t="str">
        <f>IFERROR(VLOOKUP($B$10,$AB$2:$AI$18,2,FALSE),AC2)</f>
        <v>Red unit charge
p/kWh</v>
      </c>
      <c r="D9" s="94" t="str">
        <f>IFERROR(VLOOKUP($B$10,$AB$2:$AI$18,3,FALSE),AD2)</f>
        <v>Amber unit charge
p/kWh</v>
      </c>
      <c r="E9" s="94" t="str">
        <f>IFERROR(VLOOKUP($B$10,$AB$2:$AI$18,4,FALSE),AE2)</f>
        <v>Green unit charge
p/kWh</v>
      </c>
      <c r="F9" s="94" t="str">
        <f>IFERROR(VLOOKUP($B$10,$AB$2:$AI$18,5,FALSE),AF2)</f>
        <v>Fixed charge 
p/MPAN/day</v>
      </c>
      <c r="G9" s="94" t="str">
        <f>IFERROR(VLOOKUP($B$10,$AB$2:$AI$18,6,FALSE),AG2)</f>
        <v>Capacity charge 
p/kVA/day</v>
      </c>
      <c r="H9" s="94" t="str">
        <f>IFERROR(VLOOKUP($B$10,$AB$2:$AI$18,7,FALSE),AH2)</f>
        <v>Exceeded Capacity charge 
p/kVA/day</v>
      </c>
      <c r="I9" s="94" t="str">
        <f>IFERROR(VLOOKUP($B$10,$AB$2:$AI$18,8,FALSE),AI2)</f>
        <v>Reactive power charge
p/kVArh</v>
      </c>
      <c r="L9" s="93" t="s">
        <v>103</v>
      </c>
      <c r="M9" s="111" t="str">
        <f>'Annex 2 EHV charges'!H10</f>
        <v>Import
Super Red
unit charge
(p/kWh)</v>
      </c>
      <c r="N9" s="111" t="str">
        <f>'Annex 2 EHV charges'!I10</f>
        <v>Import
fixed charge
(p/day)</v>
      </c>
      <c r="O9" s="111" t="str">
        <f>'Annex 2 EHV charges'!J10</f>
        <v>Import
capacity charge
(p/kVA/day)</v>
      </c>
      <c r="P9" s="111" t="str">
        <f>'Annex 2 EHV charges'!K10</f>
        <v>Import
exceeded capacity charge
(p/kVA/day)</v>
      </c>
      <c r="Q9" s="112" t="str">
        <f>'Annex 2 EHV charges'!L10</f>
        <v>Export
Super Red
unit charge
(p/kWh)</v>
      </c>
      <c r="R9" s="112" t="str">
        <f>'Annex 2 EHV charges'!M10</f>
        <v>Export
fixed charge
(p/day)</v>
      </c>
      <c r="S9" s="112" t="str">
        <f>'Annex 2 EHV charges'!N10</f>
        <v>Export
capacity charge
(p/kVA/day)</v>
      </c>
      <c r="T9" s="112" t="str">
        <f>'Annex 2 EHV charges'!O10</f>
        <v>Export
exceeded capacity charge
(p/kVA/day)</v>
      </c>
      <c r="AB9" s="14" t="s">
        <v>147</v>
      </c>
      <c r="AC9" s="121" t="s">
        <v>165</v>
      </c>
      <c r="AD9" s="122" t="s">
        <v>167</v>
      </c>
      <c r="AE9" s="123" t="s">
        <v>160</v>
      </c>
      <c r="AF9" s="129" t="s">
        <v>169</v>
      </c>
      <c r="AG9" s="129" t="s">
        <v>170</v>
      </c>
      <c r="AH9" s="130" t="s">
        <v>171</v>
      </c>
      <c r="AI9" s="126" t="s">
        <v>38</v>
      </c>
    </row>
    <row r="10" spans="1:154" ht="30" customHeight="1" x14ac:dyDescent="0.2">
      <c r="B10" s="84" t="s">
        <v>145</v>
      </c>
      <c r="C10" s="108" t="str">
        <f>IFERROR(VLOOKUP($B$10,'Annex 1 LV, HV and UMS charges'!$A:$K,4,FALSE),"")</f>
        <v/>
      </c>
      <c r="D10" s="109" t="str">
        <f>IFERROR(VLOOKUP($B$10,'Annex 1 LV, HV and UMS charges'!$A:$K,5,FALSE),"")</f>
        <v/>
      </c>
      <c r="E10" s="109" t="str">
        <f>IFERROR(VLOOKUP($B$10,'Annex 1 LV, HV and UMS charges'!$A:$K,6,FALSE),"")</f>
        <v/>
      </c>
      <c r="F10" s="86" t="str">
        <f>IFERROR(VLOOKUP($B$10,'Annex 1 LV, HV and UMS charges'!$A:$K,7,FALSE),"")</f>
        <v/>
      </c>
      <c r="G10" s="86" t="str">
        <f>IFERROR(VLOOKUP($B$10,'Annex 1 LV, HV and UMS charges'!$A:$K,8,FALSE),"")</f>
        <v/>
      </c>
      <c r="H10" s="86" t="str">
        <f>IFERROR(VLOOKUP($B$10,'Annex 1 LV, HV and UMS charges'!$A:$K,9,FALSE),"")</f>
        <v/>
      </c>
      <c r="I10" s="86" t="str">
        <f>IFERROR(VLOOKUP($B$10,'Annex 1 LV, HV and UMS charges'!$A:$K,10,FALSE),"")</f>
        <v/>
      </c>
      <c r="L10" s="84"/>
      <c r="M10" s="86" t="str">
        <f>IFERROR(VLOOKUP($L$10,'Annex 2 EHV charges'!$G:$O,2,FALSE),"")</f>
        <v/>
      </c>
      <c r="N10" s="86" t="str">
        <f>IFERROR(VLOOKUP($L$10,'Annex 2 EHV charges'!$G:$O,3,FALSE),"")</f>
        <v/>
      </c>
      <c r="O10" s="86" t="str">
        <f>IFERROR(VLOOKUP($L$10,'Annex 2 EHV charges'!$G:$O,4,FALSE),"")</f>
        <v/>
      </c>
      <c r="P10" s="86" t="str">
        <f>IFERROR(VLOOKUP($L$10,'Annex 2 EHV charges'!$G:$O,5,FALSE),"")</f>
        <v/>
      </c>
      <c r="Q10" s="96" t="str">
        <f>IFERROR(VLOOKUP($L$10,'Annex 2 EHV charges'!$G:$O,6,FALSE),"")</f>
        <v/>
      </c>
      <c r="R10" s="96" t="str">
        <f>IFERROR(VLOOKUP($L$10,'Annex 2 EHV charges'!$G:$O,7,FALSE),"")</f>
        <v/>
      </c>
      <c r="S10" s="96" t="str">
        <f>IFERROR(VLOOKUP($L$10,'Annex 2 EHV charges'!$G:$O,8,FALSE),"")</f>
        <v/>
      </c>
      <c r="T10" s="96" t="str">
        <f>IFERROR(VLOOKUP($L$10,'Annex 2 EHV charges'!$G:$O,9,FALSE),"")</f>
        <v/>
      </c>
      <c r="AB10" s="14" t="s">
        <v>148</v>
      </c>
      <c r="AC10" s="127" t="s">
        <v>166</v>
      </c>
      <c r="AD10" s="128" t="s">
        <v>168</v>
      </c>
      <c r="AE10" s="123" t="s">
        <v>160</v>
      </c>
      <c r="AF10" s="124" t="s">
        <v>172</v>
      </c>
      <c r="AG10" s="124" t="s">
        <v>172</v>
      </c>
      <c r="AH10" s="124" t="s">
        <v>172</v>
      </c>
      <c r="AI10" s="124" t="s">
        <v>172</v>
      </c>
    </row>
    <row r="11" spans="1:154" ht="7.5" customHeight="1" x14ac:dyDescent="0.2">
      <c r="AB11" s="14" t="s">
        <v>149</v>
      </c>
      <c r="AC11" s="121" t="s">
        <v>165</v>
      </c>
      <c r="AD11" s="122" t="s">
        <v>167</v>
      </c>
      <c r="AE11" s="123" t="s">
        <v>160</v>
      </c>
      <c r="AF11" s="129" t="s">
        <v>169</v>
      </c>
      <c r="AG11" s="124" t="s">
        <v>172</v>
      </c>
      <c r="AH11" s="124" t="s">
        <v>172</v>
      </c>
      <c r="AI11" s="124" t="s">
        <v>172</v>
      </c>
    </row>
    <row r="12" spans="1:154" ht="88.5" customHeight="1" x14ac:dyDescent="0.2">
      <c r="B12" s="97" t="s">
        <v>68</v>
      </c>
      <c r="C12" s="94" t="str">
        <f>C9</f>
        <v>Red unit charge
p/kWh</v>
      </c>
      <c r="D12" s="94" t="str">
        <f>D9</f>
        <v>Amber unit charge
p/kWh</v>
      </c>
      <c r="E12" s="94" t="str">
        <f>E9</f>
        <v>Green unit charge
p/kWh</v>
      </c>
      <c r="F12" s="94" t="s">
        <v>69</v>
      </c>
      <c r="G12" s="94" t="s">
        <v>66</v>
      </c>
      <c r="H12" s="94" t="s">
        <v>131</v>
      </c>
      <c r="I12" s="94" t="s">
        <v>67</v>
      </c>
      <c r="L12" s="97" t="s">
        <v>68</v>
      </c>
      <c r="M12" s="94" t="s">
        <v>88</v>
      </c>
      <c r="N12" s="94" t="s">
        <v>69</v>
      </c>
      <c r="O12" s="94" t="s">
        <v>84</v>
      </c>
      <c r="P12" s="94" t="s">
        <v>131</v>
      </c>
      <c r="Q12" s="95" t="s">
        <v>86</v>
      </c>
      <c r="R12" s="95" t="s">
        <v>69</v>
      </c>
      <c r="S12" s="95" t="s">
        <v>85</v>
      </c>
      <c r="T12" s="95" t="s">
        <v>131</v>
      </c>
      <c r="AB12" s="14" t="s">
        <v>150</v>
      </c>
      <c r="AC12" s="121" t="s">
        <v>165</v>
      </c>
      <c r="AD12" s="122" t="s">
        <v>167</v>
      </c>
      <c r="AE12" s="123" t="s">
        <v>160</v>
      </c>
      <c r="AF12" s="129" t="s">
        <v>169</v>
      </c>
      <c r="AG12" s="124" t="s">
        <v>172</v>
      </c>
      <c r="AH12" s="124" t="s">
        <v>172</v>
      </c>
      <c r="AI12" s="124" t="s">
        <v>172</v>
      </c>
    </row>
    <row r="13" spans="1:154" ht="30" customHeight="1" x14ac:dyDescent="0.2">
      <c r="B13" s="98" t="s">
        <v>70</v>
      </c>
      <c r="C13" s="103"/>
      <c r="D13" s="103"/>
      <c r="E13" s="103"/>
      <c r="F13" s="103"/>
      <c r="G13" s="103"/>
      <c r="H13" s="103"/>
      <c r="I13" s="103"/>
      <c r="L13" s="98" t="s">
        <v>70</v>
      </c>
      <c r="M13" s="87"/>
      <c r="N13" s="87"/>
      <c r="O13" s="87"/>
      <c r="P13" s="87"/>
      <c r="Q13" s="88"/>
      <c r="R13" s="88">
        <f>N13</f>
        <v>0</v>
      </c>
      <c r="S13" s="88"/>
      <c r="T13" s="88"/>
      <c r="AB13" s="14" t="s">
        <v>151</v>
      </c>
      <c r="AC13" s="121" t="s">
        <v>165</v>
      </c>
      <c r="AD13" s="122" t="s">
        <v>167</v>
      </c>
      <c r="AE13" s="123" t="s">
        <v>160</v>
      </c>
      <c r="AF13" s="129" t="s">
        <v>169</v>
      </c>
      <c r="AG13" s="124" t="s">
        <v>172</v>
      </c>
      <c r="AH13" s="124" t="s">
        <v>172</v>
      </c>
      <c r="AI13" s="126" t="s">
        <v>38</v>
      </c>
    </row>
    <row r="14" spans="1:154" ht="30" customHeight="1" x14ac:dyDescent="0.2">
      <c r="B14" s="99" t="s">
        <v>72</v>
      </c>
      <c r="C14" s="85">
        <f t="shared" ref="C14:I14" si="0">C13</f>
        <v>0</v>
      </c>
      <c r="D14" s="85">
        <f t="shared" si="0"/>
        <v>0</v>
      </c>
      <c r="E14" s="85">
        <f t="shared" si="0"/>
        <v>0</v>
      </c>
      <c r="F14" s="85">
        <f t="shared" si="0"/>
        <v>0</v>
      </c>
      <c r="G14" s="85">
        <f t="shared" si="0"/>
        <v>0</v>
      </c>
      <c r="H14" s="85">
        <f t="shared" si="0"/>
        <v>0</v>
      </c>
      <c r="I14" s="85">
        <f t="shared" si="0"/>
        <v>0</v>
      </c>
      <c r="L14" s="99" t="s">
        <v>72</v>
      </c>
      <c r="M14" s="85">
        <f>M13</f>
        <v>0</v>
      </c>
      <c r="N14" s="85">
        <f t="shared" ref="N14:T14" si="1">N13</f>
        <v>0</v>
      </c>
      <c r="O14" s="85">
        <f t="shared" si="1"/>
        <v>0</v>
      </c>
      <c r="P14" s="85">
        <f t="shared" si="1"/>
        <v>0</v>
      </c>
      <c r="Q14" s="89">
        <f t="shared" si="1"/>
        <v>0</v>
      </c>
      <c r="R14" s="89">
        <f t="shared" si="1"/>
        <v>0</v>
      </c>
      <c r="S14" s="89">
        <f t="shared" si="1"/>
        <v>0</v>
      </c>
      <c r="T14" s="89">
        <f t="shared" si="1"/>
        <v>0</v>
      </c>
      <c r="AB14" s="14" t="s">
        <v>152</v>
      </c>
      <c r="AC14" s="121" t="s">
        <v>165</v>
      </c>
      <c r="AD14" s="122" t="s">
        <v>167</v>
      </c>
      <c r="AE14" s="123" t="s">
        <v>160</v>
      </c>
      <c r="AF14" s="129" t="s">
        <v>169</v>
      </c>
      <c r="AG14" s="124" t="s">
        <v>172</v>
      </c>
      <c r="AH14" s="124" t="s">
        <v>172</v>
      </c>
      <c r="AI14" s="124" t="s">
        <v>172</v>
      </c>
    </row>
    <row r="15" spans="1:154" ht="7.5" customHeight="1" x14ac:dyDescent="0.2">
      <c r="AB15" s="14" t="s">
        <v>153</v>
      </c>
      <c r="AC15" s="121" t="s">
        <v>165</v>
      </c>
      <c r="AD15" s="122" t="s">
        <v>167</v>
      </c>
      <c r="AE15" s="123" t="s">
        <v>160</v>
      </c>
      <c r="AF15" s="129" t="s">
        <v>169</v>
      </c>
      <c r="AG15" s="124" t="s">
        <v>172</v>
      </c>
      <c r="AH15" s="124" t="s">
        <v>172</v>
      </c>
      <c r="AI15" s="126" t="s">
        <v>38</v>
      </c>
    </row>
    <row r="16" spans="1:154" ht="63.75" customHeight="1" x14ac:dyDescent="0.2">
      <c r="B16" s="97" t="s">
        <v>71</v>
      </c>
      <c r="C16" s="94" t="s">
        <v>81</v>
      </c>
      <c r="D16" s="94" t="s">
        <v>82</v>
      </c>
      <c r="E16" s="94" t="s">
        <v>83</v>
      </c>
      <c r="F16" s="94" t="s">
        <v>77</v>
      </c>
      <c r="G16" s="94" t="s">
        <v>76</v>
      </c>
      <c r="H16" s="94" t="s">
        <v>132</v>
      </c>
      <c r="I16" s="94" t="s">
        <v>75</v>
      </c>
      <c r="L16" s="97" t="s">
        <v>71</v>
      </c>
      <c r="M16" s="94" t="s">
        <v>89</v>
      </c>
      <c r="N16" s="94" t="s">
        <v>87</v>
      </c>
      <c r="O16" s="94" t="s">
        <v>92</v>
      </c>
      <c r="P16" s="94" t="s">
        <v>133</v>
      </c>
      <c r="Q16" s="95" t="s">
        <v>90</v>
      </c>
      <c r="R16" s="95" t="s">
        <v>91</v>
      </c>
      <c r="S16" s="95" t="s">
        <v>93</v>
      </c>
      <c r="T16" s="95" t="s">
        <v>134</v>
      </c>
      <c r="AB16" s="14" t="s">
        <v>154</v>
      </c>
      <c r="AC16" s="121" t="s">
        <v>165</v>
      </c>
      <c r="AD16" s="122" t="s">
        <v>167</v>
      </c>
      <c r="AE16" s="123" t="s">
        <v>160</v>
      </c>
      <c r="AF16" s="129" t="s">
        <v>169</v>
      </c>
      <c r="AG16" s="124" t="s">
        <v>172</v>
      </c>
      <c r="AH16" s="124" t="s">
        <v>172</v>
      </c>
      <c r="AI16" s="124" t="s">
        <v>172</v>
      </c>
    </row>
    <row r="17" spans="2:35" ht="30" customHeight="1" x14ac:dyDescent="0.2">
      <c r="B17" s="98" t="s">
        <v>73</v>
      </c>
      <c r="C17" s="104" t="str">
        <f>IFERROR(C10*C13/100,"")</f>
        <v/>
      </c>
      <c r="D17" s="104" t="str">
        <f t="shared" ref="D17:I17" si="2">IFERROR(D10*D13/100,"")</f>
        <v/>
      </c>
      <c r="E17" s="104" t="str">
        <f t="shared" si="2"/>
        <v/>
      </c>
      <c r="F17" s="104" t="str">
        <f t="shared" si="2"/>
        <v/>
      </c>
      <c r="G17" s="104" t="str">
        <f>IFERROR(G10*G13*F13/100,"")</f>
        <v/>
      </c>
      <c r="H17" s="104" t="str">
        <f>IFERROR(H10*H13*F13/100,"")</f>
        <v/>
      </c>
      <c r="I17" s="104" t="str">
        <f t="shared" si="2"/>
        <v/>
      </c>
      <c r="L17" s="100" t="s">
        <v>73</v>
      </c>
      <c r="M17" s="104" t="str">
        <f>IFERROR(M10*M13/100,"")</f>
        <v/>
      </c>
      <c r="N17" s="104" t="str">
        <f>IFERROR(N10*N13/100,"")</f>
        <v/>
      </c>
      <c r="O17" s="104" t="str">
        <f>IFERROR(O10*O13*N13/100,"")</f>
        <v/>
      </c>
      <c r="P17" s="104" t="str">
        <f>IFERROR(P10*P13*N13/100,"")</f>
        <v/>
      </c>
      <c r="Q17" s="105" t="str">
        <f>IFERROR(Q10*Q13/100,"")</f>
        <v/>
      </c>
      <c r="R17" s="105" t="str">
        <f>IFERROR(R10*R13/100,"")</f>
        <v/>
      </c>
      <c r="S17" s="105" t="str">
        <f>IFERROR(S10*S13*R13/100,"")</f>
        <v/>
      </c>
      <c r="T17" s="105" t="str">
        <f>IFERROR(T10*T13*R13/100,"")</f>
        <v/>
      </c>
      <c r="AB17" s="14" t="s">
        <v>155</v>
      </c>
      <c r="AC17" s="121" t="s">
        <v>165</v>
      </c>
      <c r="AD17" s="122" t="s">
        <v>167</v>
      </c>
      <c r="AE17" s="123" t="s">
        <v>160</v>
      </c>
      <c r="AF17" s="129" t="s">
        <v>169</v>
      </c>
      <c r="AG17" s="124" t="s">
        <v>172</v>
      </c>
      <c r="AH17" s="124" t="s">
        <v>172</v>
      </c>
      <c r="AI17" s="126" t="s">
        <v>38</v>
      </c>
    </row>
    <row r="18" spans="2:35" ht="30" customHeight="1" x14ac:dyDescent="0.2">
      <c r="B18" s="99" t="s">
        <v>74</v>
      </c>
      <c r="C18" s="106" t="str">
        <f>IFERROR(C10*C14/100,"")</f>
        <v/>
      </c>
      <c r="D18" s="106" t="str">
        <f t="shared" ref="D18:I18" si="3">IFERROR(D10*D14/100,"")</f>
        <v/>
      </c>
      <c r="E18" s="106" t="str">
        <f t="shared" si="3"/>
        <v/>
      </c>
      <c r="F18" s="106" t="str">
        <f t="shared" si="3"/>
        <v/>
      </c>
      <c r="G18" s="106" t="str">
        <f>IFERROR(G10*G14*F14/100,"")</f>
        <v/>
      </c>
      <c r="H18" s="106" t="str">
        <f>IFERROR(H10*H14*F14/100,"")</f>
        <v/>
      </c>
      <c r="I18" s="106" t="str">
        <f t="shared" si="3"/>
        <v/>
      </c>
      <c r="L18" s="101" t="s">
        <v>74</v>
      </c>
      <c r="M18" s="106" t="str">
        <f>IFERROR(M10*M14/100,"")</f>
        <v/>
      </c>
      <c r="N18" s="106" t="str">
        <f>IFERROR(N10*N14/100,"")</f>
        <v/>
      </c>
      <c r="O18" s="106" t="str">
        <f>IFERROR(O10*O14*N14/100,"")</f>
        <v/>
      </c>
      <c r="P18" s="106" t="str">
        <f>IFERROR(P10*P14*N14/100,"")</f>
        <v/>
      </c>
      <c r="Q18" s="107" t="str">
        <f>IFERROR(Q10*Q14/100,"")</f>
        <v/>
      </c>
      <c r="R18" s="107" t="str">
        <f>IFERROR(R10*R14/100,"")</f>
        <v/>
      </c>
      <c r="S18" s="107" t="str">
        <f>IFERROR(S10*S14*R14/100,"")</f>
        <v/>
      </c>
      <c r="T18" s="107" t="str">
        <f>IFERROR(T10*T14*R14/100,"")</f>
        <v/>
      </c>
      <c r="AB18" s="14" t="s">
        <v>156</v>
      </c>
      <c r="AC18" s="121" t="s">
        <v>165</v>
      </c>
      <c r="AD18" s="122" t="s">
        <v>167</v>
      </c>
      <c r="AE18" s="123" t="s">
        <v>160</v>
      </c>
      <c r="AF18" s="129" t="s">
        <v>169</v>
      </c>
      <c r="AG18" s="124" t="s">
        <v>172</v>
      </c>
      <c r="AH18" s="124" t="s">
        <v>172</v>
      </c>
      <c r="AI18" s="124" t="s">
        <v>172</v>
      </c>
    </row>
    <row r="19" spans="2:35" ht="7.5" customHeight="1" x14ac:dyDescent="0.2"/>
    <row r="20" spans="2:35" ht="39.75" customHeight="1" x14ac:dyDescent="0.2">
      <c r="C20" s="102" t="s">
        <v>78</v>
      </c>
      <c r="M20" s="94" t="s">
        <v>94</v>
      </c>
      <c r="N20" s="95" t="s">
        <v>95</v>
      </c>
    </row>
    <row r="21" spans="2:35" ht="30" customHeight="1" x14ac:dyDescent="0.2">
      <c r="B21" s="98" t="s">
        <v>73</v>
      </c>
      <c r="C21" s="104">
        <f>SUM(C17:I17)</f>
        <v>0</v>
      </c>
      <c r="L21" s="98" t="s">
        <v>73</v>
      </c>
      <c r="M21" s="104">
        <f>SUM(M17:P17)</f>
        <v>0</v>
      </c>
      <c r="N21" s="105">
        <f>SUM(Q17:T17)</f>
        <v>0</v>
      </c>
    </row>
    <row r="22" spans="2:35" ht="30" customHeight="1" x14ac:dyDescent="0.2">
      <c r="B22" s="99" t="s">
        <v>74</v>
      </c>
      <c r="C22" s="106">
        <f>SUM(C18:I18)</f>
        <v>0</v>
      </c>
      <c r="L22" s="99" t="s">
        <v>74</v>
      </c>
      <c r="M22" s="106">
        <f>SUM(M18:P18)</f>
        <v>0</v>
      </c>
      <c r="N22" s="107">
        <f>SUM(Q18:T18)</f>
        <v>0</v>
      </c>
    </row>
    <row r="24" spans="2:35" ht="30.75" customHeight="1" x14ac:dyDescent="0.2">
      <c r="B24" s="323" t="s">
        <v>96</v>
      </c>
      <c r="C24" s="324"/>
      <c r="D24" s="325"/>
      <c r="L24" s="323" t="s">
        <v>97</v>
      </c>
      <c r="M24" s="324"/>
      <c r="N24" s="325"/>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D00-000000000000}">
          <x14:formula1>
            <xm:f>'Annex 1 LV, HV and UMS charges'!$A$14:$A$45</xm:f>
          </x14:formula1>
          <xm:sqref>B10</xm:sqref>
        </x14:dataValidation>
        <x14:dataValidation type="list" errorStyle="information" allowBlank="1" showInputMessage="1" showErrorMessage="1" promptTitle="Choose site" prompt="Select the EHV site that you would like to calculate charges." xr:uid="{00000000-0002-0000-0D00-000001000000}">
          <x14:formula1>
            <xm:f>'Annex 2 EHV charges'!$G$11:$G$11</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14</vt:i4>
      </vt:variant>
      <vt:variant>
        <vt:lpstr>Named Ranges</vt:lpstr>
      </vt:variant>
      <vt:variant>
        <vt:i4>19</vt:i4>
      </vt:variant>
    </vt:vector>
  </HeadingPairs>
  <TitlesOfParts>
    <vt:vector size="33"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 Residual Charging Bandings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4 LDNO charges'!Print_Titles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Edward Hardy</cp:lastModifiedBy>
  <cp:lastPrinted>2020-12-14T10:46:37Z</cp:lastPrinted>
  <dcterms:created xsi:type="dcterms:W3CDTF">2009-11-12T11:38:00Z</dcterms:created>
  <dcterms:modified xsi:type="dcterms:W3CDTF">2023-02-22T10:52:26Z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ies>
</file>