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fileSharing readOnlyRecommended="1"/>
  <workbookPr codeName="ThisWorkbook" defaultThemeVersion="124226"/>
  <mc:AlternateContent xmlns:mc="http://schemas.openxmlformats.org/markup-compatibility/2006">
    <mc:Choice Requires="x15">
      <x15ac:absPath xmlns:x15ac="http://schemas.microsoft.com/office/spreadsheetml/2010/11/ac" url="Z:\HEN Ltd\CDCM - Statement of Charges\2026\HARL\"/>
    </mc:Choice>
  </mc:AlternateContent>
  <xr:revisionPtr revIDLastSave="0" documentId="13_ncr:1_{CF758595-7F8D-4CD8-901A-FFB389E43F1D}" xr6:coauthVersionLast="47" xr6:coauthVersionMax="47" xr10:uidLastSave="{00000000-0000-0000-0000-000000000000}"/>
  <bookViews>
    <workbookView xWindow="-28920" yWindow="-120" windowWidth="29040" windowHeight="15840" tabRatio="862" activeTab="1" xr2:uid="{00000000-000D-0000-FFFF-FFFF00000000}"/>
  </bookViews>
  <sheets>
    <sheet name="Overview" sheetId="1" r:id="rId1"/>
    <sheet name="Annex 1 LV, HV and UMS charges" sheetId="2" r:id="rId2"/>
    <sheet name="Annex 2 EHV charges" sheetId="12" r:id="rId3"/>
    <sheet name="Annex 2a Import" sheetId="13" r:id="rId4"/>
    <sheet name="Annex 2b Export" sheetId="14" r:id="rId5"/>
    <sheet name="Annex 3 Preserved charges" sheetId="4" r:id="rId6"/>
    <sheet name="Annex 4 LDNO charges" sheetId="5" r:id="rId7"/>
    <sheet name="Annex 5 LLFs" sheetId="6" r:id="rId8"/>
    <sheet name="Annex 6 New or Amended EHV" sheetId="8" r:id="rId9"/>
    <sheet name="Annex 7 Pass-Through Costs" sheetId="24" r:id="rId10"/>
    <sheet name="Nodal prices" sheetId="7" r:id="rId11"/>
    <sheet name="SSC unit rate lookup" sheetId="20" r:id="rId12"/>
    <sheet name=" Residual Charging Bandings" sheetId="25" r:id="rId13"/>
    <sheet name="Charge Calculator" sheetId="15" r:id="rId14"/>
  </sheets>
  <externalReferences>
    <externalReference r:id="rId15"/>
  </externalReferences>
  <definedNames>
    <definedName name="_xlnm._FilterDatabase" localSheetId="2" hidden="1">'Annex 2 EHV charges'!$A$10:$O$11</definedName>
    <definedName name="_xlnm._FilterDatabase" localSheetId="3" hidden="1">'Annex 2a Import'!$A$4:$H$283</definedName>
    <definedName name="_xlnm._FilterDatabase" localSheetId="4" hidden="1">'Annex 2b Export'!$A$4:$H$245</definedName>
    <definedName name="_xlnm._FilterDatabase" localSheetId="11" hidden="1">'SSC unit rate lookup'!$A$28:$D$764</definedName>
    <definedName name="OLE_LINK1" localSheetId="5">'Annex 3 Preserved charges'!#REF!</definedName>
    <definedName name="_xlnm.Print_Area" localSheetId="1">'Annex 1 LV, HV and UMS charges'!$A$2:$K$45</definedName>
    <definedName name="_xlnm.Print_Area" localSheetId="2">'Annex 2 EHV charges'!$A$2:$O$10</definedName>
    <definedName name="_xlnm.Print_Area" localSheetId="3">'Annex 2a Import'!$A$2:$H$282</definedName>
    <definedName name="_xlnm.Print_Area" localSheetId="4">'Annex 2b Export'!$A$2:$H$245</definedName>
    <definedName name="_xlnm.Print_Area" localSheetId="5">'Annex 3 Preserved charges'!$A$2:$J$13</definedName>
    <definedName name="_xlnm.Print_Area" localSheetId="6">'Annex 4 LDNO charges'!$A$2:$J$203</definedName>
    <definedName name="_xlnm.Print_Area" localSheetId="7">'Annex 5 LLFs'!$A$2:$F$40</definedName>
    <definedName name="_xlnm.Print_Area" localSheetId="8">'Annex 6 New or Amended EHV'!$A$4:$P$28</definedName>
    <definedName name="_xlnm.Print_Area" localSheetId="9">'Annex 7 Pass-Through Costs'!$A$2:$E$90</definedName>
    <definedName name="_xlnm.Print_Area" localSheetId="10">'Nodal prices'!$A$2:$D$3</definedName>
    <definedName name="_xlnm.Print_Titles" localSheetId="1">'Annex 1 LV, HV and UMS charges'!$2:$13</definedName>
    <definedName name="_xlnm.Print_Titles" localSheetId="2">'Annex 2 EHV charges'!$10:$10</definedName>
    <definedName name="_xlnm.Print_Titles" localSheetId="3">'Annex 2a Import'!$4:$4</definedName>
    <definedName name="_xlnm.Print_Titles" localSheetId="4">'Annex 2b Export'!$4:$4</definedName>
    <definedName name="_xlnm.Print_Titles" localSheetId="6">'Annex 4 LDNO charges'!$13:$13</definedName>
    <definedName name="_xlnm.Print_Titles" localSheetId="8">'Annex 6 New or Amended EHV'!$4:$5</definedName>
    <definedName name="_xlnm.Print_Titles" localSheetId="9">'Annex 7 Pass-Through Costs'!$4:$4</definedName>
    <definedName name="_xlnm.Print_Titles" localSheetId="10">'Nodal prices'!$2:$3</definedName>
    <definedName name="_xlnm.Print_Titles" localSheetId="11">'SSC unit rate lookup'!$28:$28</definedName>
    <definedName name="Z_5032A364_B81A_48DA_88DA_AB3B86B47EE9_.wvu.PrintArea" localSheetId="1" hidden="1">'Annex 1 LV, HV and UMS charges'!$A$2:$K$45</definedName>
    <definedName name="Z_5032A364_B81A_48DA_88DA_AB3B86B47EE9_.wvu.PrintArea" localSheetId="2" hidden="1">'Annex 2 EHV charges'!$A$2:$I$10</definedName>
    <definedName name="Z_5032A364_B81A_48DA_88DA_AB3B86B47EE9_.wvu.PrintArea" localSheetId="5" hidden="1">'Annex 3 Preserved charges'!$A$2:$J$13</definedName>
    <definedName name="Z_5032A364_B81A_48DA_88DA_AB3B86B47EE9_.wvu.PrintArea" localSheetId="6" hidden="1">'Annex 4 LDNO charges'!$A$2:$I$9</definedName>
    <definedName name="Z_5032A364_B81A_48DA_88DA_AB3B86B47EE9_.wvu.PrintArea" localSheetId="7" hidden="1">'Annex 5 LLFs'!$A$3:$F$40</definedName>
    <definedName name="Z_5032A364_B81A_48DA_88DA_AB3B86B47EE9_.wvu.PrintArea" localSheetId="8" hidden="1">'Annex 6 New or Amended EHV'!$A$1:$P$28</definedName>
    <definedName name="Z_5032A364_B81A_48DA_88DA_AB3B86B47EE9_.wvu.PrintArea" localSheetId="9" hidden="1">'Annex 7 Pass-Through Costs'!$A$2:$D$5</definedName>
    <definedName name="Z_5032A364_B81A_48DA_88DA_AB3B86B47EE9_.wvu.PrintArea" localSheetId="10" hidden="1">'Nodal prices'!$A$2:$D$3</definedName>
    <definedName name="Z_5032A364_B81A_48DA_88DA_AB3B86B47EE9_.wvu.PrintTitles" localSheetId="1" hidden="1">'Annex 1 LV, HV and UMS charges'!$2:$13</definedName>
    <definedName name="Z_5032A364_B81A_48DA_88DA_AB3B86B47EE9_.wvu.PrintTitles" localSheetId="2" hidden="1">'Annex 2 EHV charges'!$2:$10</definedName>
    <definedName name="Z_5032A364_B81A_48DA_88DA_AB3B86B47EE9_.wvu.PrintTitles" localSheetId="6" hidden="1">'Annex 4 LDNO charges'!$2:$9</definedName>
    <definedName name="Z_5032A364_B81A_48DA_88DA_AB3B86B47EE9_.wvu.PrintTitles" localSheetId="8" hidden="1">'Annex 6 New or Amended EHV'!$4:$5</definedName>
    <definedName name="Z_5032A364_B81A_48DA_88DA_AB3B86B47EE9_.wvu.PrintTitles" localSheetId="9" hidden="1">'Annex 7 Pass-Through Costs'!$2:$4</definedName>
    <definedName name="Z_5032A364_B81A_48DA_88DA_AB3B86B47EE9_.wvu.PrintTitles" localSheetId="10" hidden="1">'Nodal prices'!$2:$3</definedName>
  </definedNames>
  <calcPr calcId="181029"/>
  <customWorkbookViews>
    <customWorkbookView name="Oliver Day - Personal View" guid="{5032A364-B81A-48DA-88DA-AB3B86B47EE9}" mergeInterval="0" personalView="1" maximized="1" xWindow="1" yWindow="1" windowWidth="1280" windowHeight="807" tabRatio="854" activeSheetId="5" showComments="commIndAndComment"/>
  </customWorkbookViews>
</workbook>
</file>

<file path=xl/calcChain.xml><?xml version="1.0" encoding="utf-8"?>
<calcChain xmlns="http://schemas.openxmlformats.org/spreadsheetml/2006/main">
  <c r="B162" i="24" l="1"/>
  <c r="B161" i="24"/>
  <c r="B160" i="24"/>
  <c r="B159" i="24"/>
  <c r="B158" i="24"/>
  <c r="B157" i="24"/>
  <c r="B156" i="24"/>
  <c r="B155" i="24"/>
  <c r="B154" i="24"/>
  <c r="B153" i="24"/>
  <c r="B152" i="24"/>
  <c r="B151" i="24"/>
  <c r="B150" i="24"/>
  <c r="B149" i="24"/>
  <c r="B148" i="24"/>
  <c r="B147" i="24"/>
  <c r="B146" i="24"/>
  <c r="B145" i="24"/>
  <c r="B144" i="24"/>
  <c r="B143" i="24"/>
  <c r="B142" i="24"/>
  <c r="B141" i="24"/>
  <c r="B140" i="24"/>
  <c r="B139" i="24"/>
  <c r="B138" i="24"/>
  <c r="B137" i="24"/>
  <c r="B136" i="24"/>
  <c r="B135" i="24"/>
  <c r="B134" i="24"/>
  <c r="B133" i="24"/>
  <c r="B132" i="24"/>
  <c r="B131" i="24"/>
  <c r="B130" i="24"/>
  <c r="B129" i="24"/>
  <c r="B128" i="24"/>
  <c r="B127" i="24"/>
  <c r="B126" i="24"/>
  <c r="B125" i="24"/>
  <c r="B124" i="24"/>
  <c r="B123" i="24"/>
  <c r="B122" i="24"/>
  <c r="B121" i="24"/>
  <c r="B120" i="24"/>
  <c r="B119" i="24"/>
  <c r="B118" i="24"/>
  <c r="B117" i="24"/>
  <c r="B116" i="24"/>
  <c r="B115" i="24"/>
  <c r="B114" i="24"/>
  <c r="B113" i="24"/>
  <c r="B112" i="24"/>
  <c r="B111" i="24"/>
  <c r="B110" i="24"/>
  <c r="B109" i="24"/>
  <c r="B108" i="24"/>
  <c r="B107" i="24"/>
  <c r="B106" i="24"/>
  <c r="B105" i="24"/>
  <c r="B104" i="24"/>
  <c r="B103" i="24"/>
  <c r="B102" i="24"/>
  <c r="B101" i="24"/>
  <c r="B100" i="24"/>
  <c r="B99" i="24"/>
  <c r="B98" i="24"/>
  <c r="B97" i="24"/>
  <c r="B96" i="24"/>
  <c r="B95" i="24"/>
  <c r="B94" i="24"/>
  <c r="B93" i="24"/>
  <c r="B92" i="24"/>
  <c r="B91" i="24"/>
  <c r="B90" i="24"/>
  <c r="B89" i="24"/>
  <c r="B88" i="24"/>
  <c r="B87" i="24"/>
  <c r="B86" i="24"/>
  <c r="B85" i="24"/>
  <c r="B84" i="24"/>
  <c r="B83" i="24"/>
  <c r="B82" i="24"/>
  <c r="B81" i="24"/>
  <c r="B80" i="24"/>
  <c r="B79" i="24"/>
  <c r="B78" i="24"/>
  <c r="B77" i="24"/>
  <c r="B76" i="24"/>
  <c r="B75" i="24"/>
  <c r="B74" i="24"/>
  <c r="B73" i="24"/>
  <c r="B72" i="24"/>
  <c r="B71" i="24"/>
  <c r="B70" i="24"/>
  <c r="B69" i="24"/>
  <c r="B68" i="24"/>
  <c r="B67" i="24"/>
  <c r="B66" i="24"/>
  <c r="B65" i="24"/>
  <c r="B64" i="24"/>
  <c r="B63" i="24"/>
  <c r="B62" i="24"/>
  <c r="B61" i="24"/>
  <c r="B60" i="24"/>
  <c r="B59" i="24"/>
  <c r="B58" i="24"/>
  <c r="B57" i="24"/>
  <c r="B56" i="24"/>
  <c r="B55" i="24"/>
  <c r="B54" i="24"/>
  <c r="B53" i="24"/>
  <c r="B52" i="24"/>
  <c r="B51" i="24"/>
  <c r="B50" i="24"/>
  <c r="B49" i="24"/>
  <c r="B48" i="24"/>
  <c r="B47" i="24"/>
  <c r="B46" i="24"/>
  <c r="B45" i="24"/>
  <c r="B44" i="24"/>
  <c r="B43" i="24"/>
  <c r="B42" i="24"/>
  <c r="B41" i="24"/>
  <c r="B40" i="24"/>
  <c r="B39" i="24"/>
  <c r="B38" i="24"/>
  <c r="B37" i="24"/>
  <c r="B36" i="24"/>
  <c r="B35" i="24"/>
  <c r="B34" i="24"/>
  <c r="B33" i="24"/>
  <c r="B32" i="24"/>
  <c r="B31" i="24"/>
  <c r="B30" i="24"/>
  <c r="B29" i="24"/>
  <c r="B28" i="24"/>
  <c r="B27" i="24"/>
  <c r="B26" i="24"/>
  <c r="B25" i="24"/>
  <c r="B24" i="24"/>
  <c r="B23" i="24"/>
  <c r="B22" i="24"/>
  <c r="B21" i="24"/>
  <c r="B20" i="24"/>
  <c r="B19" i="24"/>
  <c r="B18" i="24"/>
  <c r="B17" i="24"/>
  <c r="B16" i="24"/>
  <c r="B15" i="24"/>
  <c r="B14" i="24"/>
  <c r="B13" i="24"/>
  <c r="B12" i="24"/>
  <c r="B11" i="24"/>
  <c r="B10" i="24"/>
  <c r="B9" i="24"/>
  <c r="B8" i="24"/>
  <c r="B7" i="24"/>
  <c r="B6" i="24"/>
  <c r="B5" i="24"/>
  <c r="A5" i="14" l="1" a="1"/>
  <c r="A5" i="14" s="1"/>
  <c r="A6" i="14" s="1" a="1"/>
  <c r="A6" i="14" s="1"/>
  <c r="A7" i="14" l="1" a="1"/>
  <c r="A7" i="14" s="1"/>
  <c r="A8" i="14" l="1" a="1"/>
  <c r="A8" i="14" s="1"/>
  <c r="A9" i="14" s="1" a="1"/>
  <c r="A9" i="14" s="1"/>
  <c r="A10" i="14" l="1" a="1"/>
  <c r="A10" i="14" s="1"/>
  <c r="A11" i="14" s="1" a="1"/>
  <c r="A11" i="14" s="1"/>
  <c r="A12" i="14" l="1" a="1"/>
  <c r="A12" i="14" s="1"/>
  <c r="A13" i="14" l="1" a="1"/>
  <c r="A13" i="14" s="1"/>
  <c r="A14" i="14" s="1" a="1"/>
  <c r="A14" i="14" s="1"/>
  <c r="A15" i="14" l="1" a="1"/>
  <c r="A15" i="14" s="1"/>
  <c r="A16" i="14" l="1" a="1"/>
  <c r="A16" i="14" s="1"/>
  <c r="A17" i="14" l="1" a="1"/>
  <c r="A17" i="14" s="1"/>
  <c r="A18" i="14" l="1" a="1"/>
  <c r="A18" i="14" s="1"/>
  <c r="A19" i="14" s="1" a="1"/>
  <c r="A19" i="14" s="1"/>
  <c r="A20" i="14" s="1" a="1"/>
  <c r="A20" i="14" s="1"/>
  <c r="A21" i="14" s="1" a="1"/>
  <c r="A21" i="14" s="1"/>
  <c r="A22" i="14" s="1" a="1"/>
  <c r="A22" i="14" s="1"/>
  <c r="A23" i="14" s="1" a="1"/>
  <c r="A23" i="14" s="1"/>
  <c r="A24" i="14" s="1" a="1"/>
  <c r="A24" i="14" s="1"/>
  <c r="A25" i="14" s="1" a="1"/>
  <c r="A25" i="14" s="1"/>
  <c r="A26" i="14" s="1" a="1"/>
  <c r="A26" i="14" s="1"/>
  <c r="A27" i="14" s="1" a="1"/>
  <c r="A27" i="14" s="1"/>
  <c r="A28" i="14" s="1" a="1"/>
  <c r="A28" i="14" s="1"/>
  <c r="A29" i="14" s="1" a="1"/>
  <c r="A29" i="14" s="1"/>
  <c r="A30" i="14" s="1" a="1"/>
  <c r="A30" i="14" s="1"/>
  <c r="A31" i="14" s="1" a="1"/>
  <c r="A31" i="14" s="1"/>
  <c r="A32" i="14" s="1" a="1"/>
  <c r="A32" i="14" s="1"/>
  <c r="A33" i="14" s="1" a="1"/>
  <c r="A33" i="14" s="1"/>
  <c r="A34" i="14" s="1" a="1"/>
  <c r="A34" i="14" s="1"/>
  <c r="A35" i="14" s="1" a="1"/>
  <c r="A35" i="14" s="1"/>
  <c r="A36" i="14" s="1" a="1"/>
  <c r="A36" i="14" s="1"/>
  <c r="A37" i="14" s="1" a="1"/>
  <c r="A37" i="14" s="1"/>
  <c r="A38" i="14" s="1" a="1"/>
  <c r="A38" i="14" s="1"/>
  <c r="A39" i="14" s="1" a="1"/>
  <c r="A39" i="14" s="1"/>
  <c r="A40" i="14" s="1" a="1"/>
  <c r="A40" i="14" s="1"/>
  <c r="A41" i="14" s="1" a="1"/>
  <c r="A41" i="14" s="1"/>
  <c r="A42" i="14" s="1" a="1"/>
  <c r="A42" i="14" s="1"/>
  <c r="A43" i="14" s="1" a="1"/>
  <c r="A43" i="14" s="1"/>
  <c r="A44" i="14" s="1" a="1"/>
  <c r="A44" i="14" s="1"/>
  <c r="A45" i="14" s="1" a="1"/>
  <c r="A45" i="14" s="1"/>
  <c r="A46" i="14" s="1" a="1"/>
  <c r="A46" i="14" s="1"/>
  <c r="A47" i="14" s="1" a="1"/>
  <c r="A47" i="14" s="1"/>
  <c r="A48" i="14" s="1" a="1"/>
  <c r="A48" i="14" s="1"/>
  <c r="A49" i="14" s="1" a="1"/>
  <c r="A49" i="14" s="1"/>
  <c r="A50" i="14" s="1" a="1"/>
  <c r="A50" i="14" s="1"/>
  <c r="A51" i="14" s="1" a="1"/>
  <c r="A51" i="14" s="1"/>
  <c r="A52" i="14" s="1" a="1"/>
  <c r="A52" i="14" s="1"/>
  <c r="A53" i="14" s="1" a="1"/>
  <c r="A53" i="14" s="1"/>
  <c r="A54" i="14" s="1" a="1"/>
  <c r="A54" i="14" s="1"/>
  <c r="A55" i="14" s="1" a="1"/>
  <c r="A55" i="14" s="1"/>
  <c r="A56" i="14" s="1" a="1"/>
  <c r="A56" i="14" s="1"/>
  <c r="A57" i="14" s="1" a="1"/>
  <c r="A57" i="14" s="1"/>
  <c r="A58" i="14" s="1" a="1"/>
  <c r="A58" i="14" s="1"/>
  <c r="A59" i="14" s="1" a="1"/>
  <c r="A59" i="14" s="1"/>
  <c r="A60" i="14" s="1" a="1"/>
  <c r="A60" i="14" s="1"/>
  <c r="A61" i="14" s="1" a="1"/>
  <c r="A61" i="14" s="1"/>
  <c r="A62" i="14" s="1" a="1"/>
  <c r="A62" i="14" s="1"/>
  <c r="A63" i="14" s="1" a="1"/>
  <c r="A63" i="14" s="1"/>
  <c r="A64" i="14" s="1" a="1"/>
  <c r="A64" i="14" s="1"/>
  <c r="A65" i="14" s="1" a="1"/>
  <c r="A65" i="14" s="1"/>
  <c r="A66" i="14" s="1" a="1"/>
  <c r="A66" i="14" s="1"/>
  <c r="A67" i="14" s="1" a="1"/>
  <c r="A67" i="14" s="1"/>
  <c r="A68" i="14" s="1" a="1"/>
  <c r="A68" i="14" s="1"/>
  <c r="A69" i="14" s="1" a="1"/>
  <c r="A69" i="14" s="1"/>
  <c r="A70" i="14" s="1" a="1"/>
  <c r="A70" i="14" s="1"/>
  <c r="A71" i="14" s="1" a="1"/>
  <c r="A71" i="14" s="1"/>
  <c r="A72" i="14" s="1" a="1"/>
  <c r="A72" i="14" s="1"/>
  <c r="A73" i="14" s="1" a="1"/>
  <c r="A73" i="14" s="1"/>
  <c r="A74" i="14" s="1" a="1"/>
  <c r="A74" i="14" s="1"/>
  <c r="A75" i="14" s="1" a="1"/>
  <c r="A75" i="14" s="1"/>
  <c r="A76" i="14" s="1" a="1"/>
  <c r="A76" i="14" s="1"/>
  <c r="A77" i="14" s="1" a="1"/>
  <c r="A77" i="14" s="1"/>
  <c r="A78" i="14" s="1" a="1"/>
  <c r="A78" i="14" s="1"/>
  <c r="A79" i="14" s="1" a="1"/>
  <c r="A79" i="14" s="1"/>
  <c r="A80" i="14" s="1" a="1"/>
  <c r="A80" i="14" s="1"/>
  <c r="A81" i="14" s="1" a="1"/>
  <c r="A81" i="14" s="1"/>
  <c r="A82" i="14" s="1" a="1"/>
  <c r="A82" i="14" s="1"/>
  <c r="A83" i="14" s="1" a="1"/>
  <c r="A83" i="14" s="1"/>
  <c r="A84" i="14" s="1" a="1"/>
  <c r="A84" i="14" s="1"/>
  <c r="A85" i="14" s="1" a="1"/>
  <c r="A85" i="14" s="1"/>
  <c r="A86" i="14" s="1" a="1"/>
  <c r="A86" i="14" s="1"/>
  <c r="A87" i="14" s="1" a="1"/>
  <c r="A87" i="14" s="1"/>
  <c r="A88" i="14" s="1" a="1"/>
  <c r="A88" i="14" s="1"/>
  <c r="A89" i="14" s="1" a="1"/>
  <c r="A89" i="14" s="1"/>
  <c r="A90" i="14" s="1" a="1"/>
  <c r="A90" i="14" s="1"/>
  <c r="A91" i="14" s="1" a="1"/>
  <c r="A91" i="14" s="1"/>
  <c r="A92" i="14" s="1" a="1"/>
  <c r="A92" i="14" s="1"/>
  <c r="A93" i="14" s="1" a="1"/>
  <c r="A93" i="14" s="1"/>
  <c r="A94" i="14" s="1" a="1"/>
  <c r="A94" i="14" s="1"/>
  <c r="A95" i="14" s="1" a="1"/>
  <c r="A95" i="14" s="1"/>
  <c r="A96" i="14" s="1" a="1"/>
  <c r="A96" i="14" s="1"/>
  <c r="A97" i="14" s="1" a="1"/>
  <c r="A97" i="14" s="1"/>
  <c r="A98" i="14" s="1" a="1"/>
  <c r="A98" i="14" s="1"/>
  <c r="A99" i="14" s="1" a="1"/>
  <c r="A99" i="14" s="1"/>
  <c r="A100" i="14" s="1" a="1"/>
  <c r="A100" i="14" s="1"/>
  <c r="A101" i="14" s="1" a="1"/>
  <c r="A101" i="14" s="1"/>
  <c r="A102" i="14" s="1" a="1"/>
  <c r="A102" i="14" s="1"/>
  <c r="A103" i="14" s="1" a="1"/>
  <c r="A103" i="14" s="1"/>
  <c r="A104" i="14" s="1" a="1"/>
  <c r="A104" i="14" s="1"/>
  <c r="A105" i="14" s="1" a="1"/>
  <c r="A105" i="14" s="1"/>
  <c r="A106" i="14" s="1" a="1"/>
  <c r="A106" i="14" s="1"/>
  <c r="A107" i="14" s="1" a="1"/>
  <c r="A107" i="14" s="1"/>
  <c r="A108" i="14" s="1" a="1"/>
  <c r="A108" i="14" s="1"/>
  <c r="A109" i="14" s="1" a="1"/>
  <c r="A109" i="14" s="1"/>
  <c r="A110" i="14" s="1" a="1"/>
  <c r="A110" i="14" s="1"/>
  <c r="A111" i="14" s="1" a="1"/>
  <c r="A111" i="14" s="1"/>
  <c r="A112" i="14" s="1" a="1"/>
  <c r="A112" i="14" s="1"/>
  <c r="A113" i="14" s="1" a="1"/>
  <c r="A113" i="14" s="1"/>
  <c r="A114" i="14" s="1" a="1"/>
  <c r="A114" i="14" s="1"/>
  <c r="A115" i="14" s="1" a="1"/>
  <c r="A115" i="14" s="1"/>
  <c r="A116" i="14" s="1" a="1"/>
  <c r="A116" i="14" s="1"/>
  <c r="A117" i="14" s="1" a="1"/>
  <c r="A117" i="14" s="1"/>
  <c r="A118" i="14" s="1" a="1"/>
  <c r="A118" i="14" s="1"/>
  <c r="A119" i="14" s="1" a="1"/>
  <c r="A119" i="14" s="1"/>
  <c r="A120" i="14" s="1" a="1"/>
  <c r="A120" i="14" s="1"/>
  <c r="A121" i="14" s="1" a="1"/>
  <c r="A121" i="14" s="1"/>
  <c r="A122" i="14" s="1" a="1"/>
  <c r="A122" i="14" s="1"/>
  <c r="A123" i="14" s="1" a="1"/>
  <c r="A123" i="14" s="1"/>
  <c r="A124" i="14" s="1" a="1"/>
  <c r="A124" i="14" s="1"/>
  <c r="A125" i="14" s="1" a="1"/>
  <c r="A125" i="14" s="1"/>
  <c r="A126" i="14" s="1" a="1"/>
  <c r="A126" i="14" s="1"/>
  <c r="A127" i="14" s="1" a="1"/>
  <c r="A127" i="14" s="1"/>
  <c r="A128" i="14" s="1" a="1"/>
  <c r="A128" i="14" s="1"/>
  <c r="A129" i="14" s="1" a="1"/>
  <c r="A129" i="14" s="1"/>
  <c r="A130" i="14" s="1" a="1"/>
  <c r="A130" i="14" s="1"/>
  <c r="A131" i="14" s="1" a="1"/>
  <c r="A131" i="14" s="1"/>
  <c r="A132" i="14" s="1" a="1"/>
  <c r="A132" i="14" s="1"/>
  <c r="A133" i="14" s="1" a="1"/>
  <c r="A133" i="14" s="1"/>
  <c r="A134" i="14" s="1" a="1"/>
  <c r="A134" i="14" s="1"/>
  <c r="A135" i="14" s="1" a="1"/>
  <c r="A135" i="14" s="1"/>
  <c r="A136" i="14" s="1" a="1"/>
  <c r="A136" i="14" s="1"/>
  <c r="A137" i="14" s="1" a="1"/>
  <c r="A137" i="14" s="1"/>
  <c r="A138" i="14" s="1" a="1"/>
  <c r="A138" i="14" s="1"/>
  <c r="A139" i="14" s="1" a="1"/>
  <c r="A139" i="14" s="1"/>
  <c r="A140" i="14" s="1" a="1"/>
  <c r="A140" i="14" s="1"/>
  <c r="A141" i="14" s="1" a="1"/>
  <c r="A141" i="14" s="1"/>
  <c r="A142" i="14" s="1" a="1"/>
  <c r="A142" i="14" s="1"/>
  <c r="A143" i="14" s="1" a="1"/>
  <c r="A143" i="14" s="1"/>
  <c r="A144" i="14" s="1" a="1"/>
  <c r="A144" i="14" s="1"/>
  <c r="A145" i="14" s="1" a="1"/>
  <c r="A145" i="14" s="1"/>
  <c r="A146" i="14" s="1" a="1"/>
  <c r="A146" i="14" s="1"/>
  <c r="A147" i="14" s="1" a="1"/>
  <c r="A147" i="14" s="1"/>
  <c r="A148" i="14" s="1" a="1"/>
  <c r="A148" i="14" s="1"/>
  <c r="A149" i="14" s="1" a="1"/>
  <c r="A149" i="14" s="1"/>
  <c r="A150" i="14" s="1" a="1"/>
  <c r="A150" i="14" s="1"/>
  <c r="A151" i="14" s="1" a="1"/>
  <c r="A151" i="14" s="1"/>
  <c r="A152" i="14" s="1" a="1"/>
  <c r="A152" i="14" s="1"/>
  <c r="A153" i="14" s="1" a="1"/>
  <c r="A153" i="14" s="1"/>
  <c r="A154" i="14" s="1" a="1"/>
  <c r="A154" i="14" s="1"/>
  <c r="A155" i="14" s="1" a="1"/>
  <c r="A155" i="14" s="1"/>
  <c r="A156" i="14" s="1" a="1"/>
  <c r="A156" i="14" s="1"/>
  <c r="A157" i="14" s="1" a="1"/>
  <c r="A157" i="14" s="1"/>
  <c r="A158" i="14" s="1" a="1"/>
  <c r="A158" i="14" s="1"/>
  <c r="A159" i="14" s="1" a="1"/>
  <c r="A159" i="14" s="1"/>
  <c r="A160" i="14" s="1" a="1"/>
  <c r="A160" i="14" s="1"/>
  <c r="A161" i="14" s="1" a="1"/>
  <c r="A161" i="14" s="1"/>
  <c r="A162" i="14" s="1" a="1"/>
  <c r="A162" i="14" s="1"/>
  <c r="A163" i="14" s="1" a="1"/>
  <c r="A163" i="14" s="1"/>
  <c r="A164" i="14" s="1" a="1"/>
  <c r="A164" i="14" s="1"/>
  <c r="A165" i="14" s="1" a="1"/>
  <c r="A165" i="14" s="1"/>
  <c r="A166" i="14" s="1" a="1"/>
  <c r="A166" i="14" s="1"/>
  <c r="A167" i="14" s="1" a="1"/>
  <c r="A167" i="14" s="1"/>
  <c r="A168" i="14" s="1" a="1"/>
  <c r="A168" i="14" s="1"/>
  <c r="A169" i="14" s="1" a="1"/>
  <c r="A169" i="14" s="1"/>
  <c r="A170" i="14" s="1" a="1"/>
  <c r="A170" i="14" s="1"/>
  <c r="A171" i="14" s="1" a="1"/>
  <c r="A171" i="14" s="1"/>
  <c r="A172" i="14" s="1" a="1"/>
  <c r="A172" i="14" s="1"/>
  <c r="A173" i="14" s="1" a="1"/>
  <c r="A173" i="14" s="1"/>
  <c r="A174" i="14" s="1" a="1"/>
  <c r="A174" i="14" s="1"/>
  <c r="A175" i="14" s="1" a="1"/>
  <c r="A175" i="14" s="1"/>
  <c r="A176" i="14" s="1" a="1"/>
  <c r="A176" i="14" s="1"/>
  <c r="A177" i="14" s="1" a="1"/>
  <c r="A177" i="14" s="1"/>
  <c r="A178" i="14" s="1" a="1"/>
  <c r="A178" i="14" s="1"/>
  <c r="A179" i="14" s="1" a="1"/>
  <c r="A179" i="14" s="1"/>
  <c r="A180" i="14" s="1" a="1"/>
  <c r="A180" i="14" s="1"/>
  <c r="A181" i="14" s="1" a="1"/>
  <c r="A181" i="14" s="1"/>
  <c r="A182" i="14" s="1" a="1"/>
  <c r="A182" i="14" s="1"/>
  <c r="A183" i="14" s="1" a="1"/>
  <c r="A183" i="14" s="1"/>
  <c r="A184" i="14" s="1" a="1"/>
  <c r="A184" i="14" s="1"/>
  <c r="A185" i="14" s="1" a="1"/>
  <c r="A185" i="14" s="1"/>
  <c r="A186" i="14" s="1" a="1"/>
  <c r="A186" i="14" s="1"/>
  <c r="A187" i="14" s="1" a="1"/>
  <c r="A187" i="14" s="1"/>
  <c r="A188" i="14" s="1" a="1"/>
  <c r="A188" i="14" s="1"/>
  <c r="A189" i="14" s="1" a="1"/>
  <c r="A189" i="14" s="1"/>
  <c r="A190" i="14" s="1" a="1"/>
  <c r="A190" i="14" s="1"/>
  <c r="A191" i="14" s="1" a="1"/>
  <c r="A191" i="14" s="1"/>
  <c r="A192" i="14" s="1" a="1"/>
  <c r="A192" i="14" s="1"/>
  <c r="A193" i="14" s="1" a="1"/>
  <c r="A193" i="14" s="1"/>
  <c r="A194" i="14" s="1" a="1"/>
  <c r="A194" i="14" s="1"/>
  <c r="A195" i="14" s="1" a="1"/>
  <c r="A195" i="14" s="1"/>
  <c r="A196" i="14" s="1" a="1"/>
  <c r="A196" i="14" s="1"/>
  <c r="A197" i="14" s="1" a="1"/>
  <c r="A197" i="14" s="1"/>
  <c r="A198" i="14" s="1" a="1"/>
  <c r="A198" i="14" s="1"/>
  <c r="A199" i="14" s="1" a="1"/>
  <c r="A199" i="14" s="1"/>
  <c r="A200" i="14" s="1" a="1"/>
  <c r="A200" i="14" s="1"/>
  <c r="A201" i="14" s="1" a="1"/>
  <c r="A201" i="14" s="1"/>
  <c r="A202" i="14" s="1" a="1"/>
  <c r="A202" i="14" s="1"/>
  <c r="A203" i="14" s="1" a="1"/>
  <c r="A203" i="14" s="1"/>
  <c r="A204" i="14" s="1" a="1"/>
  <c r="A204" i="14" s="1"/>
  <c r="A205" i="14" s="1" a="1"/>
  <c r="A205" i="14" s="1"/>
  <c r="A206" i="14" s="1" a="1"/>
  <c r="A206" i="14" s="1"/>
  <c r="A207" i="14" s="1" a="1"/>
  <c r="A207" i="14" s="1"/>
  <c r="A208" i="14" s="1" a="1"/>
  <c r="A208" i="14" s="1"/>
  <c r="A209" i="14" s="1" a="1"/>
  <c r="A209" i="14" s="1"/>
  <c r="A210" i="14" s="1" a="1"/>
  <c r="A210" i="14" s="1"/>
  <c r="A211" i="14" s="1" a="1"/>
  <c r="A211" i="14" s="1"/>
  <c r="A212" i="14" s="1" a="1"/>
  <c r="A212" i="14" s="1"/>
  <c r="A213" i="14" s="1" a="1"/>
  <c r="A213" i="14" s="1"/>
  <c r="A214" i="14" s="1" a="1"/>
  <c r="A214" i="14" s="1"/>
  <c r="A215" i="14" s="1" a="1"/>
  <c r="A215" i="14" s="1"/>
  <c r="A216" i="14" s="1" a="1"/>
  <c r="A216" i="14" s="1"/>
  <c r="A217" i="14" s="1" a="1"/>
  <c r="A217" i="14" s="1"/>
  <c r="A218" i="14" s="1" a="1"/>
  <c r="A218" i="14" s="1"/>
  <c r="A219" i="14" s="1" a="1"/>
  <c r="A219" i="14" s="1"/>
  <c r="A220" i="14" s="1" a="1"/>
  <c r="A220" i="14" s="1"/>
  <c r="A221" i="14" s="1" a="1"/>
  <c r="A221" i="14" s="1"/>
  <c r="A222" i="14" s="1" a="1"/>
  <c r="A222" i="14" s="1"/>
  <c r="A223" i="14" s="1" a="1"/>
  <c r="A223" i="14" s="1"/>
  <c r="A224" i="14" s="1" a="1"/>
  <c r="A224" i="14" s="1"/>
  <c r="A225" i="14" s="1" a="1"/>
  <c r="A225" i="14" s="1"/>
  <c r="A226" i="14" s="1" a="1"/>
  <c r="A226" i="14" s="1"/>
  <c r="A227" i="14" s="1" a="1"/>
  <c r="A227" i="14" s="1"/>
  <c r="A228" i="14" s="1" a="1"/>
  <c r="A228" i="14" s="1"/>
  <c r="A229" i="14" s="1" a="1"/>
  <c r="A229" i="14" s="1"/>
  <c r="A230" i="14" s="1" a="1"/>
  <c r="A230" i="14" s="1"/>
  <c r="A231" i="14" s="1" a="1"/>
  <c r="A231" i="14" s="1"/>
  <c r="A232" i="14" s="1" a="1"/>
  <c r="A232" i="14" s="1"/>
  <c r="A233" i="14" s="1" a="1"/>
  <c r="A233" i="14" s="1"/>
  <c r="A234" i="14" s="1" a="1"/>
  <c r="A234" i="14" s="1"/>
  <c r="A235" i="14" s="1" a="1"/>
  <c r="A235" i="14" s="1"/>
  <c r="A236" i="14" s="1" a="1"/>
  <c r="A236" i="14" s="1"/>
  <c r="A237" i="14" s="1" a="1"/>
  <c r="A237" i="14" s="1"/>
  <c r="A238" i="14" s="1" a="1"/>
  <c r="A238" i="14" s="1"/>
  <c r="A239" i="14" s="1" a="1"/>
  <c r="A239" i="14" s="1"/>
  <c r="A240" i="14" s="1" a="1"/>
  <c r="A240" i="14" s="1"/>
  <c r="A241" i="14" s="1" a="1"/>
  <c r="A241" i="14" s="1"/>
  <c r="A242" i="14" s="1" a="1"/>
  <c r="A242" i="14" s="1"/>
  <c r="A243" i="14" s="1" a="1"/>
  <c r="A243" i="14" s="1"/>
  <c r="A244" i="14" s="1" a="1"/>
  <c r="A244" i="14" s="1"/>
  <c r="A245" i="14" s="1" a="1"/>
  <c r="A245" i="14" s="1"/>
  <c r="A5" i="13" l="1" a="1"/>
  <c r="A5" i="13" s="1"/>
  <c r="A6" i="13" l="1" a="1"/>
  <c r="A6" i="13" s="1"/>
  <c r="A7" i="13" s="1" a="1"/>
  <c r="A7" i="13" s="1"/>
  <c r="A8" i="13" l="1" a="1"/>
  <c r="A8" i="13" s="1"/>
  <c r="A9" i="13" s="1" a="1"/>
  <c r="A9" i="13" s="1"/>
  <c r="F4" i="5"/>
  <c r="A4" i="5"/>
  <c r="J8" i="5"/>
  <c r="I8" i="5"/>
  <c r="H8" i="5"/>
  <c r="J7" i="5"/>
  <c r="I7" i="5"/>
  <c r="H7" i="5"/>
  <c r="J6" i="5"/>
  <c r="I6" i="5"/>
  <c r="H6" i="5"/>
  <c r="F7" i="5"/>
  <c r="F8" i="5"/>
  <c r="F9" i="5"/>
  <c r="F6" i="5"/>
  <c r="D7" i="5"/>
  <c r="D6" i="5"/>
  <c r="C7" i="5"/>
  <c r="B7" i="5"/>
  <c r="A7" i="5"/>
  <c r="C6" i="5"/>
  <c r="B6" i="5"/>
  <c r="A6" i="5"/>
  <c r="A10" i="13" l="1" a="1"/>
  <c r="A10" i="13" s="1"/>
  <c r="A3" i="6"/>
  <c r="A2" i="24"/>
  <c r="A11" i="13" l="1" a="1"/>
  <c r="A11" i="13" s="1"/>
  <c r="B2" i="15"/>
  <c r="A2" i="7"/>
  <c r="A17" i="8"/>
  <c r="A4" i="8"/>
  <c r="A2" i="5"/>
  <c r="A2" i="4"/>
  <c r="A2" i="14"/>
  <c r="A2" i="13"/>
  <c r="A2" i="12"/>
  <c r="C10" i="13" s="1"/>
  <c r="A2" i="2"/>
  <c r="D10" i="13" l="1"/>
  <c r="C5" i="13"/>
  <c r="B7" i="13"/>
  <c r="D7" i="13"/>
  <c r="C6" i="13"/>
  <c r="C7" i="13"/>
  <c r="D6" i="13"/>
  <c r="B6" i="13"/>
  <c r="B9" i="13"/>
  <c r="B8" i="13"/>
  <c r="D9" i="13"/>
  <c r="D8" i="13"/>
  <c r="C9" i="13"/>
  <c r="C8" i="13"/>
  <c r="B10" i="13"/>
  <c r="C11" i="13"/>
  <c r="D11" i="13"/>
  <c r="B11" i="13"/>
  <c r="A12" i="13" a="1"/>
  <c r="A12" i="13" s="1"/>
  <c r="A2" i="25"/>
  <c r="B12" i="13" l="1"/>
  <c r="C12" i="13"/>
  <c r="D12" i="13"/>
  <c r="A13" i="13" a="1"/>
  <c r="A13" i="13" s="1"/>
  <c r="B13" i="13" l="1"/>
  <c r="C13" i="13"/>
  <c r="D13" i="13"/>
  <c r="A14" i="13" a="1"/>
  <c r="A14" i="13" s="1"/>
  <c r="I9" i="15"/>
  <c r="H9" i="15"/>
  <c r="G9" i="15"/>
  <c r="F9" i="15"/>
  <c r="E9" i="15"/>
  <c r="D9" i="15"/>
  <c r="C9" i="15"/>
  <c r="A15" i="13" l="1" a="1"/>
  <c r="A15" i="13" s="1"/>
  <c r="B14" i="13"/>
  <c r="C14" i="13"/>
  <c r="D14" i="13"/>
  <c r="E12" i="15"/>
  <c r="D12" i="15"/>
  <c r="C12" i="15"/>
  <c r="C15" i="13" l="1"/>
  <c r="D15" i="13"/>
  <c r="B15" i="13"/>
  <c r="A16" i="13" a="1"/>
  <c r="A16" i="13" s="1"/>
  <c r="B13" i="1"/>
  <c r="C16" i="13" l="1"/>
  <c r="B16" i="13"/>
  <c r="D16" i="13"/>
  <c r="A17" i="13" a="1"/>
  <c r="A17" i="13" s="1"/>
  <c r="I14" i="15"/>
  <c r="H14" i="15"/>
  <c r="B17" i="13" l="1"/>
  <c r="C17" i="13"/>
  <c r="D17" i="13"/>
  <c r="A18" i="13" a="1"/>
  <c r="A18" i="13" s="1"/>
  <c r="G10" i="15"/>
  <c r="B18" i="13" l="1"/>
  <c r="D18" i="13"/>
  <c r="C18" i="13"/>
  <c r="A19" i="13" a="1"/>
  <c r="A19" i="13" s="1"/>
  <c r="I10" i="15"/>
  <c r="H10" i="15"/>
  <c r="B11" i="1"/>
  <c r="B9" i="1"/>
  <c r="B19" i="13" l="1"/>
  <c r="D19" i="13"/>
  <c r="C19" i="13"/>
  <c r="A20" i="13" a="1"/>
  <c r="A20" i="13" s="1"/>
  <c r="H17" i="15"/>
  <c r="R9" i="15"/>
  <c r="S9" i="15"/>
  <c r="T9" i="15"/>
  <c r="Q9" i="15"/>
  <c r="N9" i="15"/>
  <c r="O9" i="15"/>
  <c r="P9" i="15"/>
  <c r="M9" i="15"/>
  <c r="B20" i="13" l="1"/>
  <c r="C20" i="13"/>
  <c r="D20" i="13"/>
  <c r="A21" i="13" a="1"/>
  <c r="A21" i="13" s="1"/>
  <c r="P5" i="8"/>
  <c r="J5" i="8"/>
  <c r="K5" i="8"/>
  <c r="L5" i="8"/>
  <c r="M5" i="8"/>
  <c r="N5" i="8"/>
  <c r="O5" i="8"/>
  <c r="I5" i="8"/>
  <c r="F4" i="14"/>
  <c r="G4" i="14"/>
  <c r="H4" i="14"/>
  <c r="E4" i="14"/>
  <c r="F4" i="13"/>
  <c r="G4" i="13"/>
  <c r="H4" i="13"/>
  <c r="E4" i="13"/>
  <c r="B21" i="13" l="1"/>
  <c r="C21" i="13"/>
  <c r="D21" i="13"/>
  <c r="A22" i="13" a="1"/>
  <c r="A22" i="13" s="1"/>
  <c r="N10" i="15"/>
  <c r="B22" i="13" l="1"/>
  <c r="C22" i="13"/>
  <c r="D22" i="13"/>
  <c r="A23" i="13" a="1"/>
  <c r="A23" i="13" s="1"/>
  <c r="C14" i="15"/>
  <c r="C23" i="13" l="1"/>
  <c r="D23" i="13"/>
  <c r="B23" i="13"/>
  <c r="A24" i="13" a="1"/>
  <c r="A24" i="13" s="1"/>
  <c r="H5" i="14"/>
  <c r="D5" i="14"/>
  <c r="B5" i="14"/>
  <c r="C5" i="14"/>
  <c r="D5" i="13"/>
  <c r="B5" i="13"/>
  <c r="B24" i="13" l="1"/>
  <c r="C24" i="13"/>
  <c r="D24" i="13"/>
  <c r="A25" i="13" a="1"/>
  <c r="A25" i="13" s="1"/>
  <c r="H6" i="14"/>
  <c r="D6" i="14"/>
  <c r="B6" i="14"/>
  <c r="C6" i="14"/>
  <c r="R13" i="15"/>
  <c r="R14" i="15" s="1"/>
  <c r="N14" i="15"/>
  <c r="O14" i="15"/>
  <c r="P14" i="15"/>
  <c r="Q14" i="15"/>
  <c r="S14" i="15"/>
  <c r="T14" i="15"/>
  <c r="M14" i="15"/>
  <c r="T10" i="15"/>
  <c r="S10" i="15"/>
  <c r="R10" i="15"/>
  <c r="Q10" i="15"/>
  <c r="Q17" i="15" s="1"/>
  <c r="P10" i="15"/>
  <c r="P17" i="15" s="1"/>
  <c r="O10" i="15"/>
  <c r="O17" i="15" s="1"/>
  <c r="N17" i="15"/>
  <c r="M10" i="15"/>
  <c r="M17" i="15" s="1"/>
  <c r="D14" i="15"/>
  <c r="E14" i="15"/>
  <c r="F14" i="15"/>
  <c r="H18" i="15" s="1"/>
  <c r="G14" i="15"/>
  <c r="C25" i="13" l="1"/>
  <c r="B25" i="13"/>
  <c r="D25" i="13"/>
  <c r="A26" i="13" a="1"/>
  <c r="A26" i="13" s="1"/>
  <c r="H7" i="14"/>
  <c r="C7" i="14"/>
  <c r="D7" i="14"/>
  <c r="B7" i="14"/>
  <c r="S17" i="15"/>
  <c r="T18" i="15"/>
  <c r="R17" i="15"/>
  <c r="P18" i="15"/>
  <c r="M21" i="15"/>
  <c r="T17" i="15"/>
  <c r="M18" i="15"/>
  <c r="Q18" i="15"/>
  <c r="N18" i="15"/>
  <c r="S18" i="15"/>
  <c r="O18" i="15"/>
  <c r="R18" i="15"/>
  <c r="D26" i="13" l="1"/>
  <c r="C26" i="13"/>
  <c r="B26" i="13"/>
  <c r="A27" i="13" a="1"/>
  <c r="A27" i="13" s="1"/>
  <c r="H8" i="14"/>
  <c r="D8" i="14"/>
  <c r="B8" i="14"/>
  <c r="C8" i="14"/>
  <c r="N21" i="15"/>
  <c r="M22" i="15"/>
  <c r="N22" i="15"/>
  <c r="E10" i="15"/>
  <c r="C10" i="15"/>
  <c r="C17" i="15" s="1"/>
  <c r="F10" i="15"/>
  <c r="D10" i="15"/>
  <c r="B27" i="13" l="1"/>
  <c r="C27" i="13"/>
  <c r="D27" i="13"/>
  <c r="A28" i="13" a="1"/>
  <c r="A28" i="13" s="1"/>
  <c r="H9" i="14"/>
  <c r="B9" i="14"/>
  <c r="C9" i="14"/>
  <c r="D9" i="14"/>
  <c r="C18" i="15"/>
  <c r="G17" i="15"/>
  <c r="G18" i="15"/>
  <c r="D17" i="15"/>
  <c r="D18" i="15"/>
  <c r="E18" i="15"/>
  <c r="E17" i="15"/>
  <c r="F17" i="15"/>
  <c r="F18" i="15"/>
  <c r="I17" i="15"/>
  <c r="I18" i="15"/>
  <c r="C28" i="13" l="1"/>
  <c r="B28" i="13"/>
  <c r="D28" i="13"/>
  <c r="A29" i="13" a="1"/>
  <c r="A29" i="13" s="1"/>
  <c r="H10" i="14"/>
  <c r="C21" i="15"/>
  <c r="C22" i="15"/>
  <c r="B10" i="14"/>
  <c r="C10" i="14"/>
  <c r="D10" i="14"/>
  <c r="C29" i="13" l="1"/>
  <c r="B29" i="13"/>
  <c r="D29" i="13"/>
  <c r="A30" i="13" a="1"/>
  <c r="A30" i="13" s="1"/>
  <c r="H11" i="14"/>
  <c r="C11" i="14"/>
  <c r="D11" i="14"/>
  <c r="B11" i="14"/>
  <c r="D30" i="13" l="1"/>
  <c r="C30" i="13"/>
  <c r="B30" i="13"/>
  <c r="A31" i="13" a="1"/>
  <c r="A31" i="13" s="1"/>
  <c r="H12" i="14"/>
  <c r="C12" i="14"/>
  <c r="B12" i="14"/>
  <c r="D12" i="14"/>
  <c r="D31" i="13" l="1"/>
  <c r="B31" i="13"/>
  <c r="C31" i="13"/>
  <c r="A32" i="13" a="1"/>
  <c r="A32" i="13" s="1"/>
  <c r="B13" i="14"/>
  <c r="D14" i="14"/>
  <c r="D13" i="14"/>
  <c r="C13" i="14"/>
  <c r="H13" i="14"/>
  <c r="B32" i="13" l="1"/>
  <c r="C32" i="13"/>
  <c r="D32" i="13"/>
  <c r="A33" i="13" a="1"/>
  <c r="A33" i="13" s="1"/>
  <c r="C14" i="14"/>
  <c r="B14" i="14"/>
  <c r="D15" i="14"/>
  <c r="H14" i="14"/>
  <c r="B33" i="13" l="1"/>
  <c r="C33" i="13"/>
  <c r="D33" i="13"/>
  <c r="A34" i="13" a="1"/>
  <c r="A34" i="13" s="1"/>
  <c r="B15" i="14"/>
  <c r="H15" i="14"/>
  <c r="C15" i="14"/>
  <c r="C16" i="14"/>
  <c r="B34" i="13" l="1"/>
  <c r="C34" i="13"/>
  <c r="D34" i="13"/>
  <c r="A35" i="13" a="1"/>
  <c r="A35" i="13" s="1"/>
  <c r="B16" i="14"/>
  <c r="H16" i="14"/>
  <c r="D16" i="14"/>
  <c r="D35" i="13" l="1"/>
  <c r="B35" i="13"/>
  <c r="C35" i="13"/>
  <c r="A36" i="13" a="1"/>
  <c r="A36" i="13" s="1"/>
  <c r="H18" i="14"/>
  <c r="D17" i="14"/>
  <c r="C17" i="14"/>
  <c r="H17" i="14"/>
  <c r="B17" i="14"/>
  <c r="B18" i="14"/>
  <c r="C18" i="14"/>
  <c r="D18" i="14"/>
  <c r="B36" i="13" l="1"/>
  <c r="C36" i="13"/>
  <c r="D36" i="13"/>
  <c r="A37" i="13" a="1"/>
  <c r="A37" i="13" s="1"/>
  <c r="H19" i="14"/>
  <c r="C19" i="14"/>
  <c r="D19" i="14"/>
  <c r="B19" i="14"/>
  <c r="B37" i="13" l="1"/>
  <c r="C37" i="13"/>
  <c r="D37" i="13"/>
  <c r="A38" i="13" a="1"/>
  <c r="A38" i="13" s="1"/>
  <c r="H20" i="14"/>
  <c r="D20" i="14"/>
  <c r="B20" i="14"/>
  <c r="C20" i="14"/>
  <c r="B38" i="13" l="1"/>
  <c r="C38" i="13"/>
  <c r="D38" i="13"/>
  <c r="A39" i="13" a="1"/>
  <c r="A39" i="13" s="1"/>
  <c r="H21" i="14"/>
  <c r="B21" i="14"/>
  <c r="C21" i="14"/>
  <c r="D21" i="14"/>
  <c r="C39" i="13" l="1"/>
  <c r="D39" i="13"/>
  <c r="B39" i="13"/>
  <c r="A40" i="13" a="1"/>
  <c r="A40" i="13" s="1"/>
  <c r="H22" i="14"/>
  <c r="B22" i="14"/>
  <c r="C22" i="14"/>
  <c r="D22" i="14"/>
  <c r="D40" i="13" l="1"/>
  <c r="B40" i="13"/>
  <c r="C40" i="13"/>
  <c r="A41" i="13" a="1"/>
  <c r="A41" i="13" s="1"/>
  <c r="H23" i="14"/>
  <c r="C23" i="14"/>
  <c r="D23" i="14"/>
  <c r="B23" i="14"/>
  <c r="D41" i="13" l="1"/>
  <c r="B41" i="13"/>
  <c r="C41" i="13"/>
  <c r="A42" i="13" a="1"/>
  <c r="A42" i="13" s="1"/>
  <c r="H24" i="14"/>
  <c r="D24" i="14"/>
  <c r="B24" i="14"/>
  <c r="C24" i="14"/>
  <c r="B42" i="13" l="1"/>
  <c r="C42" i="13"/>
  <c r="D42" i="13"/>
  <c r="A43" i="13" a="1"/>
  <c r="A43" i="13" s="1"/>
  <c r="H25" i="14"/>
  <c r="B25" i="14"/>
  <c r="C25" i="14"/>
  <c r="D25" i="14"/>
  <c r="C43" i="13" l="1"/>
  <c r="D43" i="13"/>
  <c r="B43" i="13"/>
  <c r="A44" i="13" a="1"/>
  <c r="A44" i="13" s="1"/>
  <c r="H26" i="14"/>
  <c r="B26" i="14"/>
  <c r="C26" i="14"/>
  <c r="D26" i="14"/>
  <c r="D44" i="13" l="1"/>
  <c r="B44" i="13"/>
  <c r="C44" i="13"/>
  <c r="A45" i="13" a="1"/>
  <c r="A45" i="13" s="1"/>
  <c r="H27" i="14"/>
  <c r="C27" i="14"/>
  <c r="D27" i="14"/>
  <c r="B27" i="14"/>
  <c r="C45" i="13" l="1"/>
  <c r="D45" i="13"/>
  <c r="B45" i="13"/>
  <c r="A46" i="13" a="1"/>
  <c r="A46" i="13" s="1"/>
  <c r="H28" i="14"/>
  <c r="D28" i="14"/>
  <c r="B28" i="14"/>
  <c r="C28" i="14"/>
  <c r="B46" i="13" l="1"/>
  <c r="C46" i="13"/>
  <c r="D46" i="13"/>
  <c r="A47" i="13" a="1"/>
  <c r="A47" i="13" s="1"/>
  <c r="H29" i="14"/>
  <c r="B29" i="14"/>
  <c r="C29" i="14"/>
  <c r="D29" i="14"/>
  <c r="C47" i="13" l="1"/>
  <c r="B47" i="13"/>
  <c r="D47" i="13"/>
  <c r="A48" i="13" a="1"/>
  <c r="A48" i="13" s="1"/>
  <c r="H30" i="14"/>
  <c r="B30" i="14"/>
  <c r="C30" i="14"/>
  <c r="D30" i="14"/>
  <c r="C48" i="13" l="1"/>
  <c r="B48" i="13"/>
  <c r="D48" i="13"/>
  <c r="A49" i="13" a="1"/>
  <c r="A49" i="13" s="1"/>
  <c r="H31" i="14"/>
  <c r="C31" i="14"/>
  <c r="D31" i="14"/>
  <c r="B31" i="14"/>
  <c r="B49" i="13" l="1"/>
  <c r="D49" i="13"/>
  <c r="C49" i="13"/>
  <c r="A50" i="13" a="1"/>
  <c r="A50" i="13" s="1"/>
  <c r="H32" i="14"/>
  <c r="D32" i="14"/>
  <c r="B32" i="14"/>
  <c r="C32" i="14"/>
  <c r="C50" i="13" l="1"/>
  <c r="B50" i="13"/>
  <c r="D50" i="13"/>
  <c r="A51" i="13" a="1"/>
  <c r="A51" i="13" s="1"/>
  <c r="H33" i="14"/>
  <c r="B33" i="14"/>
  <c r="C33" i="14"/>
  <c r="D33" i="14"/>
  <c r="D51" i="13" l="1"/>
  <c r="C51" i="13"/>
  <c r="B51" i="13"/>
  <c r="A52" i="13" a="1"/>
  <c r="A52" i="13" s="1"/>
  <c r="H34" i="14"/>
  <c r="B34" i="14"/>
  <c r="C34" i="14"/>
  <c r="D34" i="14"/>
  <c r="D52" i="13" l="1"/>
  <c r="C52" i="13"/>
  <c r="B52" i="13"/>
  <c r="A53" i="13" a="1"/>
  <c r="A53" i="13" s="1"/>
  <c r="H35" i="14"/>
  <c r="C35" i="14"/>
  <c r="D35" i="14"/>
  <c r="B35" i="14"/>
  <c r="D53" i="13" l="1"/>
  <c r="B53" i="13"/>
  <c r="C53" i="13"/>
  <c r="A54" i="13" a="1"/>
  <c r="A54" i="13" s="1"/>
  <c r="H36" i="14"/>
  <c r="D36" i="14"/>
  <c r="B36" i="14"/>
  <c r="C36" i="14"/>
  <c r="B54" i="13" l="1"/>
  <c r="D54" i="13"/>
  <c r="C54" i="13"/>
  <c r="A55" i="13" a="1"/>
  <c r="A55" i="13" s="1"/>
  <c r="H37" i="14"/>
  <c r="B37" i="14"/>
  <c r="C37" i="14"/>
  <c r="D37" i="14"/>
  <c r="D55" i="13" l="1"/>
  <c r="C55" i="13"/>
  <c r="B55" i="13"/>
  <c r="A56" i="13" a="1"/>
  <c r="A56" i="13" s="1"/>
  <c r="H38" i="14"/>
  <c r="B38" i="14"/>
  <c r="C38" i="14"/>
  <c r="D38" i="14"/>
  <c r="C56" i="13" l="1"/>
  <c r="B56" i="13"/>
  <c r="D56" i="13"/>
  <c r="A57" i="13" a="1"/>
  <c r="A57" i="13" s="1"/>
  <c r="H39" i="14"/>
  <c r="C39" i="14"/>
  <c r="D39" i="14"/>
  <c r="B39" i="14"/>
  <c r="C57" i="13" l="1"/>
  <c r="D57" i="13"/>
  <c r="B57" i="13"/>
  <c r="A58" i="13" a="1"/>
  <c r="A58" i="13" s="1"/>
  <c r="H40" i="14"/>
  <c r="D40" i="14"/>
  <c r="B40" i="14"/>
  <c r="C40" i="14"/>
  <c r="D58" i="13" l="1"/>
  <c r="C58" i="13"/>
  <c r="B58" i="13"/>
  <c r="A59" i="13" a="1"/>
  <c r="A59" i="13" s="1"/>
  <c r="H41" i="14"/>
  <c r="B41" i="14"/>
  <c r="C41" i="14"/>
  <c r="D41" i="14"/>
  <c r="D59" i="13" l="1"/>
  <c r="B59" i="13"/>
  <c r="C59" i="13"/>
  <c r="A60" i="13" a="1"/>
  <c r="A60" i="13" s="1"/>
  <c r="H42" i="14"/>
  <c r="C42" i="14"/>
  <c r="B42" i="14"/>
  <c r="D42" i="14"/>
  <c r="D60" i="13" l="1"/>
  <c r="B60" i="13"/>
  <c r="C60" i="13"/>
  <c r="A61" i="13" a="1"/>
  <c r="A61" i="13" s="1"/>
  <c r="H43" i="14"/>
  <c r="D43" i="14"/>
  <c r="C43" i="14"/>
  <c r="B43" i="14"/>
  <c r="C61" i="13" l="1"/>
  <c r="D61" i="13"/>
  <c r="B61" i="13"/>
  <c r="A62" i="13" a="1"/>
  <c r="A62" i="13" s="1"/>
  <c r="H44" i="14"/>
  <c r="B44" i="14"/>
  <c r="C44" i="14"/>
  <c r="D44" i="14"/>
  <c r="B62" i="13" l="1"/>
  <c r="D62" i="13"/>
  <c r="C62" i="13"/>
  <c r="A63" i="13" a="1"/>
  <c r="A63" i="13" s="1"/>
  <c r="H45" i="14"/>
  <c r="B45" i="14"/>
  <c r="C45" i="14"/>
  <c r="D45" i="14"/>
  <c r="C63" i="13" l="1"/>
  <c r="B63" i="13"/>
  <c r="D63" i="13"/>
  <c r="A64" i="13" a="1"/>
  <c r="A64" i="13" s="1"/>
  <c r="H46" i="14"/>
  <c r="C46" i="14"/>
  <c r="D46" i="14"/>
  <c r="B46" i="14"/>
  <c r="C64" i="13" l="1"/>
  <c r="D64" i="13"/>
  <c r="B64" i="13"/>
  <c r="A65" i="13" a="1"/>
  <c r="A65" i="13" s="1"/>
  <c r="H47" i="14"/>
  <c r="D47" i="14"/>
  <c r="B47" i="14"/>
  <c r="C47" i="14"/>
  <c r="C65" i="13" l="1"/>
  <c r="D65" i="13"/>
  <c r="B65" i="13"/>
  <c r="A66" i="13" a="1"/>
  <c r="A66" i="13" s="1"/>
  <c r="H48" i="14"/>
  <c r="B48" i="14"/>
  <c r="C48" i="14"/>
  <c r="D48" i="14"/>
  <c r="C66" i="13" l="1"/>
  <c r="D66" i="13"/>
  <c r="B66" i="13"/>
  <c r="A67" i="13" a="1"/>
  <c r="A67" i="13" s="1"/>
  <c r="H49" i="14"/>
  <c r="B49" i="14"/>
  <c r="D49" i="14"/>
  <c r="C49" i="14"/>
  <c r="C67" i="13" l="1"/>
  <c r="B67" i="13"/>
  <c r="D67" i="13"/>
  <c r="A68" i="13" a="1"/>
  <c r="A68" i="13" s="1"/>
  <c r="H50" i="14"/>
  <c r="C50" i="14"/>
  <c r="B50" i="14"/>
  <c r="D50" i="14"/>
  <c r="C68" i="13" l="1"/>
  <c r="B68" i="13"/>
  <c r="D68" i="13"/>
  <c r="A69" i="13" a="1"/>
  <c r="A69" i="13" s="1"/>
  <c r="H51" i="14"/>
  <c r="D51" i="14"/>
  <c r="B51" i="14"/>
  <c r="C51" i="14"/>
  <c r="B69" i="13" l="1"/>
  <c r="D69" i="13"/>
  <c r="C69" i="13"/>
  <c r="A70" i="13" a="1"/>
  <c r="A70" i="13" s="1"/>
  <c r="H52" i="14"/>
  <c r="D52" i="14"/>
  <c r="B52" i="14"/>
  <c r="C52" i="14"/>
  <c r="C70" i="13" l="1"/>
  <c r="D70" i="13"/>
  <c r="B70" i="13"/>
  <c r="A71" i="13" a="1"/>
  <c r="A71" i="13" s="1"/>
  <c r="H53" i="14"/>
  <c r="B53" i="14"/>
  <c r="C53" i="14"/>
  <c r="D53" i="14"/>
  <c r="B71" i="13" l="1"/>
  <c r="D71" i="13"/>
  <c r="C71" i="13"/>
  <c r="A72" i="13" a="1"/>
  <c r="A72" i="13" s="1"/>
  <c r="H54" i="14"/>
  <c r="C54" i="14"/>
  <c r="B54" i="14"/>
  <c r="D54" i="14"/>
  <c r="C72" i="13" l="1"/>
  <c r="B72" i="13"/>
  <c r="D72" i="13"/>
  <c r="A73" i="13" a="1"/>
  <c r="A73" i="13" s="1"/>
  <c r="H55" i="14"/>
  <c r="C55" i="14"/>
  <c r="D55" i="14"/>
  <c r="B55" i="14"/>
  <c r="C73" i="13" l="1"/>
  <c r="B73" i="13"/>
  <c r="D73" i="13"/>
  <c r="A74" i="13" a="1"/>
  <c r="A74" i="13" s="1"/>
  <c r="H56" i="14"/>
  <c r="D56" i="14"/>
  <c r="B56" i="14"/>
  <c r="C56" i="14"/>
  <c r="C74" i="13" l="1"/>
  <c r="D74" i="13"/>
  <c r="B74" i="13"/>
  <c r="A75" i="13" a="1"/>
  <c r="A75" i="13" s="1"/>
  <c r="H57" i="14"/>
  <c r="B57" i="14"/>
  <c r="C57" i="14"/>
  <c r="D57" i="14"/>
  <c r="B75" i="13" l="1"/>
  <c r="D75" i="13"/>
  <c r="C75" i="13"/>
  <c r="A76" i="13" a="1"/>
  <c r="A76" i="13" s="1"/>
  <c r="H58" i="14"/>
  <c r="B58" i="14"/>
  <c r="C58" i="14"/>
  <c r="D58" i="14"/>
  <c r="B76" i="13" l="1"/>
  <c r="C76" i="13"/>
  <c r="D76" i="13"/>
  <c r="A77" i="13" a="1"/>
  <c r="A77" i="13" s="1"/>
  <c r="H59" i="14"/>
  <c r="C59" i="14"/>
  <c r="D59" i="14"/>
  <c r="B59" i="14"/>
  <c r="B77" i="13" l="1"/>
  <c r="C77" i="13"/>
  <c r="D77" i="13"/>
  <c r="A78" i="13" a="1"/>
  <c r="A78" i="13" s="1"/>
  <c r="H60" i="14"/>
  <c r="D60" i="14"/>
  <c r="B60" i="14"/>
  <c r="C60" i="14"/>
  <c r="B78" i="13" l="1"/>
  <c r="C78" i="13"/>
  <c r="D78" i="13"/>
  <c r="A79" i="13" a="1"/>
  <c r="A79" i="13" s="1"/>
  <c r="H61" i="14"/>
  <c r="B61" i="14"/>
  <c r="C61" i="14"/>
  <c r="D61" i="14"/>
  <c r="B79" i="13" l="1"/>
  <c r="C79" i="13"/>
  <c r="D79" i="13"/>
  <c r="A80" i="13" a="1"/>
  <c r="A80" i="13" s="1"/>
  <c r="H62" i="14"/>
  <c r="B62" i="14"/>
  <c r="C62" i="14"/>
  <c r="D62" i="14"/>
  <c r="B80" i="13" l="1"/>
  <c r="C80" i="13"/>
  <c r="D80" i="13"/>
  <c r="A81" i="13" a="1"/>
  <c r="A81" i="13" s="1"/>
  <c r="H63" i="14"/>
  <c r="C63" i="14"/>
  <c r="D63" i="14"/>
  <c r="B63" i="14"/>
  <c r="D81" i="13" l="1"/>
  <c r="B81" i="13"/>
  <c r="C81" i="13"/>
  <c r="A82" i="13" a="1"/>
  <c r="A82" i="13" s="1"/>
  <c r="H64" i="14"/>
  <c r="D64" i="14"/>
  <c r="B64" i="14"/>
  <c r="C64" i="14"/>
  <c r="B82" i="13" l="1"/>
  <c r="C82" i="13"/>
  <c r="D82" i="13"/>
  <c r="A83" i="13" a="1"/>
  <c r="A83" i="13" s="1"/>
  <c r="H65" i="14"/>
  <c r="B65" i="14"/>
  <c r="C65" i="14"/>
  <c r="D65" i="14"/>
  <c r="C83" i="13" l="1"/>
  <c r="D83" i="13"/>
  <c r="B83" i="13"/>
  <c r="A84" i="13" a="1"/>
  <c r="A84" i="13" s="1"/>
  <c r="H66" i="14"/>
  <c r="B66" i="14"/>
  <c r="C66" i="14"/>
  <c r="D66" i="14"/>
  <c r="B84" i="13" l="1"/>
  <c r="C84" i="13"/>
  <c r="D84" i="13"/>
  <c r="A85" i="13" a="1"/>
  <c r="A85" i="13" s="1"/>
  <c r="H67" i="14"/>
  <c r="C67" i="14"/>
  <c r="D67" i="14"/>
  <c r="B67" i="14"/>
  <c r="C85" i="13" l="1"/>
  <c r="D85" i="13"/>
  <c r="B85" i="13"/>
  <c r="A86" i="13" a="1"/>
  <c r="A86" i="13" s="1"/>
  <c r="H68" i="14"/>
  <c r="D68" i="14"/>
  <c r="B68" i="14"/>
  <c r="C68" i="14"/>
  <c r="D86" i="13" l="1"/>
  <c r="B86" i="13"/>
  <c r="C86" i="13"/>
  <c r="A87" i="13" a="1"/>
  <c r="A87" i="13" s="1"/>
  <c r="H69" i="14"/>
  <c r="B69" i="14"/>
  <c r="C69" i="14"/>
  <c r="D69" i="14"/>
  <c r="B87" i="13" l="1"/>
  <c r="C87" i="13"/>
  <c r="D87" i="13"/>
  <c r="A88" i="13" a="1"/>
  <c r="A88" i="13" s="1"/>
  <c r="H70" i="14"/>
  <c r="B70" i="14"/>
  <c r="C70" i="14"/>
  <c r="D70" i="14"/>
  <c r="C88" i="13" l="1"/>
  <c r="D88" i="13"/>
  <c r="B88" i="13"/>
  <c r="A89" i="13" a="1"/>
  <c r="A89" i="13" s="1"/>
  <c r="H71" i="14"/>
  <c r="C71" i="14"/>
  <c r="D71" i="14"/>
  <c r="B71" i="14"/>
  <c r="D89" i="13" l="1"/>
  <c r="B89" i="13"/>
  <c r="C89" i="13"/>
  <c r="A90" i="13" a="1"/>
  <c r="A90" i="13" s="1"/>
  <c r="H72" i="14"/>
  <c r="D72" i="14"/>
  <c r="B72" i="14"/>
  <c r="C72" i="14"/>
  <c r="B90" i="13" l="1"/>
  <c r="C90" i="13"/>
  <c r="D90" i="13"/>
  <c r="A91" i="13" a="1"/>
  <c r="A91" i="13" s="1"/>
  <c r="H73" i="14"/>
  <c r="B73" i="14"/>
  <c r="C73" i="14"/>
  <c r="D73" i="14"/>
  <c r="B91" i="13" l="1"/>
  <c r="C91" i="13"/>
  <c r="D91" i="13"/>
  <c r="A92" i="13" a="1"/>
  <c r="A92" i="13" s="1"/>
  <c r="H74" i="14"/>
  <c r="B74" i="14"/>
  <c r="C74" i="14"/>
  <c r="D74" i="14"/>
  <c r="D92" i="13" l="1"/>
  <c r="B92" i="13"/>
  <c r="C92" i="13"/>
  <c r="A93" i="13" a="1"/>
  <c r="A93" i="13" s="1"/>
  <c r="H75" i="14"/>
  <c r="C75" i="14"/>
  <c r="D75" i="14"/>
  <c r="B75" i="14"/>
  <c r="B93" i="13" l="1"/>
  <c r="C93" i="13"/>
  <c r="D93" i="13"/>
  <c r="A94" i="13" a="1"/>
  <c r="A94" i="13" s="1"/>
  <c r="H76" i="14"/>
  <c r="C76" i="14"/>
  <c r="D76" i="14"/>
  <c r="B76" i="14"/>
  <c r="C94" i="13" l="1"/>
  <c r="B94" i="13"/>
  <c r="D94" i="13"/>
  <c r="A95" i="13" a="1"/>
  <c r="A95" i="13" s="1"/>
  <c r="H77" i="14"/>
  <c r="B77" i="14"/>
  <c r="C77" i="14"/>
  <c r="D77" i="14"/>
  <c r="D95" i="13" l="1"/>
  <c r="B95" i="13"/>
  <c r="C95" i="13"/>
  <c r="A96" i="13" a="1"/>
  <c r="A96" i="13" s="1"/>
  <c r="H78" i="14"/>
  <c r="C78" i="14"/>
  <c r="B78" i="14"/>
  <c r="D78" i="14"/>
  <c r="D96" i="13" l="1"/>
  <c r="B96" i="13"/>
  <c r="C96" i="13"/>
  <c r="A97" i="13" a="1"/>
  <c r="A97" i="13" s="1"/>
  <c r="H79" i="14"/>
  <c r="D79" i="14"/>
  <c r="C79" i="14"/>
  <c r="B79" i="14"/>
  <c r="D97" i="13" l="1"/>
  <c r="C97" i="13"/>
  <c r="B97" i="13"/>
  <c r="A98" i="13" a="1"/>
  <c r="A98" i="13" s="1"/>
  <c r="H80" i="14"/>
  <c r="B80" i="14"/>
  <c r="C80" i="14"/>
  <c r="D80" i="14"/>
  <c r="C98" i="13" l="1"/>
  <c r="D98" i="13"/>
  <c r="B98" i="13"/>
  <c r="A99" i="13" a="1"/>
  <c r="A99" i="13" s="1"/>
  <c r="H81" i="14"/>
  <c r="B81" i="14"/>
  <c r="C81" i="14"/>
  <c r="D81" i="14"/>
  <c r="D99" i="13" l="1"/>
  <c r="B99" i="13"/>
  <c r="C99" i="13"/>
  <c r="A100" i="13" a="1"/>
  <c r="A100" i="13" s="1"/>
  <c r="H82" i="14"/>
  <c r="C82" i="14"/>
  <c r="D82" i="14"/>
  <c r="B82" i="14"/>
  <c r="C100" i="13" l="1"/>
  <c r="D100" i="13"/>
  <c r="B100" i="13"/>
  <c r="A101" i="13" a="1"/>
  <c r="A101" i="13" s="1"/>
  <c r="H83" i="14"/>
  <c r="D83" i="14"/>
  <c r="B83" i="14"/>
  <c r="C83" i="14"/>
  <c r="B101" i="13" l="1"/>
  <c r="C101" i="13"/>
  <c r="D101" i="13"/>
  <c r="A102" i="13" a="1"/>
  <c r="A102" i="13" s="1"/>
  <c r="H84" i="14"/>
  <c r="B84" i="14"/>
  <c r="C84" i="14"/>
  <c r="D84" i="14"/>
  <c r="C102" i="13" l="1"/>
  <c r="D102" i="13"/>
  <c r="B102" i="13"/>
  <c r="A103" i="13" a="1"/>
  <c r="A103" i="13" s="1"/>
  <c r="H85" i="14"/>
  <c r="B85" i="14"/>
  <c r="D85" i="14"/>
  <c r="C85" i="14"/>
  <c r="C103" i="13" l="1"/>
  <c r="D103" i="13"/>
  <c r="B103" i="13"/>
  <c r="A104" i="13" a="1"/>
  <c r="A104" i="13" s="1"/>
  <c r="H86" i="14"/>
  <c r="C86" i="14"/>
  <c r="B86" i="14"/>
  <c r="D86" i="14"/>
  <c r="C104" i="13" l="1"/>
  <c r="D104" i="13"/>
  <c r="B104" i="13"/>
  <c r="A105" i="13" a="1"/>
  <c r="A105" i="13" s="1"/>
  <c r="H87" i="14"/>
  <c r="D87" i="14"/>
  <c r="B87" i="14"/>
  <c r="C87" i="14"/>
  <c r="B105" i="13" l="1"/>
  <c r="C105" i="13"/>
  <c r="D105" i="13"/>
  <c r="A106" i="13" a="1"/>
  <c r="A106" i="13" s="1"/>
  <c r="H88" i="14"/>
  <c r="D88" i="14"/>
  <c r="B88" i="14"/>
  <c r="C88" i="14"/>
  <c r="C106" i="13" l="1"/>
  <c r="D106" i="13"/>
  <c r="B106" i="13"/>
  <c r="A107" i="13" a="1"/>
  <c r="A107" i="13" s="1"/>
  <c r="H89" i="14"/>
  <c r="B89" i="14"/>
  <c r="C89" i="14"/>
  <c r="D89" i="14"/>
  <c r="B107" i="13" l="1"/>
  <c r="C107" i="13"/>
  <c r="D107" i="13"/>
  <c r="A108" i="13" a="1"/>
  <c r="A108" i="13" s="1"/>
  <c r="H90" i="14"/>
  <c r="C90" i="14"/>
  <c r="B90" i="14"/>
  <c r="D90" i="14"/>
  <c r="C108" i="13" l="1"/>
  <c r="D108" i="13"/>
  <c r="B108" i="13"/>
  <c r="A109" i="13" a="1"/>
  <c r="A109" i="13" s="1"/>
  <c r="H91" i="14"/>
  <c r="D91" i="14"/>
  <c r="B91" i="14"/>
  <c r="C91" i="14"/>
  <c r="B109" i="13" l="1"/>
  <c r="C109" i="13"/>
  <c r="D109" i="13"/>
  <c r="A110" i="13" a="1"/>
  <c r="A110" i="13" s="1"/>
  <c r="H92" i="14"/>
  <c r="C92" i="14"/>
  <c r="D92" i="14"/>
  <c r="B92" i="14"/>
  <c r="C110" i="13" l="1"/>
  <c r="D110" i="13"/>
  <c r="B110" i="13"/>
  <c r="A111" i="13" a="1"/>
  <c r="A111" i="13" s="1"/>
  <c r="H93" i="14"/>
  <c r="B93" i="14"/>
  <c r="C93" i="14"/>
  <c r="D93" i="14"/>
  <c r="B111" i="13" l="1"/>
  <c r="C111" i="13"/>
  <c r="D111" i="13"/>
  <c r="A112" i="13" a="1"/>
  <c r="A112" i="13" s="1"/>
  <c r="H94" i="14"/>
  <c r="C94" i="14"/>
  <c r="B94" i="14"/>
  <c r="D94" i="14"/>
  <c r="C112" i="13" l="1"/>
  <c r="D112" i="13"/>
  <c r="B112" i="13"/>
  <c r="A113" i="13" a="1"/>
  <c r="A113" i="13" s="1"/>
  <c r="H95" i="14"/>
  <c r="D95" i="14"/>
  <c r="C95" i="14"/>
  <c r="B95" i="14"/>
  <c r="B113" i="13" l="1"/>
  <c r="C113" i="13"/>
  <c r="D113" i="13"/>
  <c r="A114" i="13" a="1"/>
  <c r="A114" i="13" s="1"/>
  <c r="H96" i="14"/>
  <c r="C96" i="14"/>
  <c r="D96" i="14"/>
  <c r="B96" i="14"/>
  <c r="C114" i="13" l="1"/>
  <c r="D114" i="13"/>
  <c r="B114" i="13"/>
  <c r="A115" i="13" a="1"/>
  <c r="A115" i="13" s="1"/>
  <c r="H97" i="14"/>
  <c r="B97" i="14"/>
  <c r="D97" i="14"/>
  <c r="C97" i="14"/>
  <c r="B115" i="13" l="1"/>
  <c r="C115" i="13"/>
  <c r="D115" i="13"/>
  <c r="A116" i="13" a="1"/>
  <c r="A116" i="13" s="1"/>
  <c r="H98" i="14"/>
  <c r="C98" i="14"/>
  <c r="D98" i="14"/>
  <c r="B98" i="14"/>
  <c r="D116" i="13" l="1"/>
  <c r="B116" i="13"/>
  <c r="C116" i="13"/>
  <c r="A117" i="13" a="1"/>
  <c r="A117" i="13" s="1"/>
  <c r="H99" i="14"/>
  <c r="D99" i="14"/>
  <c r="C99" i="14"/>
  <c r="B99" i="14"/>
  <c r="B117" i="13" l="1"/>
  <c r="D117" i="13"/>
  <c r="C117" i="13"/>
  <c r="A118" i="13" a="1"/>
  <c r="A118" i="13" s="1"/>
  <c r="H100" i="14"/>
  <c r="B100" i="14"/>
  <c r="D100" i="14"/>
  <c r="C100" i="14"/>
  <c r="C118" i="13" l="1"/>
  <c r="D118" i="13"/>
  <c r="B118" i="13"/>
  <c r="A119" i="13" a="1"/>
  <c r="A119" i="13" s="1"/>
  <c r="H101" i="14"/>
  <c r="B101" i="14"/>
  <c r="D101" i="14"/>
  <c r="C101" i="14"/>
  <c r="C119" i="13" l="1"/>
  <c r="D119" i="13"/>
  <c r="B119" i="13"/>
  <c r="A120" i="13" a="1"/>
  <c r="A120" i="13" s="1"/>
  <c r="H102" i="14"/>
  <c r="C102" i="14"/>
  <c r="D102" i="14"/>
  <c r="B102" i="14"/>
  <c r="C120" i="13" l="1"/>
  <c r="B120" i="13"/>
  <c r="D120" i="13"/>
  <c r="A121" i="13" a="1"/>
  <c r="A121" i="13" s="1"/>
  <c r="H103" i="14"/>
  <c r="D103" i="14"/>
  <c r="B103" i="14"/>
  <c r="C103" i="14"/>
  <c r="C121" i="13" l="1"/>
  <c r="D121" i="13"/>
  <c r="B121" i="13"/>
  <c r="A122" i="13" a="1"/>
  <c r="A122" i="13" s="1"/>
  <c r="H104" i="14"/>
  <c r="D104" i="14"/>
  <c r="B104" i="14"/>
  <c r="C104" i="14"/>
  <c r="C122" i="13" l="1"/>
  <c r="D122" i="13"/>
  <c r="B122" i="13"/>
  <c r="A123" i="13" a="1"/>
  <c r="A123" i="13" s="1"/>
  <c r="H105" i="14"/>
  <c r="B105" i="14"/>
  <c r="D105" i="14"/>
  <c r="C105" i="14"/>
  <c r="C123" i="13" l="1"/>
  <c r="D123" i="13"/>
  <c r="B123" i="13"/>
  <c r="A124" i="13" a="1"/>
  <c r="A124" i="13" s="1"/>
  <c r="H106" i="14"/>
  <c r="C106" i="14"/>
  <c r="B106" i="14"/>
  <c r="D106" i="14"/>
  <c r="B124" i="13" l="1"/>
  <c r="C124" i="13"/>
  <c r="D124" i="13"/>
  <c r="A125" i="13" a="1"/>
  <c r="A125" i="13" s="1"/>
  <c r="H107" i="14"/>
  <c r="D107" i="14"/>
  <c r="B107" i="14"/>
  <c r="C107" i="14"/>
  <c r="C125" i="13" l="1"/>
  <c r="B125" i="13"/>
  <c r="D125" i="13"/>
  <c r="A126" i="13" a="1"/>
  <c r="A126" i="13" s="1"/>
  <c r="H108" i="14"/>
  <c r="D108" i="14"/>
  <c r="B108" i="14"/>
  <c r="C108" i="14"/>
  <c r="C126" i="13" l="1"/>
  <c r="D126" i="13"/>
  <c r="B126" i="13"/>
  <c r="A127" i="13" a="1"/>
  <c r="A127" i="13" s="1"/>
  <c r="H109" i="14"/>
  <c r="B109" i="14"/>
  <c r="C109" i="14"/>
  <c r="D109" i="14"/>
  <c r="C127" i="13" l="1"/>
  <c r="D127" i="13"/>
  <c r="B127" i="13"/>
  <c r="A128" i="13" a="1"/>
  <c r="A128" i="13" s="1"/>
  <c r="H110" i="14"/>
  <c r="C110" i="14"/>
  <c r="B110" i="14"/>
  <c r="D110" i="14"/>
  <c r="C128" i="13" l="1"/>
  <c r="B128" i="13"/>
  <c r="D128" i="13"/>
  <c r="A129" i="13" a="1"/>
  <c r="A129" i="13" s="1"/>
  <c r="H111" i="14"/>
  <c r="D111" i="14"/>
  <c r="B111" i="14"/>
  <c r="C111" i="14"/>
  <c r="C129" i="13" l="1"/>
  <c r="B129" i="13"/>
  <c r="D129" i="13"/>
  <c r="A130" i="13" a="1"/>
  <c r="A130" i="13" s="1"/>
  <c r="H112" i="14"/>
  <c r="C112" i="14"/>
  <c r="B112" i="14"/>
  <c r="D112" i="14"/>
  <c r="C130" i="13" l="1"/>
  <c r="B130" i="13"/>
  <c r="D130" i="13"/>
  <c r="A131" i="13" a="1"/>
  <c r="A131" i="13" s="1"/>
  <c r="H113" i="14"/>
  <c r="B113" i="14"/>
  <c r="C113" i="14"/>
  <c r="D113" i="14"/>
  <c r="C131" i="13" l="1"/>
  <c r="B131" i="13"/>
  <c r="D131" i="13"/>
  <c r="A132" i="13" a="1"/>
  <c r="A132" i="13" s="1"/>
  <c r="H114" i="14"/>
  <c r="C114" i="14"/>
  <c r="B114" i="14"/>
  <c r="D114" i="14"/>
  <c r="C132" i="13" l="1"/>
  <c r="B132" i="13"/>
  <c r="D132" i="13"/>
  <c r="A133" i="13" a="1"/>
  <c r="A133" i="13" s="1"/>
  <c r="H115" i="14"/>
  <c r="D115" i="14"/>
  <c r="C115" i="14"/>
  <c r="B115" i="14"/>
  <c r="C133" i="13" l="1"/>
  <c r="B133" i="13"/>
  <c r="D133" i="13"/>
  <c r="A134" i="13" a="1"/>
  <c r="A134" i="13" s="1"/>
  <c r="H116" i="14"/>
  <c r="B116" i="14"/>
  <c r="C116" i="14"/>
  <c r="D116" i="14"/>
  <c r="C134" i="13" l="1"/>
  <c r="B134" i="13"/>
  <c r="D134" i="13"/>
  <c r="A135" i="13" a="1"/>
  <c r="A135" i="13" s="1"/>
  <c r="H117" i="14"/>
  <c r="B117" i="14"/>
  <c r="C117" i="14"/>
  <c r="D117" i="14"/>
  <c r="C135" i="13" l="1"/>
  <c r="B135" i="13"/>
  <c r="D135" i="13"/>
  <c r="A136" i="13" a="1"/>
  <c r="A136" i="13" s="1"/>
  <c r="H118" i="14"/>
  <c r="C118" i="14"/>
  <c r="B118" i="14"/>
  <c r="D118" i="14"/>
  <c r="C136" i="13" l="1"/>
  <c r="B136" i="13"/>
  <c r="D136" i="13"/>
  <c r="A137" i="13" a="1"/>
  <c r="A137" i="13" s="1"/>
  <c r="H119" i="14"/>
  <c r="D119" i="14"/>
  <c r="C119" i="14"/>
  <c r="B119" i="14"/>
  <c r="C137" i="13" l="1"/>
  <c r="B137" i="13"/>
  <c r="D137" i="13"/>
  <c r="A138" i="13" a="1"/>
  <c r="A138" i="13" s="1"/>
  <c r="H120" i="14"/>
  <c r="B120" i="14"/>
  <c r="C120" i="14"/>
  <c r="D120" i="14"/>
  <c r="C138" i="13" l="1"/>
  <c r="B138" i="13"/>
  <c r="D138" i="13"/>
  <c r="A139" i="13" a="1"/>
  <c r="A139" i="13" s="1"/>
  <c r="H121" i="14"/>
  <c r="B121" i="14"/>
  <c r="C121" i="14"/>
  <c r="D121" i="14"/>
  <c r="C139" i="13" l="1"/>
  <c r="B139" i="13"/>
  <c r="D139" i="13"/>
  <c r="A140" i="13" a="1"/>
  <c r="A140" i="13" s="1"/>
  <c r="H122" i="14"/>
  <c r="C122" i="14"/>
  <c r="D122" i="14"/>
  <c r="B122" i="14"/>
  <c r="C140" i="13" l="1"/>
  <c r="B140" i="13"/>
  <c r="D140" i="13"/>
  <c r="A141" i="13" a="1"/>
  <c r="A141" i="13" s="1"/>
  <c r="H123" i="14"/>
  <c r="D123" i="14"/>
  <c r="B123" i="14"/>
  <c r="C123" i="14"/>
  <c r="C141" i="13" l="1"/>
  <c r="B141" i="13"/>
  <c r="D141" i="13"/>
  <c r="A142" i="13" a="1"/>
  <c r="A142" i="13" s="1"/>
  <c r="H124" i="14"/>
  <c r="B124" i="14"/>
  <c r="C124" i="14"/>
  <c r="D124" i="14"/>
  <c r="C142" i="13" l="1"/>
  <c r="B142" i="13"/>
  <c r="D142" i="13"/>
  <c r="A143" i="13" a="1"/>
  <c r="A143" i="13" s="1"/>
  <c r="H125" i="14"/>
  <c r="B125" i="14"/>
  <c r="D125" i="14"/>
  <c r="C125" i="14"/>
  <c r="C143" i="13" l="1"/>
  <c r="B143" i="13"/>
  <c r="D143" i="13"/>
  <c r="A144" i="13" a="1"/>
  <c r="A144" i="13" s="1"/>
  <c r="H126" i="14"/>
  <c r="C126" i="14"/>
  <c r="B126" i="14"/>
  <c r="D126" i="14"/>
  <c r="C144" i="13" l="1"/>
  <c r="B144" i="13"/>
  <c r="D144" i="13"/>
  <c r="A145" i="13" a="1"/>
  <c r="A145" i="13" s="1"/>
  <c r="H127" i="14"/>
  <c r="D127" i="14"/>
  <c r="B127" i="14"/>
  <c r="C127" i="14"/>
  <c r="C145" i="13" l="1"/>
  <c r="B145" i="13"/>
  <c r="D145" i="13"/>
  <c r="A146" i="13" a="1"/>
  <c r="A146" i="13" s="1"/>
  <c r="H128" i="14"/>
  <c r="D128" i="14"/>
  <c r="B128" i="14"/>
  <c r="C128" i="14"/>
  <c r="C146" i="13" l="1"/>
  <c r="B146" i="13"/>
  <c r="D146" i="13"/>
  <c r="A147" i="13" a="1"/>
  <c r="A147" i="13" s="1"/>
  <c r="H129" i="14"/>
  <c r="B129" i="14"/>
  <c r="C129" i="14"/>
  <c r="D129" i="14"/>
  <c r="C147" i="13" l="1"/>
  <c r="B147" i="13"/>
  <c r="D147" i="13"/>
  <c r="A148" i="13" a="1"/>
  <c r="A148" i="13" s="1"/>
  <c r="H130" i="14"/>
  <c r="C130" i="14"/>
  <c r="B130" i="14"/>
  <c r="D130" i="14"/>
  <c r="C148" i="13" l="1"/>
  <c r="B148" i="13"/>
  <c r="D148" i="13"/>
  <c r="A149" i="13" a="1"/>
  <c r="A149" i="13" s="1"/>
  <c r="H131" i="14"/>
  <c r="D131" i="14"/>
  <c r="B131" i="14"/>
  <c r="C131" i="14"/>
  <c r="C149" i="13" l="1"/>
  <c r="B149" i="13"/>
  <c r="D149" i="13"/>
  <c r="A150" i="13" a="1"/>
  <c r="A150" i="13" s="1"/>
  <c r="H132" i="14"/>
  <c r="C132" i="14"/>
  <c r="D132" i="14"/>
  <c r="B132" i="14"/>
  <c r="C150" i="13" l="1"/>
  <c r="B150" i="13"/>
  <c r="D150" i="13"/>
  <c r="A151" i="13" a="1"/>
  <c r="A151" i="13" s="1"/>
  <c r="H133" i="14"/>
  <c r="B133" i="14"/>
  <c r="C133" i="14"/>
  <c r="D133" i="14"/>
  <c r="C151" i="13" l="1"/>
  <c r="B151" i="13"/>
  <c r="D151" i="13"/>
  <c r="A152" i="13" a="1"/>
  <c r="A152" i="13" s="1"/>
  <c r="H134" i="14"/>
  <c r="C134" i="14"/>
  <c r="B134" i="14"/>
  <c r="D134" i="14"/>
  <c r="C152" i="13" l="1"/>
  <c r="B152" i="13"/>
  <c r="D152" i="13"/>
  <c r="A153" i="13" a="1"/>
  <c r="A153" i="13" s="1"/>
  <c r="H135" i="14"/>
  <c r="D135" i="14"/>
  <c r="C135" i="14"/>
  <c r="B135" i="14"/>
  <c r="D153" i="13" l="1"/>
  <c r="B153" i="13"/>
  <c r="C153" i="13"/>
  <c r="A154" i="13" a="1"/>
  <c r="A154" i="13" s="1"/>
  <c r="H136" i="14"/>
  <c r="B136" i="14"/>
  <c r="C136" i="14"/>
  <c r="D136" i="14"/>
  <c r="C154" i="13" l="1"/>
  <c r="B154" i="13"/>
  <c r="D154" i="13"/>
  <c r="A155" i="13" a="1"/>
  <c r="A155" i="13" s="1"/>
  <c r="H137" i="14"/>
  <c r="B137" i="14"/>
  <c r="C137" i="14"/>
  <c r="D137" i="14"/>
  <c r="C155" i="13" l="1"/>
  <c r="B155" i="13"/>
  <c r="D155" i="13"/>
  <c r="A156" i="13" a="1"/>
  <c r="A156" i="13" s="1"/>
  <c r="H138" i="14"/>
  <c r="C138" i="14"/>
  <c r="D138" i="14"/>
  <c r="B138" i="14"/>
  <c r="C156" i="13" l="1"/>
  <c r="B156" i="13"/>
  <c r="D156" i="13"/>
  <c r="A157" i="13" a="1"/>
  <c r="A157" i="13" s="1"/>
  <c r="H139" i="14"/>
  <c r="D139" i="14"/>
  <c r="B139" i="14"/>
  <c r="C139" i="14"/>
  <c r="C157" i="13" l="1"/>
  <c r="B157" i="13"/>
  <c r="D157" i="13"/>
  <c r="A158" i="13" a="1"/>
  <c r="A158" i="13" s="1"/>
  <c r="H140" i="14"/>
  <c r="B140" i="14"/>
  <c r="C140" i="14"/>
  <c r="D140" i="14"/>
  <c r="C158" i="13" l="1"/>
  <c r="B158" i="13"/>
  <c r="D158" i="13"/>
  <c r="A159" i="13" a="1"/>
  <c r="A159" i="13" s="1"/>
  <c r="H141" i="14"/>
  <c r="B141" i="14"/>
  <c r="D141" i="14"/>
  <c r="C141" i="14"/>
  <c r="C159" i="13" l="1"/>
  <c r="B159" i="13"/>
  <c r="D159" i="13"/>
  <c r="A160" i="13" a="1"/>
  <c r="A160" i="13" s="1"/>
  <c r="H142" i="14"/>
  <c r="C142" i="14"/>
  <c r="B142" i="14"/>
  <c r="D142" i="14"/>
  <c r="C160" i="13" l="1"/>
  <c r="B160" i="13"/>
  <c r="D160" i="13"/>
  <c r="A161" i="13" a="1"/>
  <c r="A161" i="13" s="1"/>
  <c r="H143" i="14"/>
  <c r="D143" i="14"/>
  <c r="B143" i="14"/>
  <c r="C143" i="14"/>
  <c r="C161" i="13" l="1"/>
  <c r="B161" i="13"/>
  <c r="D161" i="13"/>
  <c r="A162" i="13" a="1"/>
  <c r="A162" i="13" s="1"/>
  <c r="H144" i="14"/>
  <c r="D144" i="14"/>
  <c r="B144" i="14"/>
  <c r="C144" i="14"/>
  <c r="C162" i="13" l="1"/>
  <c r="B162" i="13"/>
  <c r="D162" i="13"/>
  <c r="A163" i="13" a="1"/>
  <c r="A163" i="13" s="1"/>
  <c r="H145" i="14"/>
  <c r="B145" i="14"/>
  <c r="C145" i="14"/>
  <c r="D145" i="14"/>
  <c r="C163" i="13" l="1"/>
  <c r="B163" i="13"/>
  <c r="D163" i="13"/>
  <c r="A164" i="13" a="1"/>
  <c r="A164" i="13" s="1"/>
  <c r="H146" i="14"/>
  <c r="C146" i="14"/>
  <c r="B146" i="14"/>
  <c r="D146" i="14"/>
  <c r="C164" i="13" l="1"/>
  <c r="B164" i="13"/>
  <c r="D164" i="13"/>
  <c r="A165" i="13" a="1"/>
  <c r="A165" i="13" s="1"/>
  <c r="H147" i="14"/>
  <c r="D147" i="14"/>
  <c r="B147" i="14"/>
  <c r="C147" i="14"/>
  <c r="C165" i="13" l="1"/>
  <c r="B165" i="13"/>
  <c r="D165" i="13"/>
  <c r="A166" i="13" a="1"/>
  <c r="A166" i="13" s="1"/>
  <c r="H148" i="14"/>
  <c r="C148" i="14"/>
  <c r="D148" i="14"/>
  <c r="B148" i="14"/>
  <c r="C166" i="13" l="1"/>
  <c r="B166" i="13"/>
  <c r="D166" i="13"/>
  <c r="A167" i="13" a="1"/>
  <c r="A167" i="13" s="1"/>
  <c r="H149" i="14"/>
  <c r="B149" i="14"/>
  <c r="C149" i="14"/>
  <c r="D149" i="14"/>
  <c r="C167" i="13" l="1"/>
  <c r="B167" i="13"/>
  <c r="D167" i="13"/>
  <c r="A168" i="13" a="1"/>
  <c r="A168" i="13" s="1"/>
  <c r="H150" i="14"/>
  <c r="C150" i="14"/>
  <c r="B150" i="14"/>
  <c r="D150" i="14"/>
  <c r="C168" i="13" l="1"/>
  <c r="B168" i="13"/>
  <c r="D168" i="13"/>
  <c r="A169" i="13" a="1"/>
  <c r="A169" i="13" s="1"/>
  <c r="H151" i="14"/>
  <c r="D151" i="14"/>
  <c r="C151" i="14"/>
  <c r="B151" i="14"/>
  <c r="C169" i="13" l="1"/>
  <c r="B169" i="13"/>
  <c r="D169" i="13"/>
  <c r="A170" i="13" a="1"/>
  <c r="A170" i="13" s="1"/>
  <c r="H152" i="14"/>
  <c r="B152" i="14"/>
  <c r="C152" i="14"/>
  <c r="D152" i="14"/>
  <c r="C170" i="13" l="1"/>
  <c r="B170" i="13"/>
  <c r="D170" i="13"/>
  <c r="A171" i="13" a="1"/>
  <c r="A171" i="13" s="1"/>
  <c r="H153" i="14"/>
  <c r="B153" i="14"/>
  <c r="C153" i="14"/>
  <c r="D153" i="14"/>
  <c r="C171" i="13" l="1"/>
  <c r="B171" i="13"/>
  <c r="D171" i="13"/>
  <c r="A172" i="13" a="1"/>
  <c r="A172" i="13" s="1"/>
  <c r="H154" i="14"/>
  <c r="C154" i="14"/>
  <c r="D154" i="14"/>
  <c r="B154" i="14"/>
  <c r="C172" i="13" l="1"/>
  <c r="B172" i="13"/>
  <c r="D172" i="13"/>
  <c r="A173" i="13" a="1"/>
  <c r="A173" i="13" s="1"/>
  <c r="H155" i="14"/>
  <c r="D155" i="14"/>
  <c r="B155" i="14"/>
  <c r="C155" i="14"/>
  <c r="C173" i="13" l="1"/>
  <c r="B173" i="13"/>
  <c r="D173" i="13"/>
  <c r="A174" i="13" a="1"/>
  <c r="A174" i="13" s="1"/>
  <c r="H156" i="14"/>
  <c r="B156" i="14"/>
  <c r="C156" i="14"/>
  <c r="D156" i="14"/>
  <c r="C174" i="13" l="1"/>
  <c r="B174" i="13"/>
  <c r="D174" i="13"/>
  <c r="A175" i="13" a="1"/>
  <c r="A175" i="13" s="1"/>
  <c r="H157" i="14"/>
  <c r="B157" i="14"/>
  <c r="D157" i="14"/>
  <c r="C157" i="14"/>
  <c r="C175" i="13" l="1"/>
  <c r="B175" i="13"/>
  <c r="D175" i="13"/>
  <c r="A176" i="13" a="1"/>
  <c r="A176" i="13" s="1"/>
  <c r="H158" i="14"/>
  <c r="C158" i="14"/>
  <c r="B158" i="14"/>
  <c r="D158" i="14"/>
  <c r="C176" i="13" l="1"/>
  <c r="B176" i="13"/>
  <c r="D176" i="13"/>
  <c r="A177" i="13" a="1"/>
  <c r="A177" i="13" s="1"/>
  <c r="H159" i="14"/>
  <c r="B159" i="14"/>
  <c r="C159" i="14"/>
  <c r="D159" i="14"/>
  <c r="C177" i="13" l="1"/>
  <c r="B177" i="13"/>
  <c r="D177" i="13"/>
  <c r="A178" i="13" a="1"/>
  <c r="A178" i="13" s="1"/>
  <c r="H160" i="14"/>
  <c r="B160" i="14"/>
  <c r="C160" i="14"/>
  <c r="D160" i="14"/>
  <c r="C178" i="13" l="1"/>
  <c r="B178" i="13"/>
  <c r="D178" i="13"/>
  <c r="A179" i="13" a="1"/>
  <c r="A179" i="13" s="1"/>
  <c r="H161" i="14"/>
  <c r="C161" i="14"/>
  <c r="D161" i="14"/>
  <c r="B161" i="14"/>
  <c r="C179" i="13" l="1"/>
  <c r="B179" i="13"/>
  <c r="D179" i="13"/>
  <c r="A180" i="13" a="1"/>
  <c r="A180" i="13" s="1"/>
  <c r="H162" i="14"/>
  <c r="D162" i="14"/>
  <c r="B162" i="14"/>
  <c r="C162" i="14"/>
  <c r="C180" i="13" l="1"/>
  <c r="B180" i="13"/>
  <c r="D180" i="13"/>
  <c r="A181" i="13" a="1"/>
  <c r="A181" i="13" s="1"/>
  <c r="H163" i="14"/>
  <c r="B163" i="14"/>
  <c r="C163" i="14"/>
  <c r="D163" i="14"/>
  <c r="C181" i="13" l="1"/>
  <c r="B181" i="13"/>
  <c r="D181" i="13"/>
  <c r="A182" i="13" a="1"/>
  <c r="A182" i="13" s="1"/>
  <c r="H164" i="14"/>
  <c r="B164" i="14"/>
  <c r="C164" i="14"/>
  <c r="D164" i="14"/>
  <c r="C182" i="13" l="1"/>
  <c r="B182" i="13"/>
  <c r="D182" i="13"/>
  <c r="A183" i="13" a="1"/>
  <c r="A183" i="13" s="1"/>
  <c r="H165" i="14"/>
  <c r="C165" i="14"/>
  <c r="D165" i="14"/>
  <c r="B165" i="14"/>
  <c r="C183" i="13" l="1"/>
  <c r="B183" i="13"/>
  <c r="D183" i="13"/>
  <c r="A184" i="13" a="1"/>
  <c r="A184" i="13" s="1"/>
  <c r="H166" i="14"/>
  <c r="D166" i="14"/>
  <c r="B166" i="14"/>
  <c r="C166" i="14"/>
  <c r="C184" i="13" l="1"/>
  <c r="B184" i="13"/>
  <c r="D184" i="13"/>
  <c r="A185" i="13" a="1"/>
  <c r="A185" i="13" s="1"/>
  <c r="H167" i="14"/>
  <c r="B167" i="14"/>
  <c r="C167" i="14"/>
  <c r="D167" i="14"/>
  <c r="C185" i="13" l="1"/>
  <c r="B185" i="13"/>
  <c r="D185" i="13"/>
  <c r="A186" i="13" a="1"/>
  <c r="A186" i="13" s="1"/>
  <c r="H168" i="14"/>
  <c r="B168" i="14"/>
  <c r="C168" i="14"/>
  <c r="D168" i="14"/>
  <c r="C186" i="13" l="1"/>
  <c r="B186" i="13"/>
  <c r="D186" i="13"/>
  <c r="A187" i="13" a="1"/>
  <c r="A187" i="13" s="1"/>
  <c r="H169" i="14"/>
  <c r="C169" i="14"/>
  <c r="D169" i="14"/>
  <c r="B169" i="14"/>
  <c r="C187" i="13" l="1"/>
  <c r="B187" i="13"/>
  <c r="D187" i="13"/>
  <c r="A188" i="13" a="1"/>
  <c r="A188" i="13" s="1"/>
  <c r="H170" i="14"/>
  <c r="D170" i="14"/>
  <c r="B170" i="14"/>
  <c r="C170" i="14"/>
  <c r="C188" i="13" l="1"/>
  <c r="B188" i="13"/>
  <c r="D188" i="13"/>
  <c r="A189" i="13" a="1"/>
  <c r="A189" i="13" s="1"/>
  <c r="H171" i="14"/>
  <c r="B171" i="14"/>
  <c r="C171" i="14"/>
  <c r="D171" i="14"/>
  <c r="C189" i="13" l="1"/>
  <c r="B189" i="13"/>
  <c r="D189" i="13"/>
  <c r="A190" i="13" a="1"/>
  <c r="A190" i="13" s="1"/>
  <c r="H172" i="14"/>
  <c r="B172" i="14"/>
  <c r="C172" i="14"/>
  <c r="D172" i="14"/>
  <c r="C190" i="13" l="1"/>
  <c r="B190" i="13"/>
  <c r="D190" i="13"/>
  <c r="A191" i="13" a="1"/>
  <c r="A191" i="13" s="1"/>
  <c r="H173" i="14"/>
  <c r="C173" i="14"/>
  <c r="D173" i="14"/>
  <c r="B173" i="14"/>
  <c r="C191" i="13" l="1"/>
  <c r="B191" i="13"/>
  <c r="D191" i="13"/>
  <c r="A192" i="13" a="1"/>
  <c r="A192" i="13" s="1"/>
  <c r="H174" i="14"/>
  <c r="D174" i="14"/>
  <c r="B174" i="14"/>
  <c r="C174" i="14"/>
  <c r="C192" i="13" l="1"/>
  <c r="B192" i="13"/>
  <c r="D192" i="13"/>
  <c r="A193" i="13" a="1"/>
  <c r="A193" i="13" s="1"/>
  <c r="H175" i="14"/>
  <c r="B175" i="14"/>
  <c r="C175" i="14"/>
  <c r="D175" i="14"/>
  <c r="C193" i="13" l="1"/>
  <c r="B193" i="13"/>
  <c r="D193" i="13"/>
  <c r="A194" i="13" a="1"/>
  <c r="A194" i="13" s="1"/>
  <c r="H176" i="14"/>
  <c r="B176" i="14"/>
  <c r="C176" i="14"/>
  <c r="D176" i="14"/>
  <c r="C194" i="13" l="1"/>
  <c r="B194" i="13"/>
  <c r="D194" i="13"/>
  <c r="A195" i="13" a="1"/>
  <c r="A195" i="13" s="1"/>
  <c r="H177" i="14"/>
  <c r="C177" i="14"/>
  <c r="D177" i="14"/>
  <c r="B177" i="14"/>
  <c r="C195" i="13" l="1"/>
  <c r="B195" i="13"/>
  <c r="D195" i="13"/>
  <c r="A196" i="13" a="1"/>
  <c r="A196" i="13" s="1"/>
  <c r="H178" i="14"/>
  <c r="D178" i="14"/>
  <c r="B178" i="14"/>
  <c r="C178" i="14"/>
  <c r="C196" i="13" l="1"/>
  <c r="B196" i="13"/>
  <c r="D196" i="13"/>
  <c r="A197" i="13" a="1"/>
  <c r="A197" i="13" s="1"/>
  <c r="H179" i="14"/>
  <c r="B179" i="14"/>
  <c r="C179" i="14"/>
  <c r="D179" i="14"/>
  <c r="C197" i="13" l="1"/>
  <c r="B197" i="13"/>
  <c r="D197" i="13"/>
  <c r="A198" i="13" a="1"/>
  <c r="A198" i="13" s="1"/>
  <c r="H180" i="14"/>
  <c r="B180" i="14"/>
  <c r="C180" i="14"/>
  <c r="D180" i="14"/>
  <c r="C198" i="13" l="1"/>
  <c r="B198" i="13"/>
  <c r="D198" i="13"/>
  <c r="A199" i="13" a="1"/>
  <c r="A199" i="13" s="1"/>
  <c r="H181" i="14"/>
  <c r="C181" i="14"/>
  <c r="D181" i="14"/>
  <c r="B181" i="14"/>
  <c r="C199" i="13" l="1"/>
  <c r="B199" i="13"/>
  <c r="D199" i="13"/>
  <c r="A200" i="13" a="1"/>
  <c r="A200" i="13" s="1"/>
  <c r="H182" i="14"/>
  <c r="D182" i="14"/>
  <c r="B182" i="14"/>
  <c r="C182" i="14"/>
  <c r="B200" i="13" l="1"/>
  <c r="D200" i="13"/>
  <c r="C200" i="13"/>
  <c r="A201" i="13" a="1"/>
  <c r="A201" i="13" s="1"/>
  <c r="H183" i="14"/>
  <c r="B183" i="14"/>
  <c r="C183" i="14"/>
  <c r="D183" i="14"/>
  <c r="D201" i="13" l="1"/>
  <c r="C201" i="13"/>
  <c r="B201" i="13"/>
  <c r="A202" i="13" a="1"/>
  <c r="A202" i="13" s="1"/>
  <c r="H184" i="14"/>
  <c r="B184" i="14"/>
  <c r="C184" i="14"/>
  <c r="D184" i="14"/>
  <c r="B202" i="13" l="1"/>
  <c r="C202" i="13"/>
  <c r="D202" i="13"/>
  <c r="A203" i="13" a="1"/>
  <c r="A203" i="13" s="1"/>
  <c r="H185" i="14"/>
  <c r="C185" i="14"/>
  <c r="D185" i="14"/>
  <c r="B185" i="14"/>
  <c r="B203" i="13" l="1"/>
  <c r="D203" i="13"/>
  <c r="C203" i="13"/>
  <c r="A204" i="13" a="1"/>
  <c r="A204" i="13" s="1"/>
  <c r="H186" i="14"/>
  <c r="D186" i="14"/>
  <c r="B186" i="14"/>
  <c r="C186" i="14"/>
  <c r="B204" i="13" l="1"/>
  <c r="D204" i="13"/>
  <c r="C204" i="13"/>
  <c r="A205" i="13" a="1"/>
  <c r="A205" i="13" s="1"/>
  <c r="H187" i="14"/>
  <c r="B187" i="14"/>
  <c r="C187" i="14"/>
  <c r="D187" i="14"/>
  <c r="D205" i="13" l="1"/>
  <c r="C205" i="13"/>
  <c r="B205" i="13"/>
  <c r="A206" i="13" a="1"/>
  <c r="A206" i="13" s="1"/>
  <c r="H188" i="14"/>
  <c r="B188" i="14"/>
  <c r="C188" i="14"/>
  <c r="D188" i="14"/>
  <c r="B206" i="13" l="1"/>
  <c r="C206" i="13"/>
  <c r="D206" i="13"/>
  <c r="A207" i="13" a="1"/>
  <c r="A207" i="13" s="1"/>
  <c r="H189" i="14"/>
  <c r="C189" i="14"/>
  <c r="D189" i="14"/>
  <c r="B189" i="14"/>
  <c r="B207" i="13" l="1"/>
  <c r="D207" i="13"/>
  <c r="C207" i="13"/>
  <c r="A208" i="13" a="1"/>
  <c r="A208" i="13" s="1"/>
  <c r="H190" i="14"/>
  <c r="D190" i="14"/>
  <c r="B190" i="14"/>
  <c r="C190" i="14"/>
  <c r="B208" i="13" l="1"/>
  <c r="D208" i="13"/>
  <c r="C208" i="13"/>
  <c r="A209" i="13" a="1"/>
  <c r="A209" i="13" s="1"/>
  <c r="H191" i="14"/>
  <c r="B191" i="14"/>
  <c r="C191" i="14"/>
  <c r="D191" i="14"/>
  <c r="B209" i="13" l="1"/>
  <c r="D209" i="13"/>
  <c r="C209" i="13"/>
  <c r="A210" i="13" a="1"/>
  <c r="A210" i="13" s="1"/>
  <c r="H192" i="14"/>
  <c r="B192" i="14"/>
  <c r="C192" i="14"/>
  <c r="D192" i="14"/>
  <c r="B210" i="13" l="1"/>
  <c r="C210" i="13"/>
  <c r="D210" i="13"/>
  <c r="A211" i="13" a="1"/>
  <c r="A211" i="13" s="1"/>
  <c r="H193" i="14"/>
  <c r="D193" i="14"/>
  <c r="C193" i="14"/>
  <c r="B193" i="14"/>
  <c r="B211" i="13" l="1"/>
  <c r="C211" i="13"/>
  <c r="D211" i="13"/>
  <c r="A212" i="13" a="1"/>
  <c r="A212" i="13" s="1"/>
  <c r="H194" i="14"/>
  <c r="B194" i="14"/>
  <c r="D194" i="14"/>
  <c r="C194" i="14"/>
  <c r="C212" i="13" l="1"/>
  <c r="D212" i="13"/>
  <c r="B212" i="13"/>
  <c r="A213" i="13" a="1"/>
  <c r="A213" i="13" s="1"/>
  <c r="H195" i="14"/>
  <c r="B195" i="14"/>
  <c r="C195" i="14"/>
  <c r="D195" i="14"/>
  <c r="B213" i="13" l="1"/>
  <c r="D213" i="13"/>
  <c r="C213" i="13"/>
  <c r="A214" i="13" a="1"/>
  <c r="A214" i="13" s="1"/>
  <c r="H196" i="14"/>
  <c r="C196" i="14"/>
  <c r="D196" i="14"/>
  <c r="B196" i="14"/>
  <c r="B214" i="13" l="1"/>
  <c r="C214" i="13"/>
  <c r="D214" i="13"/>
  <c r="A215" i="13" a="1"/>
  <c r="A215" i="13" s="1"/>
  <c r="H197" i="14"/>
  <c r="D197" i="14"/>
  <c r="B197" i="14"/>
  <c r="C197" i="14"/>
  <c r="B215" i="13" l="1"/>
  <c r="C215" i="13"/>
  <c r="D215" i="13"/>
  <c r="A216" i="13" a="1"/>
  <c r="A216" i="13" s="1"/>
  <c r="H198" i="14"/>
  <c r="C198" i="14"/>
  <c r="B198" i="14"/>
  <c r="D198" i="14"/>
  <c r="C216" i="13" l="1"/>
  <c r="D216" i="13"/>
  <c r="B216" i="13"/>
  <c r="A217" i="13" a="1"/>
  <c r="A217" i="13" s="1"/>
  <c r="H199" i="14"/>
  <c r="B199" i="14"/>
  <c r="D199" i="14"/>
  <c r="C199" i="14"/>
  <c r="B217" i="13" l="1"/>
  <c r="D217" i="13"/>
  <c r="C217" i="13"/>
  <c r="A218" i="13" a="1"/>
  <c r="A218" i="13" s="1"/>
  <c r="H200" i="14"/>
  <c r="C200" i="14"/>
  <c r="B200" i="14"/>
  <c r="D200" i="14"/>
  <c r="B218" i="13" l="1"/>
  <c r="C218" i="13"/>
  <c r="D218" i="13"/>
  <c r="A219" i="13" a="1"/>
  <c r="A219" i="13" s="1"/>
  <c r="H201" i="14"/>
  <c r="D201" i="14"/>
  <c r="C201" i="14"/>
  <c r="B201" i="14"/>
  <c r="B219" i="13" l="1"/>
  <c r="C219" i="13"/>
  <c r="D219" i="13"/>
  <c r="A220" i="13" a="1"/>
  <c r="A220" i="13" s="1"/>
  <c r="H202" i="14"/>
  <c r="D202" i="14"/>
  <c r="B202" i="14"/>
  <c r="C202" i="14"/>
  <c r="C220" i="13" l="1"/>
  <c r="D220" i="13"/>
  <c r="B220" i="13"/>
  <c r="A221" i="13" a="1"/>
  <c r="A221" i="13" s="1"/>
  <c r="H203" i="14"/>
  <c r="B203" i="14"/>
  <c r="C203" i="14"/>
  <c r="D203" i="14"/>
  <c r="B221" i="13" l="1"/>
  <c r="D221" i="13"/>
  <c r="C221" i="13"/>
  <c r="A222" i="13" a="1"/>
  <c r="A222" i="13" s="1"/>
  <c r="H204" i="14"/>
  <c r="C204" i="14"/>
  <c r="D204" i="14"/>
  <c r="B204" i="14"/>
  <c r="B222" i="13" l="1"/>
  <c r="C222" i="13"/>
  <c r="D222" i="13"/>
  <c r="A223" i="13" a="1"/>
  <c r="A223" i="13" s="1"/>
  <c r="H205" i="14"/>
  <c r="D205" i="14"/>
  <c r="B205" i="14"/>
  <c r="C205" i="14"/>
  <c r="B223" i="13" l="1"/>
  <c r="C223" i="13"/>
  <c r="D223" i="13"/>
  <c r="A224" i="13" a="1"/>
  <c r="A224" i="13" s="1"/>
  <c r="H206" i="14"/>
  <c r="C206" i="14"/>
  <c r="D206" i="14"/>
  <c r="B206" i="14"/>
  <c r="C224" i="13" l="1"/>
  <c r="D224" i="13"/>
  <c r="B224" i="13"/>
  <c r="A225" i="13" a="1"/>
  <c r="A225" i="13" s="1"/>
  <c r="H207" i="14"/>
  <c r="B207" i="14"/>
  <c r="D207" i="14"/>
  <c r="C207" i="14"/>
  <c r="B225" i="13" l="1"/>
  <c r="C225" i="13"/>
  <c r="D225" i="13"/>
  <c r="A226" i="13" a="1"/>
  <c r="A226" i="13" s="1"/>
  <c r="H208" i="14"/>
  <c r="C208" i="14"/>
  <c r="B208" i="14"/>
  <c r="D208" i="14"/>
  <c r="B226" i="13" l="1"/>
  <c r="C226" i="13"/>
  <c r="D226" i="13"/>
  <c r="A227" i="13" a="1"/>
  <c r="A227" i="13" s="1"/>
  <c r="H209" i="14"/>
  <c r="D209" i="14"/>
  <c r="C209" i="14"/>
  <c r="B209" i="14"/>
  <c r="B227" i="13" l="1"/>
  <c r="C227" i="13"/>
  <c r="D227" i="13"/>
  <c r="A228" i="13" a="1"/>
  <c r="A228" i="13" s="1"/>
  <c r="H210" i="14"/>
  <c r="B210" i="14"/>
  <c r="D210" i="14"/>
  <c r="C210" i="14"/>
  <c r="D228" i="13" l="1"/>
  <c r="B228" i="13"/>
  <c r="C228" i="13"/>
  <c r="A229" i="13" a="1"/>
  <c r="A229" i="13" s="1"/>
  <c r="H211" i="14"/>
  <c r="B211" i="14"/>
  <c r="C211" i="14"/>
  <c r="D211" i="14"/>
  <c r="B229" i="13" l="1"/>
  <c r="D229" i="13"/>
  <c r="C229" i="13"/>
  <c r="A230" i="13" a="1"/>
  <c r="A230" i="13" s="1"/>
  <c r="H212" i="14"/>
  <c r="C212" i="14"/>
  <c r="D212" i="14"/>
  <c r="B212" i="14"/>
  <c r="C230" i="13" l="1"/>
  <c r="B230" i="13"/>
  <c r="D230" i="13"/>
  <c r="A231" i="13" a="1"/>
  <c r="A231" i="13" s="1"/>
  <c r="H213" i="14"/>
  <c r="D213" i="14"/>
  <c r="B213" i="14"/>
  <c r="C213" i="14"/>
  <c r="D231" i="13" l="1"/>
  <c r="B231" i="13"/>
  <c r="C231" i="13"/>
  <c r="A232" i="13" a="1"/>
  <c r="A232" i="13" s="1"/>
  <c r="D215" i="14"/>
  <c r="H215" i="14"/>
  <c r="C215" i="14"/>
  <c r="B215" i="14"/>
  <c r="H214" i="14"/>
  <c r="C214" i="14"/>
  <c r="B214" i="14"/>
  <c r="D214" i="14"/>
  <c r="C232" i="13" l="1"/>
  <c r="D232" i="13"/>
  <c r="B232" i="13"/>
  <c r="A233" i="13" a="1"/>
  <c r="A233" i="13" s="1"/>
  <c r="B216" i="14"/>
  <c r="C216" i="14"/>
  <c r="H216" i="14"/>
  <c r="D216" i="14"/>
  <c r="B233" i="13" l="1"/>
  <c r="C233" i="13"/>
  <c r="D233" i="13"/>
  <c r="A234" i="13" a="1"/>
  <c r="A234" i="13" s="1"/>
  <c r="B217" i="14"/>
  <c r="H217" i="14"/>
  <c r="C217" i="14"/>
  <c r="D217" i="14"/>
  <c r="C234" i="13" l="1"/>
  <c r="B234" i="13"/>
  <c r="D234" i="13"/>
  <c r="A235" i="13" a="1"/>
  <c r="A235" i="13" s="1"/>
  <c r="B218" i="14"/>
  <c r="D218" i="14"/>
  <c r="H218" i="14"/>
  <c r="C218" i="14"/>
  <c r="D235" i="13" l="1"/>
  <c r="B235" i="13"/>
  <c r="C235" i="13"/>
  <c r="A236" i="13" a="1"/>
  <c r="A236" i="13" s="1"/>
  <c r="B219" i="14"/>
  <c r="H219" i="14"/>
  <c r="C219" i="14"/>
  <c r="D219" i="14"/>
  <c r="D236" i="13" l="1"/>
  <c r="B236" i="13"/>
  <c r="C236" i="13"/>
  <c r="A237" i="13" a="1"/>
  <c r="A237" i="13" s="1"/>
  <c r="D220" i="14"/>
  <c r="C220" i="14"/>
  <c r="H220" i="14"/>
  <c r="B220" i="14"/>
  <c r="B237" i="13" l="1"/>
  <c r="D237" i="13"/>
  <c r="C237" i="13"/>
  <c r="A238" i="13" a="1"/>
  <c r="A238" i="13" s="1"/>
  <c r="H221" i="14"/>
  <c r="C221" i="14"/>
  <c r="D221" i="14"/>
  <c r="B221" i="14"/>
  <c r="C238" i="13" l="1"/>
  <c r="B238" i="13"/>
  <c r="D238" i="13"/>
  <c r="A239" i="13" a="1"/>
  <c r="A239" i="13" s="1"/>
  <c r="B222" i="14"/>
  <c r="H222" i="14"/>
  <c r="D222" i="14"/>
  <c r="C222" i="14"/>
  <c r="B239" i="13" l="1"/>
  <c r="C239" i="13"/>
  <c r="D239" i="13"/>
  <c r="A240" i="13" a="1"/>
  <c r="A240" i="13" s="1"/>
  <c r="D223" i="14"/>
  <c r="B223" i="14"/>
  <c r="H223" i="14"/>
  <c r="C223" i="14"/>
  <c r="B240" i="13" l="1"/>
  <c r="D240" i="13"/>
  <c r="C240" i="13"/>
  <c r="A241" i="13" a="1"/>
  <c r="A241" i="13" s="1"/>
  <c r="D224" i="14"/>
  <c r="H224" i="14"/>
  <c r="C224" i="14"/>
  <c r="B224" i="14"/>
  <c r="B241" i="13" l="1"/>
  <c r="C241" i="13"/>
  <c r="D241" i="13"/>
  <c r="A242" i="13" a="1"/>
  <c r="A242" i="13" s="1"/>
  <c r="C225" i="14"/>
  <c r="B225" i="14"/>
  <c r="H225" i="14"/>
  <c r="D225" i="14"/>
  <c r="D242" i="13" l="1"/>
  <c r="B242" i="13"/>
  <c r="C242" i="13"/>
  <c r="A243" i="13" a="1"/>
  <c r="A243" i="13" s="1"/>
  <c r="B226" i="14"/>
  <c r="C226" i="14"/>
  <c r="H226" i="14"/>
  <c r="D226" i="14"/>
  <c r="B243" i="13" l="1"/>
  <c r="C243" i="13"/>
  <c r="D243" i="13"/>
  <c r="A244" i="13" a="1"/>
  <c r="A244" i="13" s="1"/>
  <c r="H227" i="14"/>
  <c r="C227" i="14"/>
  <c r="D227" i="14"/>
  <c r="B227" i="14"/>
  <c r="D244" i="13" l="1"/>
  <c r="B244" i="13"/>
  <c r="C244" i="13"/>
  <c r="A245" i="13" a="1"/>
  <c r="A245" i="13" s="1"/>
  <c r="B228" i="14"/>
  <c r="H228" i="14"/>
  <c r="D228" i="14"/>
  <c r="C228" i="14"/>
  <c r="B245" i="13" l="1"/>
  <c r="C245" i="13"/>
  <c r="D245" i="13"/>
  <c r="A246" i="13" a="1"/>
  <c r="A246" i="13" s="1"/>
  <c r="H229" i="14"/>
  <c r="C229" i="14"/>
  <c r="D229" i="14"/>
  <c r="B229" i="14"/>
  <c r="D246" i="13" l="1"/>
  <c r="B246" i="13"/>
  <c r="C246" i="13"/>
  <c r="A247" i="13" a="1"/>
  <c r="A247" i="13" s="1"/>
  <c r="D230" i="14"/>
  <c r="H230" i="14"/>
  <c r="C230" i="14"/>
  <c r="B230" i="14"/>
  <c r="B247" i="13" l="1"/>
  <c r="C247" i="13"/>
  <c r="D247" i="13"/>
  <c r="A248" i="13" a="1"/>
  <c r="A248" i="13" s="1"/>
  <c r="H231" i="14"/>
  <c r="C231" i="14"/>
  <c r="B231" i="14"/>
  <c r="D231" i="14"/>
  <c r="C248" i="13" l="1"/>
  <c r="D248" i="13"/>
  <c r="B248" i="13"/>
  <c r="A249" i="13" a="1"/>
  <c r="A249" i="13" s="1"/>
  <c r="C232" i="14"/>
  <c r="H232" i="14"/>
  <c r="D232" i="14"/>
  <c r="B232" i="14"/>
  <c r="C249" i="13" l="1"/>
  <c r="D249" i="13"/>
  <c r="B249" i="13"/>
  <c r="A250" i="13" a="1"/>
  <c r="A250" i="13" s="1"/>
  <c r="B233" i="14"/>
  <c r="H233" i="14"/>
  <c r="C233" i="14"/>
  <c r="D233" i="14"/>
  <c r="B250" i="13" l="1"/>
  <c r="C250" i="13"/>
  <c r="D250" i="13"/>
  <c r="A251" i="13" a="1"/>
  <c r="A251" i="13" s="1"/>
  <c r="D234" i="14"/>
  <c r="C234" i="14"/>
  <c r="H234" i="14"/>
  <c r="B234" i="14"/>
  <c r="B251" i="13" l="1"/>
  <c r="C251" i="13"/>
  <c r="D251" i="13"/>
  <c r="A252" i="13" a="1"/>
  <c r="A252" i="13" s="1"/>
  <c r="C235" i="14"/>
  <c r="B235" i="14"/>
  <c r="H235" i="14"/>
  <c r="D235" i="14"/>
  <c r="C252" i="13" l="1"/>
  <c r="D252" i="13"/>
  <c r="B252" i="13"/>
  <c r="A253" i="13" a="1"/>
  <c r="A253" i="13" s="1"/>
  <c r="D236" i="14"/>
  <c r="H236" i="14"/>
  <c r="C236" i="14"/>
  <c r="B236" i="14"/>
  <c r="B253" i="13" l="1"/>
  <c r="C253" i="13"/>
  <c r="D253" i="13"/>
  <c r="A254" i="13" a="1"/>
  <c r="A254" i="13" s="1"/>
  <c r="D237" i="14"/>
  <c r="B237" i="14"/>
  <c r="H237" i="14"/>
  <c r="C237" i="14"/>
  <c r="C254" i="13" l="1"/>
  <c r="B254" i="13"/>
  <c r="D254" i="13"/>
  <c r="A255" i="13" a="1"/>
  <c r="A255" i="13" s="1"/>
  <c r="C238" i="14"/>
  <c r="H238" i="14"/>
  <c r="D238" i="14"/>
  <c r="B238" i="14"/>
  <c r="B255" i="13" l="1"/>
  <c r="C255" i="13"/>
  <c r="D255" i="13"/>
  <c r="A256" i="13" a="1"/>
  <c r="A256" i="13" s="1"/>
  <c r="B239" i="14"/>
  <c r="C239" i="14"/>
  <c r="D239" i="14"/>
  <c r="H239" i="14"/>
  <c r="C256" i="13" l="1"/>
  <c r="D256" i="13"/>
  <c r="B256" i="13"/>
  <c r="A257" i="13" a="1"/>
  <c r="A257" i="13" s="1"/>
  <c r="D240" i="14"/>
  <c r="C240" i="14"/>
  <c r="B240" i="14"/>
  <c r="H240" i="14"/>
  <c r="C257" i="13" l="1"/>
  <c r="D257" i="13"/>
  <c r="B257" i="13"/>
  <c r="A258" i="13" a="1"/>
  <c r="A258" i="13" s="1"/>
  <c r="H241" i="14"/>
  <c r="B241" i="14"/>
  <c r="D241" i="14"/>
  <c r="C241" i="14"/>
  <c r="B258" i="13" l="1"/>
  <c r="C258" i="13"/>
  <c r="D258" i="13"/>
  <c r="A259" i="13" a="1"/>
  <c r="A259" i="13" s="1"/>
  <c r="D242" i="14"/>
  <c r="H242" i="14"/>
  <c r="C242" i="14"/>
  <c r="B242" i="14"/>
  <c r="B259" i="13" l="1"/>
  <c r="C259" i="13"/>
  <c r="D259" i="13"/>
  <c r="A260" i="13" a="1"/>
  <c r="A260" i="13" s="1"/>
  <c r="B243" i="14"/>
  <c r="H243" i="14"/>
  <c r="C243" i="14"/>
  <c r="D243" i="14"/>
  <c r="D260" i="13" l="1"/>
  <c r="B260" i="13"/>
  <c r="C260" i="13"/>
  <c r="A261" i="13" a="1"/>
  <c r="A261" i="13" s="1"/>
  <c r="C244" i="14"/>
  <c r="H244" i="14"/>
  <c r="D244" i="14"/>
  <c r="B244" i="14"/>
  <c r="B261" i="13" l="1"/>
  <c r="C261" i="13"/>
  <c r="D261" i="13"/>
  <c r="A262" i="13" a="1"/>
  <c r="A262" i="13" s="1"/>
  <c r="B245" i="14"/>
  <c r="H245" i="14"/>
  <c r="C245" i="14"/>
  <c r="D245" i="14"/>
  <c r="B262" i="13" l="1"/>
  <c r="C262" i="13"/>
  <c r="D262" i="13"/>
  <c r="A263" i="13" a="1"/>
  <c r="A263" i="13" s="1"/>
  <c r="B263" i="13" l="1"/>
  <c r="C263" i="13"/>
  <c r="D263" i="13"/>
  <c r="A264" i="13" a="1"/>
  <c r="A264" i="13" s="1"/>
  <c r="C264" i="13" l="1"/>
  <c r="D264" i="13"/>
  <c r="B264" i="13"/>
  <c r="A265" i="13" a="1"/>
  <c r="A265" i="13" s="1"/>
  <c r="B265" i="13" l="1"/>
  <c r="D265" i="13"/>
  <c r="C265" i="13"/>
  <c r="A266" i="13" a="1"/>
  <c r="A266" i="13" s="1"/>
  <c r="B266" i="13" l="1"/>
  <c r="C266" i="13"/>
  <c r="D266" i="13"/>
  <c r="A267" i="13" a="1"/>
  <c r="A267" i="13" s="1"/>
  <c r="B267" i="13" l="1"/>
  <c r="C267" i="13"/>
  <c r="D267" i="13"/>
  <c r="A268" i="13" a="1"/>
  <c r="A268" i="13" s="1"/>
  <c r="C268" i="13" l="1"/>
  <c r="D268" i="13"/>
  <c r="B268" i="13"/>
  <c r="A269" i="13" a="1"/>
  <c r="A269" i="13" s="1"/>
  <c r="B269" i="13" l="1"/>
  <c r="D269" i="13"/>
  <c r="C269" i="13"/>
  <c r="A270" i="13" a="1"/>
  <c r="A270" i="13" s="1"/>
  <c r="B270" i="13" l="1"/>
  <c r="C270" i="13"/>
  <c r="D270" i="13"/>
  <c r="A271" i="13" a="1"/>
  <c r="A271" i="13" s="1"/>
  <c r="B271" i="13" l="1"/>
  <c r="C271" i="13"/>
  <c r="D271" i="13"/>
  <c r="A272" i="13" a="1"/>
  <c r="A272" i="13" s="1"/>
  <c r="C272" i="13" l="1"/>
  <c r="D272" i="13"/>
  <c r="B272" i="13"/>
  <c r="A273" i="13" a="1"/>
  <c r="A273" i="13" s="1"/>
  <c r="B273" i="13" l="1"/>
  <c r="D273" i="13"/>
  <c r="C273" i="13"/>
  <c r="A274" i="13" a="1"/>
  <c r="A274" i="13" s="1"/>
  <c r="B274" i="13" l="1"/>
  <c r="C274" i="13"/>
  <c r="D274" i="13"/>
  <c r="A275" i="13" a="1"/>
  <c r="A275" i="13" s="1"/>
  <c r="B275" i="13" l="1"/>
  <c r="C275" i="13"/>
  <c r="D275" i="13"/>
  <c r="A276" i="13" a="1"/>
  <c r="A276" i="13" s="1"/>
  <c r="B276" i="13" l="1"/>
  <c r="D276" i="13"/>
  <c r="C276" i="13"/>
  <c r="A277" i="13" a="1"/>
  <c r="A277" i="13" s="1"/>
  <c r="B277" i="13" l="1"/>
  <c r="D277" i="13"/>
  <c r="C277" i="13"/>
  <c r="A278" i="13" a="1"/>
  <c r="A278" i="13" s="1"/>
  <c r="B278" i="13" l="1"/>
  <c r="C278" i="13"/>
  <c r="D278" i="13"/>
  <c r="A279" i="13" a="1"/>
  <c r="A279" i="13" s="1"/>
  <c r="B279" i="13" l="1"/>
  <c r="C279" i="13"/>
  <c r="D279" i="13"/>
  <c r="A280" i="13" a="1"/>
  <c r="A280" i="13" s="1"/>
  <c r="C280" i="13" l="1"/>
  <c r="D280" i="13"/>
  <c r="B280" i="13"/>
  <c r="A281" i="13" a="1"/>
  <c r="A281" i="13" s="1"/>
  <c r="D281" i="13" l="1"/>
  <c r="C281" i="13"/>
  <c r="B281" i="13"/>
  <c r="A282" i="13" a="1"/>
  <c r="A282" i="13" s="1"/>
  <c r="C282" i="13" l="1"/>
  <c r="B282" i="13"/>
  <c r="D282" i="13"/>
  <c r="A283" i="13" a="1"/>
  <c r="A283" i="13" s="1"/>
  <c r="B283" i="13" l="1"/>
  <c r="C283" i="13"/>
  <c r="D283" i="13"/>
  <c r="E67" i="14" l="1"/>
  <c r="E57" i="14"/>
  <c r="E44" i="14"/>
  <c r="E61" i="14"/>
  <c r="E26" i="14"/>
  <c r="E95" i="14"/>
  <c r="E18" i="14"/>
  <c r="E30" i="14"/>
  <c r="E19" i="14"/>
  <c r="E22" i="14"/>
  <c r="E42" i="14"/>
  <c r="E84" i="14"/>
  <c r="E17" i="14"/>
  <c r="E37" i="14"/>
  <c r="E92" i="14"/>
  <c r="E89" i="14"/>
  <c r="E46" i="14"/>
  <c r="E94" i="14"/>
  <c r="E96" i="14"/>
  <c r="E81" i="14"/>
  <c r="E40" i="14"/>
  <c r="E91" i="14"/>
  <c r="E72" i="14"/>
  <c r="E73" i="14"/>
  <c r="E36" i="14"/>
  <c r="E87" i="14"/>
  <c r="E27" i="14"/>
  <c r="E76" i="14"/>
  <c r="E55" i="14"/>
  <c r="E56" i="14"/>
  <c r="E65" i="14"/>
  <c r="E15" i="14"/>
  <c r="E62" i="14"/>
  <c r="E34" i="14"/>
  <c r="E90" i="14"/>
  <c r="E74" i="14"/>
  <c r="E47" i="14"/>
  <c r="E28" i="14"/>
  <c r="E20" i="14"/>
  <c r="E53" i="14"/>
  <c r="E60" i="14"/>
  <c r="E25" i="14"/>
  <c r="E85" i="14"/>
  <c r="E39" i="14"/>
  <c r="E80" i="14"/>
  <c r="E78" i="14"/>
  <c r="E33" i="14"/>
  <c r="E23" i="14"/>
  <c r="E54" i="14"/>
  <c r="E35" i="14"/>
  <c r="E71" i="14"/>
  <c r="E21" i="14"/>
  <c r="E29" i="14"/>
  <c r="E66" i="14"/>
  <c r="E70" i="14"/>
  <c r="E68" i="14"/>
  <c r="E79" i="14"/>
  <c r="E45" i="14"/>
  <c r="E12" i="14"/>
  <c r="E48" i="14"/>
  <c r="E63" i="14"/>
  <c r="E32" i="14"/>
  <c r="E75" i="14"/>
  <c r="E64" i="14"/>
  <c r="E50" i="14"/>
  <c r="E13" i="14"/>
  <c r="E31" i="14"/>
  <c r="E82" i="14"/>
  <c r="E88" i="14"/>
  <c r="E41" i="14"/>
  <c r="E58" i="14"/>
  <c r="E38" i="14"/>
  <c r="E52" i="14"/>
  <c r="E77" i="14"/>
  <c r="E16" i="14"/>
  <c r="E24" i="14"/>
  <c r="E86" i="14"/>
  <c r="E59" i="14"/>
  <c r="E49" i="14"/>
  <c r="E69" i="14"/>
  <c r="E51" i="14"/>
  <c r="E43" i="14"/>
  <c r="E93" i="14"/>
  <c r="E83" i="14"/>
  <c r="E6" i="14"/>
  <c r="E219" i="14" l="1"/>
  <c r="E192" i="14"/>
  <c r="E242" i="14"/>
  <c r="E209" i="14"/>
  <c r="E196" i="14"/>
  <c r="E134" i="14"/>
  <c r="E216" i="14"/>
  <c r="E173" i="14"/>
  <c r="E222" i="14"/>
  <c r="E198" i="14"/>
  <c r="E189" i="14"/>
  <c r="E115" i="14"/>
  <c r="E201" i="14"/>
  <c r="E106" i="14"/>
  <c r="E233" i="14"/>
  <c r="E128" i="14"/>
  <c r="E170" i="14"/>
  <c r="E174" i="14"/>
  <c r="E143" i="14"/>
  <c r="E184" i="14"/>
  <c r="E214" i="14"/>
  <c r="E181" i="14"/>
  <c r="E140" i="14"/>
  <c r="E168" i="14"/>
  <c r="E98" i="14"/>
  <c r="E151" i="14"/>
  <c r="E113" i="14"/>
  <c r="E130" i="14"/>
  <c r="E175" i="14"/>
  <c r="E171" i="14"/>
  <c r="E245" i="14"/>
  <c r="E132" i="14"/>
  <c r="E102" i="14"/>
  <c r="E136" i="14"/>
  <c r="E162" i="14"/>
  <c r="E178" i="14"/>
  <c r="E239" i="14"/>
  <c r="E122" i="14"/>
  <c r="E211" i="14"/>
  <c r="E156" i="14"/>
  <c r="E159" i="14"/>
  <c r="E100" i="14"/>
  <c r="E165" i="14"/>
  <c r="E97" i="14"/>
  <c r="E149" i="14"/>
  <c r="E121" i="14"/>
  <c r="E109" i="14"/>
  <c r="E227" i="14"/>
  <c r="E218" i="14"/>
  <c r="E186" i="14"/>
  <c r="E118" i="14"/>
  <c r="E238" i="14"/>
  <c r="E139" i="14"/>
  <c r="E232" i="14"/>
  <c r="E145" i="14"/>
  <c r="E191" i="14"/>
  <c r="E207" i="14"/>
  <c r="E213" i="14"/>
  <c r="E125" i="14"/>
  <c r="E224" i="14"/>
  <c r="E200" i="14"/>
  <c r="E116" i="14"/>
  <c r="E210" i="14"/>
  <c r="E241" i="14"/>
  <c r="E229" i="14"/>
  <c r="E104" i="14"/>
  <c r="E208" i="14"/>
  <c r="E135" i="14"/>
  <c r="E180" i="14"/>
  <c r="E203" i="14"/>
  <c r="E157" i="14"/>
  <c r="E197" i="14"/>
  <c r="E240" i="14"/>
  <c r="E119" i="14"/>
  <c r="E133" i="14"/>
  <c r="E212" i="14"/>
  <c r="E141" i="14"/>
  <c r="E215" i="14"/>
  <c r="E172" i="14"/>
  <c r="E221" i="14"/>
  <c r="E114" i="14"/>
  <c r="E243" i="14"/>
  <c r="E110" i="14"/>
  <c r="E204" i="14"/>
  <c r="E144" i="14"/>
  <c r="E127" i="14"/>
  <c r="E150" i="14"/>
  <c r="E129" i="14"/>
  <c r="E120" i="14"/>
  <c r="E126" i="14"/>
  <c r="E169" i="14"/>
  <c r="E142" i="14"/>
  <c r="E123" i="14"/>
  <c r="E183" i="14"/>
  <c r="E166" i="14"/>
  <c r="E235" i="14"/>
  <c r="E99" i="14"/>
  <c r="E112" i="14"/>
  <c r="E244" i="14"/>
  <c r="E205" i="14"/>
  <c r="E101" i="14"/>
  <c r="E161" i="14"/>
  <c r="E155" i="14"/>
  <c r="E226" i="14"/>
  <c r="E220" i="14"/>
  <c r="E177" i="14"/>
  <c r="E105" i="14"/>
  <c r="E179" i="14"/>
  <c r="E223" i="14"/>
  <c r="E182" i="14"/>
  <c r="E160" i="14"/>
  <c r="E107" i="14"/>
  <c r="E103" i="14"/>
  <c r="E111" i="14"/>
  <c r="E199" i="14"/>
  <c r="E108" i="14"/>
  <c r="E234" i="14"/>
  <c r="E225" i="14"/>
  <c r="E152" i="14"/>
  <c r="E163" i="14"/>
  <c r="E187" i="14"/>
  <c r="E194" i="14"/>
  <c r="E217" i="14"/>
  <c r="E185" i="14"/>
  <c r="G47" i="14"/>
  <c r="G53" i="14"/>
  <c r="E11" i="14"/>
  <c r="E10" i="14"/>
  <c r="E14" i="14"/>
  <c r="G7" i="14"/>
  <c r="G22" i="14"/>
  <c r="G12" i="14"/>
  <c r="G29" i="14"/>
  <c r="G48" i="14"/>
  <c r="G64" i="14"/>
  <c r="G96" i="14"/>
  <c r="G27" i="14"/>
  <c r="G16" i="14"/>
  <c r="E7" i="14"/>
  <c r="G23" i="14"/>
  <c r="G81" i="14"/>
  <c r="G49" i="14"/>
  <c r="G57" i="14"/>
  <c r="G88" i="14"/>
  <c r="G58" i="14"/>
  <c r="G20" i="14"/>
  <c r="G95" i="14"/>
  <c r="G63" i="14"/>
  <c r="G38" i="14"/>
  <c r="G30" i="14"/>
  <c r="G74" i="14"/>
  <c r="G51" i="14"/>
  <c r="G19" i="14"/>
  <c r="G9" i="14"/>
  <c r="G15" i="14"/>
  <c r="G39" i="14"/>
  <c r="G26" i="14"/>
  <c r="G67" i="14"/>
  <c r="G41" i="14"/>
  <c r="G61" i="14"/>
  <c r="G6" i="14"/>
  <c r="E8" i="14"/>
  <c r="G36" i="14"/>
  <c r="E9" i="14"/>
  <c r="G11" i="14"/>
  <c r="G10" i="14"/>
  <c r="E147" i="14" l="1"/>
  <c r="E237" i="14"/>
  <c r="E230" i="14"/>
  <c r="E236" i="14"/>
  <c r="E190" i="14"/>
  <c r="E137" i="14"/>
  <c r="E193" i="14"/>
  <c r="E228" i="14"/>
  <c r="G206" i="14"/>
  <c r="E167" i="14"/>
  <c r="E153" i="14"/>
  <c r="E154" i="14"/>
  <c r="E146" i="14"/>
  <c r="E176" i="14"/>
  <c r="E124" i="14"/>
  <c r="E231" i="14"/>
  <c r="E202" i="14"/>
  <c r="E188" i="14"/>
  <c r="E117" i="14"/>
  <c r="G125" i="14"/>
  <c r="E148" i="14"/>
  <c r="E164" i="14"/>
  <c r="E131" i="14"/>
  <c r="E195" i="14"/>
  <c r="E158" i="14"/>
  <c r="E206" i="14"/>
  <c r="E138" i="14"/>
  <c r="G221" i="14"/>
  <c r="G134" i="14"/>
  <c r="G160" i="14"/>
  <c r="G148" i="14"/>
  <c r="G132" i="14"/>
  <c r="G129" i="14"/>
  <c r="G198" i="14"/>
  <c r="G152" i="14"/>
  <c r="G133" i="14"/>
  <c r="G126" i="14"/>
  <c r="G205" i="14"/>
  <c r="E5" i="14"/>
  <c r="G44" i="14"/>
  <c r="G18" i="14"/>
  <c r="G103" i="14"/>
  <c r="G52" i="14"/>
  <c r="G69" i="14"/>
  <c r="G83" i="14"/>
  <c r="G202" i="14"/>
  <c r="G8" i="14"/>
  <c r="G66" i="14"/>
  <c r="G82" i="14"/>
  <c r="G70" i="14"/>
  <c r="G56" i="14"/>
  <c r="G76" i="14"/>
  <c r="G34" i="14"/>
  <c r="G68" i="14"/>
  <c r="G209" i="14"/>
  <c r="G92" i="14"/>
  <c r="G59" i="14"/>
  <c r="G54" i="14"/>
  <c r="G84" i="14"/>
  <c r="G62" i="14"/>
  <c r="G32" i="14"/>
  <c r="G31" i="14"/>
  <c r="G33" i="14"/>
  <c r="G90" i="14"/>
  <c r="G86" i="14"/>
  <c r="G55" i="14"/>
  <c r="G21" i="14"/>
  <c r="G65" i="14"/>
  <c r="G43" i="14"/>
  <c r="G45" i="14"/>
  <c r="G25" i="14"/>
  <c r="G93" i="14"/>
  <c r="G13" i="14"/>
  <c r="G72" i="14"/>
  <c r="G60" i="14"/>
  <c r="G24" i="14"/>
  <c r="G50" i="14"/>
  <c r="G140" i="14"/>
  <c r="G42" i="14"/>
  <c r="G46" i="14"/>
  <c r="G89" i="14"/>
  <c r="G91" i="14"/>
  <c r="G35" i="14"/>
  <c r="G79" i="14"/>
  <c r="G175" i="14"/>
  <c r="G94" i="14"/>
  <c r="G235" i="14"/>
  <c r="G5" i="14"/>
  <c r="G14" i="14"/>
  <c r="G197" i="14"/>
  <c r="G87" i="14"/>
  <c r="G80" i="14"/>
  <c r="G28" i="14"/>
  <c r="G37" i="14"/>
  <c r="G75" i="14"/>
  <c r="G85" i="14"/>
  <c r="G73" i="14"/>
  <c r="G71" i="14"/>
  <c r="G17" i="14"/>
  <c r="G78" i="14"/>
  <c r="G77" i="14"/>
  <c r="G40" i="14"/>
  <c r="G168" i="14" l="1"/>
  <c r="G241" i="14"/>
  <c r="G111" i="14"/>
  <c r="G227" i="14"/>
  <c r="G108" i="14"/>
  <c r="G195" i="14"/>
  <c r="G153" i="14"/>
  <c r="G141" i="14"/>
  <c r="G135" i="14"/>
  <c r="G210" i="14"/>
  <c r="G144" i="14"/>
  <c r="G156" i="14"/>
  <c r="G97" i="14"/>
  <c r="G167" i="14"/>
  <c r="G119" i="14"/>
  <c r="G146" i="14"/>
  <c r="G243" i="14"/>
  <c r="G149" i="14"/>
  <c r="G127" i="14"/>
  <c r="G121" i="14"/>
  <c r="G223" i="14"/>
  <c r="G142" i="14"/>
  <c r="G136" i="14"/>
  <c r="G112" i="14"/>
  <c r="G165" i="14"/>
  <c r="G236" i="14"/>
  <c r="G100" i="14"/>
  <c r="G218" i="14"/>
  <c r="G187" i="14"/>
  <c r="G181" i="14"/>
  <c r="G116" i="14"/>
  <c r="G222" i="14"/>
  <c r="G203" i="14"/>
  <c r="G138" i="14"/>
  <c r="G130" i="14"/>
  <c r="G157" i="14"/>
  <c r="G98" i="14"/>
  <c r="G239" i="14"/>
  <c r="G207" i="14"/>
  <c r="G183" i="14"/>
  <c r="G118" i="14"/>
  <c r="G245" i="14"/>
  <c r="G199" i="14"/>
  <c r="G231" i="14"/>
  <c r="G150" i="14"/>
  <c r="G185" i="14"/>
  <c r="G106" i="14"/>
  <c r="G189" i="14"/>
  <c r="G104" i="14"/>
  <c r="G161" i="14"/>
  <c r="G216" i="14"/>
  <c r="G176" i="14"/>
  <c r="G219" i="14"/>
  <c r="G193" i="14"/>
  <c r="G212" i="14"/>
  <c r="G178" i="14"/>
  <c r="G114" i="14"/>
  <c r="G164" i="14"/>
  <c r="G214" i="14"/>
  <c r="G229" i="14"/>
  <c r="G191" i="14"/>
  <c r="G225" i="14"/>
  <c r="G170" i="14"/>
  <c r="G240" i="14"/>
  <c r="G131" i="14"/>
  <c r="G230" i="14"/>
  <c r="G163" i="14"/>
  <c r="G226" i="14"/>
  <c r="G99" i="14"/>
  <c r="G238" i="14"/>
  <c r="G105" i="14"/>
  <c r="G194" i="14"/>
  <c r="G101" i="14"/>
  <c r="G201" i="14"/>
  <c r="G120" i="14"/>
  <c r="G215" i="14"/>
  <c r="G137" i="14"/>
  <c r="G128" i="14"/>
  <c r="G213" i="14"/>
  <c r="G228" i="14"/>
  <c r="G139" i="14"/>
  <c r="G166" i="14"/>
  <c r="G179" i="14"/>
  <c r="G242" i="14"/>
  <c r="G192" i="14"/>
  <c r="G115" i="14"/>
  <c r="G107" i="14"/>
  <c r="G182" i="14"/>
  <c r="G190" i="14"/>
  <c r="G124" i="14"/>
  <c r="G186" i="14"/>
  <c r="G158" i="14"/>
  <c r="G102" i="14"/>
  <c r="G204" i="14"/>
  <c r="G143" i="14"/>
  <c r="G233" i="14"/>
  <c r="G234" i="14"/>
  <c r="G244" i="14"/>
  <c r="G109" i="14"/>
  <c r="G184" i="14"/>
  <c r="G155" i="14"/>
  <c r="G180" i="14"/>
  <c r="G188" i="14"/>
  <c r="G220" i="14"/>
  <c r="G169" i="14"/>
  <c r="G211" i="14"/>
  <c r="G196" i="14"/>
  <c r="G174" i="14"/>
  <c r="G177" i="14"/>
  <c r="G145" i="14"/>
  <c r="G208" i="14"/>
  <c r="G113" i="14"/>
  <c r="G224" i="14"/>
  <c r="G151" i="14"/>
  <c r="G159" i="14"/>
  <c r="G117" i="14"/>
  <c r="G110" i="14"/>
  <c r="G147" i="14"/>
  <c r="G122" i="14" l="1"/>
  <c r="G172" i="14"/>
  <c r="G237" i="14"/>
  <c r="G123" i="14"/>
  <c r="G200" i="14"/>
  <c r="G154" i="14"/>
  <c r="G217" i="14"/>
  <c r="G162" i="14"/>
  <c r="G171" i="14"/>
  <c r="G173" i="14"/>
  <c r="G232" i="14"/>
  <c r="F96" i="14" l="1"/>
  <c r="F22" i="14" l="1"/>
  <c r="F86" i="14"/>
  <c r="F94" i="14"/>
  <c r="F64" i="14"/>
  <c r="F42" i="14"/>
  <c r="F71" i="14"/>
  <c r="F91" i="14"/>
  <c r="F50" i="14"/>
  <c r="F59" i="14"/>
  <c r="F92" i="14"/>
  <c r="F89" i="14"/>
  <c r="F49" i="14"/>
  <c r="F84" i="14"/>
  <c r="F47" i="14"/>
  <c r="F120" i="14" l="1"/>
  <c r="F234" i="14"/>
  <c r="F115" i="14"/>
  <c r="F110" i="14"/>
  <c r="F108" i="14"/>
  <c r="F127" i="14"/>
  <c r="F109" i="14"/>
  <c r="F235" i="14"/>
  <c r="F111" i="14"/>
  <c r="F116" i="14"/>
  <c r="F72" i="14"/>
  <c r="F87" i="14"/>
  <c r="F82" i="14"/>
  <c r="F38" i="14"/>
  <c r="F21" i="14"/>
  <c r="F61" i="14"/>
  <c r="F54" i="14"/>
  <c r="F57" i="14"/>
  <c r="F69" i="14"/>
  <c r="F44" i="14"/>
  <c r="F39" i="14"/>
  <c r="F40" i="14"/>
  <c r="F75" i="14"/>
  <c r="F30" i="14"/>
  <c r="F78" i="14"/>
  <c r="F28" i="14"/>
  <c r="F79" i="14"/>
  <c r="F41" i="14"/>
  <c r="F48" i="14"/>
  <c r="F80" i="14"/>
  <c r="F81" i="14"/>
  <c r="F74" i="14"/>
  <c r="F23" i="14"/>
  <c r="F31" i="14"/>
  <c r="F53" i="14"/>
  <c r="F62" i="14"/>
  <c r="F60" i="14"/>
  <c r="F70" i="14"/>
  <c r="F37" i="14"/>
  <c r="F25" i="14"/>
  <c r="F67" i="14"/>
  <c r="F45" i="14"/>
  <c r="F88" i="14"/>
  <c r="F93" i="14"/>
  <c r="F65" i="14"/>
  <c r="F58" i="14"/>
  <c r="F63" i="14"/>
  <c r="F24" i="14"/>
  <c r="F46" i="14"/>
  <c r="F77" i="14"/>
  <c r="F66" i="14"/>
  <c r="F76" i="14"/>
  <c r="F35" i="14"/>
  <c r="F36" i="14"/>
  <c r="F27" i="14"/>
  <c r="F26" i="14"/>
  <c r="F52" i="14"/>
  <c r="F20" i="14"/>
  <c r="F18" i="14"/>
  <c r="F43" i="14"/>
  <c r="F34" i="14"/>
  <c r="F83" i="14"/>
  <c r="F85" i="14"/>
  <c r="F29" i="14"/>
  <c r="F33" i="14"/>
  <c r="F68" i="14"/>
  <c r="F56" i="14"/>
  <c r="F15" i="14"/>
  <c r="F16" i="14"/>
  <c r="F14" i="14"/>
  <c r="F13" i="14"/>
  <c r="F11" i="14"/>
  <c r="F7" i="14"/>
  <c r="F10" i="14"/>
  <c r="F8" i="14"/>
  <c r="F9" i="14"/>
  <c r="F5" i="14"/>
  <c r="F6" i="14"/>
  <c r="F17" i="14"/>
  <c r="F12" i="14"/>
  <c r="F73" i="14"/>
  <c r="F119" i="14"/>
  <c r="F90" i="14"/>
  <c r="F32" i="14"/>
  <c r="F192" i="14"/>
  <c r="F95" i="14"/>
  <c r="F55" i="14"/>
  <c r="F19" i="14"/>
  <c r="F51" i="14"/>
  <c r="F99" i="14" l="1"/>
  <c r="F112" i="14"/>
  <c r="F176" i="14"/>
  <c r="F203" i="14"/>
  <c r="F124" i="14"/>
  <c r="F225" i="14"/>
  <c r="F104" i="14"/>
  <c r="F241" i="14"/>
  <c r="F188" i="14"/>
  <c r="F160" i="14"/>
  <c r="F100" i="14"/>
  <c r="F177" i="14"/>
  <c r="F161" i="14"/>
  <c r="F139" i="14"/>
  <c r="F118" i="14"/>
  <c r="F196" i="14"/>
  <c r="F183" i="14"/>
  <c r="F219" i="14"/>
  <c r="F244" i="14"/>
  <c r="F153" i="14"/>
  <c r="F212" i="14"/>
  <c r="F210" i="14"/>
  <c r="F180" i="14"/>
  <c r="F136" i="14"/>
  <c r="F164" i="14"/>
  <c r="F186" i="14"/>
  <c r="F236" i="14"/>
  <c r="F154" i="14"/>
  <c r="F207" i="14"/>
  <c r="F169" i="14"/>
  <c r="F220" i="14"/>
  <c r="F97" i="14"/>
  <c r="F106" i="14"/>
  <c r="F205" i="14"/>
  <c r="F166" i="14"/>
  <c r="F128" i="14"/>
  <c r="F198" i="14"/>
  <c r="F102" i="14"/>
  <c r="F216" i="14"/>
  <c r="F143" i="14"/>
  <c r="F223" i="14"/>
  <c r="F237" i="14"/>
  <c r="F240" i="14"/>
  <c r="F149" i="14"/>
  <c r="F129" i="14"/>
  <c r="F181" i="14"/>
  <c r="F231" i="14"/>
  <c r="F145" i="14"/>
  <c r="F191" i="14"/>
  <c r="F131" i="14"/>
  <c r="F151" i="14"/>
  <c r="F194" i="14"/>
  <c r="F245" i="14"/>
  <c r="F228" i="14"/>
  <c r="F132" i="14"/>
  <c r="F134" i="14"/>
  <c r="F121" i="14"/>
  <c r="F199" i="14"/>
  <c r="F137" i="14"/>
  <c r="F144" i="14"/>
  <c r="F187" i="14"/>
  <c r="F200" i="14"/>
  <c r="F197" i="14"/>
  <c r="F204" i="14"/>
  <c r="F221" i="14"/>
  <c r="F206" i="14"/>
  <c r="F162" i="14"/>
  <c r="F142" i="14"/>
  <c r="F150" i="14"/>
  <c r="F152" i="14"/>
  <c r="F211" i="14"/>
  <c r="F209" i="14"/>
  <c r="F155" i="14"/>
  <c r="F179" i="14"/>
  <c r="F135" i="14"/>
  <c r="F158" i="14"/>
  <c r="F114" i="14"/>
  <c r="F138" i="14"/>
  <c r="F130" i="14"/>
  <c r="F195" i="14"/>
  <c r="F173" i="14"/>
  <c r="F182" i="14"/>
  <c r="F243" i="14"/>
  <c r="F170" i="14"/>
  <c r="F217" i="14"/>
  <c r="F165" i="14"/>
  <c r="F208" i="14"/>
  <c r="F190" i="14"/>
  <c r="F193" i="14"/>
  <c r="F178" i="14"/>
  <c r="F184" i="14"/>
  <c r="F238" i="14"/>
  <c r="F214" i="14"/>
  <c r="F133" i="14"/>
  <c r="F98" i="14"/>
  <c r="F163" i="14"/>
  <c r="F105" i="14"/>
  <c r="F103" i="14"/>
  <c r="F226" i="14"/>
  <c r="F175" i="14"/>
  <c r="F148" i="14"/>
  <c r="F185" i="14"/>
  <c r="F230" i="14"/>
  <c r="F141" i="14"/>
  <c r="F172" i="14"/>
  <c r="F213" i="14"/>
  <c r="F222" i="14"/>
  <c r="F174" i="14"/>
  <c r="F201" i="14"/>
  <c r="F227" i="14"/>
  <c r="F224" i="14"/>
  <c r="F146" i="14"/>
  <c r="F107" i="14"/>
  <c r="F233" i="14"/>
  <c r="F168" i="14"/>
  <c r="F122" i="14" l="1"/>
  <c r="F156" i="14"/>
  <c r="F125" i="14"/>
  <c r="F147" i="14"/>
  <c r="F239" i="14"/>
  <c r="F167" i="14"/>
  <c r="F117" i="14"/>
  <c r="F126" i="14"/>
  <c r="F202" i="14"/>
  <c r="F113" i="14"/>
  <c r="F189" i="14"/>
  <c r="F218" i="14"/>
  <c r="F101" i="14"/>
  <c r="F171" i="14"/>
  <c r="F215" i="14"/>
  <c r="F123" i="14"/>
  <c r="F157" i="14"/>
  <c r="F159" i="14"/>
  <c r="F242" i="14"/>
  <c r="F232" i="14"/>
  <c r="F140" i="14"/>
  <c r="F229" i="14"/>
  <c r="G15" i="13" l="1"/>
  <c r="F28" i="13" l="1"/>
  <c r="F24" i="13"/>
  <c r="F79" i="13"/>
  <c r="F17" i="13"/>
  <c r="F40" i="13"/>
  <c r="F54" i="13"/>
  <c r="F208" i="13"/>
  <c r="F58" i="13"/>
  <c r="F164" i="13"/>
  <c r="F41" i="13"/>
  <c r="F77" i="13"/>
  <c r="F230" i="13"/>
  <c r="F68" i="13"/>
  <c r="F64" i="13"/>
  <c r="F236" i="13"/>
  <c r="F73" i="13"/>
  <c r="F82" i="13"/>
  <c r="F9" i="13"/>
  <c r="F63" i="13"/>
  <c r="F22" i="13"/>
  <c r="F70" i="13"/>
  <c r="F207" i="13"/>
  <c r="F238" i="13"/>
  <c r="F60" i="13"/>
  <c r="F42" i="13"/>
  <c r="F281" i="13"/>
  <c r="F76" i="13"/>
  <c r="F231" i="13"/>
  <c r="F25" i="13"/>
  <c r="F30" i="13"/>
  <c r="F48" i="13"/>
  <c r="F12" i="13"/>
  <c r="F11" i="13"/>
  <c r="F62" i="13"/>
  <c r="F26" i="13"/>
  <c r="F33" i="13"/>
  <c r="F36" i="13"/>
  <c r="F128" i="13"/>
  <c r="F84" i="13"/>
  <c r="F35" i="13"/>
  <c r="F81" i="13"/>
  <c r="G6" i="13"/>
  <c r="G63" i="13"/>
  <c r="G30" i="13"/>
  <c r="G144" i="13"/>
  <c r="G199" i="13"/>
  <c r="G168" i="13"/>
  <c r="G83" i="13"/>
  <c r="G20" i="13"/>
  <c r="G161" i="13"/>
  <c r="G93" i="13"/>
  <c r="G7" i="13"/>
  <c r="H63" i="13"/>
  <c r="G57" i="13"/>
  <c r="G5" i="13"/>
  <c r="G91" i="13"/>
  <c r="G94" i="13"/>
  <c r="G87" i="13"/>
  <c r="G160" i="13"/>
  <c r="G75" i="13"/>
  <c r="G191" i="13"/>
  <c r="G80" i="13"/>
  <c r="G77" i="13"/>
  <c r="G89" i="13"/>
  <c r="G84" i="13"/>
  <c r="G188" i="13"/>
  <c r="G98" i="13"/>
  <c r="G12" i="13"/>
  <c r="G42" i="13"/>
  <c r="G216" i="13"/>
  <c r="G13" i="13"/>
  <c r="G157" i="13"/>
  <c r="G14" i="13"/>
  <c r="G71" i="13"/>
  <c r="G22" i="13"/>
  <c r="G67" i="13"/>
  <c r="G74" i="13"/>
  <c r="G55" i="13"/>
  <c r="F260" i="13" l="1"/>
  <c r="G158" i="13"/>
  <c r="F224" i="13"/>
  <c r="F196" i="13"/>
  <c r="F237" i="13"/>
  <c r="F195" i="13"/>
  <c r="F223" i="13"/>
  <c r="G240" i="13"/>
  <c r="G121" i="13"/>
  <c r="G215" i="13"/>
  <c r="F172" i="13"/>
  <c r="G119" i="13"/>
  <c r="F209" i="13"/>
  <c r="F192" i="13"/>
  <c r="F191" i="13"/>
  <c r="F204" i="13"/>
  <c r="F263" i="13"/>
  <c r="G202" i="13"/>
  <c r="G167" i="13"/>
  <c r="F123" i="13"/>
  <c r="G192" i="13"/>
  <c r="E85" i="13"/>
  <c r="E44" i="13"/>
  <c r="E36" i="13"/>
  <c r="E52" i="13"/>
  <c r="E70" i="13"/>
  <c r="E88" i="13"/>
  <c r="E33" i="13"/>
  <c r="E73" i="13"/>
  <c r="H74" i="13"/>
  <c r="H30" i="13"/>
  <c r="H55" i="13"/>
  <c r="H57" i="13"/>
  <c r="H202" i="13"/>
  <c r="H199" i="13"/>
  <c r="H167" i="13"/>
  <c r="F178" i="13"/>
  <c r="F163" i="13"/>
  <c r="F251" i="13"/>
  <c r="F203" i="13"/>
  <c r="F114" i="13"/>
  <c r="F91" i="13"/>
  <c r="F52" i="13"/>
  <c r="F78" i="13"/>
  <c r="F184" i="13"/>
  <c r="F222" i="13"/>
  <c r="F175" i="13"/>
  <c r="F249" i="13"/>
  <c r="F185" i="13"/>
  <c r="F86" i="13"/>
  <c r="F233" i="13"/>
  <c r="F273" i="13"/>
  <c r="F269" i="13"/>
  <c r="F43" i="13"/>
  <c r="F210" i="13"/>
  <c r="F229" i="13"/>
  <c r="F280" i="13"/>
  <c r="F125" i="13"/>
  <c r="F59" i="13"/>
  <c r="F45" i="13"/>
  <c r="F80" i="13"/>
  <c r="F10" i="13"/>
  <c r="F283" i="13"/>
  <c r="F252" i="13"/>
  <c r="F50" i="13"/>
  <c r="F262" i="13"/>
  <c r="F23" i="13"/>
  <c r="F102" i="13"/>
  <c r="F235" i="13"/>
  <c r="F47" i="13"/>
  <c r="F256" i="13"/>
  <c r="F277" i="13"/>
  <c r="F113" i="13"/>
  <c r="F67" i="13"/>
  <c r="F46" i="13"/>
  <c r="F27" i="13"/>
  <c r="F21" i="13"/>
  <c r="F56" i="13"/>
  <c r="F51" i="13"/>
  <c r="F88" i="13"/>
  <c r="F31" i="13"/>
  <c r="F39" i="13"/>
  <c r="F228" i="13"/>
  <c r="F20" i="13"/>
  <c r="F87" i="13"/>
  <c r="F190" i="13"/>
  <c r="F38" i="13"/>
  <c r="F214" i="13"/>
  <c r="F226" i="13"/>
  <c r="F171" i="13"/>
  <c r="F158" i="13"/>
  <c r="F268" i="13"/>
  <c r="F188" i="13"/>
  <c r="F265" i="13"/>
  <c r="F61" i="13"/>
  <c r="F19" i="13"/>
  <c r="F272" i="13"/>
  <c r="F89" i="13"/>
  <c r="F75" i="13"/>
  <c r="F112" i="13"/>
  <c r="F154" i="13"/>
  <c r="F247" i="13"/>
  <c r="F127" i="13"/>
  <c r="F72" i="13"/>
  <c r="F65" i="13"/>
  <c r="F221" i="13"/>
  <c r="F168" i="13"/>
  <c r="F44" i="13"/>
  <c r="F244" i="13"/>
  <c r="F85" i="13"/>
  <c r="F259" i="13"/>
  <c r="F194" i="13"/>
  <c r="F8" i="13"/>
  <c r="F170" i="13"/>
  <c r="F201" i="13"/>
  <c r="F29" i="13"/>
  <c r="F71" i="13"/>
  <c r="F206" i="13"/>
  <c r="F32" i="13"/>
  <c r="F216" i="13"/>
  <c r="F69" i="13"/>
  <c r="F53" i="13"/>
  <c r="F173" i="13"/>
  <c r="F55" i="13"/>
  <c r="F254" i="13"/>
  <c r="F37" i="13"/>
  <c r="F106" i="13"/>
  <c r="F275" i="13"/>
  <c r="F122" i="13"/>
  <c r="F49" i="13"/>
  <c r="F219" i="13"/>
  <c r="F74" i="13"/>
  <c r="F174" i="13"/>
  <c r="F83" i="13"/>
  <c r="F34" i="13"/>
  <c r="F187" i="13"/>
  <c r="F241" i="13"/>
  <c r="F267" i="13"/>
  <c r="F130" i="13"/>
  <c r="F177" i="13"/>
  <c r="F197" i="13"/>
  <c r="E6" i="13"/>
  <c r="G118" i="13"/>
  <c r="G78" i="13"/>
  <c r="G162" i="13"/>
  <c r="G277" i="13"/>
  <c r="G262" i="13"/>
  <c r="G265" i="13"/>
  <c r="G104" i="13"/>
  <c r="G51" i="13"/>
  <c r="G128" i="13"/>
  <c r="G92" i="13"/>
  <c r="G10" i="13"/>
  <c r="G62" i="13"/>
  <c r="G120" i="13"/>
  <c r="G219" i="13"/>
  <c r="G183" i="13"/>
  <c r="G253" i="13"/>
  <c r="G159" i="13"/>
  <c r="G258" i="13"/>
  <c r="G198" i="13"/>
  <c r="G244" i="13"/>
  <c r="G53" i="13"/>
  <c r="G173" i="13"/>
  <c r="G60" i="13"/>
  <c r="G26" i="13"/>
  <c r="G29" i="13"/>
  <c r="G32" i="13"/>
  <c r="G264" i="13"/>
  <c r="E67" i="13"/>
  <c r="G66" i="13"/>
  <c r="G48" i="13"/>
  <c r="G125" i="13"/>
  <c r="G141" i="13"/>
  <c r="G143" i="13"/>
  <c r="G90" i="13"/>
  <c r="G151" i="13"/>
  <c r="G103" i="13"/>
  <c r="G96" i="13"/>
  <c r="G65" i="13"/>
  <c r="G236" i="13"/>
  <c r="G187" i="13"/>
  <c r="G35" i="13"/>
  <c r="G18" i="13"/>
  <c r="G38" i="13"/>
  <c r="G172" i="13"/>
  <c r="G259" i="13"/>
  <c r="G101" i="13"/>
  <c r="G41" i="13"/>
  <c r="G27" i="13"/>
  <c r="G54" i="13"/>
  <c r="G218" i="13"/>
  <c r="G140" i="13"/>
  <c r="E109" i="13"/>
  <c r="E149" i="13"/>
  <c r="E173" i="13"/>
  <c r="E91" i="13"/>
  <c r="E90" i="13"/>
  <c r="E275" i="13"/>
  <c r="E56" i="13"/>
  <c r="E18" i="13"/>
  <c r="E53" i="13"/>
  <c r="E37" i="13"/>
  <c r="E63" i="13"/>
  <c r="E258" i="13"/>
  <c r="E35" i="13"/>
  <c r="E60" i="13"/>
  <c r="E72" i="13"/>
  <c r="E151" i="13"/>
  <c r="E92" i="13"/>
  <c r="E65" i="13"/>
  <c r="E101" i="13"/>
  <c r="G194" i="13"/>
  <c r="G69" i="13"/>
  <c r="G100" i="13"/>
  <c r="E144" i="13"/>
  <c r="E77" i="13"/>
  <c r="G58" i="13"/>
  <c r="G138" i="13"/>
  <c r="G49" i="13"/>
  <c r="G209" i="13"/>
  <c r="E89" i="13"/>
  <c r="E171" i="13"/>
  <c r="E102" i="13"/>
  <c r="E94" i="13"/>
  <c r="E82" i="13"/>
  <c r="E105" i="13"/>
  <c r="E152" i="13"/>
  <c r="E43" i="13"/>
  <c r="E28" i="13"/>
  <c r="G76" i="13"/>
  <c r="G166" i="13"/>
  <c r="G50" i="13"/>
  <c r="G112" i="13"/>
  <c r="E55" i="13"/>
  <c r="G237" i="13"/>
  <c r="E202" i="13"/>
  <c r="G9" i="13"/>
  <c r="G25" i="13"/>
  <c r="G81" i="13"/>
  <c r="G171" i="13"/>
  <c r="G243" i="13"/>
  <c r="G16" i="13"/>
  <c r="G39" i="13"/>
  <c r="G19" i="13"/>
  <c r="E192" i="13"/>
  <c r="E57" i="13"/>
  <c r="E179" i="13"/>
  <c r="E74" i="13"/>
  <c r="H22" i="13"/>
  <c r="G59" i="13"/>
  <c r="G68" i="13"/>
  <c r="G17" i="13"/>
  <c r="G122" i="13"/>
  <c r="G204" i="13"/>
  <c r="G131" i="13"/>
  <c r="G86" i="13"/>
  <c r="G34" i="13"/>
  <c r="H83" i="13"/>
  <c r="G190" i="13"/>
  <c r="G97" i="13"/>
  <c r="H20" i="13"/>
  <c r="G135" i="13"/>
  <c r="H93" i="13"/>
  <c r="H67" i="13"/>
  <c r="H161" i="13"/>
  <c r="G248" i="13"/>
  <c r="G136" i="13"/>
  <c r="G72" i="13"/>
  <c r="G8" i="13"/>
  <c r="F218" i="13" l="1"/>
  <c r="F124" i="13"/>
  <c r="F217" i="13"/>
  <c r="G267" i="13"/>
  <c r="E172" i="13"/>
  <c r="E150" i="13"/>
  <c r="G152" i="13"/>
  <c r="F271" i="13"/>
  <c r="F243" i="13"/>
  <c r="F121" i="13"/>
  <c r="F274" i="13"/>
  <c r="F155" i="13"/>
  <c r="F225" i="13"/>
  <c r="F227" i="13"/>
  <c r="F205" i="13"/>
  <c r="F129" i="13"/>
  <c r="F264" i="13"/>
  <c r="F167" i="13"/>
  <c r="F193" i="13"/>
  <c r="G260" i="13"/>
  <c r="G201" i="13"/>
  <c r="G200" i="13"/>
  <c r="G176" i="13"/>
  <c r="G186" i="13"/>
  <c r="E139" i="13"/>
  <c r="G195" i="13"/>
  <c r="H169" i="13"/>
  <c r="E174" i="13"/>
  <c r="G263" i="13"/>
  <c r="G224" i="13"/>
  <c r="G134" i="13"/>
  <c r="G174" i="13"/>
  <c r="F116" i="13"/>
  <c r="F253" i="13"/>
  <c r="F240" i="13"/>
  <c r="F234" i="13"/>
  <c r="F257" i="13"/>
  <c r="F242" i="13"/>
  <c r="F248" i="13"/>
  <c r="F131" i="13"/>
  <c r="G235" i="13"/>
  <c r="F250" i="13"/>
  <c r="F115" i="13"/>
  <c r="G189" i="13"/>
  <c r="F126" i="13"/>
  <c r="F162" i="13"/>
  <c r="F220" i="13"/>
  <c r="F161" i="13"/>
  <c r="F246" i="13"/>
  <c r="F186" i="13"/>
  <c r="F179" i="13"/>
  <c r="F211" i="13"/>
  <c r="F200" i="13"/>
  <c r="F261" i="13"/>
  <c r="F270" i="13"/>
  <c r="G203" i="13"/>
  <c r="F169" i="13"/>
  <c r="F282" i="13"/>
  <c r="F245" i="13"/>
  <c r="H249" i="13"/>
  <c r="G137" i="13"/>
  <c r="E129" i="13"/>
  <c r="E191" i="13"/>
  <c r="G271" i="13"/>
  <c r="E95" i="13"/>
  <c r="G165" i="13"/>
  <c r="G180" i="13"/>
  <c r="G179" i="13"/>
  <c r="G107" i="13"/>
  <c r="G266" i="13"/>
  <c r="F255" i="13"/>
  <c r="H168" i="13"/>
  <c r="G252" i="13"/>
  <c r="G139" i="13"/>
  <c r="F202" i="13"/>
  <c r="F232" i="13"/>
  <c r="G177" i="13"/>
  <c r="G175" i="13"/>
  <c r="G117" i="13"/>
  <c r="F258" i="13"/>
  <c r="F276" i="13"/>
  <c r="F279" i="13"/>
  <c r="F176" i="13"/>
  <c r="F278" i="13"/>
  <c r="F189" i="13"/>
  <c r="H144" i="13"/>
  <c r="F266" i="13"/>
  <c r="G217" i="13"/>
  <c r="F215" i="13"/>
  <c r="F239" i="13"/>
  <c r="G193" i="13"/>
  <c r="G142" i="13"/>
  <c r="G229" i="13"/>
  <c r="E148" i="13"/>
  <c r="E274" i="13"/>
  <c r="E79" i="13"/>
  <c r="E212" i="13"/>
  <c r="E132" i="13"/>
  <c r="E231" i="13"/>
  <c r="E257" i="13"/>
  <c r="E40" i="13"/>
  <c r="H107" i="13"/>
  <c r="H75" i="13"/>
  <c r="H27" i="13"/>
  <c r="H92" i="13"/>
  <c r="H219" i="13"/>
  <c r="H163" i="13"/>
  <c r="H191" i="13"/>
  <c r="H103" i="13"/>
  <c r="H49" i="13"/>
  <c r="H154" i="13"/>
  <c r="H106" i="13"/>
  <c r="H101" i="13"/>
  <c r="H54" i="13"/>
  <c r="G124" i="13"/>
  <c r="G85" i="13"/>
  <c r="G31" i="13"/>
  <c r="G197" i="13"/>
  <c r="H90" i="13"/>
  <c r="H188" i="13"/>
  <c r="H80" i="13"/>
  <c r="H205" i="13"/>
  <c r="H60" i="13"/>
  <c r="H251" i="13"/>
  <c r="H37" i="13"/>
  <c r="H105" i="13"/>
  <c r="H111" i="13"/>
  <c r="H34" i="13"/>
  <c r="H166" i="13"/>
  <c r="H192" i="13"/>
  <c r="H82" i="13"/>
  <c r="H64" i="13"/>
  <c r="H271" i="13"/>
  <c r="H25" i="13"/>
  <c r="H43" i="13"/>
  <c r="G185" i="13"/>
  <c r="H223" i="13"/>
  <c r="G261" i="13"/>
  <c r="G232" i="13"/>
  <c r="G211" i="13"/>
  <c r="G40" i="13"/>
  <c r="H58" i="13"/>
  <c r="H143" i="13"/>
  <c r="H283" i="13"/>
  <c r="H269" i="13"/>
  <c r="H102" i="13"/>
  <c r="H255" i="13"/>
  <c r="H89" i="13"/>
  <c r="H129" i="13"/>
  <c r="H86" i="13"/>
  <c r="H78" i="13"/>
  <c r="H128" i="13"/>
  <c r="H35" i="13"/>
  <c r="H36" i="13"/>
  <c r="G44" i="13"/>
  <c r="G226" i="13"/>
  <c r="G223" i="13"/>
  <c r="H261" i="13"/>
  <c r="G274" i="13"/>
  <c r="G52" i="13"/>
  <c r="H140" i="13"/>
  <c r="H38" i="13"/>
  <c r="H87" i="13"/>
  <c r="H96" i="13"/>
  <c r="H178" i="13"/>
  <c r="H94" i="13"/>
  <c r="H77" i="13"/>
  <c r="H151" i="13"/>
  <c r="H104" i="13"/>
  <c r="H47" i="13"/>
  <c r="H201" i="13"/>
  <c r="H195" i="13"/>
  <c r="H41" i="13"/>
  <c r="H237" i="13"/>
  <c r="G36" i="13"/>
  <c r="G268" i="13"/>
  <c r="G273" i="13"/>
  <c r="H73" i="13"/>
  <c r="H23" i="13"/>
  <c r="H274" i="13"/>
  <c r="G70" i="13"/>
  <c r="H187" i="13"/>
  <c r="H158" i="13"/>
  <c r="H227" i="13"/>
  <c r="H138" i="13"/>
  <c r="H172" i="13"/>
  <c r="H127" i="13"/>
  <c r="H53" i="13"/>
  <c r="H45" i="13"/>
  <c r="G73" i="13"/>
  <c r="G231" i="13"/>
  <c r="G23" i="13"/>
  <c r="G21" i="13"/>
  <c r="H24" i="13"/>
  <c r="H266" i="13"/>
  <c r="H228" i="13"/>
  <c r="H72" i="13"/>
  <c r="H29" i="13"/>
  <c r="H248" i="13"/>
  <c r="H99" i="13"/>
  <c r="H235" i="13"/>
  <c r="H51" i="13"/>
  <c r="H71" i="13"/>
  <c r="H66" i="13"/>
  <c r="H56" i="13"/>
  <c r="H149" i="13"/>
  <c r="H276" i="13"/>
  <c r="H182" i="13"/>
  <c r="G45" i="13"/>
  <c r="H81" i="13"/>
  <c r="H65" i="13"/>
  <c r="H100" i="13"/>
  <c r="H242" i="13"/>
  <c r="H264" i="13"/>
  <c r="H84" i="13"/>
  <c r="H217" i="13"/>
  <c r="H61" i="13"/>
  <c r="H109" i="13"/>
  <c r="H48" i="13"/>
  <c r="H174" i="13"/>
  <c r="H62" i="13"/>
  <c r="H210" i="13"/>
  <c r="H120" i="13"/>
  <c r="H157" i="13"/>
  <c r="H270" i="13"/>
  <c r="H282" i="13"/>
  <c r="H50" i="13"/>
  <c r="H215" i="13"/>
  <c r="G95" i="13"/>
  <c r="G79" i="13"/>
  <c r="G133" i="13"/>
  <c r="G33" i="13"/>
  <c r="G88" i="13"/>
  <c r="G234" i="13"/>
  <c r="G148" i="13"/>
  <c r="H91" i="13"/>
  <c r="H258" i="13"/>
  <c r="H76" i="13"/>
  <c r="H160" i="13"/>
  <c r="H117" i="13"/>
  <c r="H28" i="13"/>
  <c r="H254" i="13"/>
  <c r="H171" i="13"/>
  <c r="H119" i="13"/>
  <c r="H46" i="13"/>
  <c r="H39" i="13"/>
  <c r="H98" i="13"/>
  <c r="H135" i="13"/>
  <c r="H279" i="13"/>
  <c r="H209" i="13"/>
  <c r="H26" i="13"/>
  <c r="H260" i="13"/>
  <c r="H124" i="13"/>
  <c r="H85" i="13"/>
  <c r="G257" i="13"/>
  <c r="H31" i="13"/>
  <c r="F199" i="13"/>
  <c r="F66" i="13"/>
  <c r="F90" i="13"/>
  <c r="H19" i="13"/>
  <c r="E24" i="13"/>
  <c r="E168" i="13"/>
  <c r="E199" i="13"/>
  <c r="E184" i="13"/>
  <c r="E115" i="13"/>
  <c r="E271" i="13"/>
  <c r="E252" i="13"/>
  <c r="E80" i="13"/>
  <c r="E262" i="13"/>
  <c r="E15" i="13"/>
  <c r="E7" i="13"/>
  <c r="E205" i="13"/>
  <c r="E282" i="13"/>
  <c r="E32" i="13"/>
  <c r="E226" i="13"/>
  <c r="E46" i="13"/>
  <c r="E155" i="13"/>
  <c r="E170" i="13"/>
  <c r="E27" i="13"/>
  <c r="E203" i="13"/>
  <c r="E196" i="13"/>
  <c r="E233" i="13"/>
  <c r="E103" i="13"/>
  <c r="E182" i="13"/>
  <c r="E26" i="13"/>
  <c r="E251" i="13"/>
  <c r="E106" i="13"/>
  <c r="E83" i="13"/>
  <c r="E243" i="13"/>
  <c r="E178" i="13"/>
  <c r="E194" i="13"/>
  <c r="E104" i="13"/>
  <c r="E66" i="13"/>
  <c r="E244" i="13"/>
  <c r="E201" i="13"/>
  <c r="E84" i="13"/>
  <c r="E31" i="13"/>
  <c r="E76" i="13"/>
  <c r="E261" i="13"/>
  <c r="E254" i="13"/>
  <c r="E219" i="13"/>
  <c r="E118" i="13"/>
  <c r="E64" i="13"/>
  <c r="H6" i="13"/>
  <c r="H17" i="13"/>
  <c r="H15" i="13"/>
  <c r="H14" i="13"/>
  <c r="H7" i="13"/>
  <c r="H18" i="13"/>
  <c r="H16" i="13"/>
  <c r="H13" i="13"/>
  <c r="H5" i="13"/>
  <c r="E264" i="13"/>
  <c r="E48" i="13"/>
  <c r="E263" i="13"/>
  <c r="E75" i="13"/>
  <c r="E99" i="13"/>
  <c r="E240" i="13"/>
  <c r="E98" i="13"/>
  <c r="E20" i="13"/>
  <c r="E23" i="13"/>
  <c r="E137" i="13"/>
  <c r="E30" i="13"/>
  <c r="E281" i="13"/>
  <c r="E283" i="13"/>
  <c r="E54" i="13"/>
  <c r="E128" i="13"/>
  <c r="E49" i="13"/>
  <c r="E50" i="13"/>
  <c r="E45" i="13"/>
  <c r="E93" i="13"/>
  <c r="E147" i="13"/>
  <c r="E100" i="13"/>
  <c r="E247" i="13"/>
  <c r="E270" i="13"/>
  <c r="E71" i="13"/>
  <c r="E249" i="13"/>
  <c r="E167" i="13"/>
  <c r="E21" i="13"/>
  <c r="E161" i="13"/>
  <c r="E273" i="13"/>
  <c r="E250" i="13"/>
  <c r="E78" i="13"/>
  <c r="E81" i="13"/>
  <c r="E230" i="13"/>
  <c r="E97" i="13"/>
  <c r="E188" i="13"/>
  <c r="E164" i="13"/>
  <c r="E19" i="13"/>
  <c r="E11" i="13"/>
  <c r="E277" i="13"/>
  <c r="E61" i="13"/>
  <c r="E42" i="13"/>
  <c r="E16" i="13"/>
  <c r="E177" i="13"/>
  <c r="E51" i="13"/>
  <c r="E138" i="13"/>
  <c r="E59" i="13"/>
  <c r="E38" i="13"/>
  <c r="E5" i="13"/>
  <c r="E113" i="13"/>
  <c r="E62" i="13"/>
  <c r="E41" i="13"/>
  <c r="E157" i="13"/>
  <c r="G164" i="13"/>
  <c r="E22" i="13"/>
  <c r="G111" i="13"/>
  <c r="E187" i="13"/>
  <c r="G61" i="13"/>
  <c r="G82" i="13"/>
  <c r="G279" i="13"/>
  <c r="G127" i="13"/>
  <c r="G247" i="13"/>
  <c r="G228" i="13"/>
  <c r="G276" i="13"/>
  <c r="G56" i="13"/>
  <c r="G270" i="13"/>
  <c r="G154" i="13"/>
  <c r="G11" i="13"/>
  <c r="G64" i="13"/>
  <c r="G47" i="13"/>
  <c r="G102" i="13"/>
  <c r="G116" i="13"/>
  <c r="G115" i="13"/>
  <c r="G214" i="13"/>
  <c r="G99" i="13"/>
  <c r="G251" i="13"/>
  <c r="G178" i="13"/>
  <c r="G28" i="13"/>
  <c r="G46" i="13"/>
  <c r="G281" i="13"/>
  <c r="G182" i="13"/>
  <c r="G37" i="13"/>
  <c r="G109" i="13"/>
  <c r="G43" i="13"/>
  <c r="G105" i="13"/>
  <c r="G255" i="13"/>
  <c r="G106" i="13"/>
  <c r="G24" i="13"/>
  <c r="H126" i="13"/>
  <c r="H32" i="13"/>
  <c r="H69" i="13"/>
  <c r="H68" i="13"/>
  <c r="H42" i="13"/>
  <c r="H115" i="13"/>
  <c r="H230" i="13"/>
  <c r="H9" i="13"/>
  <c r="H59" i="13"/>
  <c r="H97" i="13"/>
  <c r="H198" i="13"/>
  <c r="H190" i="13"/>
  <c r="H214" i="13"/>
  <c r="H131" i="13"/>
  <c r="E146" i="13" l="1"/>
  <c r="H177" i="13"/>
  <c r="G206" i="13"/>
  <c r="G205" i="13"/>
  <c r="E195" i="13"/>
  <c r="E235" i="13"/>
  <c r="G213" i="13"/>
  <c r="H259" i="13"/>
  <c r="G239" i="13"/>
  <c r="G238" i="13"/>
  <c r="G212" i="13"/>
  <c r="H150" i="13"/>
  <c r="H142" i="13"/>
  <c r="H222" i="13"/>
  <c r="H116" i="13"/>
  <c r="H218" i="13"/>
  <c r="H108" i="13"/>
  <c r="G246" i="13"/>
  <c r="G245" i="13"/>
  <c r="H194" i="13"/>
  <c r="H236" i="13"/>
  <c r="H173" i="13"/>
  <c r="H229" i="13"/>
  <c r="E234" i="13"/>
  <c r="E232" i="13"/>
  <c r="G233" i="13"/>
  <c r="G222" i="13"/>
  <c r="E114" i="13"/>
  <c r="G153" i="13"/>
  <c r="E193" i="13"/>
  <c r="G132" i="13"/>
  <c r="G126" i="13"/>
  <c r="G254" i="13"/>
  <c r="G108" i="13"/>
  <c r="H123" i="13"/>
  <c r="H241" i="13"/>
  <c r="H240" i="13"/>
  <c r="E181" i="13"/>
  <c r="E260" i="13"/>
  <c r="E269" i="13"/>
  <c r="E248" i="13"/>
  <c r="E112" i="13"/>
  <c r="E255" i="13"/>
  <c r="E246" i="13"/>
  <c r="E176" i="13"/>
  <c r="G208" i="13"/>
  <c r="G207" i="13"/>
  <c r="H176" i="13"/>
  <c r="H265" i="13"/>
  <c r="H186" i="13"/>
  <c r="H224" i="13"/>
  <c r="H181" i="13"/>
  <c r="H180" i="13"/>
  <c r="H247" i="13"/>
  <c r="H189" i="13"/>
  <c r="H118" i="13"/>
  <c r="H262" i="13"/>
  <c r="H277" i="13"/>
  <c r="G146" i="13"/>
  <c r="G145" i="13"/>
  <c r="H130" i="13"/>
  <c r="H137" i="13"/>
  <c r="H112" i="13"/>
  <c r="E175" i="13"/>
  <c r="E245" i="13"/>
  <c r="G163" i="13"/>
  <c r="G275" i="13"/>
  <c r="G278" i="13"/>
  <c r="E180" i="13"/>
  <c r="G147" i="13"/>
  <c r="G283" i="13"/>
  <c r="G282" i="13"/>
  <c r="E214" i="13"/>
  <c r="E216" i="13"/>
  <c r="H153" i="13"/>
  <c r="H212" i="13"/>
  <c r="H125" i="13"/>
  <c r="H170" i="13"/>
  <c r="H156" i="13"/>
  <c r="H275" i="13"/>
  <c r="H110" i="13"/>
  <c r="E268" i="13"/>
  <c r="E213" i="13"/>
  <c r="G227" i="13"/>
  <c r="G272" i="13"/>
  <c r="G225" i="13"/>
  <c r="H162" i="13"/>
  <c r="G123" i="13"/>
  <c r="G184" i="13"/>
  <c r="E272" i="13"/>
  <c r="H250" i="13"/>
  <c r="E145" i="13"/>
  <c r="G269" i="13"/>
  <c r="E242" i="13"/>
  <c r="H281" i="13"/>
  <c r="H122" i="13"/>
  <c r="G181" i="13"/>
  <c r="E136" i="13"/>
  <c r="E163" i="13"/>
  <c r="E122" i="13"/>
  <c r="E256" i="13"/>
  <c r="E253" i="13"/>
  <c r="E241" i="13"/>
  <c r="G221" i="13"/>
  <c r="G220" i="13"/>
  <c r="H278" i="13"/>
  <c r="H263" i="13"/>
  <c r="H121" i="13"/>
  <c r="H253" i="13"/>
  <c r="H206" i="13"/>
  <c r="E239" i="13"/>
  <c r="E211" i="13"/>
  <c r="G230" i="13"/>
  <c r="E169" i="13"/>
  <c r="G256" i="13"/>
  <c r="E183" i="13"/>
  <c r="E259" i="13"/>
  <c r="G210" i="13"/>
  <c r="H200" i="13"/>
  <c r="G110" i="13"/>
  <c r="H204" i="13"/>
  <c r="H203" i="13"/>
  <c r="G250" i="13"/>
  <c r="G249" i="13"/>
  <c r="G130" i="13"/>
  <c r="G129" i="13"/>
  <c r="H165" i="13"/>
  <c r="G150" i="13"/>
  <c r="G149" i="13"/>
  <c r="G242" i="13"/>
  <c r="G241" i="13"/>
  <c r="G156" i="13"/>
  <c r="G155" i="13"/>
  <c r="G170" i="13"/>
  <c r="G169" i="13"/>
  <c r="E121" i="13"/>
  <c r="E278" i="13"/>
  <c r="E156" i="13"/>
  <c r="E265" i="13"/>
  <c r="E204" i="13"/>
  <c r="H207" i="13"/>
  <c r="H152" i="13"/>
  <c r="H244" i="13"/>
  <c r="G114" i="13"/>
  <c r="G113" i="13"/>
  <c r="H155" i="13"/>
  <c r="H164" i="13"/>
  <c r="H134" i="13"/>
  <c r="H216" i="13"/>
  <c r="H280" i="13"/>
  <c r="H159" i="13"/>
  <c r="H193" i="13"/>
  <c r="H243" i="13"/>
  <c r="H141" i="13"/>
  <c r="H211" i="13"/>
  <c r="H175" i="13"/>
  <c r="H136" i="13"/>
  <c r="F198" i="13"/>
  <c r="E160" i="13"/>
  <c r="G280" i="13"/>
  <c r="E276" i="13"/>
  <c r="G196" i="13"/>
  <c r="H179" i="13"/>
  <c r="H183" i="13"/>
  <c r="H252" i="13"/>
  <c r="E162" i="13"/>
  <c r="E220" i="13"/>
  <c r="H139" i="13"/>
  <c r="E200" i="13"/>
  <c r="H208" i="13"/>
  <c r="H213" i="13"/>
  <c r="H234" i="13"/>
  <c r="H185" i="13"/>
  <c r="H148" i="13"/>
  <c r="H95" i="13"/>
  <c r="H268" i="13"/>
  <c r="H44" i="13"/>
  <c r="H221" i="13"/>
  <c r="H88" i="13"/>
  <c r="H239" i="13"/>
  <c r="H52" i="13"/>
  <c r="H70" i="13"/>
  <c r="H33" i="13"/>
  <c r="H246" i="13"/>
  <c r="H197" i="13"/>
  <c r="H21" i="13"/>
  <c r="H133" i="13"/>
  <c r="H114" i="13"/>
  <c r="H40" i="13"/>
  <c r="H257" i="13"/>
  <c r="H79" i="13"/>
  <c r="H232" i="13"/>
  <c r="H226" i="13"/>
  <c r="E34" i="13"/>
  <c r="E215" i="13"/>
  <c r="E223" i="13"/>
  <c r="E135" i="13"/>
  <c r="E17" i="13"/>
  <c r="E280" i="13"/>
  <c r="E47" i="13"/>
  <c r="E86" i="13"/>
  <c r="E127" i="13"/>
  <c r="E108" i="13"/>
  <c r="E68" i="13"/>
  <c r="E25" i="13"/>
  <c r="E134" i="13"/>
  <c r="E125" i="13"/>
  <c r="E87" i="13"/>
  <c r="E267" i="13"/>
  <c r="E229" i="13"/>
  <c r="E29" i="13"/>
  <c r="E237" i="13"/>
  <c r="E198" i="13"/>
  <c r="H11" i="13"/>
  <c r="H8" i="13"/>
  <c r="H10" i="13"/>
  <c r="H12" i="13"/>
  <c r="E238" i="13"/>
  <c r="E120" i="13"/>
  <c r="E210" i="13"/>
  <c r="E186" i="13"/>
  <c r="E117" i="13"/>
  <c r="E96" i="13"/>
  <c r="E166" i="13"/>
  <c r="E69" i="13"/>
  <c r="E39" i="13"/>
  <c r="E225" i="13"/>
  <c r="E8" i="13"/>
  <c r="E9" i="13"/>
  <c r="E13" i="13"/>
  <c r="E222" i="13"/>
  <c r="E10" i="13"/>
  <c r="E14" i="13"/>
  <c r="E218" i="13"/>
  <c r="E58" i="13"/>
  <c r="E124" i="13"/>
  <c r="E228" i="13" l="1"/>
  <c r="E126" i="13"/>
  <c r="H273" i="13"/>
  <c r="H272" i="13"/>
  <c r="E119" i="13"/>
  <c r="H113" i="13"/>
  <c r="H267" i="13"/>
  <c r="H184" i="13"/>
  <c r="E116" i="13"/>
  <c r="E165" i="13"/>
  <c r="E111" i="13"/>
  <c r="E110" i="13"/>
  <c r="E207" i="13"/>
  <c r="E206" i="13"/>
  <c r="H238" i="13"/>
  <c r="H256" i="13"/>
  <c r="H233" i="13"/>
  <c r="E279" i="13"/>
  <c r="E197" i="13"/>
  <c r="E209" i="13"/>
  <c r="E208" i="13"/>
  <c r="E190" i="13"/>
  <c r="E189" i="13"/>
  <c r="E143" i="13"/>
  <c r="E142" i="13"/>
  <c r="E131" i="13"/>
  <c r="E130" i="13"/>
  <c r="E224" i="13"/>
  <c r="H146" i="13"/>
  <c r="H145" i="13"/>
  <c r="E266" i="13"/>
  <c r="E227" i="13"/>
  <c r="E217" i="13"/>
  <c r="H196" i="13"/>
  <c r="H225" i="13"/>
  <c r="E107" i="13"/>
  <c r="E133" i="13"/>
  <c r="E236" i="13"/>
  <c r="H132" i="13"/>
  <c r="H147" i="13"/>
  <c r="H231" i="13"/>
  <c r="E154" i="13"/>
  <c r="E153" i="13"/>
  <c r="E141" i="13"/>
  <c r="E140" i="13"/>
  <c r="E159" i="13"/>
  <c r="E158" i="13"/>
  <c r="H245" i="13"/>
  <c r="E123" i="13"/>
  <c r="H220" i="13"/>
  <c r="E221" i="13"/>
  <c r="E185" i="13"/>
  <c r="E12" i="13"/>
  <c r="F15" i="13" l="1"/>
  <c r="F101" i="13" l="1"/>
  <c r="F111" i="13"/>
  <c r="F105" i="13"/>
  <c r="F6" i="13"/>
  <c r="F5" i="13"/>
  <c r="F16" i="13"/>
  <c r="F7" i="13"/>
  <c r="F157" i="13" l="1"/>
  <c r="F156" i="13"/>
  <c r="F166" i="13"/>
  <c r="F165" i="13"/>
  <c r="F110" i="13"/>
  <c r="F109" i="13"/>
  <c r="F160" i="13"/>
  <c r="F159" i="13"/>
  <c r="F213" i="13"/>
  <c r="F212" i="13"/>
  <c r="F150" i="13"/>
  <c r="F145" i="13"/>
  <c r="F93" i="13"/>
  <c r="F183" i="13"/>
  <c r="F92" i="13"/>
  <c r="F137" i="13"/>
  <c r="F103" i="13"/>
  <c r="F149" i="13"/>
  <c r="F140" i="13"/>
  <c r="F100" i="13"/>
  <c r="F104" i="13"/>
  <c r="F95" i="13"/>
  <c r="F182" i="13"/>
  <c r="F99" i="13"/>
  <c r="F96" i="13"/>
  <c r="F134" i="13"/>
  <c r="F153" i="13"/>
  <c r="F97" i="13"/>
  <c r="F141" i="13"/>
  <c r="F108" i="13"/>
  <c r="F144" i="13"/>
  <c r="F98" i="13"/>
  <c r="F94" i="13"/>
  <c r="F148" i="13"/>
  <c r="F136" i="13"/>
  <c r="F143" i="13"/>
  <c r="F57" i="13"/>
  <c r="F18" i="13"/>
  <c r="F13" i="13"/>
  <c r="F14" i="13"/>
  <c r="F120" i="13" l="1"/>
  <c r="F119" i="13"/>
  <c r="F133" i="13"/>
  <c r="F132" i="13"/>
  <c r="F142" i="13"/>
  <c r="F146" i="13"/>
  <c r="F138" i="13"/>
  <c r="F151" i="13"/>
  <c r="F135" i="13"/>
  <c r="F107" i="13"/>
  <c r="F181" i="13"/>
  <c r="F180" i="13"/>
  <c r="F118" i="13"/>
  <c r="F117" i="13"/>
  <c r="F152" i="13"/>
  <c r="F147" i="13"/>
  <c r="F139" i="13"/>
</calcChain>
</file>

<file path=xl/sharedStrings.xml><?xml version="1.0" encoding="utf-8"?>
<sst xmlns="http://schemas.openxmlformats.org/spreadsheetml/2006/main" count="2507" uniqueCount="770">
  <si>
    <t>Closed LLFCs</t>
  </si>
  <si>
    <t>Geographical name</t>
  </si>
  <si>
    <t>Notes:</t>
  </si>
  <si>
    <t>Metered voltage, respective periods and associated LLFCs</t>
  </si>
  <si>
    <t>Period 1</t>
  </si>
  <si>
    <t>Period 2</t>
  </si>
  <si>
    <t>Period 3</t>
  </si>
  <si>
    <t>Period 4</t>
  </si>
  <si>
    <t>Associated LLFC</t>
  </si>
  <si>
    <t>Site</t>
  </si>
  <si>
    <t>Site 1</t>
  </si>
  <si>
    <t>Site 2</t>
  </si>
  <si>
    <t>Site 3</t>
  </si>
  <si>
    <t>Site 4</t>
  </si>
  <si>
    <t>Site 5</t>
  </si>
  <si>
    <t>Demand</t>
  </si>
  <si>
    <t>Generation</t>
  </si>
  <si>
    <t>Time periods</t>
  </si>
  <si>
    <t>Notes</t>
  </si>
  <si>
    <t>All the above times are in UK Clock time</t>
  </si>
  <si>
    <t>Saturday and Sunday
All Year</t>
  </si>
  <si>
    <t>List of data tables in this workbook</t>
  </si>
  <si>
    <t>Worksheet</t>
  </si>
  <si>
    <t>Information</t>
  </si>
  <si>
    <t>Back to Overview</t>
  </si>
  <si>
    <t xml:space="preserve">Annex 3 contains details of any preserved and additional charges that are valid at this time. </t>
  </si>
  <si>
    <t>Status</t>
  </si>
  <si>
    <t>Effective From</t>
  </si>
  <si>
    <t>Open LLFCs</t>
  </si>
  <si>
    <t>PCs</t>
  </si>
  <si>
    <t>Fixed charge p/MPAN/day</t>
  </si>
  <si>
    <t>Capacity charge p/kVA/day</t>
  </si>
  <si>
    <t>Notes to users of this spreadsheet</t>
  </si>
  <si>
    <t>Notes to DNOs populating this spreadsheet</t>
  </si>
  <si>
    <t>Annex 5 LLFs</t>
  </si>
  <si>
    <t>Name</t>
  </si>
  <si>
    <t>Note: The list of MPANs / MSIDs provided may be incomplete; the DNO reserves the right to apply the listed charges to any other MPANs / MSIDs associated with the site.</t>
  </si>
  <si>
    <t>Nodal prices</t>
  </si>
  <si>
    <t>Reactive power charge
p/kVArh</t>
  </si>
  <si>
    <t>Local charge 1
£/kVA</t>
  </si>
  <si>
    <t>Remote charge 1
£/kVA</t>
  </si>
  <si>
    <t>LLFC</t>
  </si>
  <si>
    <t>Import MPANs/MSIDs</t>
  </si>
  <si>
    <t>Export MPANs/MSIDs</t>
  </si>
  <si>
    <t>Annex 2 EHV charges</t>
  </si>
  <si>
    <t>Annex 3 Preserved charges</t>
  </si>
  <si>
    <t>Annex 4 LDNO charges</t>
  </si>
  <si>
    <t xml:space="preserve">DNOs must endeavour to maintain consistency in the structure of this spreadsheet.
Any changes to the structure must be noted in the 'Notes to users of this spreadsheet'
</t>
  </si>
  <si>
    <t>Generic demand and generation LLFs</t>
  </si>
  <si>
    <t>Metered voltage</t>
  </si>
  <si>
    <t>EHV site specific LLFs</t>
  </si>
  <si>
    <t>Node/Zone ID</t>
  </si>
  <si>
    <t>Import
Unique Identifier</t>
  </si>
  <si>
    <t>Export
Unique Identifier</t>
  </si>
  <si>
    <t>Export Unique Identifier</t>
  </si>
  <si>
    <t>Import
fixed charge
(p/day)</t>
  </si>
  <si>
    <t>Export
fixed charge
(p/day)</t>
  </si>
  <si>
    <t>Red Time Band</t>
  </si>
  <si>
    <t>Amber Time Band</t>
  </si>
  <si>
    <t>Green Time Band</t>
  </si>
  <si>
    <t>Super Red Time Band</t>
  </si>
  <si>
    <t>Black Time Band</t>
  </si>
  <si>
    <t>Yellow Time Band</t>
  </si>
  <si>
    <t>Time Periods for Designated EHV Properties</t>
  </si>
  <si>
    <t xml:space="preserve">Please use this spreadsheet with reference to the LC14 use of system charging statement. </t>
  </si>
  <si>
    <t>Note: The list of MPANs / MSIDs provided may be incomplete; the DNO reserves the right to apply the listed charges to any other MPANs / MSIDs associated with the site.
Note: This table is automatically populated based on the content of the tab entitled 'Annex 2 EHV Charges'. The timebands are as shown in Annex 2.</t>
  </si>
  <si>
    <t>Maximum import or export capacity
kVA</t>
  </si>
  <si>
    <t>Excess reactive units 
kVArh</t>
  </si>
  <si>
    <t>Tariff components</t>
  </si>
  <si>
    <t>Number of days in consumption period
i.e. 365 if one year</t>
  </si>
  <si>
    <t>Enter current consumption details</t>
  </si>
  <si>
    <t>Charge components</t>
  </si>
  <si>
    <t>Enter forecast consumption details 
(if different)</t>
  </si>
  <si>
    <t>Current consumption period charges</t>
  </si>
  <si>
    <t>Forecast consumption period charges</t>
  </si>
  <si>
    <t>Reactive power charge
£</t>
  </si>
  <si>
    <t>Capacity charge
£</t>
  </si>
  <si>
    <t>Fixed charge
£</t>
  </si>
  <si>
    <t>Total charge
£</t>
  </si>
  <si>
    <t>Charge calculator is a tool to help you estimate your distribution charges using current consumption data and forecast consumption data.</t>
  </si>
  <si>
    <t>Charge calculator</t>
  </si>
  <si>
    <t>Unit 1
£</t>
  </si>
  <si>
    <t>Unit 2
£</t>
  </si>
  <si>
    <t>Unit 3
£</t>
  </si>
  <si>
    <t>Maximum import capacity
kVA</t>
  </si>
  <si>
    <t>Maximum export capacity
kVA</t>
  </si>
  <si>
    <t>Export
Super Red
kWh</t>
  </si>
  <si>
    <t>Import
fixed charge
£</t>
  </si>
  <si>
    <t>Import
super red
kWh</t>
  </si>
  <si>
    <t>Import 
super red charge
£</t>
  </si>
  <si>
    <t>Export super red charge
£</t>
  </si>
  <si>
    <t>Export fixed charge
£</t>
  </si>
  <si>
    <t>Import
capacity charge
£</t>
  </si>
  <si>
    <t>Export capacity charge
£</t>
  </si>
  <si>
    <t>Import total charge
£</t>
  </si>
  <si>
    <t>Export total charge
£</t>
  </si>
  <si>
    <t>These charges are estimates based on tariff selected and consumption values entered.</t>
  </si>
  <si>
    <t>These charges are estimates based on site selected and consumption values entered.</t>
  </si>
  <si>
    <t>Step 1, Choose your tariff using the drop down list in cell B10</t>
  </si>
  <si>
    <t>Step 3, Enter a forecast of consumption if required in cells C14:I14</t>
  </si>
  <si>
    <t>Step 1, Choose your tariff using the drop down list in cell L10</t>
  </si>
  <si>
    <t>Step 3, Enter a forecast of consumption if required in cells M14:T14</t>
  </si>
  <si>
    <r>
      <rPr>
        <sz val="12"/>
        <rFont val="Arial"/>
        <family val="2"/>
      </rPr>
      <t>Tariff details</t>
    </r>
    <r>
      <rPr>
        <sz val="10"/>
        <rFont val="Arial"/>
        <family val="2"/>
      </rPr>
      <t xml:space="preserve">
Choose tariff name from drop down box below</t>
    </r>
  </si>
  <si>
    <r>
      <rPr>
        <sz val="12"/>
        <rFont val="Arial"/>
        <family val="2"/>
      </rPr>
      <t>Site details</t>
    </r>
    <r>
      <rPr>
        <sz val="10"/>
        <rFont val="Arial"/>
        <family val="2"/>
      </rPr>
      <t xml:space="preserve">
Choose the site name from the drop down box below</t>
    </r>
  </si>
  <si>
    <t xml:space="preserve">Step 2, After selecting a tariff in step 1, Cells C12-I12 will generate headings, please enter your consumption in cells C13:I13 underneath each heading generated (if no heading leave cell blank)
</t>
  </si>
  <si>
    <t xml:space="preserve">Step 2, After selecting a tariff in step 1, Cells M12-T12 will generate headings, please enter your consumption in cells M13:T13 underneath each heading generated (if no heading leave cell blank)
</t>
  </si>
  <si>
    <r>
      <t>Contains the underlying [</t>
    </r>
    <r>
      <rPr>
        <sz val="11"/>
        <color theme="3"/>
        <rFont val="Arial"/>
        <family val="2"/>
      </rPr>
      <t>nodal/network group</t>
    </r>
    <r>
      <rPr>
        <sz val="11"/>
        <rFont val="Arial"/>
        <family val="2"/>
      </rPr>
      <t xml:space="preserve">] costs used to calculate the current EDCM charges. </t>
    </r>
  </si>
  <si>
    <t>Import
LLF
period 2</t>
  </si>
  <si>
    <t>Import
LLF
period 1</t>
  </si>
  <si>
    <t>Import
LLF
period 3</t>
  </si>
  <si>
    <t>Import
LLF
period 4</t>
  </si>
  <si>
    <t>Export
LLF
period 1</t>
  </si>
  <si>
    <t>Export
LLF
period 2</t>
  </si>
  <si>
    <t>Export
LLF
period 3</t>
  </si>
  <si>
    <t>Export
LLF
period 4</t>
  </si>
  <si>
    <t>Import
capacity charge
(p/kVA/day)</t>
  </si>
  <si>
    <t>Export
capacity charge
(p/kVA/day)</t>
  </si>
  <si>
    <t>Import
Super Red
unit charge
(p/kWh)</t>
  </si>
  <si>
    <t>Export
Super Red
unit charge
(p/kWh)</t>
  </si>
  <si>
    <t>The drop down list on the charge calculator can be expanded by unprotecting the charge calculator sheet and selecting 'data', 'data validation...' and then expanding the 'source' data range. The sheet can then be protected.</t>
  </si>
  <si>
    <t>Final</t>
  </si>
  <si>
    <t>Company and Licence name, charging year, effective from, status</t>
  </si>
  <si>
    <t>Company and Licence name</t>
  </si>
  <si>
    <t>Copy EDCM table 5001 range starting B101 and paste into G11.  Extend or reduce print area as required.</t>
  </si>
  <si>
    <t>Copy from CDCM table 3701 "Tariffs!A42:I84" and paste values into A14</t>
  </si>
  <si>
    <t>Year</t>
  </si>
  <si>
    <t>Tariff name</t>
  </si>
  <si>
    <t>Copy from EDCM table 6005 "LDNORev!B549:G683" and paste values into D57</t>
  </si>
  <si>
    <t>Exceeded capacity charge
p/kVA/day</t>
  </si>
  <si>
    <t>Import
exceeded capacity charge
(p/kVA/day)</t>
  </si>
  <si>
    <t>Export
exceeded capacity charge
(p/kVA/day)</t>
  </si>
  <si>
    <t>Average daily exceeded capacity
kVA</t>
  </si>
  <si>
    <t>Exceeded capacity charge
£</t>
  </si>
  <si>
    <t>Import exceeded capacity charge
£</t>
  </si>
  <si>
    <t>Export exceeded capacity charge
£</t>
  </si>
  <si>
    <t>This table has intentionally been left blank. The line loss factors that are approved by the BSC Panel for the applicable year and consequently published on the Elexon website will take precedence and be used in Settlement. This annex will be re-published once these values are available.</t>
  </si>
  <si>
    <t>Annex 6 - Charges for New or Amended Designated EHV Properties</t>
  </si>
  <si>
    <t xml:space="preserve">Note: The list of MPANs/MSIDs provided may be incomplete; the DNO reserves the right to apply the listed charges to any other MPANs/MSIDs associated with the site. If sites appear in both Annex 2 and Annex 6, the charges in Annex 6 take precedence.
Where an existing Designated EHV Property is modified and energised in the charging year, we may revise the EDCM charges for the modified Designated EHV Property. </t>
  </si>
  <si>
    <t>Annex 5 has been intentionally left blank as this charging statement is published a complete year before the LLFs have been audited.
The line loss factors that are approved by the BSC Panel for the applicable year and consequently published on the Elexon website will take precedence and be used in Settlement. This annex will be re-published with these values once they are available.</t>
  </si>
  <si>
    <t>Annex 6  Charges for New or Amended Designated EHV Properties</t>
  </si>
  <si>
    <t>Effective from date</t>
  </si>
  <si>
    <t>Domestic Aggregated</t>
  </si>
  <si>
    <t>Domestic Aggregated (related MPAN)</t>
  </si>
  <si>
    <t>Non-Domestic Aggregated</t>
  </si>
  <si>
    <t>Non-Domestic Aggregated (related MPAN)</t>
  </si>
  <si>
    <t>LV Site Specific</t>
  </si>
  <si>
    <t>LV Sub Site Specific</t>
  </si>
  <si>
    <t>HV Site Specific</t>
  </si>
  <si>
    <t>Unmetered Supplies</t>
  </si>
  <si>
    <t>LV Generation Aggregated</t>
  </si>
  <si>
    <t>LV Sub Generation Aggregated</t>
  </si>
  <si>
    <t>LV Generation Site Specific</t>
  </si>
  <si>
    <t>LV Generation Site Specific no RP charge</t>
  </si>
  <si>
    <t>LV Sub Generation Site Specific</t>
  </si>
  <si>
    <t>LV Sub Generation Site Specific no RP charge</t>
  </si>
  <si>
    <t>HV Generation Site Specific</t>
  </si>
  <si>
    <t>HV Generation Site Specific no RP charge</t>
  </si>
  <si>
    <t>Site Specific preserved charges/additional LLFCs</t>
  </si>
  <si>
    <t>Supercustomer preserved charges/additional LLFCs</t>
  </si>
  <si>
    <t>Red/black unit charge
p/kWh</t>
  </si>
  <si>
    <t>Green unit charge
p/kWh</t>
  </si>
  <si>
    <t>Amber/yellow unit charge
p/kWh</t>
  </si>
  <si>
    <t>Annex 1 contains the charges to LV and HV Designated Properties and Unmetered Supplies.</t>
  </si>
  <si>
    <t>LV and HV designated properties and Unmetered Supplies tariff calculator</t>
  </si>
  <si>
    <t>EHV designated property calculator</t>
  </si>
  <si>
    <t>Red unit charge
p/kWh</t>
  </si>
  <si>
    <t>Black unit charge
p/kWh</t>
  </si>
  <si>
    <t>Amber unit charge
p/kWh</t>
  </si>
  <si>
    <t>Yellow unit charge
p/kWh</t>
  </si>
  <si>
    <t>Fixed charge 
p/MPAN/day</t>
  </si>
  <si>
    <t>Capacity charge 
p/kVA/day</t>
  </si>
  <si>
    <t>Exceeded Capacity charge 
p/kVA/day</t>
  </si>
  <si>
    <t>n/a</t>
  </si>
  <si>
    <t>Annex 1 LV, HV and Unmetered Supplies charges</t>
  </si>
  <si>
    <t>Standard Settlement Configuration Id</t>
  </si>
  <si>
    <t>Standard Settlement Configuration Desc</t>
  </si>
  <si>
    <t>10-hour OP</t>
  </si>
  <si>
    <t>10-hour OP + w/e</t>
  </si>
  <si>
    <t>10.5-hour OP</t>
  </si>
  <si>
    <t>11 Hour OP</t>
  </si>
  <si>
    <t>11.5-hour OP</t>
  </si>
  <si>
    <t>11-hour OP</t>
  </si>
  <si>
    <t>8.5-hour OP</t>
  </si>
  <si>
    <t>9-hour OP</t>
  </si>
  <si>
    <t>11-hour OP + Summer</t>
  </si>
  <si>
    <t>11-hour OP + w/e</t>
  </si>
  <si>
    <t>11-hour OP + w/e &amp; Summer</t>
  </si>
  <si>
    <t>11-hour OP + weekends</t>
  </si>
  <si>
    <t>12-hour  OP + w/e &amp; Summer</t>
  </si>
  <si>
    <t>12-hour night</t>
  </si>
  <si>
    <t>12-hour OP</t>
  </si>
  <si>
    <t>Key Meter pseudo 2-rate</t>
  </si>
  <si>
    <t>8-hour OP (see also SSC 427)</t>
  </si>
  <si>
    <t>12-hour OP + Summer</t>
  </si>
  <si>
    <t>12.5-hour OP</t>
  </si>
  <si>
    <t>12.5-hour OP + Summer</t>
  </si>
  <si>
    <t>12.5-hour OP + w/e</t>
  </si>
  <si>
    <t>12.5-hour OP + w/e &amp; Summer</t>
  </si>
  <si>
    <t>14-hour E7</t>
  </si>
  <si>
    <t>14-hour Off Peak</t>
  </si>
  <si>
    <t>14-hour OP + Sun</t>
  </si>
  <si>
    <t>14.5-hour OP</t>
  </si>
  <si>
    <t>14.5-hour OP + Summer</t>
  </si>
  <si>
    <t>split 7-hour E7</t>
  </si>
  <si>
    <t>14.5-hour OP + w/e</t>
  </si>
  <si>
    <t>14.5-hour OP + w/e &amp; Summer</t>
  </si>
  <si>
    <t>15-hour OP</t>
  </si>
  <si>
    <t>15-hour OP + w/e &amp; Summer</t>
  </si>
  <si>
    <t>15.5-hour OP</t>
  </si>
  <si>
    <t>15.5-hour OP + Summer</t>
  </si>
  <si>
    <t>15.5-hour OP + w/e</t>
  </si>
  <si>
    <t>15.5-hour OP + w/e &amp; Summer</t>
  </si>
  <si>
    <t>2-rate terms</t>
  </si>
  <si>
    <t>2-rate SToD</t>
  </si>
  <si>
    <t>2-rate variable SToD</t>
  </si>
  <si>
    <t>7-hour E7</t>
  </si>
  <si>
    <t>3-rate SToD</t>
  </si>
  <si>
    <t>Dom/Non-dom Seasonal (link SSC 0342)</t>
  </si>
  <si>
    <t>3-rate variable</t>
  </si>
  <si>
    <t>4-rate SToD</t>
  </si>
  <si>
    <t>5-rate SToD</t>
  </si>
  <si>
    <t>6-rate SToD</t>
  </si>
  <si>
    <t>7-hour OP (see also SSC 0185)</t>
  </si>
  <si>
    <t>Smart 7, heating</t>
  </si>
  <si>
    <t>7-hour E7 (Cornwall &amp; def reinforcement)</t>
  </si>
  <si>
    <t>Supertariff heating</t>
  </si>
  <si>
    <t>7-hour E7 (differential switching)</t>
  </si>
  <si>
    <t>7-hour night</t>
  </si>
  <si>
    <t>Economy 7 Day &amp; Night</t>
  </si>
  <si>
    <t>7-hour OP</t>
  </si>
  <si>
    <t>7-hour variable E7 (Menter B)</t>
  </si>
  <si>
    <t>7-hour variable E7 (Menter A)</t>
  </si>
  <si>
    <t>8-hour E7</t>
  </si>
  <si>
    <t>8-hour night</t>
  </si>
  <si>
    <t>10-hour night</t>
  </si>
  <si>
    <t>8-hour OP</t>
  </si>
  <si>
    <t>8-hour OP + Summer</t>
  </si>
  <si>
    <t>8-hour OP + w/e</t>
  </si>
  <si>
    <t>8-hour OP + w/e &amp; Summer</t>
  </si>
  <si>
    <t>8-hour OP + weekends</t>
  </si>
  <si>
    <t>9-hour night</t>
  </si>
  <si>
    <t>9-hour night (differential switching)</t>
  </si>
  <si>
    <t>9-hour OP + w/e</t>
  </si>
  <si>
    <t>Boiler</t>
  </si>
  <si>
    <t>Budget Warmth</t>
  </si>
  <si>
    <t>Flexiheat Day/Evening/Weekend</t>
  </si>
  <si>
    <t>Flexiheat (weather) Day/Evening/Weekend</t>
  </si>
  <si>
    <t>Superdeal Day/Night</t>
  </si>
  <si>
    <t>Domestic heating tariff</t>
  </si>
  <si>
    <t>Superdeal (weather) Day/Night</t>
  </si>
  <si>
    <t>E10 type 1 (general purpose)</t>
  </si>
  <si>
    <t>7-hour OP (see also SSC 186)</t>
  </si>
  <si>
    <t>Domestic E9 A</t>
  </si>
  <si>
    <t>13-hour OP</t>
  </si>
  <si>
    <t>Evening/night</t>
  </si>
  <si>
    <t>Evening/Weekend</t>
  </si>
  <si>
    <t>12-hour Evening/Weekend</t>
  </si>
  <si>
    <t>Domestic E9 B</t>
  </si>
  <si>
    <t>Evening/Weekend E7</t>
  </si>
  <si>
    <t>3-rate heating, (link SSC 0343)</t>
  </si>
  <si>
    <t>Grain Drying</t>
  </si>
  <si>
    <t>Grain drying</t>
  </si>
  <si>
    <t>Heating</t>
  </si>
  <si>
    <t>Local Authority Heating</t>
  </si>
  <si>
    <t>Dom &amp; Non-dom Seasonal (link SSC 0128)</t>
  </si>
  <si>
    <t>3-rate heating, water heating</t>
  </si>
  <si>
    <t>7-hour E7, Day + Night (link SSC 0345)</t>
  </si>
  <si>
    <t>7-hour E7, Day + Night (link SSC 0344)</t>
  </si>
  <si>
    <t>Non-Standard OP (8+3 hour)</t>
  </si>
  <si>
    <t>Non-Standard OP</t>
  </si>
  <si>
    <t>Warmwise heating</t>
  </si>
  <si>
    <t>Flexiheat heating</t>
  </si>
  <si>
    <t>Flexiheat (weather) heating</t>
  </si>
  <si>
    <t>Superdeal heating</t>
  </si>
  <si>
    <t>Smart 7, Day/Night</t>
  </si>
  <si>
    <t>split 10-hour Heatwise</t>
  </si>
  <si>
    <t>Summer &amp; Winter w/e</t>
  </si>
  <si>
    <t>Summer Unrestricted</t>
  </si>
  <si>
    <t>Unrestricted</t>
  </si>
  <si>
    <t>Warmwise Day/Night</t>
  </si>
  <si>
    <t>9-hour heating</t>
  </si>
  <si>
    <t>12-hour OP + w/e</t>
  </si>
  <si>
    <t>15-hour OP + w/e</t>
  </si>
  <si>
    <t>E10 type 1(heating circuit)</t>
  </si>
  <si>
    <t>Redring Boiler (general purpose)</t>
  </si>
  <si>
    <t>Redring Boiler (heating circuit)</t>
  </si>
  <si>
    <t>Cyclocontrol 3</t>
  </si>
  <si>
    <t>Cyclocontrol 4</t>
  </si>
  <si>
    <t>Cyclocontrol 5</t>
  </si>
  <si>
    <t>Cyclocontrol 6</t>
  </si>
  <si>
    <t>Cyclocontrol 7</t>
  </si>
  <si>
    <t>Cyclocontrol 8</t>
  </si>
  <si>
    <t>Cyclocontrol 9</t>
  </si>
  <si>
    <t>Cyclocontrol 10</t>
  </si>
  <si>
    <t>Cyclocontrol 11</t>
  </si>
  <si>
    <t>Cyclocontrol 12</t>
  </si>
  <si>
    <t>Cyclocontrol 13</t>
  </si>
  <si>
    <t>Cyclocontrol 14</t>
  </si>
  <si>
    <t>Cyclocontrol 15</t>
  </si>
  <si>
    <t>Cyclocontrol 16</t>
  </si>
  <si>
    <t>Cyclocontrol 17</t>
  </si>
  <si>
    <t>Cyclocontrol 18</t>
  </si>
  <si>
    <t>Cyclocontrol 19</t>
  </si>
  <si>
    <t>Cyclocontrol 20</t>
  </si>
  <si>
    <t>Cyclocontrol 21</t>
  </si>
  <si>
    <t>Superdeal (weather) heating</t>
  </si>
  <si>
    <t>Day/Night (White meter)</t>
  </si>
  <si>
    <t>Unmetered Type A ("flat" profile)</t>
  </si>
  <si>
    <t>Unmetered B ("dusk-to-dawn")</t>
  </si>
  <si>
    <t>Unmetered C ("half-night &amp; pre-dawn")</t>
  </si>
  <si>
    <t>Unmetered D ("dawn-to-dusk")</t>
  </si>
  <si>
    <t>12 Hour OP</t>
  </si>
  <si>
    <t>Domestic 3-rate heating</t>
  </si>
  <si>
    <t>3-Rate Seasonal</t>
  </si>
  <si>
    <t>Lifestyle Tariff</t>
  </si>
  <si>
    <t>Split 7-hour E7</t>
  </si>
  <si>
    <t>3-rate ToW</t>
  </si>
  <si>
    <t>7-hour variable E7</t>
  </si>
  <si>
    <t>12 Hours OP</t>
  </si>
  <si>
    <t>8 Hours OP</t>
  </si>
  <si>
    <t>10.5 Hours OP</t>
  </si>
  <si>
    <t>Weekender Tariff (V1)</t>
  </si>
  <si>
    <t>Weekender Tariff (V2)</t>
  </si>
  <si>
    <t>Maximum Demand Register</t>
  </si>
  <si>
    <t>Economy 7 - all purpose tariff G63</t>
  </si>
  <si>
    <t>split 7hr o/p</t>
  </si>
  <si>
    <t>Split 7hr E7</t>
  </si>
  <si>
    <t>14.5 hr o/p</t>
  </si>
  <si>
    <t>Micro-PV Export Import Profile Class 1</t>
  </si>
  <si>
    <t>Micro-PV Export Import Profile Class 2</t>
  </si>
  <si>
    <t>Micro-PV Export Import Profile Class 3</t>
  </si>
  <si>
    <t>Micro-PV Export Import Profile Class 4</t>
  </si>
  <si>
    <t>Micro-PV Export Import Profile Class 5</t>
  </si>
  <si>
    <t>Micro-PV Export Import Profile Class 6</t>
  </si>
  <si>
    <t>Micro-PV Export Import Profile Class 7</t>
  </si>
  <si>
    <t>Micro-PV Export Import Profile Class 8</t>
  </si>
  <si>
    <t>Micro-CHP Export Import Profile Class 1</t>
  </si>
  <si>
    <t>Micro-CHP Export Import Profile Class 2</t>
  </si>
  <si>
    <t>Micro-CHP Export Import Profile Class 3</t>
  </si>
  <si>
    <t>Micro-CHP Export Import Profile Class 4</t>
  </si>
  <si>
    <t>Micro-CHP Export Import Profile Class 5</t>
  </si>
  <si>
    <t>Micro-CHP Export Import Profile Class 6</t>
  </si>
  <si>
    <t>Micro-CHP Export Import Profile Class 7</t>
  </si>
  <si>
    <t>Micro-CHP Export Import Profile Class 8</t>
  </si>
  <si>
    <t>Other Sml Export SSC any import Profile</t>
  </si>
  <si>
    <t>8.5-hour OP + w/e</t>
  </si>
  <si>
    <t>16-hour OP + w/e</t>
  </si>
  <si>
    <t>20-hour OP + w/e</t>
  </si>
  <si>
    <t>20-hour OP + w/e + summer</t>
  </si>
  <si>
    <t>8.5 hour WM</t>
  </si>
  <si>
    <t>8.5 hour WM Heating</t>
  </si>
  <si>
    <t>Weathercall heating</t>
  </si>
  <si>
    <t>18-hour dynamic</t>
  </si>
  <si>
    <t>Crop&amp;Air Conditioning</t>
  </si>
  <si>
    <t>E7 accompanying Birmingam W'call</t>
  </si>
  <si>
    <t>Birmingham Weathercall</t>
  </si>
  <si>
    <t>E7 accompanying Manchester W'call</t>
  </si>
  <si>
    <t>Manchester Weathercall</t>
  </si>
  <si>
    <t>E7 accompanying Anglesey W'call</t>
  </si>
  <si>
    <t>Anglesey Weathercall</t>
  </si>
  <si>
    <t>Two rate with 8 hours night</t>
  </si>
  <si>
    <t>Dynamic</t>
  </si>
  <si>
    <t>11 Hours OP</t>
  </si>
  <si>
    <t>8 Hours OP + Weekends</t>
  </si>
  <si>
    <t>15 Hours OP + Weekends</t>
  </si>
  <si>
    <t>15 Hours Nov - April/24 Hours May - Oct</t>
  </si>
  <si>
    <t>2 rate</t>
  </si>
  <si>
    <t>Unmetered Type A ("flat " profile)</t>
  </si>
  <si>
    <t>Seasonal ToD</t>
  </si>
  <si>
    <t>Split 10 hr E10</t>
  </si>
  <si>
    <t>NHH Export Hydro Profile Class</t>
  </si>
  <si>
    <t>NHH Export Wind Profile Class</t>
  </si>
  <si>
    <t>Smart Meter 3 Rate Time of Day</t>
  </si>
  <si>
    <t>10 hour Evening/Weekend</t>
  </si>
  <si>
    <t>General Purpose 2 Rate (paired wth 0950)</t>
  </si>
  <si>
    <t>E10 Heating Single Rate (prd wth 0949)</t>
  </si>
  <si>
    <t>E9 Heating</t>
  </si>
  <si>
    <t>General Purpose 2 Rate (paired wth 0951)</t>
  </si>
  <si>
    <t>Two rate with 20 hours night</t>
  </si>
  <si>
    <t>Three Rate Peak Day Other</t>
  </si>
  <si>
    <t>4 rate weekday/2 rate weekend</t>
  </si>
  <si>
    <t>4 Rate Weekday/2 rate Weekend (BST)</t>
  </si>
  <si>
    <t>Unrestricted with  Weekday Peak</t>
  </si>
  <si>
    <t>Unrestricted with Peak</t>
  </si>
  <si>
    <t>Economy 7 with Weekday Peak</t>
  </si>
  <si>
    <t>Economy 7 with Peak</t>
  </si>
  <si>
    <t>Evening Weekend and Weekday Peak (smart)</t>
  </si>
  <si>
    <t>Evening Weekend with Peak</t>
  </si>
  <si>
    <t>Evening Weekend Night and Peak</t>
  </si>
  <si>
    <t>Evening Weekend with Night (BST)</t>
  </si>
  <si>
    <t>3 Rate with Weekday Peak</t>
  </si>
  <si>
    <t>Smart meter trial - time of use 3 rate</t>
  </si>
  <si>
    <t>2 Rate Saturday Off Peak</t>
  </si>
  <si>
    <t>Saturday Off Peak (9-5)</t>
  </si>
  <si>
    <t>Sunday Off Peak (9-5)</t>
  </si>
  <si>
    <t>General Purpose 2 Rate (paired with 0980</t>
  </si>
  <si>
    <t>E10 Heating Single Rate (prd with 0981)</t>
  </si>
  <si>
    <t>Evening Saver</t>
  </si>
  <si>
    <t>Comfort Booster</t>
  </si>
  <si>
    <t>Saturday Off Peak (24 Hrs)</t>
  </si>
  <si>
    <t>Sunday Off Peak (24 Hrs)</t>
  </si>
  <si>
    <t>Evening/Weekend - BST</t>
  </si>
  <si>
    <t>Common Decode</t>
  </si>
  <si>
    <t>Change implemented</t>
  </si>
  <si>
    <t>Date</t>
  </si>
  <si>
    <t>Comments</t>
  </si>
  <si>
    <t>U</t>
  </si>
  <si>
    <t>G</t>
  </si>
  <si>
    <t>Notes updated</t>
  </si>
  <si>
    <t>Updated to reflect DCP 268 which delinks all tariffs from the TPR bands</t>
  </si>
  <si>
    <t>A</t>
  </si>
  <si>
    <t>A/R</t>
  </si>
  <si>
    <t>Code O changed to A/R</t>
  </si>
  <si>
    <t>Code 1 &amp; 2 changed to A</t>
  </si>
  <si>
    <t>Removed TPR</t>
  </si>
  <si>
    <t>Removed TPR lookup element as this no longer effects which rate to apply</t>
  </si>
  <si>
    <t>2</t>
  </si>
  <si>
    <t>4</t>
  </si>
  <si>
    <t>0, 1 or 8</t>
  </si>
  <si>
    <t>Open LLFCs / LDNO unique billing identifier</t>
  </si>
  <si>
    <t>LDNO LV: Non-Domestic Aggregated (related MPAN)</t>
  </si>
  <si>
    <t>LDNO LV: Unmetered Supplies</t>
  </si>
  <si>
    <t>LDNO LV: LV Generation Aggregated</t>
  </si>
  <si>
    <t>LDNO LV: LV Generation Site Specific</t>
  </si>
  <si>
    <t>LDNO HV: Non-Domestic Aggregated (related MPAN)</t>
  </si>
  <si>
    <t>LDNO HV: Unmetered Supplies</t>
  </si>
  <si>
    <t>LDNO HV: LV Generation Aggregated</t>
  </si>
  <si>
    <t>LDNO HV: LV Sub Generation Aggregated</t>
  </si>
  <si>
    <t>LDNO HV: LV Generation Site Specific</t>
  </si>
  <si>
    <t>LDNO HV: LV Sub Generation Site Specific</t>
  </si>
  <si>
    <t>LDNO HV: HV Generation Site Specific</t>
  </si>
  <si>
    <t>LDNO HVplus: Non-Domestic Aggregated (related MPAN)</t>
  </si>
  <si>
    <t>LDNO HVplus: Unmetered Supplies</t>
  </si>
  <si>
    <t>LDNO HVplus: LV Generation Aggregated</t>
  </si>
  <si>
    <t>LDNO HVplus: LV Sub Generation Aggregated</t>
  </si>
  <si>
    <t>LDNO HVplus: LV Generation Site Specific</t>
  </si>
  <si>
    <t>LDNO HVplus: LV Sub Generation Site Specific</t>
  </si>
  <si>
    <t>LDNO HVplus: HV Generation Site Specific</t>
  </si>
  <si>
    <t>LDNO EHV: Non-Domestic Aggregated (related MPAN)</t>
  </si>
  <si>
    <t>LDNO EHV: Unmetered Supplies</t>
  </si>
  <si>
    <t>LDNO EHV: LV Generation Aggregated</t>
  </si>
  <si>
    <t>LDNO EHV: LV Sub Generation Aggregated</t>
  </si>
  <si>
    <t>LDNO EHV: LV Generation Site Specific</t>
  </si>
  <si>
    <t>LDNO EHV: LV Sub Generation Site Specific</t>
  </si>
  <si>
    <t>LDNO EHV: HV Generation Site Specific</t>
  </si>
  <si>
    <t>LDNO 132kV/EHV: Non-Domestic Aggregated (related MPAN)</t>
  </si>
  <si>
    <t>LDNO 132kV/EHV: Unmetered Supplies</t>
  </si>
  <si>
    <t>LDNO 132kV/EHV: LV Generation Aggregated</t>
  </si>
  <si>
    <t>LDNO 132kV/EHV: LV Sub Generation Aggregated</t>
  </si>
  <si>
    <t>LDNO 132kV/EHV: LV Generation Site Specific</t>
  </si>
  <si>
    <t>LDNO 132kV/EHV: LV Sub Generation Site Specific</t>
  </si>
  <si>
    <t>LDNO 132kV/EHV: HV Generation Site Specific</t>
  </si>
  <si>
    <t>LDNO 132kV: Non-Domestic Aggregated (related MPAN)</t>
  </si>
  <si>
    <t>LDNO 132kV: Unmetered Supplies</t>
  </si>
  <si>
    <t>LDNO 132kV: LV Generation Aggregated</t>
  </si>
  <si>
    <t>LDNO 132kV: LV Sub Generation Aggregated</t>
  </si>
  <si>
    <t>LDNO 132kV: LV Generation Site Specific</t>
  </si>
  <si>
    <t>LDNO 132kV: LV Sub Generation Site Specific</t>
  </si>
  <si>
    <t>LDNO 132kV: HV Generation Site Specific</t>
  </si>
  <si>
    <t>LDNO 0000: Non-Domestic Aggregated (related MPAN)</t>
  </si>
  <si>
    <t>LDNO 0000: Unmetered Supplies</t>
  </si>
  <si>
    <t>LDNO 0000: LV Generation Aggregated</t>
  </si>
  <si>
    <t>LDNO 0000: LV Sub Generation Aggregated</t>
  </si>
  <si>
    <t>LDNO 0000: LV Generation Site Specific</t>
  </si>
  <si>
    <t>LDNO 0000: LV Sub Generation Site Specific</t>
  </si>
  <si>
    <t>LDNO 0000: HV Generation Site Specific</t>
  </si>
  <si>
    <t>Unique billing identifier</t>
  </si>
  <si>
    <t>Supplier of Last Resort 
Fixed charge adder*
p/MPAN/day</t>
  </si>
  <si>
    <t>Eligible Bad Debt
Fixed charge adder***
p/MPAN/day</t>
  </si>
  <si>
    <t>Annex 7  Fixed adders for Supplier of Last Resort and Eligible Bad Debt pass-through costs</t>
  </si>
  <si>
    <t>Annex 7 contains the fixed adders to recover Supplier of Last Resort and Eligible Bad Debt pass-through costs.
The Excess Supplier of Last Resort fixed adder relates to an increase to previously published charges only.</t>
  </si>
  <si>
    <t>Domestic Aggregated with Residual</t>
  </si>
  <si>
    <t>Domestic Aggregated (Related MPAN)</t>
  </si>
  <si>
    <t>Non-Domestic Aggregated No Residual</t>
  </si>
  <si>
    <t>LV Site Specific No Residual</t>
  </si>
  <si>
    <t>LV Site Specific Band 1</t>
  </si>
  <si>
    <t>LV Site Specific Band 2</t>
  </si>
  <si>
    <t>LV Site Specific Band 3</t>
  </si>
  <si>
    <t>LV Site Specific Band 4</t>
  </si>
  <si>
    <t>LV Sub Site Specific No Residual</t>
  </si>
  <si>
    <t>LV Sub Site Specific Band 1</t>
  </si>
  <si>
    <t>LV Sub Site Specific Band 2</t>
  </si>
  <si>
    <t>LV Sub Site Specific Band 3</t>
  </si>
  <si>
    <t>LV Sub Site Specific Band 4</t>
  </si>
  <si>
    <t>HV Site Specific No Residual</t>
  </si>
  <si>
    <t>HV Site Specific Band 1</t>
  </si>
  <si>
    <t>HV Site Specific Band 2</t>
  </si>
  <si>
    <t>HV Site Specific Band 3</t>
  </si>
  <si>
    <t>HV Site Specific Band 4</t>
  </si>
  <si>
    <t>LDNO LV: Domestic Aggregated with Residual</t>
  </si>
  <si>
    <t>LDNO LV: Domestic Aggregated (Related MPAN)</t>
  </si>
  <si>
    <t>LDNO LV: Non-Domestic Aggregated No Residual</t>
  </si>
  <si>
    <t>LDNO LV: Non-Domestic Aggregated Band 1</t>
  </si>
  <si>
    <t>LDNO LV: Non-Domestic Aggregated Band 2</t>
  </si>
  <si>
    <t>LDNO LV: Non-Domestic Aggregated Band 3</t>
  </si>
  <si>
    <t>LDNO LV: Non-Domestic Aggregated Band 4</t>
  </si>
  <si>
    <t>LDNO LV: LV Site Specific No Residual</t>
  </si>
  <si>
    <t>LDNO LV: LV Site Specific Band 1</t>
  </si>
  <si>
    <t>LDNO LV: LV Site Specific Band 2</t>
  </si>
  <si>
    <t>LDNO LV: LV Site Specific Band 3</t>
  </si>
  <si>
    <t>LDNO LV: LV Site Specific Band 4</t>
  </si>
  <si>
    <t>LDNO HV: Domestic Aggregated with Residual</t>
  </si>
  <si>
    <t>LDNO HV: Domestic Aggregated (Related MPAN)</t>
  </si>
  <si>
    <t>LDNO HV: Non-Domestic Aggregated No Residual</t>
  </si>
  <si>
    <t>LDNO HV: Non-Domestic Aggregated Band 1</t>
  </si>
  <si>
    <t>LDNO HV: Non-Domestic Aggregated Band 2</t>
  </si>
  <si>
    <t>LDNO HV: Non-Domestic Aggregated Band 3</t>
  </si>
  <si>
    <t>LDNO HV: Non-Domestic Aggregated Band 4</t>
  </si>
  <si>
    <t>LDNO HV: LV Site Specific No Residual</t>
  </si>
  <si>
    <t>LDNO HV: LV Site Specific Band 1</t>
  </si>
  <si>
    <t>LDNO HV: LV Site Specific Band 2</t>
  </si>
  <si>
    <t>LDNO HV: LV Site Specific Band 3</t>
  </si>
  <si>
    <t>LDNO HV: LV Site Specific Band 4</t>
  </si>
  <si>
    <t>LDNO HV: LV Sub Site Specific No Residual</t>
  </si>
  <si>
    <t>LDNO HV: LV Sub Site Specific Band 1</t>
  </si>
  <si>
    <t>LDNO HV: LV Sub Site Specific Band 2</t>
  </si>
  <si>
    <t>LDNO HV: LV Sub Site Specific Band 3</t>
  </si>
  <si>
    <t>LDNO HV: LV Sub Site Specific Band 4</t>
  </si>
  <si>
    <t>LDNO HV: HV Site Specific No Residual</t>
  </si>
  <si>
    <t>LDNO HV: HV Site Specific Band 1</t>
  </si>
  <si>
    <t>LDNO HV: HV Site Specific Band 2</t>
  </si>
  <si>
    <t>LDNO HV: HV Site Specific Band 3</t>
  </si>
  <si>
    <t>LDNO HV: HV Site Specific Band 4</t>
  </si>
  <si>
    <t>LDNO 0000: Domestic Aggregated with Residual</t>
  </si>
  <si>
    <t>LDNO 0000: Domestic Aggregated (Related MPAN)</t>
  </si>
  <si>
    <t>LDNO 0000: Non-Domestic Aggregated No Residual</t>
  </si>
  <si>
    <t>LDNO 0000: Non-Domestic Aggregated Band 1</t>
  </si>
  <si>
    <t>LDNO 0000: Non-Domestic Aggregated Band 2</t>
  </si>
  <si>
    <t>LDNO 0000: Non-Domestic Aggregated Band 3</t>
  </si>
  <si>
    <t>LDNO 0000: Non-Domestic Aggregated Band 4</t>
  </si>
  <si>
    <t>LDNO 0000: LV Site Specific No Residual</t>
  </si>
  <si>
    <t>LDNO 0000: LV Site Specific Band 1</t>
  </si>
  <si>
    <t>LDNO 0000: LV Site Specific Band 2</t>
  </si>
  <si>
    <t>LDNO 0000: LV Site Specific Band 3</t>
  </si>
  <si>
    <t>LDNO 0000: LV Site Specific Band 4</t>
  </si>
  <si>
    <t>LDNO 0000: LV Sub Site Specific No Residual</t>
  </si>
  <si>
    <t>LDNO 0000: LV Sub Site Specific Band 1</t>
  </si>
  <si>
    <t>LDNO 0000: LV Sub Site Specific Band 2</t>
  </si>
  <si>
    <t>LDNO 0000: LV Sub Site Specific Band 3</t>
  </si>
  <si>
    <t>LDNO 0000: LV Sub Site Specific Band 4</t>
  </si>
  <si>
    <t>LDNO 0000: HV Site Specific No Residual</t>
  </si>
  <si>
    <t>LDNO 0000: HV Site Specific Band 1</t>
  </si>
  <si>
    <t>LDNO 0000: HV Site Specific Band 2</t>
  </si>
  <si>
    <t>LDNO 0000: HV Site Specific Band 3</t>
  </si>
  <si>
    <t>LDNO 0000: HV Site Specific Band 4</t>
  </si>
  <si>
    <t>LDNO 132kV: Domestic Aggregated with Residual</t>
  </si>
  <si>
    <t>LDNO 132kV: Domestic Aggregated (Related MPAN)</t>
  </si>
  <si>
    <t>LDNO 132kV: Non-Domestic Aggregated No Residual</t>
  </si>
  <si>
    <t>LDNO 132kV: Non-Domestic Aggregated Band 1</t>
  </si>
  <si>
    <t>LDNO 132kV: Non-Domestic Aggregated Band 2</t>
  </si>
  <si>
    <t>LDNO 132kV: Non-Domestic Aggregated Band 3</t>
  </si>
  <si>
    <t>LDNO 132kV: Non-Domestic Aggregated Band 4</t>
  </si>
  <si>
    <t>LDNO 132kV: LV Site Specific No Residual</t>
  </si>
  <si>
    <t>LDNO 132kV: LV Site Specific Band 1</t>
  </si>
  <si>
    <t>LDNO 132kV: LV Site Specific Band 2</t>
  </si>
  <si>
    <t>LDNO 132kV: LV Site Specific Band 3</t>
  </si>
  <si>
    <t>LDNO 132kV: LV Site Specific Band 4</t>
  </si>
  <si>
    <t>LDNO 132kV: LV Sub Site Specific No Residual</t>
  </si>
  <si>
    <t>LDNO 132kV: LV Sub Site Specific Band 1</t>
  </si>
  <si>
    <t>LDNO 132kV: LV Sub Site Specific Band 2</t>
  </si>
  <si>
    <t>LDNO 132kV: LV Sub Site Specific Band 3</t>
  </si>
  <si>
    <t>LDNO 132kV: LV Sub Site Specific Band 4</t>
  </si>
  <si>
    <t>LDNO 132kV: HV Site Specific No Residual</t>
  </si>
  <si>
    <t>LDNO 132kV: HV Site Specific Band 1</t>
  </si>
  <si>
    <t>LDNO 132kV: HV Site Specific Band 2</t>
  </si>
  <si>
    <t>LDNO 132kV: HV Site Specific Band 3</t>
  </si>
  <si>
    <t>LDNO 132kV: HV Site Specific Band 4</t>
  </si>
  <si>
    <t>LDNO 132kV/EHV: Domestic Aggregated with Residual</t>
  </si>
  <si>
    <t>LDNO 132kV/EHV: Domestic Aggregated (Related MPAN)</t>
  </si>
  <si>
    <t>LDNO 132kV/EHV: Non-Domestic Aggregated No Residual</t>
  </si>
  <si>
    <t>LDNO 132kV/EHV: Non-Domestic Aggregated Band 1</t>
  </si>
  <si>
    <t>LDNO 132kV/EHV: Non-Domestic Aggregated Band 2</t>
  </si>
  <si>
    <t>LDNO 132kV/EHV: Non-Domestic Aggregated Band 3</t>
  </si>
  <si>
    <t>LDNO 132kV/EHV: Non-Domestic Aggregated Band 4</t>
  </si>
  <si>
    <t>LDNO 132kV/EHV: LV Site Specific No Residual</t>
  </si>
  <si>
    <t>LDNO 132kV/EHV: LV Site Specific Band 1</t>
  </si>
  <si>
    <t>LDNO 132kV/EHV: LV Site Specific Band 2</t>
  </si>
  <si>
    <t>LDNO 132kV/EHV: LV Site Specific Band 3</t>
  </si>
  <si>
    <t>LDNO 132kV/EHV: LV Site Specific Band 4</t>
  </si>
  <si>
    <t>LDNO 132kV/EHV: LV Sub Site Specific No Residual</t>
  </si>
  <si>
    <t>LDNO 132kV/EHV: LV Sub Site Specific Band 1</t>
  </si>
  <si>
    <t>LDNO 132kV/EHV: LV Sub Site Specific Band 2</t>
  </si>
  <si>
    <t>LDNO 132kV/EHV: LV Sub Site Specific Band 3</t>
  </si>
  <si>
    <t>LDNO 132kV/EHV: LV Sub Site Specific Band 4</t>
  </si>
  <si>
    <t>LDNO 132kV/EHV: HV Site Specific No Residual</t>
  </si>
  <si>
    <t>LDNO 132kV/EHV: HV Site Specific Band 1</t>
  </si>
  <si>
    <t>LDNO 132kV/EHV: HV Site Specific Band 2</t>
  </si>
  <si>
    <t>LDNO 132kV/EHV: HV Site Specific Band 3</t>
  </si>
  <si>
    <t>LDNO 132kV/EHV: HV Site Specific Band 4</t>
  </si>
  <si>
    <t>LDNO EHV: Domestic Aggregated with Residual</t>
  </si>
  <si>
    <t>LDNO EHV: Domestic Aggregated (Related MPAN)</t>
  </si>
  <si>
    <t>LDNO EHV: Non-Domestic Aggregated No Residual</t>
  </si>
  <si>
    <t>LDNO EHV: Non-Domestic Aggregated Band 1</t>
  </si>
  <si>
    <t>LDNO EHV: Non-Domestic Aggregated Band 2</t>
  </si>
  <si>
    <t>LDNO EHV: Non-Domestic Aggregated Band 3</t>
  </si>
  <si>
    <t>LDNO EHV: Non-Domestic Aggregated Band 4</t>
  </si>
  <si>
    <t>LDNO EHV: LV Site Specific No Residual</t>
  </si>
  <si>
    <t>LDNO EHV: LV Site Specific Band 1</t>
  </si>
  <si>
    <t>LDNO EHV: LV Site Specific Band 2</t>
  </si>
  <si>
    <t>LDNO EHV: LV Site Specific Band 3</t>
  </si>
  <si>
    <t>LDNO EHV: LV Site Specific Band 4</t>
  </si>
  <si>
    <t>LDNO EHV: LV Sub Site Specific No Residual</t>
  </si>
  <si>
    <t>LDNO EHV: LV Sub Site Specific Band 1</t>
  </si>
  <si>
    <t>LDNO EHV: LV Sub Site Specific Band 2</t>
  </si>
  <si>
    <t>LDNO EHV: LV Sub Site Specific Band 3</t>
  </si>
  <si>
    <t>LDNO EHV: LV Sub Site Specific Band 4</t>
  </si>
  <si>
    <t>LDNO EHV: HV Site Specific No Residual</t>
  </si>
  <si>
    <t>LDNO EHV: HV Site Specific Band 1</t>
  </si>
  <si>
    <t>LDNO EHV: HV Site Specific Band 2</t>
  </si>
  <si>
    <t>LDNO EHV: HV Site Specific Band 3</t>
  </si>
  <si>
    <t>LDNO EHV: HV Site Specific Band 4</t>
  </si>
  <si>
    <t>LDNO HVplus: Domestic Aggregated with Residual</t>
  </si>
  <si>
    <t>LDNO HVplus: Domestic Aggregated (Related MPAN)</t>
  </si>
  <si>
    <t>LDNO HVplus: Non-Domestic Aggregated No Residual</t>
  </si>
  <si>
    <t>LDNO HVplus: Non-Domestic Aggregated Band 1</t>
  </si>
  <si>
    <t>LDNO HVplus: Non-Domestic Aggregated Band 2</t>
  </si>
  <si>
    <t>LDNO HVplus: Non-Domestic Aggregated Band 3</t>
  </si>
  <si>
    <t>LDNO HVplus: Non-Domestic Aggregated Band 4</t>
  </si>
  <si>
    <t>LDNO HVplus: LV Site Specific No Residual</t>
  </si>
  <si>
    <t>LDNO HVplus: LV Site Specific Band 1</t>
  </si>
  <si>
    <t>LDNO HVplus: LV Site Specific Band 2</t>
  </si>
  <si>
    <t>LDNO HVplus: LV Site Specific Band 3</t>
  </si>
  <si>
    <t>LDNO HVplus: LV Site Specific Band 4</t>
  </si>
  <si>
    <t>LDNO HVplus: LV Sub Site Specific No Residual</t>
  </si>
  <si>
    <t>LDNO HVplus: LV Sub Site Specific Band 1</t>
  </si>
  <si>
    <t>LDNO HVplus: LV Sub Site Specific Band 2</t>
  </si>
  <si>
    <t>LDNO HVplus: LV Sub Site Specific Band 3</t>
  </si>
  <si>
    <t>LDNO HVplus: LV Sub Site Specific Band 4</t>
  </si>
  <si>
    <t>LDNO HVplus: HV Site Specific No Residual</t>
  </si>
  <si>
    <t>LDNO HVplus: HV Site Specific Band 1</t>
  </si>
  <si>
    <t>LDNO HVplus: HV Site Specific Band 2</t>
  </si>
  <si>
    <t>LDNO HVplus: HV Site Specific Band 3</t>
  </si>
  <si>
    <t>LDNO HVplus: HV Site Specific Band 4</t>
  </si>
  <si>
    <t>Residual Charging Bandings</t>
  </si>
  <si>
    <t>Band</t>
  </si>
  <si>
    <t>Contains the four Residual charging band allocation for Customers</t>
  </si>
  <si>
    <t xml:space="preserve">Monday to Friday </t>
  </si>
  <si>
    <t>16:00 to 19:00</t>
  </si>
  <si>
    <t>07:30 to 16:00
19:00 to 21:00</t>
  </si>
  <si>
    <t>00:00 to 07:30
21:00 to 24:00</t>
  </si>
  <si>
    <t>Monday to Friday Nov to Feb</t>
  </si>
  <si>
    <t>Weekends</t>
  </si>
  <si>
    <t>00:00 to 24:00</t>
  </si>
  <si>
    <t>Monday to Friday Mar to Oct</t>
  </si>
  <si>
    <t>07:30 to 21:00</t>
  </si>
  <si>
    <t>Peak</t>
  </si>
  <si>
    <t>Winter</t>
  </si>
  <si>
    <t>Night</t>
  </si>
  <si>
    <t>Other</t>
  </si>
  <si>
    <t>Monday to Friday 
Mar to Oct</t>
  </si>
  <si>
    <t>00:30 – 07:30</t>
  </si>
  <si>
    <t>07:30 – 00:30</t>
  </si>
  <si>
    <t>Monday to Friday 
Nov to Feb</t>
  </si>
  <si>
    <t>16:00 – 19:00</t>
  </si>
  <si>
    <t>07:30 – 16:00
19:00 – 20:00</t>
  </si>
  <si>
    <t>20:00 – 00:30</t>
  </si>
  <si>
    <t>132kV connected</t>
  </si>
  <si>
    <t>132/EHV connected</t>
  </si>
  <si>
    <t>132/HV connected</t>
  </si>
  <si>
    <t>EHV connected</t>
  </si>
  <si>
    <t>High Voltage Substation</t>
  </si>
  <si>
    <t>High Voltage Network</t>
  </si>
  <si>
    <t>Low Voltage Substation</t>
  </si>
  <si>
    <t>Low Voltage Network</t>
  </si>
  <si>
    <t>Time Bands for LV and HV Designated Properties</t>
  </si>
  <si>
    <t>Time Bands for Unmetered Properties</t>
  </si>
  <si>
    <t/>
  </si>
  <si>
    <t>205, 46</t>
  </si>
  <si>
    <t>26, 27, 86</t>
  </si>
  <si>
    <t>'DNOs pBste vBlue cells B15:J47 from CDCM 3701 into cells B14:J46</t>
  </si>
  <si>
    <t>Red Time BBnd</t>
  </si>
  <si>
    <t>Bll the Bbove times Bre in UK Clock time</t>
  </si>
  <si>
    <t>208, 90</t>
  </si>
  <si>
    <t>91, 92</t>
  </si>
  <si>
    <t>Harlaxton Energy Networks Limited - GSP_B</t>
  </si>
  <si>
    <t>54, 623, 44, 169, 201</t>
  </si>
  <si>
    <t>84, 85</t>
  </si>
  <si>
    <t xml:space="preserve"> 28, 29, 88, 38, 39, 41, 231, 281</t>
  </si>
  <si>
    <t>Harlaxton Energy Networks does not currently have EHV Designated EHV properties.</t>
  </si>
  <si>
    <t>Harlaxton Energy Networks Limited has no Preserved NHH Tariffs/Additional LLFC classes</t>
  </si>
  <si>
    <t>47, 48
49,
93, 94
95, 96
81, 203</t>
  </si>
  <si>
    <t>0, 1, 2</t>
  </si>
  <si>
    <t>0, 3, 4, 5-8</t>
  </si>
  <si>
    <t>Voltage of Connection</t>
  </si>
  <si>
    <t>Units</t>
  </si>
  <si>
    <t>Lower Threshold*</t>
  </si>
  <si>
    <t>Upper Threshold*</t>
  </si>
  <si>
    <t>Residual Charge per MPAN (£)</t>
  </si>
  <si>
    <t>Single band</t>
  </si>
  <si>
    <t>-</t>
  </si>
  <si>
    <t>Designated Properties connected at LV, billing with no MIC</t>
  </si>
  <si>
    <t>kWh</t>
  </si>
  <si>
    <t>∞</t>
  </si>
  <si>
    <t>Designated Properties connected at LV, billing with MIC</t>
  </si>
  <si>
    <t>kVA</t>
  </si>
  <si>
    <t>Designated Properties connected at HV</t>
  </si>
  <si>
    <t>Designated EHV Properties</t>
  </si>
  <si>
    <t>* All boundaries are inclusive of the upper threshold and exclusive of the lower threshold i.e. Lower &lt; x ≤ Upper.</t>
  </si>
  <si>
    <t>Domestic Aggregated or CT with Residual</t>
  </si>
  <si>
    <t>Non-Domestic Aggregated or CT No Residual</t>
  </si>
  <si>
    <t>Non-Domestic Aggregated or CT Band 1</t>
  </si>
  <si>
    <t>Non-Domestic Aggregated or CT Band 2</t>
  </si>
  <si>
    <t>Non-Domestic Aggregated or CT Band 3</t>
  </si>
  <si>
    <t>Non-Domestic Aggregated or CT Band 4</t>
  </si>
  <si>
    <t>LDNO LV: Domestic Aggregated or CT with Residual</t>
  </si>
  <si>
    <t>LDNO LV: Non-Domestic Aggregated or CT No Residual</t>
  </si>
  <si>
    <t>LDNO LV: Non-Domestic Aggregated or CT Band 1</t>
  </si>
  <si>
    <t>LDNO LV: Non-Domestic Aggregated or CT Band 2</t>
  </si>
  <si>
    <t>LDNO LV: Non-Domestic Aggregated or CT Band 3</t>
  </si>
  <si>
    <t>LDNO LV: Non-Domestic Aggregated or CT Band 4</t>
  </si>
  <si>
    <t>LDNO HV: Domestic Aggregated or CT with Residual</t>
  </si>
  <si>
    <t>LDNO HV: Non-Domestic Aggregated or CT No Residual</t>
  </si>
  <si>
    <t>LDNO HV: Non-Domestic Aggregated or CT Band 1</t>
  </si>
  <si>
    <t>LDNO HV: Non-Domestic Aggregated or CT Band 2</t>
  </si>
  <si>
    <t>LDNO HV: Non-Domestic Aggregated or CT Band 3</t>
  </si>
  <si>
    <t>LDNO HV: Non-Domestic Aggregated or CT Band 4</t>
  </si>
  <si>
    <t>LDNO HVplus: Domestic Aggregated or CT with Residual</t>
  </si>
  <si>
    <t>LDNO HVplus: Non-Domestic Aggregated or CT No Residual</t>
  </si>
  <si>
    <t>LDNO HVplus: Non-Domestic Aggregated or CT Band 1</t>
  </si>
  <si>
    <t>LDNO HVplus: Non-Domestic Aggregated or CT Band 2</t>
  </si>
  <si>
    <t>LDNO HVplus: Non-Domestic Aggregated or CT Band 3</t>
  </si>
  <si>
    <t>LDNO HVplus: Non-Domestic Aggregated or CT Band 4</t>
  </si>
  <si>
    <t>LDNO EHV: Domestic Aggregated or CT with Residual</t>
  </si>
  <si>
    <t>LDNO EHV: Non-Domestic Aggregated or CT No Residual</t>
  </si>
  <si>
    <t>LDNO EHV: Non-Domestic Aggregated or CT Band 1</t>
  </si>
  <si>
    <t>LDNO EHV: Non-Domestic Aggregated or CT Band 2</t>
  </si>
  <si>
    <t>LDNO EHV: Non-Domestic Aggregated or CT Band 3</t>
  </si>
  <si>
    <t>LDNO EHV: Non-Domestic Aggregated or CT Band 4</t>
  </si>
  <si>
    <t>LDNO 132kV/EHV: Domestic Aggregated or CT with Residual</t>
  </si>
  <si>
    <t>LDNO 132kV/EHV: Non-Domestic Aggregated or CT No Residual</t>
  </si>
  <si>
    <t>LDNO 132kV/EHV: Non-Domestic Aggregated or CT Band 1</t>
  </si>
  <si>
    <t>LDNO 132kV/EHV: Non-Domestic Aggregated or CT Band 2</t>
  </si>
  <si>
    <t>LDNO 132kV/EHV: Non-Domestic Aggregated or CT Band 3</t>
  </si>
  <si>
    <t>LDNO 132kV/EHV: Non-Domestic Aggregated or CT Band 4</t>
  </si>
  <si>
    <t>LDNO 132kV: Domestic Aggregated or CT with Residual</t>
  </si>
  <si>
    <t>LDNO 132kV: Non-Domestic Aggregated or CT No Residual</t>
  </si>
  <si>
    <t>LDNO 132kV: Non-Domestic Aggregated or CT Band 1</t>
  </si>
  <si>
    <t>LDNO 132kV: Non-Domestic Aggregated or CT Band 2</t>
  </si>
  <si>
    <t>LDNO 132kV: Non-Domestic Aggregated or CT Band 3</t>
  </si>
  <si>
    <t>LDNO 132kV: Non-Domestic Aggregated or CT Band 4</t>
  </si>
  <si>
    <t>LDNO 0000: Domestic Aggregated or CT with Residual</t>
  </si>
  <si>
    <t>LDNO 0000: Non-Domestic Aggregated or CT No Residual</t>
  </si>
  <si>
    <t>LDNO 0000: Non-Domestic Aggregated or CT Band 1</t>
  </si>
  <si>
    <t>LDNO 0000: Non-Domestic Aggregated or CT Band 2</t>
  </si>
  <si>
    <t>LDNO 0000: Non-Domestic Aggregated or CT Band 3</t>
  </si>
  <si>
    <t>LDNO 0000: Non-Domestic Aggregated or CT Band 4</t>
  </si>
  <si>
    <t>*Supplier of Last Resort pass-through costs allocated to all domestic tariffs with a fixed charge (including LDNO)</t>
  </si>
  <si>
    <t>**Eligible Bad Debt pass-through costs allocated to all metered demand tariffs (including LDNO)</t>
  </si>
  <si>
    <t>1/4/26</t>
  </si>
  <si>
    <t>2026/27</t>
  </si>
  <si>
    <t>625, 200, B01</t>
  </si>
  <si>
    <t>B02</t>
  </si>
  <si>
    <t>B03</t>
  </si>
  <si>
    <t>B04</t>
  </si>
  <si>
    <t>B05</t>
  </si>
  <si>
    <t>B09</t>
  </si>
  <si>
    <t>43, 204</t>
  </si>
  <si>
    <t>B06</t>
  </si>
  <si>
    <t>B07</t>
  </si>
  <si>
    <t>B08</t>
  </si>
  <si>
    <t>B13</t>
  </si>
  <si>
    <t>B10</t>
  </si>
  <si>
    <t>B11</t>
  </si>
  <si>
    <t>B12</t>
  </si>
  <si>
    <t>B17</t>
  </si>
  <si>
    <t>B14</t>
  </si>
  <si>
    <t>B15</t>
  </si>
  <si>
    <t>B16</t>
  </si>
  <si>
    <t>82, 206</t>
  </si>
  <si>
    <t>83, 207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</si>
</sst>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43" formatCode="_-* #,##0.00_-;\-* #,##0.00_-;_-* &quot;-&quot;??_-;_-@_-"/>
    <numFmt numFmtId="164" formatCode="0.00_ ;[Red]\-0.00\ "/>
    <numFmt numFmtId="165" formatCode="0.000"/>
    <numFmt numFmtId="166" formatCode="#,##0.000"/>
    <numFmt numFmtId="167" formatCode="_(?,???,??0.000_);[Red]\(?,???,??0.000\);_(?,???,???.???_)"/>
    <numFmt numFmtId="168" formatCode="_(?,???,??0.00_);[Red]\(?,???,??0.00\);_(?,???,???.??_)"/>
    <numFmt numFmtId="169" formatCode="#"/>
    <numFmt numFmtId="170" formatCode="\ _(???,???,??0.000_);[Red]\ \(???,???,??0.000\);"/>
    <numFmt numFmtId="171" formatCode="\ _(???,???,??0.00_);[Red]\ \(???,???,??0.00\);"/>
    <numFmt numFmtId="172" formatCode="0.000_ ;[Red]\-0.000\ "/>
    <numFmt numFmtId="173" formatCode="0.00;[Red]\-0.00;?;"/>
    <numFmt numFmtId="174" formatCode="#,##0;\-#,##0;;"/>
    <numFmt numFmtId="175" formatCode="#,##0;[Red]\-#,##0;;"/>
    <numFmt numFmtId="176" formatCode="0.000;[Red]\-0.000;?;"/>
    <numFmt numFmtId="177" formatCode="0.000_ ;\-0.000\ "/>
    <numFmt numFmtId="178" formatCode="0000"/>
    <numFmt numFmtId="179" formatCode="0.000;\-0.000;;@\,"/>
    <numFmt numFmtId="180" formatCode="0.00;\-0.00;;@\,"/>
    <numFmt numFmtId="181" formatCode="&quot;£&quot;#,##0.00"/>
    <numFmt numFmtId="182" formatCode="0.00;\(0.00\);"/>
  </numFmts>
  <fonts count="39"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color theme="1"/>
      <name val="Arial"/>
      <family val="2"/>
    </font>
    <font>
      <sz val="10"/>
      <color theme="1"/>
      <name val="Arial"/>
      <family val="2"/>
    </font>
    <font>
      <sz val="10"/>
      <color indexed="8"/>
      <name val="Arial"/>
      <family val="2"/>
    </font>
    <font>
      <sz val="8"/>
      <name val="Arial"/>
      <family val="2"/>
    </font>
    <font>
      <sz val="10"/>
      <name val="Arial"/>
      <family val="2"/>
    </font>
    <font>
      <b/>
      <sz val="10"/>
      <name val="Arial"/>
      <family val="2"/>
    </font>
    <font>
      <sz val="14"/>
      <name val="Arial"/>
      <family val="2"/>
    </font>
    <font>
      <b/>
      <sz val="8"/>
      <name val="Arial"/>
      <family val="2"/>
    </font>
    <font>
      <sz val="8"/>
      <name val="Arial"/>
      <family val="2"/>
    </font>
    <font>
      <b/>
      <sz val="11"/>
      <color theme="3"/>
      <name val="Arial"/>
      <family val="2"/>
    </font>
    <font>
      <sz val="9"/>
      <color rgb="FF3F3F76"/>
      <name val="Arial"/>
      <family val="2"/>
    </font>
    <font>
      <u/>
      <sz val="10"/>
      <color theme="10"/>
      <name val="Arial"/>
      <family val="2"/>
    </font>
    <font>
      <u/>
      <sz val="10"/>
      <color theme="10"/>
      <name val="Arial"/>
      <family val="2"/>
    </font>
    <font>
      <sz val="11"/>
      <name val="Arial"/>
      <family val="2"/>
    </font>
    <font>
      <b/>
      <sz val="9"/>
      <color rgb="FF3F3F76"/>
      <name val="Arial"/>
      <family val="2"/>
    </font>
    <font>
      <b/>
      <sz val="14"/>
      <color theme="3"/>
      <name val="Arial"/>
      <family val="2"/>
    </font>
    <font>
      <sz val="10"/>
      <color indexed="8"/>
      <name val="Calibri"/>
      <family val="2"/>
    </font>
    <font>
      <b/>
      <sz val="13"/>
      <color theme="3"/>
      <name val="Arial"/>
      <family val="2"/>
    </font>
    <font>
      <sz val="11"/>
      <color theme="0"/>
      <name val="Arial"/>
      <family val="2"/>
    </font>
    <font>
      <b/>
      <sz val="11"/>
      <name val="Arial"/>
      <family val="2"/>
    </font>
    <font>
      <b/>
      <sz val="11"/>
      <color theme="0"/>
      <name val="Arial"/>
      <family val="2"/>
    </font>
    <font>
      <b/>
      <sz val="10"/>
      <color indexed="8"/>
      <name val="Arial"/>
      <family val="2"/>
    </font>
    <font>
      <sz val="10"/>
      <color theme="0"/>
      <name val="Arial"/>
      <family val="2"/>
    </font>
    <font>
      <b/>
      <sz val="10"/>
      <color theme="0"/>
      <name val="Arial"/>
      <family val="2"/>
    </font>
    <font>
      <b/>
      <sz val="12"/>
      <color theme="3"/>
      <name val="Arial"/>
      <family val="2"/>
    </font>
    <font>
      <sz val="12"/>
      <name val="Arial"/>
      <family val="2"/>
    </font>
    <font>
      <sz val="11"/>
      <color theme="1"/>
      <name val="Calibri"/>
      <family val="2"/>
      <scheme val="minor"/>
    </font>
    <font>
      <sz val="11"/>
      <color theme="3"/>
      <name val="Arial"/>
      <family val="2"/>
    </font>
    <font>
      <sz val="10"/>
      <color rgb="FF9C6500"/>
      <name val="Arial"/>
      <family val="2"/>
    </font>
    <font>
      <b/>
      <sz val="8"/>
      <color theme="0"/>
      <name val="Arial"/>
      <family val="2"/>
    </font>
    <font>
      <b/>
      <sz val="18"/>
      <name val="Arial"/>
      <family val="2"/>
    </font>
    <font>
      <b/>
      <sz val="11"/>
      <color indexed="8"/>
      <name val="Arial"/>
      <family val="2"/>
    </font>
    <font>
      <b/>
      <sz val="12"/>
      <name val="Arial"/>
      <family val="2"/>
    </font>
    <font>
      <sz val="8"/>
      <name val="Arial"/>
    </font>
    <font>
      <b/>
      <sz val="11"/>
      <color theme="0"/>
      <name val="Calibri"/>
      <family val="2"/>
      <scheme val="minor"/>
    </font>
  </fonts>
  <fills count="38">
    <fill>
      <patternFill patternType="none"/>
    </fill>
    <fill>
      <patternFill patternType="gray125"/>
    </fill>
    <fill>
      <patternFill patternType="solid">
        <fgColor indexed="9"/>
        <bgColor indexed="64"/>
      </patternFill>
    </fill>
    <fill>
      <patternFill patternType="solid">
        <fgColor indexed="22"/>
        <bgColor indexed="55"/>
      </patternFill>
    </fill>
    <fill>
      <patternFill patternType="solid">
        <fgColor indexed="22"/>
        <bgColor indexed="64"/>
      </patternFill>
    </fill>
    <fill>
      <patternFill patternType="solid">
        <fgColor rgb="FFFFCC99"/>
      </patternFill>
    </fill>
    <fill>
      <patternFill patternType="solid">
        <fgColor theme="4" tint="0.59999389629810485"/>
        <bgColor indexed="65"/>
      </patternFill>
    </fill>
    <fill>
      <patternFill patternType="solid">
        <fgColor indexed="47"/>
        <bgColor indexed="64"/>
      </patternFill>
    </fill>
    <fill>
      <patternFill patternType="solid">
        <fgColor indexed="41"/>
        <bgColor indexed="64"/>
      </patternFill>
    </fill>
    <fill>
      <patternFill patternType="solid">
        <fgColor indexed="42"/>
        <bgColor indexed="64"/>
      </patternFill>
    </fill>
    <fill>
      <patternFill patternType="solid">
        <fgColor indexed="43"/>
        <bgColor indexed="64"/>
      </patternFill>
    </fill>
    <fill>
      <patternFill patternType="solid">
        <fgColor rgb="FFFFCC99"/>
        <bgColor indexed="64"/>
      </patternFill>
    </fill>
    <fill>
      <patternFill patternType="solid">
        <fgColor indexed="26"/>
        <bgColor indexed="64"/>
      </patternFill>
    </fill>
    <fill>
      <patternFill patternType="solid">
        <fgColor theme="2" tint="-9.9978637043366805E-2"/>
        <bgColor indexed="64"/>
      </patternFill>
    </fill>
    <fill>
      <patternFill patternType="solid">
        <fgColor theme="2"/>
        <bgColor indexed="64"/>
      </patternFill>
    </fill>
    <fill>
      <patternFill patternType="solid">
        <fgColor theme="6" tint="0.79998168889431442"/>
        <bgColor indexed="64"/>
      </patternFill>
    </fill>
    <fill>
      <patternFill patternType="solid">
        <fgColor theme="6" tint="0.59999389629810485"/>
        <bgColor indexed="64"/>
      </patternFill>
    </fill>
    <fill>
      <patternFill patternType="solid">
        <fgColor theme="0"/>
        <bgColor indexed="64"/>
      </patternFill>
    </fill>
    <fill>
      <patternFill patternType="solid">
        <fgColor rgb="FFFF0000"/>
        <bgColor indexed="64"/>
      </patternFill>
    </fill>
    <fill>
      <patternFill patternType="solid">
        <fgColor rgb="FFFFC000"/>
        <bgColor indexed="64"/>
      </patternFill>
    </fill>
    <fill>
      <patternFill patternType="solid">
        <fgColor rgb="FF00B050"/>
        <bgColor indexed="64"/>
      </patternFill>
    </fill>
    <fill>
      <patternFill patternType="solid">
        <fgColor theme="1"/>
        <bgColor indexed="64"/>
      </patternFill>
    </fill>
    <fill>
      <patternFill patternType="solid">
        <fgColor rgb="FFFFFF00"/>
        <bgColor indexed="64"/>
      </patternFill>
    </fill>
    <fill>
      <patternFill patternType="solid">
        <fgColor theme="8" tint="0.79998168889431442"/>
        <bgColor indexed="64"/>
      </patternFill>
    </fill>
    <fill>
      <patternFill patternType="solid">
        <fgColor theme="4"/>
      </patternFill>
    </fill>
    <fill>
      <patternFill patternType="solid">
        <fgColor theme="5" tint="0.39997558519241921"/>
        <bgColor indexed="65"/>
      </patternFill>
    </fill>
    <fill>
      <patternFill patternType="solid">
        <fgColor theme="7"/>
      </patternFill>
    </fill>
    <fill>
      <patternFill patternType="solid">
        <fgColor theme="7" tint="0.59999389629810485"/>
        <bgColor indexed="65"/>
      </patternFill>
    </fill>
    <fill>
      <patternFill patternType="solid">
        <fgColor theme="9"/>
      </patternFill>
    </fill>
    <fill>
      <patternFill patternType="solid">
        <fgColor theme="9" tint="0.39997558519241921"/>
        <bgColor indexed="64"/>
      </patternFill>
    </fill>
    <fill>
      <patternFill patternType="solid">
        <fgColor rgb="FFCCFFCC"/>
        <bgColor indexed="64"/>
      </patternFill>
    </fill>
    <fill>
      <patternFill patternType="solid">
        <fgColor rgb="FFB4FFCC"/>
        <bgColor indexed="64"/>
      </patternFill>
    </fill>
    <fill>
      <patternFill patternType="solid">
        <fgColor rgb="FFFFBE82"/>
        <bgColor indexed="64"/>
      </patternFill>
    </fill>
    <fill>
      <patternFill patternType="solid">
        <fgColor rgb="FF8CFFCC"/>
        <bgColor indexed="64"/>
      </patternFill>
    </fill>
    <fill>
      <patternFill patternType="solid">
        <fgColor rgb="FFB8D2BB"/>
        <bgColor indexed="64"/>
      </patternFill>
    </fill>
    <fill>
      <patternFill patternType="solid">
        <fgColor rgb="FFFFEB9C"/>
      </patternFill>
    </fill>
    <fill>
      <patternFill patternType="solid">
        <fgColor theme="4" tint="0.79998168889431442"/>
        <bgColor indexed="64"/>
      </patternFill>
    </fill>
    <fill>
      <patternFill patternType="solid">
        <fgColor rgb="FF275792"/>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right/>
      <top/>
      <bottom style="thin">
        <color indexed="64"/>
      </bottom>
      <diagonal/>
    </border>
    <border>
      <left/>
      <right/>
      <top/>
      <bottom style="thick">
        <color theme="4" tint="0.499984740745262"/>
      </bottom>
      <diagonal/>
    </border>
    <border>
      <left/>
      <right/>
      <top/>
      <bottom style="medium">
        <color theme="4" tint="0.39997558519241921"/>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theme="0"/>
      </left>
      <right style="thin">
        <color theme="0"/>
      </right>
      <top style="thin">
        <color indexed="64"/>
      </top>
      <bottom style="thin">
        <color theme="0"/>
      </bottom>
      <diagonal/>
    </border>
    <border>
      <left style="thin">
        <color theme="0"/>
      </left>
      <right style="thin">
        <color theme="0"/>
      </right>
      <top style="thin">
        <color theme="0"/>
      </top>
      <bottom style="thin">
        <color theme="0"/>
      </bottom>
      <diagonal/>
    </border>
    <border>
      <left style="thin">
        <color theme="0"/>
      </left>
      <right style="thin">
        <color theme="0"/>
      </right>
      <top/>
      <bottom style="thin">
        <color theme="0"/>
      </bottom>
      <diagonal/>
    </border>
    <border>
      <left style="thin">
        <color theme="0"/>
      </left>
      <right/>
      <top style="thin">
        <color indexed="64"/>
      </top>
      <bottom style="thin">
        <color theme="0"/>
      </bottom>
      <diagonal/>
    </border>
    <border>
      <left/>
      <right/>
      <top style="thin">
        <color indexed="64"/>
      </top>
      <bottom style="thin">
        <color theme="0"/>
      </bottom>
      <diagonal/>
    </border>
    <border>
      <left/>
      <right style="thin">
        <color theme="0"/>
      </right>
      <top style="thin">
        <color indexed="64"/>
      </top>
      <bottom style="thin">
        <color theme="0"/>
      </bottom>
      <diagonal/>
    </border>
    <border>
      <left style="thin">
        <color theme="0"/>
      </left>
      <right/>
      <top style="thin">
        <color theme="0"/>
      </top>
      <bottom style="thin">
        <color theme="0"/>
      </bottom>
      <diagonal/>
    </border>
    <border>
      <left/>
      <right/>
      <top style="thin">
        <color theme="0"/>
      </top>
      <bottom style="thin">
        <color theme="0"/>
      </bottom>
      <diagonal/>
    </border>
    <border>
      <left/>
      <right style="thin">
        <color theme="0"/>
      </right>
      <top style="thin">
        <color theme="0"/>
      </top>
      <bottom style="thin">
        <color theme="0"/>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s>
  <cellStyleXfs count="26">
    <xf numFmtId="0" fontId="0" fillId="0" borderId="0"/>
    <xf numFmtId="0" fontId="13" fillId="0" borderId="0" applyNumberFormat="0" applyFill="0" applyBorder="0" applyAlignment="0" applyProtection="0"/>
    <xf numFmtId="0" fontId="14" fillId="5" borderId="7" applyNumberFormat="0" applyAlignment="0" applyProtection="0"/>
    <xf numFmtId="0" fontId="15" fillId="0" borderId="0" applyNumberFormat="0" applyFill="0" applyBorder="0" applyAlignment="0" applyProtection="0">
      <alignment vertical="top"/>
      <protection locked="0"/>
    </xf>
    <xf numFmtId="0" fontId="21" fillId="0" borderId="9" applyNumberFormat="0" applyFill="0" applyAlignment="0" applyProtection="0"/>
    <xf numFmtId="0" fontId="13" fillId="0" borderId="10" applyNumberFormat="0" applyFill="0" applyAlignment="0" applyProtection="0"/>
    <xf numFmtId="0" fontId="8" fillId="0" borderId="0"/>
    <xf numFmtId="43" fontId="8" fillId="0" borderId="0" applyFont="0" applyFill="0" applyBorder="0" applyAlignment="0" applyProtection="0"/>
    <xf numFmtId="0" fontId="26" fillId="24" borderId="0" applyNumberFormat="0" applyBorder="0" applyAlignment="0" applyProtection="0"/>
    <xf numFmtId="0" fontId="5" fillId="6" borderId="0" applyNumberFormat="0" applyBorder="0" applyAlignment="0" applyProtection="0"/>
    <xf numFmtId="0" fontId="26" fillId="25" borderId="0" applyNumberFormat="0" applyBorder="0" applyAlignment="0" applyProtection="0"/>
    <xf numFmtId="0" fontId="26" fillId="26" borderId="0" applyNumberFormat="0" applyBorder="0" applyAlignment="0" applyProtection="0"/>
    <xf numFmtId="0" fontId="5" fillId="27" borderId="0" applyNumberFormat="0" applyBorder="0" applyAlignment="0" applyProtection="0"/>
    <xf numFmtId="0" fontId="26" fillId="28" borderId="0" applyNumberFormat="0" applyBorder="0" applyAlignment="0" applyProtection="0"/>
    <xf numFmtId="0" fontId="30" fillId="0" borderId="0"/>
    <xf numFmtId="0" fontId="32" fillId="35" borderId="0" applyNumberFormat="0" applyBorder="0" applyAlignment="0" applyProtection="0"/>
    <xf numFmtId="0" fontId="6" fillId="0" borderId="0"/>
    <xf numFmtId="0" fontId="4" fillId="6" borderId="0" applyNumberFormat="0" applyBorder="0" applyAlignment="0" applyProtection="0"/>
    <xf numFmtId="0" fontId="4" fillId="27" borderId="0" applyNumberFormat="0" applyBorder="0" applyAlignment="0" applyProtection="0"/>
    <xf numFmtId="0" fontId="3" fillId="0" borderId="0" applyNumberFormat="0" applyFill="0" applyBorder="0" applyAlignment="0" applyProtection="0">
      <alignment horizontal="left"/>
    </xf>
    <xf numFmtId="43" fontId="8" fillId="0" borderId="0" applyFont="0" applyFill="0" applyBorder="0" applyAlignment="0" applyProtection="0"/>
    <xf numFmtId="0" fontId="2" fillId="0" borderId="0"/>
    <xf numFmtId="43" fontId="8" fillId="0" borderId="0" applyFont="0" applyFill="0" applyBorder="0" applyAlignment="0" applyProtection="0"/>
    <xf numFmtId="0" fontId="1" fillId="0" borderId="0"/>
    <xf numFmtId="49" fontId="38" fillId="37" borderId="0" applyBorder="0" applyAlignment="0" applyProtection="0"/>
    <xf numFmtId="0" fontId="8" fillId="0" borderId="0"/>
  </cellStyleXfs>
  <cellXfs count="336">
    <xf numFmtId="0" fontId="0" fillId="0" borderId="0" xfId="0"/>
    <xf numFmtId="0" fontId="8" fillId="0" borderId="1" xfId="0" applyFont="1" applyBorder="1" applyAlignment="1">
      <alignment vertical="center" wrapText="1"/>
    </xf>
    <xf numFmtId="0" fontId="0" fillId="2" borderId="0" xfId="0" applyFill="1" applyAlignment="1">
      <alignment vertical="center"/>
    </xf>
    <xf numFmtId="0" fontId="0" fillId="2" borderId="0" xfId="0" applyFill="1" applyAlignment="1">
      <alignment horizontal="center" vertical="center"/>
    </xf>
    <xf numFmtId="0" fontId="0" fillId="2" borderId="0" xfId="0" applyFill="1"/>
    <xf numFmtId="164" fontId="0" fillId="2" borderId="0" xfId="0" applyNumberFormat="1" applyFill="1" applyAlignment="1">
      <alignment horizontal="center" vertical="center"/>
    </xf>
    <xf numFmtId="165" fontId="0" fillId="2" borderId="0" xfId="0" applyNumberFormat="1" applyFill="1" applyAlignment="1">
      <alignment horizontal="center" vertical="center"/>
    </xf>
    <xf numFmtId="2" fontId="0" fillId="2" borderId="0" xfId="0" applyNumberFormat="1" applyFill="1" applyAlignment="1">
      <alignment horizontal="center" vertical="center"/>
    </xf>
    <xf numFmtId="166" fontId="0" fillId="2" borderId="0" xfId="0" applyNumberFormat="1" applyFill="1" applyAlignment="1">
      <alignment horizontal="center" vertical="center"/>
    </xf>
    <xf numFmtId="0" fontId="10" fillId="2" borderId="0" xfId="0" applyFont="1" applyFill="1" applyAlignment="1">
      <alignment vertical="center"/>
    </xf>
    <xf numFmtId="0" fontId="0" fillId="0" borderId="1" xfId="0" applyBorder="1" applyAlignment="1">
      <alignment vertical="center"/>
    </xf>
    <xf numFmtId="0" fontId="16" fillId="2" borderId="0" xfId="3" applyFont="1" applyFill="1" applyAlignment="1" applyProtection="1">
      <alignment vertical="center"/>
    </xf>
    <xf numFmtId="0" fontId="9" fillId="7" borderId="1" xfId="0" applyFont="1" applyFill="1" applyBorder="1" applyAlignment="1">
      <alignment horizontal="center" vertical="center" wrapText="1"/>
    </xf>
    <xf numFmtId="0" fontId="8" fillId="0" borderId="1" xfId="0" quotePrefix="1" applyFont="1" applyBorder="1" applyAlignment="1">
      <alignment horizontal="left" vertical="top" wrapText="1"/>
    </xf>
    <xf numFmtId="0" fontId="9" fillId="7" borderId="1" xfId="0" applyFont="1" applyFill="1" applyBorder="1" applyAlignment="1" applyProtection="1">
      <alignment vertical="center" wrapText="1"/>
      <protection locked="0"/>
    </xf>
    <xf numFmtId="0" fontId="17" fillId="4" borderId="1" xfId="0" applyFont="1" applyFill="1" applyBorder="1" applyAlignment="1" applyProtection="1">
      <alignment horizontal="center" vertical="center" wrapText="1"/>
      <protection locked="0"/>
    </xf>
    <xf numFmtId="167" fontId="0" fillId="9" borderId="1" xfId="0" applyNumberFormat="1" applyFill="1" applyBorder="1" applyAlignment="1" applyProtection="1">
      <alignment horizontal="center" vertical="center"/>
      <protection locked="0"/>
    </xf>
    <xf numFmtId="168" fontId="0" fillId="10" borderId="1" xfId="0" applyNumberFormat="1" applyFill="1" applyBorder="1" applyAlignment="1" applyProtection="1">
      <alignment horizontal="center" vertical="center"/>
      <protection locked="0"/>
    </xf>
    <xf numFmtId="0" fontId="9" fillId="7" borderId="1" xfId="0" applyFont="1" applyFill="1" applyBorder="1" applyAlignment="1" applyProtection="1">
      <alignment horizontal="center" vertical="center" wrapText="1"/>
      <protection locked="0"/>
    </xf>
    <xf numFmtId="0" fontId="8" fillId="2" borderId="0" xfId="0" applyFont="1" applyFill="1" applyAlignment="1">
      <alignment vertical="center"/>
    </xf>
    <xf numFmtId="0" fontId="0" fillId="0" borderId="0" xfId="0" applyProtection="1">
      <protection locked="0"/>
    </xf>
    <xf numFmtId="169" fontId="8" fillId="3" borderId="1" xfId="0" applyNumberFormat="1" applyFont="1" applyFill="1" applyBorder="1" applyAlignment="1" applyProtection="1">
      <alignment horizontal="center" vertical="center"/>
      <protection locked="0"/>
    </xf>
    <xf numFmtId="49" fontId="17" fillId="8" borderId="1" xfId="0" applyNumberFormat="1" applyFont="1" applyFill="1" applyBorder="1" applyAlignment="1" applyProtection="1">
      <alignment horizontal="center" vertical="center" wrapText="1"/>
      <protection locked="0"/>
    </xf>
    <xf numFmtId="0" fontId="9" fillId="7" borderId="1" xfId="0" quotePrefix="1" applyFont="1" applyFill="1" applyBorder="1" applyAlignment="1">
      <alignment horizontal="center" vertical="center" wrapText="1"/>
    </xf>
    <xf numFmtId="49" fontId="18" fillId="5" borderId="7" xfId="2" applyNumberFormat="1" applyFont="1" applyAlignment="1" applyProtection="1">
      <alignment horizontal="center" vertical="center" wrapText="1"/>
      <protection locked="0"/>
    </xf>
    <xf numFmtId="170" fontId="20" fillId="12" borderId="1" xfId="0" applyNumberFormat="1" applyFont="1" applyFill="1" applyBorder="1" applyAlignment="1" applyProtection="1">
      <alignment horizontal="center" vertical="center"/>
      <protection locked="0"/>
    </xf>
    <xf numFmtId="171" fontId="20" fillId="12" borderId="1" xfId="0" applyNumberFormat="1" applyFont="1" applyFill="1" applyBorder="1" applyAlignment="1" applyProtection="1">
      <alignment horizontal="center" vertical="center"/>
      <protection locked="0"/>
    </xf>
    <xf numFmtId="170" fontId="20" fillId="14" borderId="1" xfId="0" applyNumberFormat="1" applyFont="1" applyFill="1" applyBorder="1" applyAlignment="1" applyProtection="1">
      <alignment horizontal="center" vertical="center"/>
      <protection locked="0"/>
    </xf>
    <xf numFmtId="171" fontId="20" fillId="14" borderId="1" xfId="0" applyNumberFormat="1" applyFont="1" applyFill="1" applyBorder="1" applyAlignment="1" applyProtection="1">
      <alignment horizontal="center" vertical="center"/>
      <protection locked="0"/>
    </xf>
    <xf numFmtId="0" fontId="9" fillId="13" borderId="1" xfId="0" quotePrefix="1" applyFont="1" applyFill="1" applyBorder="1" applyAlignment="1">
      <alignment horizontal="center" vertical="center" wrapText="1"/>
    </xf>
    <xf numFmtId="171" fontId="20" fillId="15" borderId="1" xfId="0" applyNumberFormat="1" applyFont="1" applyFill="1" applyBorder="1" applyAlignment="1" applyProtection="1">
      <alignment horizontal="center" vertical="center"/>
      <protection locked="0"/>
    </xf>
    <xf numFmtId="0" fontId="9" fillId="16" borderId="1" xfId="0" quotePrefix="1" applyFont="1" applyFill="1" applyBorder="1" applyAlignment="1">
      <alignment horizontal="center" vertical="center" wrapText="1"/>
    </xf>
    <xf numFmtId="49" fontId="8" fillId="9" borderId="1" xfId="0" applyNumberFormat="1" applyFont="1" applyFill="1" applyBorder="1" applyAlignment="1" applyProtection="1">
      <alignment horizontal="left" vertical="top" wrapText="1"/>
      <protection locked="0"/>
    </xf>
    <xf numFmtId="49" fontId="0" fillId="9" borderId="1" xfId="0" applyNumberFormat="1" applyFill="1" applyBorder="1" applyAlignment="1" applyProtection="1">
      <alignment horizontal="left" vertical="top" wrapText="1"/>
      <protection locked="0"/>
    </xf>
    <xf numFmtId="170" fontId="20" fillId="9" borderId="1" xfId="0" applyNumberFormat="1" applyFont="1" applyFill="1" applyBorder="1" applyAlignment="1" applyProtection="1">
      <alignment horizontal="center" vertical="center"/>
      <protection locked="0"/>
    </xf>
    <xf numFmtId="171" fontId="20" fillId="9" borderId="1" xfId="0" applyNumberFormat="1" applyFont="1" applyFill="1" applyBorder="1" applyAlignment="1" applyProtection="1">
      <alignment horizontal="center" vertical="center"/>
      <protection locked="0"/>
    </xf>
    <xf numFmtId="49" fontId="0" fillId="14" borderId="1" xfId="0" applyNumberFormat="1" applyFill="1" applyBorder="1" applyAlignment="1" applyProtection="1">
      <alignment horizontal="left" vertical="top" wrapText="1"/>
      <protection locked="0"/>
    </xf>
    <xf numFmtId="172" fontId="23" fillId="9" borderId="1" xfId="0" applyNumberFormat="1" applyFont="1" applyFill="1" applyBorder="1" applyAlignment="1" applyProtection="1">
      <alignment horizontal="center" vertical="center"/>
      <protection locked="0"/>
    </xf>
    <xf numFmtId="172" fontId="23" fillId="3" borderId="1" xfId="0" applyNumberFormat="1" applyFont="1" applyFill="1" applyBorder="1" applyAlignment="1" applyProtection="1">
      <alignment horizontal="center" vertical="center"/>
      <protection locked="0"/>
    </xf>
    <xf numFmtId="0" fontId="23" fillId="8" borderId="1" xfId="0" applyFont="1" applyFill="1" applyBorder="1" applyAlignment="1" applyProtection="1">
      <alignment horizontal="center" vertical="center" wrapText="1"/>
      <protection locked="0"/>
    </xf>
    <xf numFmtId="3" fontId="23" fillId="8" borderId="1" xfId="0" applyNumberFormat="1" applyFont="1" applyFill="1" applyBorder="1" applyAlignment="1" applyProtection="1">
      <alignment horizontal="center" vertical="center" wrapText="1"/>
      <protection locked="0"/>
    </xf>
    <xf numFmtId="164" fontId="23" fillId="10" borderId="1" xfId="0" applyNumberFormat="1" applyFont="1" applyFill="1" applyBorder="1" applyAlignment="1" applyProtection="1">
      <alignment horizontal="center" vertical="center"/>
      <protection locked="0"/>
    </xf>
    <xf numFmtId="164" fontId="23" fillId="3" borderId="1" xfId="0" applyNumberFormat="1" applyFont="1" applyFill="1" applyBorder="1" applyAlignment="1" applyProtection="1">
      <alignment horizontal="center" vertical="center"/>
      <protection locked="0"/>
    </xf>
    <xf numFmtId="49" fontId="8" fillId="9" borderId="1" xfId="0" quotePrefix="1" applyNumberFormat="1" applyFont="1" applyFill="1" applyBorder="1" applyAlignment="1" applyProtection="1">
      <alignment horizontal="left" vertical="center" wrapText="1"/>
      <protection locked="0"/>
    </xf>
    <xf numFmtId="49" fontId="8" fillId="9" borderId="1" xfId="0" applyNumberFormat="1" applyFont="1" applyFill="1" applyBorder="1" applyAlignment="1" applyProtection="1">
      <alignment horizontal="left" vertical="center" wrapText="1"/>
      <protection locked="0"/>
    </xf>
    <xf numFmtId="49" fontId="0" fillId="9" borderId="1" xfId="0" applyNumberFormat="1" applyFill="1" applyBorder="1" applyAlignment="1" applyProtection="1">
      <alignment horizontal="left" vertical="center" wrapText="1"/>
      <protection locked="0"/>
    </xf>
    <xf numFmtId="0" fontId="0" fillId="17" borderId="0" xfId="0" applyFill="1"/>
    <xf numFmtId="0" fontId="15" fillId="2" borderId="0" xfId="3" applyFill="1" applyAlignment="1" applyProtection="1">
      <alignment vertical="center"/>
    </xf>
    <xf numFmtId="0" fontId="8" fillId="2" borderId="8" xfId="6" quotePrefix="1" applyFill="1" applyBorder="1" applyAlignment="1">
      <alignment vertical="center" wrapText="1"/>
    </xf>
    <xf numFmtId="0" fontId="8" fillId="2" borderId="0" xfId="6" applyFill="1" applyAlignment="1">
      <alignment vertical="center"/>
    </xf>
    <xf numFmtId="0" fontId="10" fillId="2" borderId="0" xfId="6" applyFont="1" applyFill="1" applyAlignment="1">
      <alignment vertical="center"/>
    </xf>
    <xf numFmtId="0" fontId="9" fillId="7" borderId="1" xfId="6" quotePrefix="1" applyFont="1" applyFill="1" applyBorder="1" applyAlignment="1">
      <alignment horizontal="center" vertical="center" wrapText="1"/>
    </xf>
    <xf numFmtId="0" fontId="9" fillId="7" borderId="1" xfId="6" applyFont="1" applyFill="1" applyBorder="1" applyAlignment="1">
      <alignment horizontal="center" vertical="center" wrapText="1"/>
    </xf>
    <xf numFmtId="49" fontId="25" fillId="7" borderId="1" xfId="6" applyNumberFormat="1" applyFont="1" applyFill="1" applyBorder="1" applyAlignment="1">
      <alignment horizontal="center" vertical="center" wrapText="1"/>
    </xf>
    <xf numFmtId="49" fontId="9" fillId="7" borderId="1" xfId="6" applyNumberFormat="1" applyFont="1" applyFill="1" applyBorder="1" applyAlignment="1">
      <alignment horizontal="center" vertical="center" wrapText="1"/>
    </xf>
    <xf numFmtId="0" fontId="8" fillId="2" borderId="0" xfId="6" applyFill="1" applyAlignment="1">
      <alignment horizontal="center" vertical="center"/>
    </xf>
    <xf numFmtId="166" fontId="8" fillId="2" borderId="0" xfId="6" applyNumberFormat="1" applyFill="1" applyAlignment="1">
      <alignment horizontal="center" vertical="center"/>
    </xf>
    <xf numFmtId="0" fontId="8" fillId="2" borderId="0" xfId="6" applyFill="1"/>
    <xf numFmtId="0" fontId="8" fillId="0" borderId="0" xfId="0" applyFont="1" applyProtection="1">
      <protection locked="0"/>
    </xf>
    <xf numFmtId="49" fontId="13" fillId="6" borderId="0" xfId="1" quotePrefix="1" applyNumberFormat="1" applyFill="1" applyAlignment="1" applyProtection="1">
      <alignment horizontal="left" vertical="center" wrapText="1"/>
      <protection locked="0"/>
    </xf>
    <xf numFmtId="49" fontId="13" fillId="6" borderId="0" xfId="1" applyNumberFormat="1" applyFill="1" applyAlignment="1" applyProtection="1">
      <alignment vertical="center" wrapText="1"/>
      <protection locked="0"/>
    </xf>
    <xf numFmtId="49" fontId="21" fillId="0" borderId="0" xfId="4" applyNumberFormat="1" applyBorder="1" applyAlignment="1" applyProtection="1">
      <alignment vertical="center"/>
      <protection locked="0"/>
    </xf>
    <xf numFmtId="49" fontId="13" fillId="6" borderId="0" xfId="1" applyNumberFormat="1" applyFill="1" applyBorder="1" applyAlignment="1" applyProtection="1">
      <alignment vertical="center" wrapText="1"/>
      <protection locked="0"/>
    </xf>
    <xf numFmtId="49" fontId="13" fillId="0" borderId="0" xfId="5" applyNumberFormat="1" applyBorder="1" applyAlignment="1" applyProtection="1">
      <alignment vertical="center"/>
      <protection locked="0"/>
    </xf>
    <xf numFmtId="49" fontId="13" fillId="0" borderId="0" xfId="5" quotePrefix="1" applyNumberFormat="1" applyBorder="1" applyAlignment="1" applyProtection="1">
      <alignment horizontal="left" vertical="center"/>
      <protection locked="0"/>
    </xf>
    <xf numFmtId="49" fontId="25" fillId="7" borderId="1" xfId="0" applyNumberFormat="1" applyFont="1" applyFill="1" applyBorder="1" applyAlignment="1">
      <alignment horizontal="center" vertical="center" wrapText="1"/>
    </xf>
    <xf numFmtId="0" fontId="15" fillId="0" borderId="0" xfId="3" applyAlignment="1" applyProtection="1">
      <alignment horizontal="left" vertical="top"/>
    </xf>
    <xf numFmtId="0" fontId="0" fillId="17" borderId="0" xfId="0" applyFill="1" applyAlignment="1">
      <alignment vertical="center"/>
    </xf>
    <xf numFmtId="0" fontId="19" fillId="17" borderId="0" xfId="1" applyNumberFormat="1" applyFont="1" applyFill="1" applyBorder="1" applyAlignment="1">
      <alignment horizontal="center" vertical="center" wrapText="1"/>
    </xf>
    <xf numFmtId="0" fontId="10" fillId="17" borderId="0" xfId="6" applyFont="1" applyFill="1" applyAlignment="1">
      <alignment vertical="center"/>
    </xf>
    <xf numFmtId="0" fontId="9" fillId="17" borderId="4" xfId="0" applyFont="1" applyFill="1" applyBorder="1" applyAlignment="1">
      <alignment horizontal="left" vertical="center" wrapText="1"/>
    </xf>
    <xf numFmtId="0" fontId="8" fillId="17" borderId="4" xfId="0" applyFont="1" applyFill="1" applyBorder="1" applyAlignment="1">
      <alignment horizontal="center" vertical="center" wrapText="1"/>
    </xf>
    <xf numFmtId="0" fontId="8" fillId="17" borderId="8" xfId="0" applyFont="1" applyFill="1" applyBorder="1" applyAlignment="1">
      <alignment horizontal="center" vertical="center" wrapText="1"/>
    </xf>
    <xf numFmtId="0" fontId="19" fillId="17" borderId="8" xfId="1" applyNumberFormat="1" applyFont="1" applyFill="1" applyBorder="1" applyAlignment="1">
      <alignment horizontal="center" vertical="center" wrapText="1"/>
    </xf>
    <xf numFmtId="0" fontId="15" fillId="0" borderId="0" xfId="3" applyAlignment="1" applyProtection="1"/>
    <xf numFmtId="0" fontId="15" fillId="2" borderId="0" xfId="3" applyFill="1" applyAlignment="1" applyProtection="1">
      <alignment vertical="center"/>
      <protection hidden="1"/>
    </xf>
    <xf numFmtId="0" fontId="8" fillId="9" borderId="1" xfId="6" applyFill="1" applyBorder="1" applyAlignment="1">
      <alignment horizontal="left" vertical="center" wrapText="1"/>
    </xf>
    <xf numFmtId="1" fontId="8" fillId="9" borderId="1" xfId="6" applyNumberFormat="1" applyFill="1" applyBorder="1" applyAlignment="1">
      <alignment horizontal="left" vertical="center" wrapText="1"/>
    </xf>
    <xf numFmtId="172" fontId="6" fillId="23" borderId="1" xfId="6" applyNumberFormat="1" applyFont="1" applyFill="1" applyBorder="1" applyAlignment="1">
      <alignment horizontal="center" vertical="center"/>
    </xf>
    <xf numFmtId="43" fontId="6" fillId="23" borderId="1" xfId="7" applyFont="1" applyFill="1" applyBorder="1" applyAlignment="1" applyProtection="1">
      <alignment horizontal="center" vertical="center"/>
    </xf>
    <xf numFmtId="164" fontId="6" fillId="23" borderId="1" xfId="6" applyNumberFormat="1" applyFont="1" applyFill="1" applyBorder="1" applyAlignment="1">
      <alignment horizontal="center" vertical="center"/>
    </xf>
    <xf numFmtId="165" fontId="6" fillId="12" borderId="1" xfId="6" applyNumberFormat="1" applyFont="1" applyFill="1" applyBorder="1" applyAlignment="1">
      <alignment horizontal="center" vertical="center"/>
    </xf>
    <xf numFmtId="43" fontId="6" fillId="12" borderId="1" xfId="7" applyFont="1" applyFill="1" applyBorder="1" applyAlignment="1" applyProtection="1">
      <alignment horizontal="center" vertical="center"/>
    </xf>
    <xf numFmtId="164" fontId="6" fillId="12" borderId="1" xfId="6" applyNumberFormat="1" applyFont="1" applyFill="1" applyBorder="1" applyAlignment="1">
      <alignment horizontal="center" vertical="center"/>
    </xf>
    <xf numFmtId="0" fontId="8" fillId="11" borderId="1" xfId="13" applyFont="1" applyFill="1" applyBorder="1" applyAlignment="1" applyProtection="1">
      <alignment vertical="center"/>
      <protection locked="0"/>
    </xf>
    <xf numFmtId="174" fontId="8" fillId="31" borderId="1" xfId="10" applyNumberFormat="1" applyFont="1" applyFill="1" applyBorder="1" applyAlignment="1" applyProtection="1">
      <alignment vertical="center"/>
      <protection locked="0"/>
    </xf>
    <xf numFmtId="173" fontId="5" fillId="30" borderId="1" xfId="9" applyNumberFormat="1" applyFill="1" applyBorder="1" applyAlignment="1" applyProtection="1">
      <alignment vertical="center"/>
    </xf>
    <xf numFmtId="174" fontId="8" fillId="30" borderId="1" xfId="9" applyNumberFormat="1" applyFont="1" applyFill="1" applyBorder="1" applyAlignment="1" applyProtection="1">
      <alignment vertical="center"/>
      <protection locked="0"/>
    </xf>
    <xf numFmtId="174" fontId="8" fillId="33" borderId="1" xfId="9" applyNumberFormat="1" applyFont="1" applyFill="1" applyBorder="1" applyAlignment="1" applyProtection="1">
      <alignment vertical="center"/>
      <protection locked="0"/>
    </xf>
    <xf numFmtId="174" fontId="8" fillId="34" borderId="1" xfId="10" applyNumberFormat="1" applyFont="1" applyFill="1" applyBorder="1" applyAlignment="1" applyProtection="1">
      <alignment vertical="center"/>
      <protection locked="0"/>
    </xf>
    <xf numFmtId="0" fontId="19" fillId="0" borderId="0" xfId="1" applyNumberFormat="1" applyFont="1" applyFill="1" applyBorder="1" applyAlignment="1" applyProtection="1">
      <alignment horizontal="center" vertical="center" wrapText="1"/>
    </xf>
    <xf numFmtId="0" fontId="0" fillId="0" borderId="0" xfId="0" applyAlignment="1">
      <alignment vertical="center"/>
    </xf>
    <xf numFmtId="0" fontId="0" fillId="0" borderId="0" xfId="0" applyAlignment="1">
      <alignment wrapText="1"/>
    </xf>
    <xf numFmtId="0" fontId="9" fillId="7" borderId="6" xfId="0" applyFont="1" applyFill="1" applyBorder="1" applyAlignment="1">
      <alignment horizontal="left" vertical="center" wrapText="1"/>
    </xf>
    <xf numFmtId="0" fontId="8" fillId="11" borderId="1" xfId="8" quotePrefix="1" applyFont="1" applyFill="1" applyBorder="1" applyAlignment="1" applyProtection="1">
      <alignment horizontal="center" vertical="center" wrapText="1"/>
    </xf>
    <xf numFmtId="0" fontId="8" fillId="32" borderId="1" xfId="11" quotePrefix="1" applyFont="1" applyFill="1" applyBorder="1" applyAlignment="1" applyProtection="1">
      <alignment horizontal="center" vertical="center" wrapText="1"/>
    </xf>
    <xf numFmtId="173" fontId="5" fillId="33" borderId="1" xfId="12" applyNumberFormat="1" applyFill="1" applyBorder="1" applyAlignment="1" applyProtection="1">
      <alignment vertical="center"/>
    </xf>
    <xf numFmtId="0" fontId="9" fillId="7" borderId="1" xfId="0" applyFont="1" applyFill="1" applyBorder="1" applyAlignment="1">
      <alignment horizontal="left" vertical="center" wrapText="1"/>
    </xf>
    <xf numFmtId="0" fontId="8" fillId="11" borderId="1" xfId="13" applyFont="1" applyFill="1" applyBorder="1" applyAlignment="1" applyProtection="1">
      <alignment vertical="center" wrapText="1"/>
    </xf>
    <xf numFmtId="0" fontId="8" fillId="29" borderId="1" xfId="13" applyFont="1" applyFill="1" applyBorder="1" applyAlignment="1" applyProtection="1">
      <alignment vertical="center" wrapText="1"/>
    </xf>
    <xf numFmtId="0" fontId="4" fillId="11" borderId="1" xfId="13" applyFont="1" applyFill="1" applyBorder="1" applyAlignment="1" applyProtection="1">
      <alignment vertical="center" wrapText="1"/>
    </xf>
    <xf numFmtId="0" fontId="4" fillId="29" borderId="1" xfId="13" applyFont="1" applyFill="1" applyBorder="1" applyAlignment="1" applyProtection="1">
      <alignment vertical="center" wrapText="1"/>
    </xf>
    <xf numFmtId="0" fontId="8" fillId="7" borderId="1" xfId="0" applyFont="1" applyFill="1" applyBorder="1" applyAlignment="1">
      <alignment horizontal="center" vertical="center" wrapText="1"/>
    </xf>
    <xf numFmtId="174" fontId="5" fillId="30" borderId="1" xfId="9" applyNumberFormat="1" applyFill="1" applyBorder="1" applyAlignment="1" applyProtection="1">
      <alignment vertical="center"/>
      <protection locked="0"/>
    </xf>
    <xf numFmtId="175" fontId="5" fillId="30" borderId="1" xfId="9" applyNumberFormat="1" applyFill="1" applyBorder="1" applyAlignment="1" applyProtection="1">
      <alignment vertical="center"/>
    </xf>
    <xf numFmtId="175" fontId="5" fillId="33" borderId="1" xfId="9" applyNumberFormat="1" applyFill="1" applyBorder="1" applyAlignment="1" applyProtection="1">
      <alignment vertical="center"/>
    </xf>
    <xf numFmtId="175" fontId="8" fillId="31" borderId="1" xfId="10" applyNumberFormat="1" applyFont="1" applyFill="1" applyBorder="1" applyAlignment="1" applyProtection="1">
      <alignment vertical="center"/>
    </xf>
    <xf numFmtId="175" fontId="8" fillId="34" borderId="1" xfId="10" applyNumberFormat="1" applyFont="1" applyFill="1" applyBorder="1" applyAlignment="1" applyProtection="1">
      <alignment vertical="center"/>
    </xf>
    <xf numFmtId="176" fontId="5" fillId="30" borderId="5" xfId="9" applyNumberFormat="1" applyFill="1" applyBorder="1" applyAlignment="1" applyProtection="1">
      <alignment vertical="center"/>
    </xf>
    <xf numFmtId="176" fontId="5" fillId="30" borderId="1" xfId="9" applyNumberFormat="1" applyFill="1" applyBorder="1" applyAlignment="1" applyProtection="1">
      <alignment vertical="center"/>
    </xf>
    <xf numFmtId="2" fontId="9" fillId="7" borderId="1" xfId="6" applyNumberFormat="1" applyFont="1" applyFill="1" applyBorder="1" applyAlignment="1">
      <alignment horizontal="center" vertical="center" wrapText="1"/>
    </xf>
    <xf numFmtId="49" fontId="8" fillId="11" borderId="1" xfId="8" quotePrefix="1" applyNumberFormat="1" applyFont="1" applyFill="1" applyBorder="1" applyAlignment="1" applyProtection="1">
      <alignment horizontal="center" vertical="center" wrapText="1"/>
    </xf>
    <xf numFmtId="49" fontId="8" fillId="32" borderId="1" xfId="11" quotePrefix="1" applyNumberFormat="1" applyFont="1" applyFill="1" applyBorder="1" applyAlignment="1" applyProtection="1">
      <alignment horizontal="center" vertical="center" wrapText="1"/>
    </xf>
    <xf numFmtId="49" fontId="13" fillId="6" borderId="0" xfId="1" applyNumberFormat="1" applyFill="1" applyAlignment="1" applyProtection="1">
      <alignment horizontal="center" vertical="center" wrapText="1"/>
      <protection locked="0"/>
    </xf>
    <xf numFmtId="49" fontId="13" fillId="6" borderId="0" xfId="1" quotePrefix="1" applyNumberFormat="1" applyFill="1" applyAlignment="1" applyProtection="1">
      <alignment horizontal="center" vertical="center" wrapText="1"/>
      <protection locked="0"/>
    </xf>
    <xf numFmtId="49" fontId="25" fillId="7" borderId="1" xfId="6" quotePrefix="1" applyNumberFormat="1" applyFont="1" applyFill="1" applyBorder="1" applyAlignment="1">
      <alignment horizontal="center" vertical="center" wrapText="1"/>
    </xf>
    <xf numFmtId="0" fontId="16" fillId="0" borderId="0" xfId="3" applyFont="1" applyFill="1" applyBorder="1" applyAlignment="1" applyProtection="1">
      <alignment vertical="center"/>
    </xf>
    <xf numFmtId="49" fontId="21" fillId="0" borderId="0" xfId="4" quotePrefix="1" applyNumberFormat="1" applyBorder="1" applyAlignment="1" applyProtection="1">
      <alignment horizontal="left" vertical="center"/>
      <protection locked="0"/>
    </xf>
    <xf numFmtId="177" fontId="33" fillId="18" borderId="1" xfId="0" applyNumberFormat="1" applyFont="1" applyFill="1" applyBorder="1" applyAlignment="1" applyProtection="1">
      <alignment horizontal="center" vertical="center" wrapText="1"/>
      <protection locked="0"/>
    </xf>
    <xf numFmtId="177" fontId="11" fillId="19" borderId="1" xfId="0" applyNumberFormat="1" applyFont="1" applyFill="1" applyBorder="1" applyAlignment="1" applyProtection="1">
      <alignment horizontal="center" vertical="center" wrapText="1"/>
      <protection locked="0"/>
    </xf>
    <xf numFmtId="177" fontId="33" fillId="20" borderId="1" xfId="0" applyNumberFormat="1" applyFont="1" applyFill="1" applyBorder="1" applyAlignment="1" applyProtection="1">
      <alignment horizontal="center" vertical="center" wrapText="1"/>
      <protection locked="0"/>
    </xf>
    <xf numFmtId="164" fontId="11" fillId="3" borderId="1" xfId="0" applyNumberFormat="1" applyFont="1" applyFill="1" applyBorder="1" applyAlignment="1" applyProtection="1">
      <alignment horizontal="center" vertical="center"/>
      <protection locked="0"/>
    </xf>
    <xf numFmtId="172" fontId="11" fillId="3" borderId="1" xfId="0" applyNumberFormat="1" applyFont="1" applyFill="1" applyBorder="1" applyAlignment="1" applyProtection="1">
      <alignment horizontal="center" vertical="center"/>
      <protection locked="0"/>
    </xf>
    <xf numFmtId="172" fontId="11" fillId="9" borderId="1" xfId="0" applyNumberFormat="1" applyFont="1" applyFill="1" applyBorder="1" applyAlignment="1" applyProtection="1">
      <alignment horizontal="center" vertical="center"/>
      <protection locked="0"/>
    </xf>
    <xf numFmtId="177" fontId="33" fillId="21" borderId="1" xfId="0" applyNumberFormat="1" applyFont="1" applyFill="1" applyBorder="1" applyAlignment="1" applyProtection="1">
      <alignment horizontal="center" vertical="center" wrapText="1"/>
      <protection locked="0"/>
    </xf>
    <xf numFmtId="177" fontId="11" fillId="22" borderId="1" xfId="0" applyNumberFormat="1" applyFont="1" applyFill="1" applyBorder="1" applyAlignment="1" applyProtection="1">
      <alignment horizontal="center" vertical="center" wrapText="1"/>
      <protection locked="0"/>
    </xf>
    <xf numFmtId="164" fontId="11" fillId="10" borderId="1" xfId="0" applyNumberFormat="1" applyFont="1" applyFill="1" applyBorder="1" applyAlignment="1" applyProtection="1">
      <alignment horizontal="center" vertical="center" wrapText="1"/>
      <protection locked="0"/>
    </xf>
    <xf numFmtId="164" fontId="11" fillId="10" borderId="1" xfId="0" applyNumberFormat="1" applyFont="1" applyFill="1" applyBorder="1" applyAlignment="1">
      <alignment horizontal="center" vertical="center" wrapText="1"/>
    </xf>
    <xf numFmtId="172" fontId="11" fillId="9" borderId="1" xfId="0" applyNumberFormat="1" applyFont="1" applyFill="1" applyBorder="1" applyAlignment="1" applyProtection="1">
      <alignment horizontal="center" vertical="center" wrapText="1"/>
      <protection locked="0"/>
    </xf>
    <xf numFmtId="0" fontId="8" fillId="0" borderId="0" xfId="6"/>
    <xf numFmtId="0" fontId="8" fillId="0" borderId="0" xfId="6" applyAlignment="1">
      <alignment horizontal="left"/>
    </xf>
    <xf numFmtId="0" fontId="34" fillId="0" borderId="0" xfId="6" applyFont="1"/>
    <xf numFmtId="0" fontId="15" fillId="0" borderId="0" xfId="3" applyFill="1" applyAlignment="1" applyProtection="1">
      <alignment horizontal="left" vertical="center"/>
    </xf>
    <xf numFmtId="0" fontId="8" fillId="0" borderId="0" xfId="6" applyAlignment="1">
      <alignment horizontal="center" vertical="center" wrapText="1"/>
    </xf>
    <xf numFmtId="0" fontId="8" fillId="0" borderId="0" xfId="6" applyAlignment="1">
      <alignment horizontal="center" vertical="top" wrapText="1"/>
    </xf>
    <xf numFmtId="0" fontId="8" fillId="36" borderId="0" xfId="6" applyFill="1" applyAlignment="1">
      <alignment horizontal="left"/>
    </xf>
    <xf numFmtId="14" fontId="8" fillId="0" borderId="0" xfId="6" applyNumberFormat="1"/>
    <xf numFmtId="0" fontId="8" fillId="0" borderId="0" xfId="6" quotePrefix="1" applyAlignment="1">
      <alignment horizontal="left"/>
    </xf>
    <xf numFmtId="0" fontId="8" fillId="36" borderId="0" xfId="6" applyFill="1" applyAlignment="1">
      <alignment horizontal="left" vertical="center"/>
    </xf>
    <xf numFmtId="178" fontId="8" fillId="36" borderId="0" xfId="6" applyNumberFormat="1" applyFill="1" applyAlignment="1">
      <alignment horizontal="left"/>
    </xf>
    <xf numFmtId="0" fontId="9" fillId="11" borderId="1" xfId="0" applyFont="1" applyFill="1" applyBorder="1" applyAlignment="1">
      <alignment vertical="center" wrapText="1"/>
    </xf>
    <xf numFmtId="0" fontId="9" fillId="7" borderId="1" xfId="0" applyFont="1" applyFill="1" applyBorder="1" applyAlignment="1">
      <alignment vertical="center" wrapText="1"/>
    </xf>
    <xf numFmtId="0" fontId="8" fillId="2" borderId="0" xfId="6" quotePrefix="1" applyFill="1" applyAlignment="1">
      <alignment horizontal="center" vertical="center" wrapText="1"/>
    </xf>
    <xf numFmtId="0" fontId="15" fillId="0" borderId="0" xfId="3" applyAlignment="1" applyProtection="1">
      <alignment horizontal="left" vertical="top" wrapText="1"/>
    </xf>
    <xf numFmtId="0" fontId="8" fillId="0" borderId="6" xfId="0" applyFont="1" applyBorder="1" applyAlignment="1">
      <alignment horizontal="center" vertical="center" wrapText="1"/>
    </xf>
    <xf numFmtId="0" fontId="9" fillId="7" borderId="6" xfId="0" applyFont="1" applyFill="1" applyBorder="1" applyAlignment="1" applyProtection="1">
      <alignment vertical="center" wrapText="1"/>
      <protection locked="0"/>
    </xf>
    <xf numFmtId="0" fontId="27" fillId="20" borderId="1" xfId="0" applyFont="1" applyFill="1" applyBorder="1" applyAlignment="1" applyProtection="1">
      <alignment horizontal="center" vertical="center" wrapText="1"/>
      <protection locked="0"/>
    </xf>
    <xf numFmtId="0" fontId="27" fillId="21" borderId="1" xfId="0" applyFont="1" applyFill="1" applyBorder="1" applyAlignment="1" applyProtection="1">
      <alignment horizontal="center" vertical="center" wrapText="1"/>
      <protection locked="0"/>
    </xf>
    <xf numFmtId="0" fontId="9" fillId="22" borderId="1" xfId="0" applyFont="1" applyFill="1" applyBorder="1" applyAlignment="1" applyProtection="1">
      <alignment horizontal="center" vertical="center" wrapText="1"/>
      <protection locked="0"/>
    </xf>
    <xf numFmtId="0" fontId="8" fillId="0" borderId="1" xfId="0" applyFont="1" applyBorder="1" applyAlignment="1">
      <alignment horizontal="center" vertical="center" wrapText="1"/>
    </xf>
    <xf numFmtId="0" fontId="8" fillId="4" borderId="1" xfId="0" applyFont="1" applyFill="1" applyBorder="1" applyAlignment="1">
      <alignment horizontal="center" vertical="center" wrapText="1"/>
    </xf>
    <xf numFmtId="0" fontId="27" fillId="18" borderId="1" xfId="0" applyFont="1" applyFill="1" applyBorder="1" applyAlignment="1" applyProtection="1">
      <alignment horizontal="center" vertical="center" wrapText="1"/>
      <protection locked="0"/>
    </xf>
    <xf numFmtId="0" fontId="9" fillId="0" borderId="6" xfId="0" applyFont="1" applyBorder="1" applyAlignment="1">
      <alignment horizontal="center" vertical="center" wrapText="1"/>
    </xf>
    <xf numFmtId="0" fontId="8" fillId="17" borderId="1" xfId="0" applyFont="1" applyFill="1" applyBorder="1" applyAlignment="1">
      <alignment horizontal="center" vertical="center" wrapText="1"/>
    </xf>
    <xf numFmtId="0" fontId="9" fillId="0" borderId="1" xfId="0" applyFont="1" applyBorder="1" applyAlignment="1">
      <alignment horizontal="center" vertical="center" wrapText="1"/>
    </xf>
    <xf numFmtId="0" fontId="8" fillId="0" borderId="14" xfId="0" applyFont="1" applyBorder="1" applyAlignment="1">
      <alignment horizontal="center" vertical="center" wrapText="1"/>
    </xf>
    <xf numFmtId="0" fontId="9" fillId="0" borderId="15" xfId="0" applyFont="1" applyBorder="1" applyAlignment="1">
      <alignment vertical="center" wrapText="1"/>
    </xf>
    <xf numFmtId="0" fontId="8" fillId="0" borderId="16" xfId="0" applyFont="1" applyBorder="1" applyAlignment="1">
      <alignment horizontal="center" vertical="center" wrapText="1"/>
    </xf>
    <xf numFmtId="0" fontId="8" fillId="0" borderId="0" xfId="0" applyFont="1" applyAlignment="1">
      <alignment wrapText="1"/>
    </xf>
    <xf numFmtId="0" fontId="9" fillId="0" borderId="0" xfId="0" applyFont="1" applyAlignment="1">
      <alignment vertical="top" wrapText="1"/>
    </xf>
    <xf numFmtId="0" fontId="8" fillId="0" borderId="1" xfId="0" quotePrefix="1" applyFont="1" applyBorder="1" applyAlignment="1">
      <alignment horizontal="center" vertical="center" wrapText="1"/>
    </xf>
    <xf numFmtId="1" fontId="19" fillId="17" borderId="0" xfId="1" applyNumberFormat="1" applyFont="1" applyFill="1" applyBorder="1" applyAlignment="1">
      <alignment horizontal="center" vertical="center" wrapText="1"/>
    </xf>
    <xf numFmtId="0" fontId="9" fillId="0" borderId="6" xfId="0" applyFont="1" applyBorder="1" applyAlignment="1">
      <alignment vertical="top" wrapText="1"/>
    </xf>
    <xf numFmtId="0" fontId="9" fillId="0" borderId="1" xfId="0" applyFont="1" applyBorder="1" applyAlignment="1">
      <alignment vertical="top" wrapText="1"/>
    </xf>
    <xf numFmtId="0" fontId="8" fillId="0" borderId="6" xfId="6" applyBorder="1" applyAlignment="1">
      <alignment horizontal="center" vertical="center" wrapText="1"/>
    </xf>
    <xf numFmtId="0" fontId="9" fillId="7" borderId="6" xfId="6" applyFont="1" applyFill="1" applyBorder="1" applyAlignment="1" applyProtection="1">
      <alignment vertical="center" wrapText="1"/>
      <protection locked="0"/>
    </xf>
    <xf numFmtId="0" fontId="27" fillId="20" borderId="1" xfId="6" applyFont="1" applyFill="1" applyBorder="1" applyAlignment="1" applyProtection="1">
      <alignment horizontal="center" vertical="center" wrapText="1"/>
      <protection locked="0"/>
    </xf>
    <xf numFmtId="0" fontId="27" fillId="21" borderId="1" xfId="6" applyFont="1" applyFill="1" applyBorder="1" applyAlignment="1" applyProtection="1">
      <alignment horizontal="center" vertical="center" wrapText="1"/>
      <protection locked="0"/>
    </xf>
    <xf numFmtId="0" fontId="9" fillId="22" borderId="1" xfId="6" applyFont="1" applyFill="1" applyBorder="1" applyAlignment="1" applyProtection="1">
      <alignment horizontal="center" vertical="center" wrapText="1"/>
      <protection locked="0"/>
    </xf>
    <xf numFmtId="172" fontId="23" fillId="19" borderId="3" xfId="6" applyNumberFormat="1" applyFont="1" applyFill="1" applyBorder="1" applyAlignment="1" applyProtection="1">
      <alignment horizontal="center" vertical="center" wrapText="1"/>
      <protection locked="0"/>
    </xf>
    <xf numFmtId="0" fontId="8" fillId="0" borderId="1" xfId="6" applyBorder="1" applyAlignment="1">
      <alignment horizontal="center" vertical="center" wrapText="1"/>
    </xf>
    <xf numFmtId="0" fontId="9" fillId="7" borderId="3" xfId="6" applyFont="1" applyFill="1" applyBorder="1" applyAlignment="1" applyProtection="1">
      <alignment horizontal="center" vertical="center" wrapText="1"/>
      <protection locked="0"/>
    </xf>
    <xf numFmtId="0" fontId="9" fillId="7" borderId="5" xfId="6" applyFont="1" applyFill="1" applyBorder="1" applyAlignment="1" applyProtection="1">
      <alignment horizontal="center" vertical="center" wrapText="1"/>
      <protection locked="0"/>
    </xf>
    <xf numFmtId="0" fontId="8" fillId="4" borderId="1" xfId="6" applyFill="1" applyBorder="1" applyAlignment="1">
      <alignment horizontal="center" vertical="center" wrapText="1"/>
    </xf>
    <xf numFmtId="0" fontId="27" fillId="18" borderId="1" xfId="6" applyFont="1" applyFill="1" applyBorder="1" applyAlignment="1" applyProtection="1">
      <alignment horizontal="center" vertical="center" wrapText="1"/>
      <protection locked="0"/>
    </xf>
    <xf numFmtId="0" fontId="9" fillId="0" borderId="6" xfId="6" applyFont="1" applyBorder="1" applyAlignment="1">
      <alignment horizontal="center" vertical="center" wrapText="1"/>
    </xf>
    <xf numFmtId="0" fontId="8" fillId="17" borderId="1" xfId="6" applyFill="1" applyBorder="1" applyAlignment="1">
      <alignment horizontal="center" vertical="center" wrapText="1"/>
    </xf>
    <xf numFmtId="0" fontId="9" fillId="0" borderId="1" xfId="6" applyFont="1" applyBorder="1" applyAlignment="1">
      <alignment horizontal="center" vertical="center" wrapText="1"/>
    </xf>
    <xf numFmtId="0" fontId="8" fillId="0" borderId="14" xfId="6" applyBorder="1" applyAlignment="1">
      <alignment horizontal="center" vertical="center" wrapText="1"/>
    </xf>
    <xf numFmtId="0" fontId="9" fillId="0" borderId="15" xfId="6" applyFont="1" applyBorder="1" applyAlignment="1">
      <alignment vertical="center" wrapText="1"/>
    </xf>
    <xf numFmtId="0" fontId="8" fillId="0" borderId="16" xfId="6" applyBorder="1" applyAlignment="1">
      <alignment horizontal="center" vertical="center" wrapText="1"/>
    </xf>
    <xf numFmtId="0" fontId="8" fillId="4" borderId="3" xfId="6" applyFill="1" applyBorder="1" applyAlignment="1">
      <alignment horizontal="center" vertical="center" wrapText="1"/>
    </xf>
    <xf numFmtId="0" fontId="8" fillId="0" borderId="20" xfId="6" applyBorder="1" applyAlignment="1">
      <alignment horizontal="center" vertical="center" wrapText="1"/>
    </xf>
    <xf numFmtId="0" fontId="8" fillId="0" borderId="21" xfId="6" applyBorder="1" applyAlignment="1">
      <alignment horizontal="center" vertical="center" wrapText="1"/>
    </xf>
    <xf numFmtId="1" fontId="9" fillId="7" borderId="1" xfId="6" quotePrefix="1" applyNumberFormat="1" applyFont="1" applyFill="1" applyBorder="1" applyAlignment="1">
      <alignment horizontal="center" vertical="center" wrapText="1"/>
    </xf>
    <xf numFmtId="1" fontId="8" fillId="2" borderId="0" xfId="6" applyNumberFormat="1" applyFill="1" applyAlignment="1">
      <alignment vertical="center"/>
    </xf>
    <xf numFmtId="1" fontId="8" fillId="2" borderId="8" xfId="6" quotePrefix="1" applyNumberFormat="1" applyFill="1" applyBorder="1" applyAlignment="1">
      <alignment vertical="center" wrapText="1"/>
    </xf>
    <xf numFmtId="1" fontId="9" fillId="7" borderId="1" xfId="6" applyNumberFormat="1" applyFont="1" applyFill="1" applyBorder="1" applyAlignment="1">
      <alignment horizontal="center" vertical="center" wrapText="1"/>
    </xf>
    <xf numFmtId="1" fontId="8" fillId="2" borderId="0" xfId="6" applyNumberFormat="1" applyFill="1" applyAlignment="1">
      <alignment horizontal="center" vertical="center"/>
    </xf>
    <xf numFmtId="0" fontId="0" fillId="0" borderId="1" xfId="0" applyBorder="1" applyAlignment="1">
      <alignment horizontal="left" vertical="center"/>
    </xf>
    <xf numFmtId="0" fontId="0" fillId="0" borderId="1" xfId="0" applyBorder="1" applyAlignment="1">
      <alignment horizontal="left" vertical="center" wrapText="1"/>
    </xf>
    <xf numFmtId="177" fontId="0" fillId="2" borderId="0" xfId="0" applyNumberFormat="1" applyFill="1" applyAlignment="1">
      <alignment vertical="center"/>
    </xf>
    <xf numFmtId="177" fontId="0" fillId="2" borderId="0" xfId="0" applyNumberFormat="1" applyFill="1" applyAlignment="1">
      <alignment horizontal="center" vertical="center"/>
    </xf>
    <xf numFmtId="49" fontId="23" fillId="8" borderId="1" xfId="0" applyNumberFormat="1" applyFont="1" applyFill="1" applyBorder="1" applyAlignment="1" applyProtection="1">
      <alignment horizontal="center" vertical="center" wrapText="1"/>
      <protection locked="0"/>
    </xf>
    <xf numFmtId="49" fontId="23" fillId="0" borderId="1" xfId="0" quotePrefix="1" applyNumberFormat="1" applyFont="1" applyBorder="1" applyAlignment="1" applyProtection="1">
      <alignment horizontal="center" vertical="center" wrapText="1"/>
      <protection locked="0"/>
    </xf>
    <xf numFmtId="3" fontId="23" fillId="0" borderId="1" xfId="0" quotePrefix="1" applyNumberFormat="1" applyFont="1" applyBorder="1" applyAlignment="1" applyProtection="1">
      <alignment horizontal="center" vertical="center" wrapText="1"/>
      <protection locked="0"/>
    </xf>
    <xf numFmtId="180" fontId="23" fillId="3" borderId="1" xfId="0" applyNumberFormat="1" applyFont="1" applyFill="1" applyBorder="1" applyAlignment="1">
      <alignment horizontal="center" vertical="center"/>
    </xf>
    <xf numFmtId="3" fontId="17" fillId="22" borderId="1" xfId="0" applyNumberFormat="1" applyFont="1" applyFill="1" applyBorder="1" applyAlignment="1" applyProtection="1">
      <alignment horizontal="center" vertical="center"/>
      <protection locked="0"/>
    </xf>
    <xf numFmtId="179" fontId="24" fillId="18" borderId="1" xfId="0" applyNumberFormat="1" applyFont="1" applyFill="1" applyBorder="1" applyAlignment="1">
      <alignment horizontal="center" vertical="center"/>
    </xf>
    <xf numFmtId="179" fontId="23" fillId="19" borderId="1" xfId="0" applyNumberFormat="1" applyFont="1" applyFill="1" applyBorder="1" applyAlignment="1">
      <alignment horizontal="center" vertical="center"/>
    </xf>
    <xf numFmtId="179" fontId="24" fillId="20" borderId="1" xfId="0" applyNumberFormat="1" applyFont="1" applyFill="1" applyBorder="1" applyAlignment="1">
      <alignment horizontal="center" vertical="center"/>
    </xf>
    <xf numFmtId="179" fontId="23" fillId="3" borderId="1" xfId="0" applyNumberFormat="1" applyFont="1" applyFill="1" applyBorder="1" applyAlignment="1">
      <alignment horizontal="center" vertical="center"/>
    </xf>
    <xf numFmtId="179" fontId="23" fillId="9" borderId="1" xfId="0" applyNumberFormat="1" applyFont="1" applyFill="1" applyBorder="1" applyAlignment="1">
      <alignment horizontal="center" vertical="center"/>
    </xf>
    <xf numFmtId="179" fontId="24" fillId="21" borderId="1" xfId="0" applyNumberFormat="1" applyFont="1" applyFill="1" applyBorder="1" applyAlignment="1">
      <alignment horizontal="center" vertical="center"/>
    </xf>
    <xf numFmtId="179" fontId="23" fillId="22" borderId="1" xfId="0" applyNumberFormat="1" applyFont="1" applyFill="1" applyBorder="1" applyAlignment="1">
      <alignment horizontal="center" vertical="center"/>
    </xf>
    <xf numFmtId="164" fontId="23" fillId="9" borderId="1" xfId="0" applyNumberFormat="1" applyFont="1" applyFill="1" applyBorder="1" applyAlignment="1" applyProtection="1">
      <alignment horizontal="center" vertical="center"/>
      <protection locked="0"/>
    </xf>
    <xf numFmtId="0" fontId="23" fillId="17" borderId="1" xfId="0" applyFont="1" applyFill="1" applyBorder="1" applyAlignment="1" applyProtection="1">
      <alignment horizontal="center" vertical="center" wrapText="1"/>
      <protection locked="0"/>
    </xf>
    <xf numFmtId="182" fontId="23" fillId="3" borderId="1" xfId="0" applyNumberFormat="1" applyFont="1" applyFill="1" applyBorder="1" applyAlignment="1" applyProtection="1">
      <alignment horizontal="center" vertical="center"/>
      <protection locked="0"/>
    </xf>
    <xf numFmtId="177" fontId="24" fillId="18" borderId="1" xfId="0" applyNumberFormat="1" applyFont="1" applyFill="1" applyBorder="1" applyAlignment="1" applyProtection="1">
      <alignment horizontal="center" vertical="center"/>
      <protection locked="0"/>
    </xf>
    <xf numFmtId="177" fontId="23" fillId="19" borderId="1" xfId="0" applyNumberFormat="1" applyFont="1" applyFill="1" applyBorder="1" applyAlignment="1" applyProtection="1">
      <alignment horizontal="center" vertical="center"/>
      <protection locked="0"/>
    </xf>
    <xf numFmtId="177" fontId="24" fillId="20" borderId="1" xfId="0" applyNumberFormat="1" applyFont="1" applyFill="1" applyBorder="1" applyAlignment="1" applyProtection="1">
      <alignment horizontal="center" vertical="center"/>
      <protection locked="0"/>
    </xf>
    <xf numFmtId="0" fontId="35" fillId="0" borderId="1" xfId="16" applyFont="1" applyBorder="1" applyAlignment="1">
      <alignment horizontal="center" vertical="center" wrapText="1"/>
    </xf>
    <xf numFmtId="2" fontId="23" fillId="10" borderId="1" xfId="0" applyNumberFormat="1" applyFont="1" applyFill="1" applyBorder="1" applyAlignment="1">
      <alignment horizontal="center" vertical="center"/>
    </xf>
    <xf numFmtId="49" fontId="23" fillId="0" borderId="1" xfId="0" applyNumberFormat="1" applyFont="1" applyBorder="1" applyAlignment="1" applyProtection="1">
      <alignment horizontal="center" vertical="center" wrapText="1"/>
      <protection locked="0"/>
    </xf>
    <xf numFmtId="3" fontId="23" fillId="0" borderId="1" xfId="0" applyNumberFormat="1" applyFont="1" applyBorder="1" applyAlignment="1" applyProtection="1">
      <alignment horizontal="center" vertical="center" wrapText="1"/>
      <protection locked="0"/>
    </xf>
    <xf numFmtId="0" fontId="23" fillId="0" borderId="1" xfId="0" applyFont="1" applyBorder="1" applyAlignment="1" applyProtection="1">
      <alignment horizontal="center" vertical="center" wrapText="1"/>
      <protection locked="0"/>
    </xf>
    <xf numFmtId="0" fontId="9" fillId="7" borderId="1" xfId="0" applyFont="1" applyFill="1" applyBorder="1" applyAlignment="1" applyProtection="1">
      <alignment horizontal="center" vertical="center"/>
      <protection locked="0"/>
    </xf>
    <xf numFmtId="0" fontId="9" fillId="7" borderId="1" xfId="0" applyFont="1" applyFill="1" applyBorder="1" applyAlignment="1" applyProtection="1">
      <alignment vertical="center"/>
      <protection locked="0"/>
    </xf>
    <xf numFmtId="0" fontId="17" fillId="8" borderId="1" xfId="0" applyFont="1" applyFill="1" applyBorder="1" applyAlignment="1" applyProtection="1">
      <alignment horizontal="center" vertical="center"/>
      <protection locked="0"/>
    </xf>
    <xf numFmtId="181" fontId="17" fillId="8" borderId="1" xfId="0" applyNumberFormat="1" applyFont="1" applyFill="1" applyBorder="1" applyAlignment="1" applyProtection="1">
      <alignment horizontal="center" vertical="center"/>
      <protection locked="0"/>
    </xf>
    <xf numFmtId="181" fontId="23" fillId="8" borderId="1" xfId="0" applyNumberFormat="1" applyFont="1" applyFill="1" applyBorder="1" applyAlignment="1" applyProtection="1">
      <alignment horizontal="center" vertical="center"/>
      <protection locked="0"/>
    </xf>
    <xf numFmtId="3" fontId="17" fillId="8" borderId="1" xfId="0" applyNumberFormat="1" applyFont="1" applyFill="1" applyBorder="1" applyAlignment="1" applyProtection="1">
      <alignment horizontal="center" vertical="center"/>
      <protection locked="0"/>
    </xf>
    <xf numFmtId="179" fontId="24" fillId="18" borderId="1" xfId="0" applyNumberFormat="1" applyFont="1" applyFill="1" applyBorder="1" applyAlignment="1" applyProtection="1">
      <alignment horizontal="center" vertical="center"/>
      <protection locked="0"/>
    </xf>
    <xf numFmtId="179" fontId="23" fillId="19" borderId="1" xfId="0" applyNumberFormat="1" applyFont="1" applyFill="1" applyBorder="1" applyAlignment="1" applyProtection="1">
      <alignment horizontal="center" vertical="center"/>
      <protection locked="0"/>
    </xf>
    <xf numFmtId="179" fontId="24" fillId="20" borderId="1" xfId="0" applyNumberFormat="1" applyFont="1" applyFill="1" applyBorder="1" applyAlignment="1" applyProtection="1">
      <alignment horizontal="center" vertical="center"/>
      <protection locked="0"/>
    </xf>
    <xf numFmtId="180" fontId="23" fillId="10" borderId="1" xfId="0" applyNumberFormat="1" applyFont="1" applyFill="1" applyBorder="1" applyAlignment="1" applyProtection="1">
      <alignment horizontal="center" vertical="center"/>
      <protection locked="0"/>
    </xf>
    <xf numFmtId="180" fontId="23" fillId="3" borderId="1" xfId="0" applyNumberFormat="1" applyFont="1" applyFill="1" applyBorder="1" applyAlignment="1" applyProtection="1">
      <alignment horizontal="center" vertical="center"/>
      <protection locked="0"/>
    </xf>
    <xf numFmtId="179" fontId="23" fillId="3" borderId="1" xfId="0" applyNumberFormat="1" applyFont="1" applyFill="1" applyBorder="1" applyAlignment="1" applyProtection="1">
      <alignment horizontal="center" vertical="center"/>
      <protection locked="0"/>
    </xf>
    <xf numFmtId="180" fontId="23" fillId="10" borderId="1" xfId="0" applyNumberFormat="1" applyFont="1" applyFill="1" applyBorder="1" applyAlignment="1">
      <alignment horizontal="center" vertical="center"/>
    </xf>
    <xf numFmtId="179" fontId="23" fillId="9" borderId="1" xfId="0" applyNumberFormat="1" applyFont="1" applyFill="1" applyBorder="1" applyAlignment="1" applyProtection="1">
      <alignment horizontal="center" vertical="center"/>
      <protection locked="0"/>
    </xf>
    <xf numFmtId="179" fontId="24" fillId="21" borderId="1" xfId="0" applyNumberFormat="1" applyFont="1" applyFill="1" applyBorder="1" applyAlignment="1" applyProtection="1">
      <alignment horizontal="center" vertical="center"/>
      <protection locked="0"/>
    </xf>
    <xf numFmtId="179" fontId="23" fillId="22" borderId="1" xfId="0" applyNumberFormat="1" applyFont="1" applyFill="1" applyBorder="1" applyAlignment="1" applyProtection="1">
      <alignment horizontal="center" vertical="center"/>
      <protection locked="0"/>
    </xf>
    <xf numFmtId="0" fontId="9" fillId="7" borderId="13" xfId="0" applyFont="1" applyFill="1" applyBorder="1" applyAlignment="1" applyProtection="1">
      <alignment vertical="center" wrapText="1"/>
      <protection locked="0"/>
    </xf>
    <xf numFmtId="0" fontId="9" fillId="7" borderId="2" xfId="0" applyFont="1" applyFill="1" applyBorder="1" applyAlignment="1" applyProtection="1">
      <alignment vertical="center" wrapText="1"/>
      <protection locked="0"/>
    </xf>
    <xf numFmtId="0" fontId="9" fillId="7" borderId="6" xfId="0" applyFont="1" applyFill="1" applyBorder="1" applyAlignment="1" applyProtection="1">
      <alignment vertical="center"/>
      <protection locked="0"/>
    </xf>
    <xf numFmtId="0" fontId="9" fillId="7" borderId="13" xfId="0" applyFont="1" applyFill="1" applyBorder="1" applyAlignment="1" applyProtection="1">
      <alignment vertical="center"/>
      <protection locked="0"/>
    </xf>
    <xf numFmtId="0" fontId="9" fillId="7" borderId="2" xfId="0" applyFont="1" applyFill="1" applyBorder="1" applyAlignment="1" applyProtection="1">
      <alignment vertical="center"/>
      <protection locked="0"/>
    </xf>
    <xf numFmtId="0" fontId="17" fillId="0" borderId="0" xfId="0" quotePrefix="1" applyFont="1" applyAlignment="1">
      <alignment horizontal="left" vertical="top" wrapText="1"/>
    </xf>
    <xf numFmtId="49" fontId="13" fillId="6" borderId="0" xfId="1" applyNumberFormat="1" applyFill="1" applyAlignment="1" applyProtection="1">
      <alignment horizontal="left" vertical="center" wrapText="1"/>
      <protection locked="0"/>
    </xf>
    <xf numFmtId="0" fontId="8" fillId="0" borderId="0" xfId="0" quotePrefix="1" applyFont="1" applyAlignment="1">
      <alignment horizontal="left" wrapText="1"/>
    </xf>
    <xf numFmtId="0" fontId="22" fillId="0" borderId="0" xfId="0" quotePrefix="1" applyFont="1" applyAlignment="1">
      <alignment horizontal="left" vertical="top" wrapText="1"/>
    </xf>
    <xf numFmtId="0" fontId="8" fillId="0" borderId="0" xfId="0" quotePrefix="1" applyFont="1" applyAlignment="1" applyProtection="1">
      <alignment horizontal="left" vertical="top" wrapText="1"/>
      <protection locked="0"/>
    </xf>
    <xf numFmtId="0" fontId="8" fillId="0" borderId="0" xfId="0" applyFont="1" applyAlignment="1" applyProtection="1">
      <alignment horizontal="left" vertical="top" wrapText="1"/>
      <protection locked="0"/>
    </xf>
    <xf numFmtId="49" fontId="13" fillId="6" borderId="0" xfId="1" applyNumberFormat="1" applyFill="1" applyAlignment="1" applyProtection="1">
      <alignment horizontal="center" vertical="center" wrapText="1"/>
      <protection locked="0"/>
    </xf>
    <xf numFmtId="0" fontId="8" fillId="0" borderId="15" xfId="0" applyFont="1" applyBorder="1" applyAlignment="1">
      <alignment horizontal="left" vertical="center" wrapText="1"/>
    </xf>
    <xf numFmtId="0" fontId="9" fillId="0" borderId="15" xfId="0" applyFont="1" applyBorder="1" applyAlignment="1">
      <alignment horizontal="left" vertical="center" wrapText="1"/>
    </xf>
    <xf numFmtId="172" fontId="23" fillId="19" borderId="3" xfId="0" applyNumberFormat="1" applyFont="1" applyFill="1" applyBorder="1" applyAlignment="1" applyProtection="1">
      <alignment horizontal="center" vertical="center"/>
      <protection locked="0"/>
    </xf>
    <xf numFmtId="172" fontId="23" fillId="19" borderId="5" xfId="0" applyNumberFormat="1" applyFont="1" applyFill="1" applyBorder="1" applyAlignment="1" applyProtection="1">
      <alignment horizontal="center" vertical="center"/>
      <protection locked="0"/>
    </xf>
    <xf numFmtId="0" fontId="8" fillId="0" borderId="1" xfId="0" applyFont="1" applyBorder="1" applyAlignment="1">
      <alignment horizontal="center" vertical="center" wrapText="1"/>
    </xf>
    <xf numFmtId="0" fontId="9" fillId="7" borderId="3" xfId="0" applyFont="1" applyFill="1" applyBorder="1" applyAlignment="1" applyProtection="1">
      <alignment horizontal="center" vertical="center" wrapText="1"/>
      <protection locked="0"/>
    </xf>
    <xf numFmtId="0" fontId="9" fillId="7" borderId="5" xfId="0" applyFont="1" applyFill="1" applyBorder="1" applyAlignment="1" applyProtection="1">
      <alignment horizontal="center" vertical="center" wrapText="1"/>
      <protection locked="0"/>
    </xf>
    <xf numFmtId="0" fontId="9" fillId="0" borderId="1" xfId="0" applyFont="1" applyBorder="1" applyAlignment="1">
      <alignment horizontal="center" vertical="center" wrapText="1"/>
    </xf>
    <xf numFmtId="0" fontId="8" fillId="0" borderId="16"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3" xfId="0" applyFont="1" applyBorder="1" applyAlignment="1">
      <alignment horizontal="center" vertical="center" wrapText="1"/>
    </xf>
    <xf numFmtId="0" fontId="8" fillId="0" borderId="4"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5" xfId="0" applyFont="1" applyBorder="1" applyAlignment="1">
      <alignment horizontal="center" vertical="center" wrapText="1"/>
    </xf>
    <xf numFmtId="0" fontId="8" fillId="4" borderId="3" xfId="0" applyFont="1" applyFill="1" applyBorder="1" applyAlignment="1">
      <alignment horizontal="center" vertical="center" wrapText="1"/>
    </xf>
    <xf numFmtId="0" fontId="8" fillId="4" borderId="5" xfId="0" applyFont="1" applyFill="1" applyBorder="1" applyAlignment="1">
      <alignment horizontal="center" vertical="center" wrapText="1"/>
    </xf>
    <xf numFmtId="0" fontId="8" fillId="2" borderId="8" xfId="6" quotePrefix="1" applyFill="1" applyBorder="1" applyAlignment="1">
      <alignment horizontal="center" vertical="center" wrapText="1"/>
    </xf>
    <xf numFmtId="0" fontId="32" fillId="35" borderId="11" xfId="15" quotePrefix="1" applyBorder="1" applyAlignment="1">
      <alignment horizontal="left" vertical="top" wrapText="1"/>
    </xf>
    <xf numFmtId="0" fontId="32" fillId="35" borderId="8" xfId="15" quotePrefix="1" applyBorder="1" applyAlignment="1">
      <alignment horizontal="left" vertical="top" wrapText="1"/>
    </xf>
    <xf numFmtId="0" fontId="19" fillId="6" borderId="1" xfId="1" applyNumberFormat="1" applyFont="1" applyFill="1" applyBorder="1" applyAlignment="1">
      <alignment horizontal="center" vertical="center" wrapText="1"/>
    </xf>
    <xf numFmtId="49" fontId="8" fillId="9" borderId="3" xfId="0" applyNumberFormat="1" applyFont="1" applyFill="1" applyBorder="1" applyAlignment="1">
      <alignment horizontal="center" vertical="center" wrapText="1"/>
    </xf>
    <xf numFmtId="0" fontId="0" fillId="0" borderId="4" xfId="0" applyBorder="1" applyAlignment="1">
      <alignment horizontal="center" vertical="center"/>
    </xf>
    <xf numFmtId="0" fontId="0" fillId="0" borderId="4" xfId="0" applyBorder="1" applyAlignment="1">
      <alignment vertical="center"/>
    </xf>
    <xf numFmtId="0" fontId="0" fillId="0" borderId="5" xfId="0" applyBorder="1" applyAlignment="1">
      <alignment vertical="center"/>
    </xf>
    <xf numFmtId="0" fontId="8" fillId="2" borderId="8" xfId="6" quotePrefix="1" applyFill="1" applyBorder="1" applyAlignment="1">
      <alignment horizontal="left" vertical="center" wrapText="1"/>
    </xf>
    <xf numFmtId="0" fontId="8" fillId="2" borderId="8" xfId="0" quotePrefix="1" applyFont="1" applyFill="1" applyBorder="1" applyAlignment="1">
      <alignment horizontal="left" vertical="center" wrapText="1"/>
    </xf>
    <xf numFmtId="0" fontId="19" fillId="6" borderId="3" xfId="1" applyNumberFormat="1" applyFont="1" applyFill="1" applyBorder="1" applyAlignment="1">
      <alignment horizontal="center" vertical="center" wrapText="1"/>
    </xf>
    <xf numFmtId="0" fontId="19" fillId="6" borderId="4" xfId="1" applyNumberFormat="1" applyFont="1" applyFill="1" applyBorder="1" applyAlignment="1">
      <alignment horizontal="center" vertical="center" wrapText="1"/>
    </xf>
    <xf numFmtId="0" fontId="19" fillId="6" borderId="5" xfId="1" applyNumberFormat="1" applyFont="1" applyFill="1" applyBorder="1" applyAlignment="1">
      <alignment horizontal="center" vertical="center" wrapText="1"/>
    </xf>
    <xf numFmtId="0" fontId="27" fillId="18" borderId="3" xfId="0" applyFont="1" applyFill="1" applyBorder="1" applyAlignment="1" applyProtection="1">
      <alignment horizontal="center" vertical="center" wrapText="1"/>
      <protection locked="0"/>
    </xf>
    <xf numFmtId="0" fontId="27" fillId="18" borderId="4" xfId="0" applyFont="1" applyFill="1" applyBorder="1" applyAlignment="1" applyProtection="1">
      <alignment horizontal="center" vertical="center" wrapText="1"/>
      <protection locked="0"/>
    </xf>
    <xf numFmtId="0" fontId="27" fillId="18" borderId="5" xfId="0" applyFont="1" applyFill="1" applyBorder="1" applyAlignment="1" applyProtection="1">
      <alignment horizontal="center" vertical="center" wrapText="1"/>
      <protection locked="0"/>
    </xf>
    <xf numFmtId="0" fontId="9" fillId="7" borderId="4" xfId="0" applyFont="1" applyFill="1" applyBorder="1" applyAlignment="1" applyProtection="1">
      <alignment horizontal="center" vertical="center" wrapText="1"/>
      <protection locked="0"/>
    </xf>
    <xf numFmtId="0" fontId="9" fillId="0" borderId="3" xfId="0" applyFont="1" applyBorder="1" applyAlignment="1">
      <alignment horizontal="left" vertical="center" wrapText="1"/>
    </xf>
    <xf numFmtId="0" fontId="9" fillId="0" borderId="4" xfId="0" applyFont="1" applyBorder="1" applyAlignment="1">
      <alignment horizontal="left" vertical="center" wrapText="1"/>
    </xf>
    <xf numFmtId="0" fontId="9" fillId="0" borderId="5" xfId="0" applyFont="1" applyBorder="1" applyAlignment="1">
      <alignment horizontal="left" vertical="center" wrapText="1"/>
    </xf>
    <xf numFmtId="0" fontId="8" fillId="0" borderId="17" xfId="0" applyFont="1" applyBorder="1" applyAlignment="1">
      <alignment horizontal="center" vertical="center" wrapText="1"/>
    </xf>
    <xf numFmtId="0" fontId="8" fillId="0" borderId="18" xfId="0" applyFont="1" applyBorder="1" applyAlignment="1">
      <alignment horizontal="center" vertical="center" wrapText="1"/>
    </xf>
    <xf numFmtId="0" fontId="8" fillId="0" borderId="19" xfId="0" applyFont="1" applyBorder="1" applyAlignment="1">
      <alignment horizontal="center" vertical="center" wrapText="1"/>
    </xf>
    <xf numFmtId="0" fontId="9" fillId="0" borderId="17" xfId="0" applyFont="1" applyBorder="1" applyAlignment="1">
      <alignment horizontal="left" vertical="center" wrapText="1"/>
    </xf>
    <xf numFmtId="0" fontId="9" fillId="0" borderId="18" xfId="0" applyFont="1" applyBorder="1" applyAlignment="1">
      <alignment horizontal="left" vertical="center" wrapText="1"/>
    </xf>
    <xf numFmtId="0" fontId="9" fillId="0" borderId="19" xfId="0" applyFont="1" applyBorder="1" applyAlignment="1">
      <alignment horizontal="left" vertical="center" wrapText="1"/>
    </xf>
    <xf numFmtId="0" fontId="36" fillId="0" borderId="24" xfId="0" applyFont="1" applyBorder="1" applyAlignment="1">
      <alignment horizontal="center" vertical="center" wrapText="1"/>
    </xf>
    <xf numFmtId="0" fontId="36" fillId="0" borderId="23" xfId="0" applyFont="1" applyBorder="1" applyAlignment="1">
      <alignment horizontal="center" vertical="center" wrapText="1"/>
    </xf>
    <xf numFmtId="172" fontId="36" fillId="0" borderId="25" xfId="0" applyNumberFormat="1" applyFont="1" applyBorder="1" applyAlignment="1">
      <alignment horizontal="center" vertical="center" wrapText="1"/>
    </xf>
    <xf numFmtId="0" fontId="36" fillId="0" borderId="26" xfId="0" applyFont="1" applyBorder="1" applyAlignment="1">
      <alignment horizontal="center" vertical="center" wrapText="1"/>
    </xf>
    <xf numFmtId="0" fontId="36" fillId="0" borderId="0" xfId="0" applyFont="1" applyAlignment="1">
      <alignment horizontal="center" vertical="center" wrapText="1"/>
    </xf>
    <xf numFmtId="172" fontId="36" fillId="0" borderId="27" xfId="0" applyNumberFormat="1" applyFont="1" applyBorder="1" applyAlignment="1">
      <alignment horizontal="center" vertical="center" wrapText="1"/>
    </xf>
    <xf numFmtId="0" fontId="36" fillId="0" borderId="11" xfId="0" applyFont="1" applyBorder="1" applyAlignment="1">
      <alignment horizontal="center" vertical="center" wrapText="1"/>
    </xf>
    <xf numFmtId="0" fontId="36" fillId="0" borderId="8" xfId="0" applyFont="1" applyBorder="1" applyAlignment="1">
      <alignment horizontal="center" vertical="center" wrapText="1"/>
    </xf>
    <xf numFmtId="172" fontId="36" fillId="0" borderId="12" xfId="0" applyNumberFormat="1" applyFont="1" applyBorder="1" applyAlignment="1">
      <alignment horizontal="center" vertical="center" wrapText="1"/>
    </xf>
    <xf numFmtId="0" fontId="11" fillId="0" borderId="1" xfId="0" applyFont="1" applyBorder="1" applyAlignment="1">
      <alignment vertical="top" wrapText="1"/>
    </xf>
    <xf numFmtId="0" fontId="9" fillId="7" borderId="1" xfId="0" applyFont="1" applyFill="1" applyBorder="1" applyAlignment="1">
      <alignment horizontal="center" vertical="center" wrapText="1"/>
    </xf>
    <xf numFmtId="0" fontId="8" fillId="0" borderId="3" xfId="6" applyBorder="1" applyAlignment="1">
      <alignment horizontal="center" vertical="center" wrapText="1"/>
    </xf>
    <xf numFmtId="0" fontId="8" fillId="0" borderId="4" xfId="6" applyBorder="1" applyAlignment="1">
      <alignment horizontal="center" vertical="center" wrapText="1"/>
    </xf>
    <xf numFmtId="0" fontId="8" fillId="0" borderId="5" xfId="6" applyBorder="1" applyAlignment="1">
      <alignment horizontal="center" vertical="center" wrapText="1"/>
    </xf>
    <xf numFmtId="0" fontId="8" fillId="0" borderId="20" xfId="6" applyBorder="1" applyAlignment="1">
      <alignment horizontal="center" vertical="center" wrapText="1"/>
    </xf>
    <xf numFmtId="0" fontId="8" fillId="0" borderId="21" xfId="6" applyBorder="1" applyAlignment="1">
      <alignment horizontal="center" vertical="center" wrapText="1"/>
    </xf>
    <xf numFmtId="0" fontId="8" fillId="0" borderId="22" xfId="6" applyBorder="1" applyAlignment="1">
      <alignment horizontal="center" vertical="center" wrapText="1"/>
    </xf>
    <xf numFmtId="0" fontId="8" fillId="0" borderId="17" xfId="6" applyBorder="1" applyAlignment="1">
      <alignment horizontal="center" vertical="center" wrapText="1"/>
    </xf>
    <xf numFmtId="0" fontId="8" fillId="0" borderId="19" xfId="6" applyBorder="1" applyAlignment="1">
      <alignment horizontal="center" vertical="center" wrapText="1"/>
    </xf>
    <xf numFmtId="0" fontId="9" fillId="0" borderId="20" xfId="6" applyFont="1" applyBorder="1" applyAlignment="1">
      <alignment horizontal="left" vertical="center" wrapText="1"/>
    </xf>
    <xf numFmtId="0" fontId="9" fillId="0" borderId="22" xfId="6" applyFont="1" applyBorder="1" applyAlignment="1">
      <alignment horizontal="left" vertical="center" wrapText="1"/>
    </xf>
    <xf numFmtId="0" fontId="32" fillId="35" borderId="11" xfId="15" quotePrefix="1" applyBorder="1" applyAlignment="1" applyProtection="1">
      <alignment horizontal="left" vertical="center" wrapText="1"/>
    </xf>
    <xf numFmtId="0" fontId="32" fillId="35" borderId="8" xfId="15" quotePrefix="1" applyBorder="1" applyAlignment="1" applyProtection="1">
      <alignment horizontal="left" vertical="center" wrapText="1"/>
    </xf>
    <xf numFmtId="0" fontId="32" fillId="35" borderId="11" xfId="15" quotePrefix="1" applyBorder="1" applyAlignment="1" applyProtection="1">
      <alignment horizontal="center" vertical="center" wrapText="1"/>
    </xf>
    <xf numFmtId="0" fontId="32" fillId="35" borderId="8" xfId="15" quotePrefix="1" applyBorder="1" applyAlignment="1" applyProtection="1">
      <alignment horizontal="center" vertical="center" wrapText="1"/>
    </xf>
    <xf numFmtId="0" fontId="32" fillId="35" borderId="12" xfId="15" quotePrefix="1" applyBorder="1" applyAlignment="1" applyProtection="1">
      <alignment horizontal="center" vertical="center" wrapText="1"/>
    </xf>
    <xf numFmtId="0" fontId="19" fillId="6" borderId="1" xfId="1" applyNumberFormat="1" applyFont="1" applyFill="1" applyBorder="1" applyAlignment="1" applyProtection="1">
      <alignment horizontal="center" vertical="center" wrapText="1"/>
    </xf>
    <xf numFmtId="0" fontId="9" fillId="0" borderId="3" xfId="6" applyFont="1" applyBorder="1" applyAlignment="1">
      <alignment horizontal="center" vertical="center" wrapText="1"/>
    </xf>
    <xf numFmtId="0" fontId="9" fillId="0" borderId="5" xfId="6" applyFont="1" applyBorder="1" applyAlignment="1">
      <alignment horizontal="center" vertical="center" wrapText="1"/>
    </xf>
    <xf numFmtId="0" fontId="8" fillId="0" borderId="8" xfId="0" applyFont="1" applyBorder="1" applyAlignment="1">
      <alignment horizontal="left" vertical="center" wrapText="1"/>
    </xf>
    <xf numFmtId="0" fontId="0" fillId="0" borderId="8" xfId="0" applyBorder="1" applyAlignment="1">
      <alignment horizontal="left" vertical="center" wrapText="1"/>
    </xf>
    <xf numFmtId="0" fontId="8" fillId="0" borderId="3" xfId="0" applyFont="1" applyBorder="1" applyAlignment="1">
      <alignment vertical="top" wrapText="1"/>
    </xf>
    <xf numFmtId="0" fontId="8" fillId="0" borderId="4" xfId="0" applyFont="1" applyBorder="1" applyAlignment="1">
      <alignment vertical="top" wrapText="1"/>
    </xf>
    <xf numFmtId="0" fontId="8" fillId="0" borderId="5" xfId="0" applyFont="1" applyBorder="1" applyAlignment="1">
      <alignment vertical="top" wrapText="1"/>
    </xf>
    <xf numFmtId="0" fontId="9" fillId="7" borderId="6" xfId="0" applyFont="1" applyFill="1" applyBorder="1" applyAlignment="1" applyProtection="1">
      <alignment horizontal="center" vertical="center" wrapText="1"/>
      <protection locked="0"/>
    </xf>
    <xf numFmtId="0" fontId="9" fillId="7" borderId="2" xfId="0" applyFont="1" applyFill="1" applyBorder="1" applyAlignment="1" applyProtection="1">
      <alignment horizontal="center" vertical="center" wrapText="1"/>
      <protection locked="0"/>
    </xf>
    <xf numFmtId="0" fontId="8" fillId="2" borderId="0" xfId="0" quotePrefix="1" applyFont="1" applyFill="1" applyAlignment="1">
      <alignment horizontal="center" vertical="center" wrapText="1"/>
    </xf>
    <xf numFmtId="0" fontId="0" fillId="2" borderId="0" xfId="0" quotePrefix="1" applyFill="1" applyAlignment="1">
      <alignment horizontal="center" vertical="center" wrapText="1"/>
    </xf>
    <xf numFmtId="0" fontId="32" fillId="17" borderId="0" xfId="15" quotePrefix="1" applyFill="1" applyBorder="1" applyAlignment="1">
      <alignment horizontal="left" vertical="top" wrapText="1"/>
    </xf>
    <xf numFmtId="0" fontId="28" fillId="6" borderId="3" xfId="1" applyNumberFormat="1" applyFont="1" applyFill="1" applyBorder="1" applyAlignment="1" applyProtection="1">
      <alignment horizontal="center" vertical="center" wrapText="1"/>
    </xf>
    <xf numFmtId="0" fontId="28" fillId="6" borderId="4" xfId="1" applyNumberFormat="1" applyFont="1" applyFill="1" applyBorder="1" applyAlignment="1" applyProtection="1">
      <alignment horizontal="center" vertical="center" wrapText="1"/>
    </xf>
    <xf numFmtId="0" fontId="28" fillId="6" borderId="5" xfId="1" applyNumberFormat="1" applyFont="1" applyFill="1" applyBorder="1" applyAlignment="1" applyProtection="1">
      <alignment horizontal="center" vertical="center" wrapText="1"/>
    </xf>
    <xf numFmtId="0" fontId="9" fillId="7" borderId="3" xfId="0" applyFont="1" applyFill="1" applyBorder="1" applyAlignment="1">
      <alignment horizontal="left" vertical="center" wrapText="1"/>
    </xf>
    <xf numFmtId="0" fontId="9" fillId="7" borderId="4" xfId="0" applyFont="1" applyFill="1" applyBorder="1" applyAlignment="1">
      <alignment horizontal="left" vertical="center" wrapText="1"/>
    </xf>
    <xf numFmtId="0" fontId="9" fillId="7" borderId="5" xfId="0" applyFont="1" applyFill="1" applyBorder="1" applyAlignment="1">
      <alignment horizontal="left" vertical="center" wrapText="1"/>
    </xf>
    <xf numFmtId="0" fontId="28" fillId="6" borderId="3" xfId="1" applyNumberFormat="1" applyFont="1" applyFill="1" applyBorder="1" applyAlignment="1" applyProtection="1">
      <alignment horizontal="left" vertical="center" wrapText="1"/>
    </xf>
    <xf numFmtId="0" fontId="28" fillId="6" borderId="4" xfId="1" applyNumberFormat="1" applyFont="1" applyFill="1" applyBorder="1" applyAlignment="1" applyProtection="1">
      <alignment horizontal="left" vertical="center" wrapText="1"/>
    </xf>
    <xf numFmtId="0" fontId="28" fillId="6" borderId="5" xfId="1" applyNumberFormat="1" applyFont="1" applyFill="1" applyBorder="1" applyAlignment="1" applyProtection="1">
      <alignment horizontal="left" vertical="center" wrapText="1"/>
    </xf>
    <xf numFmtId="0" fontId="8" fillId="0" borderId="0" xfId="0" quotePrefix="1" applyFont="1" applyAlignment="1">
      <alignment horizontal="left" vertical="top" wrapText="1"/>
    </xf>
    <xf numFmtId="0" fontId="8" fillId="0" borderId="0" xfId="0" quotePrefix="1" applyFont="1" applyAlignment="1">
      <alignment horizontal="left"/>
    </xf>
  </cellXfs>
  <cellStyles count="26">
    <cellStyle name="40% - Accent1" xfId="9" builtinId="31"/>
    <cellStyle name="40% - Accent1 2" xfId="17" xr:uid="{00000000-0005-0000-0000-000001000000}"/>
    <cellStyle name="40% - Accent4" xfId="12" builtinId="43"/>
    <cellStyle name="40% - Accent4 2" xfId="18" xr:uid="{00000000-0005-0000-0000-000003000000}"/>
    <cellStyle name="60% - Accent2" xfId="10" builtinId="36"/>
    <cellStyle name="Accent1" xfId="8" builtinId="29"/>
    <cellStyle name="Accent4" xfId="11" builtinId="41"/>
    <cellStyle name="Accent6" xfId="13" builtinId="49"/>
    <cellStyle name="Comma 2" xfId="7" xr:uid="{00000000-0005-0000-0000-000008000000}"/>
    <cellStyle name="Comma 2 2" xfId="20" xr:uid="{00000000-0005-0000-0000-000009000000}"/>
    <cellStyle name="Comma 2 3" xfId="22" xr:uid="{58AB9240-8846-4EAE-8B20-30974C666A7F}"/>
    <cellStyle name="Heading 2" xfId="4" builtinId="17"/>
    <cellStyle name="Heading 3" xfId="5" builtinId="18"/>
    <cellStyle name="Heading 4" xfId="1" builtinId="19"/>
    <cellStyle name="Hyperlink" xfId="3" builtinId="8"/>
    <cellStyle name="Input" xfId="2" builtinId="20"/>
    <cellStyle name="Neutral" xfId="15" builtinId="28"/>
    <cellStyle name="Normal" xfId="0" builtinId="0"/>
    <cellStyle name="Normal 2" xfId="6" xr:uid="{00000000-0005-0000-0000-000011000000}"/>
    <cellStyle name="Normal 3" xfId="14" xr:uid="{00000000-0005-0000-0000-000012000000}"/>
    <cellStyle name="Normal 3 2" xfId="21" xr:uid="{00000000-0005-0000-0000-000013000000}"/>
    <cellStyle name="Normal 3 3" xfId="23" xr:uid="{0E438D6F-1FCB-415E-8CF1-4002535F7EF7}"/>
    <cellStyle name="Normal 5" xfId="25" xr:uid="{60DC27EA-9725-4A19-8AFE-F5355B45C723}"/>
    <cellStyle name="Normal_Sheet1" xfId="16" xr:uid="{00000000-0005-0000-0000-000014000000}"/>
    <cellStyle name="SectionHeading_CEPATNEI" xfId="24" xr:uid="{172B54CE-DC7B-4F74-AC76-3886B3389978}"/>
    <cellStyle name="Text_CEPATNEI" xfId="19" xr:uid="{00000000-0005-0000-0000-000015000000}"/>
  </cellStyles>
  <dxfs count="3">
    <dxf>
      <font>
        <color theme="0" tint="-0.14996795556505021"/>
      </font>
      <fill>
        <patternFill>
          <bgColor theme="0" tint="-0.14996795556505021"/>
        </patternFill>
      </fill>
    </dxf>
    <dxf>
      <font>
        <color theme="0" tint="-0.14996795556505021"/>
      </font>
      <fill>
        <patternFill>
          <bgColor theme="0" tint="-0.14996795556505021"/>
        </patternFill>
      </fill>
    </dxf>
    <dxf>
      <font>
        <color theme="0" tint="-0.14996795556505021"/>
      </font>
      <fill>
        <patternFill>
          <bgColor theme="0" tint="-0.14996795556505021"/>
        </patternFill>
      </fill>
    </dxf>
  </dxfs>
  <tableStyles count="0" defaultTableStyle="TableStyleMedium9" defaultPivotStyle="PivotStyleLight16"/>
  <colors>
    <mruColors>
      <color rgb="FFCCFFCC"/>
      <color rgb="FFFFCC99"/>
      <color rgb="FFFFBE82"/>
      <color rgb="FFB4FFCC"/>
      <color rgb="FFB8D2BB"/>
      <color rgb="FF91FFCC"/>
      <color rgb="FF8CFFCC"/>
      <color rgb="FFCCFFFF"/>
      <color rgb="FFCCCCFF"/>
      <color rgb="FF99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twoCellAnchor>
    <xdr:from>
      <xdr:col>0</xdr:col>
      <xdr:colOff>74084</xdr:colOff>
      <xdr:row>1</xdr:row>
      <xdr:rowOff>9524</xdr:rowOff>
    </xdr:from>
    <xdr:to>
      <xdr:col>5</xdr:col>
      <xdr:colOff>328083</xdr:colOff>
      <xdr:row>26</xdr:row>
      <xdr:rowOff>66674</xdr:rowOff>
    </xdr:to>
    <xdr:sp macro="" textlink="">
      <xdr:nvSpPr>
        <xdr:cNvPr id="2" name="Rectangle 1">
          <a:extLst>
            <a:ext uri="{FF2B5EF4-FFF2-40B4-BE49-F238E27FC236}">
              <a16:creationId xmlns:a16="http://schemas.microsoft.com/office/drawing/2014/main" id="{00000000-0008-0000-0B00-000002000000}"/>
            </a:ext>
          </a:extLst>
        </xdr:cNvPr>
        <xdr:cNvSpPr/>
      </xdr:nvSpPr>
      <xdr:spPr>
        <a:xfrm>
          <a:off x="74084" y="348191"/>
          <a:ext cx="5609166" cy="4025900"/>
        </a:xfrm>
        <a:prstGeom prst="rect">
          <a:avLst/>
        </a:prstGeom>
        <a:solidFill>
          <a:srgbClr val="CCFFFF"/>
        </a:solidFill>
        <a:ln/>
      </xdr:spPr>
      <xdr:style>
        <a:lnRef idx="1">
          <a:schemeClr val="accent1"/>
        </a:lnRef>
        <a:fillRef idx="2">
          <a:schemeClr val="accent1"/>
        </a:fillRef>
        <a:effectRef idx="1">
          <a:schemeClr val="accent1"/>
        </a:effectRef>
        <a:fontRef idx="minor">
          <a:schemeClr val="dk1"/>
        </a:fontRef>
      </xdr:style>
      <xdr:txBody>
        <a:bodyPr vertOverflow="clip" horzOverflow="clip" rtlCol="0" anchor="t"/>
        <a:lstStyle/>
        <a:p>
          <a:pPr algn="l"/>
          <a:r>
            <a:rPr lang="en-GB" sz="900" b="1">
              <a:solidFill>
                <a:sysClr val="windowText" lastClr="000000"/>
              </a:solidFill>
            </a:rPr>
            <a:t>Notes:</a:t>
          </a:r>
        </a:p>
        <a:p>
          <a:r>
            <a:rPr lang="en-GB" sz="900">
              <a:solidFill>
                <a:sysClr val="windowText" lastClr="000000"/>
              </a:solidFill>
              <a:effectLst/>
              <a:latin typeface="+mn-lt"/>
              <a:ea typeface="+mn-ea"/>
              <a:cs typeface="+mn-cs"/>
            </a:rPr>
            <a:t>There are a few governing rules that should be applied:</a:t>
          </a:r>
        </a:p>
        <a:p>
          <a:endParaRPr lang="en-GB" sz="900">
            <a:solidFill>
              <a:sysClr val="windowText" lastClr="000000"/>
            </a:solidFill>
            <a:effectLst/>
            <a:latin typeface="+mn-lt"/>
            <a:ea typeface="+mn-ea"/>
            <a:cs typeface="+mn-cs"/>
          </a:endParaRPr>
        </a:p>
        <a:p>
          <a:r>
            <a:rPr lang="en-GB" sz="900">
              <a:solidFill>
                <a:sysClr val="windowText" lastClr="000000"/>
              </a:solidFill>
              <a:effectLst/>
              <a:latin typeface="+mn-lt"/>
              <a:ea typeface="+mn-ea"/>
              <a:cs typeface="+mn-cs"/>
            </a:rPr>
            <a:t>Specific notes for application of or tariffss:</a:t>
          </a:r>
        </a:p>
        <a:p>
          <a:pPr lvl="1"/>
          <a:r>
            <a:rPr lang="en-GB" sz="900">
              <a:solidFill>
                <a:sysClr val="windowText" lastClr="000000"/>
              </a:solidFill>
              <a:effectLst/>
              <a:latin typeface="+mn-lt"/>
              <a:ea typeface="+mn-ea"/>
              <a:cs typeface="+mn-cs"/>
            </a:rPr>
            <a:t>All tariffs are all delinked and set time bands are applied in place of the TPR’s timebands.</a:t>
          </a:r>
        </a:p>
        <a:p>
          <a:endParaRPr lang="en-GB" sz="900">
            <a:solidFill>
              <a:sysClr val="windowText" lastClr="000000"/>
            </a:solidFill>
            <a:effectLst/>
            <a:latin typeface="+mn-lt"/>
            <a:ea typeface="+mn-ea"/>
            <a:cs typeface="+mn-cs"/>
          </a:endParaRPr>
        </a:p>
        <a:p>
          <a:endParaRPr lang="en-GB" sz="900">
            <a:solidFill>
              <a:sysClr val="windowText" lastClr="000000"/>
            </a:solidFill>
            <a:effectLst/>
            <a:latin typeface="+mn-lt"/>
            <a:ea typeface="+mn-ea"/>
            <a:cs typeface="+mn-cs"/>
          </a:endParaRPr>
        </a:p>
        <a:p>
          <a:r>
            <a:rPr lang="en-GB" sz="900">
              <a:solidFill>
                <a:sysClr val="windowText" lastClr="000000"/>
              </a:solidFill>
              <a:effectLst/>
              <a:latin typeface="+mn-lt"/>
              <a:ea typeface="+mn-ea"/>
              <a:cs typeface="+mn-cs"/>
            </a:rPr>
            <a:t>The following rules apply when allocating tariffs in DNO areas.</a:t>
          </a:r>
        </a:p>
        <a:p>
          <a:pPr lvl="1"/>
          <a:r>
            <a:rPr lang="en-GB" sz="900">
              <a:solidFill>
                <a:sysClr val="windowText" lastClr="000000"/>
              </a:solidFill>
              <a:effectLst/>
              <a:latin typeface="+mn-lt"/>
              <a:ea typeface="+mn-ea"/>
              <a:cs typeface="+mn-cs"/>
            </a:rPr>
            <a:t>1, G and U should be applied straight to the appropriate SSC  to identify generation and UMS tariffs.</a:t>
          </a:r>
        </a:p>
        <a:p>
          <a:pPr lvl="1"/>
          <a:r>
            <a:rPr lang="en-GB" sz="900">
              <a:solidFill>
                <a:sysClr val="windowText" lastClr="000000"/>
              </a:solidFill>
              <a:effectLst/>
              <a:latin typeface="+mn-lt"/>
              <a:ea typeface="+mn-ea"/>
              <a:cs typeface="+mn-cs"/>
            </a:rPr>
            <a:t>Then considering the SSC</a:t>
          </a:r>
          <a:r>
            <a:rPr lang="en-GB" sz="900" baseline="0">
              <a:solidFill>
                <a:sysClr val="windowText" lastClr="000000"/>
              </a:solidFill>
              <a:effectLst/>
              <a:latin typeface="+mn-lt"/>
              <a:ea typeface="+mn-ea"/>
              <a:cs typeface="+mn-cs"/>
            </a:rPr>
            <a:t> </a:t>
          </a:r>
          <a:r>
            <a:rPr lang="en-GB" sz="900">
              <a:solidFill>
                <a:sysClr val="windowText" lastClr="000000"/>
              </a:solidFill>
              <a:effectLst/>
              <a:latin typeface="+mn-lt"/>
              <a:ea typeface="+mn-ea"/>
              <a:cs typeface="+mn-cs"/>
            </a:rPr>
            <a:t>alongside the PC.</a:t>
          </a:r>
        </a:p>
        <a:p>
          <a:pPr lvl="1"/>
          <a:r>
            <a:rPr lang="en-GB" sz="900">
              <a:solidFill>
                <a:sysClr val="windowText" lastClr="000000"/>
              </a:solidFill>
              <a:effectLst/>
              <a:latin typeface="+mn-lt"/>
              <a:ea typeface="+mn-ea"/>
              <a:cs typeface="+mn-cs"/>
            </a:rPr>
            <a:t>2, PC1s should be labelled Domestic Aggregated.</a:t>
          </a:r>
        </a:p>
        <a:p>
          <a:pPr lvl="1"/>
          <a:r>
            <a:rPr lang="en-GB" sz="900">
              <a:solidFill>
                <a:sysClr val="windowText" lastClr="000000"/>
              </a:solidFill>
              <a:effectLst/>
              <a:latin typeface="+mn-lt"/>
              <a:ea typeface="+mn-ea"/>
              <a:cs typeface="+mn-cs"/>
            </a:rPr>
            <a:t>3, PC2s with SSCs with A/R should be labelled Domestic Aggregated (related MPAN).</a:t>
          </a:r>
        </a:p>
        <a:p>
          <a:pPr lvl="1"/>
          <a:r>
            <a:rPr lang="en-GB" sz="900">
              <a:solidFill>
                <a:sysClr val="windowText" lastClr="000000"/>
              </a:solidFill>
              <a:effectLst/>
              <a:latin typeface="+mn-lt"/>
              <a:ea typeface="+mn-ea"/>
              <a:cs typeface="+mn-cs"/>
            </a:rPr>
            <a:t>4, Remaining PC2s should be labelled Domestic Aggregated.</a:t>
          </a:r>
        </a:p>
        <a:p>
          <a:pPr lvl="1"/>
          <a:r>
            <a:rPr lang="en-GB" sz="900">
              <a:solidFill>
                <a:sysClr val="windowText" lastClr="000000"/>
              </a:solidFill>
              <a:effectLst/>
              <a:latin typeface="+mn-lt"/>
              <a:ea typeface="+mn-ea"/>
              <a:cs typeface="+mn-cs"/>
            </a:rPr>
            <a:t>5, PC3s should be labelled Non Domestic Aggregated.</a:t>
          </a:r>
        </a:p>
        <a:p>
          <a:pPr lvl="1"/>
          <a:r>
            <a:rPr lang="en-GB" sz="900">
              <a:solidFill>
                <a:sysClr val="windowText" lastClr="000000"/>
              </a:solidFill>
              <a:effectLst/>
              <a:latin typeface="+mn-lt"/>
              <a:ea typeface="+mn-ea"/>
              <a:cs typeface="+mn-cs"/>
            </a:rPr>
            <a:t>6, PC4s with SSCs with A/R should be labelled Non Domestic Aggregated (related MPAN).</a:t>
          </a:r>
        </a:p>
        <a:p>
          <a:pPr lvl="1"/>
          <a:r>
            <a:rPr lang="en-GB" sz="900">
              <a:solidFill>
                <a:sysClr val="windowText" lastClr="000000"/>
              </a:solidFill>
              <a:effectLst/>
              <a:latin typeface="+mn-lt"/>
              <a:ea typeface="+mn-ea"/>
              <a:cs typeface="+mn-cs"/>
            </a:rPr>
            <a:t>7, Remaining PC4s should be labelled Non Domestic Aggregated.</a:t>
          </a:r>
        </a:p>
        <a:p>
          <a:pPr lvl="1"/>
          <a:r>
            <a:rPr lang="en-GB" sz="900">
              <a:solidFill>
                <a:sysClr val="windowText" lastClr="000000"/>
              </a:solidFill>
              <a:effectLst/>
              <a:latin typeface="+mn-lt"/>
              <a:ea typeface="+mn-ea"/>
              <a:cs typeface="+mn-cs"/>
            </a:rPr>
            <a:t>8, PC5 – 8s should be labelled</a:t>
          </a:r>
          <a:r>
            <a:rPr lang="en-GB" sz="900" baseline="0">
              <a:solidFill>
                <a:sysClr val="windowText" lastClr="000000"/>
              </a:solidFill>
              <a:effectLst/>
              <a:latin typeface="+mn-lt"/>
              <a:ea typeface="+mn-ea"/>
              <a:cs typeface="+mn-cs"/>
            </a:rPr>
            <a:t> </a:t>
          </a:r>
          <a:r>
            <a:rPr lang="en-GB" sz="900">
              <a:solidFill>
                <a:sysClr val="windowText" lastClr="000000"/>
              </a:solidFill>
              <a:effectLst/>
              <a:latin typeface="+mn-lt"/>
              <a:ea typeface="+mn-ea"/>
              <a:cs typeface="+mn-cs"/>
            </a:rPr>
            <a:t>Non Domestic Aggregated.</a:t>
          </a:r>
        </a:p>
        <a:p>
          <a:r>
            <a:rPr lang="en-GB" sz="900">
              <a:solidFill>
                <a:sysClr val="windowText" lastClr="000000"/>
              </a:solidFill>
              <a:effectLst/>
              <a:latin typeface="+mn-lt"/>
              <a:ea typeface="+mn-ea"/>
              <a:cs typeface="+mn-cs"/>
            </a:rPr>
            <a:t> </a:t>
          </a:r>
        </a:p>
        <a:p>
          <a:endParaRPr lang="en-GB" sz="900">
            <a:solidFill>
              <a:sysClr val="windowText" lastClr="000000"/>
            </a:solidFill>
            <a:effectLst/>
            <a:latin typeface="+mn-lt"/>
            <a:ea typeface="+mn-ea"/>
            <a:cs typeface="+mn-cs"/>
          </a:endParaRPr>
        </a:p>
        <a:p>
          <a:r>
            <a:rPr lang="en-GB" sz="900">
              <a:solidFill>
                <a:sysClr val="windowText" lastClr="000000"/>
              </a:solidFill>
              <a:effectLst/>
              <a:latin typeface="+mn-lt"/>
              <a:ea typeface="+mn-ea"/>
              <a:cs typeface="+mn-cs"/>
            </a:rPr>
            <a:t>Common decode:</a:t>
          </a:r>
        </a:p>
        <a:p>
          <a:pPr lvl="1"/>
          <a:r>
            <a:rPr lang="en-GB" sz="900">
              <a:solidFill>
                <a:sysClr val="windowText" lastClr="000000"/>
              </a:solidFill>
              <a:effectLst/>
              <a:latin typeface="+mn-lt"/>
              <a:ea typeface="+mn-ea"/>
              <a:cs typeface="+mn-cs"/>
            </a:rPr>
            <a:t>A: Aggregated - replaces the Day &amp; Night rates (1 &amp; 2)</a:t>
          </a:r>
        </a:p>
        <a:p>
          <a:pPr lvl="1"/>
          <a:r>
            <a:rPr lang="en-GB" sz="900">
              <a:solidFill>
                <a:sysClr val="windowText" lastClr="000000"/>
              </a:solidFill>
              <a:effectLst/>
              <a:latin typeface="+mn-lt"/>
              <a:ea typeface="+mn-ea"/>
              <a:cs typeface="+mn-cs"/>
            </a:rPr>
            <a:t>A/R: Aggregated if on PC1</a:t>
          </a:r>
          <a:r>
            <a:rPr lang="en-GB" sz="900" baseline="0">
              <a:solidFill>
                <a:sysClr val="windowText" lastClr="000000"/>
              </a:solidFill>
              <a:effectLst/>
              <a:latin typeface="+mn-lt"/>
              <a:ea typeface="+mn-ea"/>
              <a:cs typeface="+mn-cs"/>
            </a:rPr>
            <a:t> / PC3 / PC5 / PC6 / PC7 / PC8 </a:t>
          </a:r>
          <a:r>
            <a:rPr lang="en-GB" sz="900">
              <a:solidFill>
                <a:sysClr val="windowText" lastClr="000000"/>
              </a:solidFill>
              <a:effectLst/>
              <a:latin typeface="+mn-lt"/>
              <a:ea typeface="+mn-ea"/>
              <a:cs typeface="+mn-cs"/>
            </a:rPr>
            <a:t> or Aggregated (related MPAN) if on PC2 / PC4</a:t>
          </a:r>
        </a:p>
        <a:p>
          <a:pPr lvl="1"/>
          <a:r>
            <a:rPr lang="en-GB" sz="900">
              <a:solidFill>
                <a:sysClr val="windowText" lastClr="000000"/>
              </a:solidFill>
              <a:effectLst/>
              <a:latin typeface="+mn-lt"/>
              <a:ea typeface="+mn-ea"/>
              <a:cs typeface="+mn-cs"/>
            </a:rPr>
            <a:t>G: Generation</a:t>
          </a:r>
        </a:p>
        <a:p>
          <a:pPr lvl="1"/>
          <a:r>
            <a:rPr lang="en-GB" sz="900">
              <a:solidFill>
                <a:sysClr val="windowText" lastClr="000000"/>
              </a:solidFill>
              <a:effectLst/>
              <a:latin typeface="+mn-lt"/>
              <a:ea typeface="+mn-ea"/>
              <a:cs typeface="+mn-cs"/>
            </a:rPr>
            <a:t>U: Unmetered</a:t>
          </a:r>
          <a:r>
            <a:rPr lang="en-GB" sz="900" baseline="0">
              <a:solidFill>
                <a:sysClr val="windowText" lastClr="000000"/>
              </a:solidFill>
              <a:effectLst/>
              <a:latin typeface="+mn-lt"/>
              <a:ea typeface="+mn-ea"/>
              <a:cs typeface="+mn-cs"/>
            </a:rPr>
            <a:t> Supplies</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25401</xdr:colOff>
      <xdr:row>24</xdr:row>
      <xdr:rowOff>117476</xdr:rowOff>
    </xdr:from>
    <xdr:to>
      <xdr:col>9</xdr:col>
      <xdr:colOff>92076</xdr:colOff>
      <xdr:row>31</xdr:row>
      <xdr:rowOff>73026</xdr:rowOff>
    </xdr:to>
    <xdr:sp macro="" textlink="">
      <xdr:nvSpPr>
        <xdr:cNvPr id="2" name="TextBox 1">
          <a:extLst>
            <a:ext uri="{FF2B5EF4-FFF2-40B4-BE49-F238E27FC236}">
              <a16:creationId xmlns:a16="http://schemas.microsoft.com/office/drawing/2014/main" id="{00000000-0008-0000-0D00-000002000000}"/>
            </a:ext>
          </a:extLst>
        </xdr:cNvPr>
        <xdr:cNvSpPr txBox="1"/>
      </xdr:nvSpPr>
      <xdr:spPr>
        <a:xfrm>
          <a:off x="184151" y="8769351"/>
          <a:ext cx="8242300" cy="1066800"/>
        </a:xfrm>
        <a:prstGeom prst="rect">
          <a:avLst/>
        </a:prstGeom>
        <a:solidFill>
          <a:srgbClr val="CCFFCC"/>
        </a:solidFill>
        <a:ln/>
      </xdr:spPr>
      <xdr:style>
        <a:lnRef idx="1">
          <a:schemeClr val="accent1"/>
        </a:lnRef>
        <a:fillRef idx="3">
          <a:schemeClr val="accent1"/>
        </a:fillRef>
        <a:effectRef idx="2">
          <a:schemeClr val="accent1"/>
        </a:effectRef>
        <a:fontRef idx="minor">
          <a:schemeClr val="lt1"/>
        </a:fontRef>
      </xdr:style>
      <xdr:txBody>
        <a:bodyPr vertOverflow="clip" horzOverflow="clip" wrap="square" rtlCol="0" anchor="t"/>
        <a:lstStyle/>
        <a:p>
          <a:r>
            <a:rPr lang="en-GB" sz="1100">
              <a:solidFill>
                <a:sysClr val="windowText" lastClr="000000"/>
              </a:solidFill>
            </a:rPr>
            <a:t>Note:</a:t>
          </a:r>
        </a:p>
        <a:p>
          <a:r>
            <a:rPr lang="en-GB" sz="1100" i="1">
              <a:solidFill>
                <a:schemeClr val="dk1"/>
              </a:solidFill>
              <a:effectLst/>
              <a:latin typeface="+mn-lt"/>
              <a:ea typeface="+mn-ea"/>
              <a:cs typeface="+mn-cs"/>
            </a:rPr>
            <a:t>For the purpose of forecasting the exceeded capacity charge, the input in this calculator uses the average daily exceeded capacity as this reduces the calculators complexity, however as per the Use of System Charging Statement, the exceeded portion of the capacity will be charged at the exceeded capacity charge p/kVA/day rate, based on the difference between the MIC/MEC and the actual capacity used.  This will be charged for the full duration of the month in which the breach occurs.”</a:t>
          </a:r>
          <a:endParaRPr lang="en-GB" sz="1100">
            <a:solidFill>
              <a:schemeClr val="dk1"/>
            </a:solidFill>
            <a:effectLst/>
            <a:latin typeface="+mn-lt"/>
            <a:ea typeface="+mn-ea"/>
            <a:cs typeface="+mn-cs"/>
          </a:endParaRPr>
        </a:p>
        <a:p>
          <a:endParaRPr lang="en-GB" sz="1100"/>
        </a:p>
      </xdr:txBody>
    </xdr:sp>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Z:\HEN%20Ltd\CDCM%20-%20Statement%20of%20Charges\2025\DNO\GSP_B%20-%20EMEB%20-%20Schedule%20of%20charges%20and%20other%20tables-%202025%20V.0.1%20for%20publishing.xlsx" TargetMode="External"/><Relationship Id="rId1" Type="http://schemas.openxmlformats.org/officeDocument/2006/relationships/externalLinkPath" Target="/HEN%20Ltd/CDCM%20-%20Statement%20of%20Charges/2025/DNO/GSP_B%20-%20EMEB%20-%20Schedule%20of%20charges%20and%20other%20tables-%202025%20V.0.1%20for%20publishing.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Overview"/>
      <sheetName val="Annex 1 LV, HV and UMS charges"/>
      <sheetName val="Annex 3 Preserved charges"/>
      <sheetName val="Annex 4 LDNO charges"/>
      <sheetName val="Annex 5 LLFs"/>
      <sheetName val="Annex 6 New or Amended EHV"/>
      <sheetName val="Annex 7 Pass-Through Costs"/>
      <sheetName val="Nodal prices"/>
      <sheetName val="SSC unit rate lookup"/>
      <sheetName val="Residual Charging Bands"/>
      <sheetName val="TNUoS Mapping"/>
      <sheetName val="Charge Calculator"/>
    </sheetNames>
    <sheetDataSet>
      <sheetData sheetId="0"/>
      <sheetData sheetId="1">
        <row r="12">
          <cell r="A12" t="str">
            <v>Domestic Aggregated or CT with Residual</v>
          </cell>
          <cell r="B12" t="str">
            <v>1, 3, 246, D01</v>
          </cell>
        </row>
        <row r="13">
          <cell r="A13" t="str">
            <v>Domestic Aggregated (Related MPAN)</v>
          </cell>
          <cell r="B13">
            <v>11</v>
          </cell>
        </row>
        <row r="14">
          <cell r="A14" t="str">
            <v>Non-Domestic Aggregated or CT No Residual</v>
          </cell>
          <cell r="B14" t="str">
            <v>N10, N20, N30, X10, X20, X30</v>
          </cell>
        </row>
        <row r="15">
          <cell r="A15" t="str">
            <v>Non-Domestic Aggregated or CT Band 1</v>
          </cell>
          <cell r="B15" t="str">
            <v>13, 37, 81, 80, 247, 90, X11, X21, X31</v>
          </cell>
        </row>
        <row r="16">
          <cell r="A16" t="str">
            <v>Non-Domestic Aggregated or CT Band 2</v>
          </cell>
          <cell r="B16" t="str">
            <v>N12, N22, N32, X12, X22, X32</v>
          </cell>
        </row>
        <row r="17">
          <cell r="A17" t="str">
            <v>Non-Domestic Aggregated or CT Band 3</v>
          </cell>
          <cell r="B17" t="str">
            <v>N13, N23, N33, X13, X23, X33</v>
          </cell>
        </row>
        <row r="18">
          <cell r="A18" t="str">
            <v>Non-Domestic Aggregated or CT Band 4</v>
          </cell>
          <cell r="B18" t="str">
            <v>N14, N24, N34, X14, X24, X34</v>
          </cell>
        </row>
        <row r="19">
          <cell r="A19" t="str">
            <v>Non-Domestic Aggregated (related MPAN)</v>
          </cell>
          <cell r="B19">
            <v>901</v>
          </cell>
        </row>
        <row r="20">
          <cell r="A20" t="str">
            <v>LV Site Specific No Residual</v>
          </cell>
          <cell r="B20" t="str">
            <v>L00, LST</v>
          </cell>
        </row>
        <row r="21">
          <cell r="A21" t="str">
            <v>LV Site Specific Band 1</v>
          </cell>
          <cell r="B21" t="str">
            <v>58, 990</v>
          </cell>
        </row>
        <row r="22">
          <cell r="A22" t="str">
            <v>LV Site Specific Band 2</v>
          </cell>
          <cell r="B22" t="str">
            <v>L02</v>
          </cell>
        </row>
        <row r="23">
          <cell r="A23" t="str">
            <v>LV Site Specific Band 3</v>
          </cell>
          <cell r="B23" t="str">
            <v>L03</v>
          </cell>
        </row>
        <row r="24">
          <cell r="A24" t="str">
            <v>LV Site Specific Band 4</v>
          </cell>
          <cell r="B24" t="str">
            <v>L04</v>
          </cell>
        </row>
        <row r="25">
          <cell r="A25" t="str">
            <v>LV Sub Site Specific No Residual</v>
          </cell>
          <cell r="B25" t="str">
            <v>S00, SST</v>
          </cell>
        </row>
        <row r="26">
          <cell r="A26" t="str">
            <v>LV Sub Site Specific Band 1</v>
          </cell>
          <cell r="B26">
            <v>59</v>
          </cell>
        </row>
        <row r="27">
          <cell r="A27" t="str">
            <v>LV Sub Site Specific Band 2</v>
          </cell>
          <cell r="B27" t="str">
            <v>S02</v>
          </cell>
        </row>
        <row r="28">
          <cell r="A28" t="str">
            <v>LV Sub Site Specific Band 3</v>
          </cell>
          <cell r="B28" t="str">
            <v>S03</v>
          </cell>
        </row>
        <row r="29">
          <cell r="A29" t="str">
            <v>LV Sub Site Specific Band 4</v>
          </cell>
          <cell r="B29" t="str">
            <v>S04</v>
          </cell>
        </row>
        <row r="30">
          <cell r="A30" t="str">
            <v>HV Site Specific No Residual</v>
          </cell>
          <cell r="B30" t="str">
            <v>H00, HST</v>
          </cell>
        </row>
        <row r="31">
          <cell r="A31" t="str">
            <v>HV Site Specific Band 1</v>
          </cell>
          <cell r="B31" t="str">
            <v>60, 991</v>
          </cell>
        </row>
        <row r="32">
          <cell r="A32" t="str">
            <v>HV Site Specific Band 2</v>
          </cell>
          <cell r="B32" t="str">
            <v>H02</v>
          </cell>
        </row>
        <row r="33">
          <cell r="A33" t="str">
            <v>HV Site Specific Band 3</v>
          </cell>
          <cell r="B33" t="str">
            <v>H03</v>
          </cell>
        </row>
        <row r="34">
          <cell r="A34" t="str">
            <v>HV Site Specific Band 4</v>
          </cell>
          <cell r="B34" t="str">
            <v>H04</v>
          </cell>
        </row>
        <row r="35">
          <cell r="A35" t="str">
            <v>Unmetered Supplies</v>
          </cell>
          <cell r="B35" t="str">
            <v>800, 801, 802, 803, 804</v>
          </cell>
        </row>
        <row r="36">
          <cell r="A36" t="str">
            <v>LV Generation Aggregated</v>
          </cell>
          <cell r="B36">
            <v>986</v>
          </cell>
        </row>
        <row r="37">
          <cell r="A37" t="str">
            <v>LV Sub Generation Aggregated</v>
          </cell>
          <cell r="B37">
            <v>970</v>
          </cell>
        </row>
        <row r="38">
          <cell r="A38" t="str">
            <v>LV Generation Site Specific</v>
          </cell>
          <cell r="B38" t="str">
            <v>971, 973</v>
          </cell>
        </row>
        <row r="39">
          <cell r="A39" t="str">
            <v>LV Generation Site Specific no RP charge</v>
          </cell>
          <cell r="B39" t="str">
            <v>141, 142</v>
          </cell>
        </row>
        <row r="40">
          <cell r="A40" t="str">
            <v>LV Sub Generation Site Specific</v>
          </cell>
          <cell r="B40" t="str">
            <v>972, 974</v>
          </cell>
        </row>
        <row r="41">
          <cell r="A41" t="str">
            <v>LV Sub Generation Site Specific no RP charge</v>
          </cell>
          <cell r="B41" t="str">
            <v>143, 144</v>
          </cell>
        </row>
        <row r="42">
          <cell r="A42" t="str">
            <v>HV Generation Site Specific</v>
          </cell>
          <cell r="B42" t="str">
            <v>975, 977</v>
          </cell>
        </row>
        <row r="43">
          <cell r="A43" t="str">
            <v>HV Generation Site Specific no RP charge</v>
          </cell>
          <cell r="B43" t="str">
            <v>145, 146</v>
          </cell>
        </row>
      </sheetData>
      <sheetData sheetId="2"/>
      <sheetData sheetId="3">
        <row r="14">
          <cell r="A14" t="str">
            <v>LDNO LV: Domestic Aggregated or CT with Residual</v>
          </cell>
        </row>
        <row r="15">
          <cell r="A15" t="str">
            <v>LDNO LV: Domestic Aggregated (related MPAN)</v>
          </cell>
        </row>
        <row r="16">
          <cell r="A16" t="str">
            <v>LDNO LV: Non-Domestic Aggregated or CT No Residual</v>
          </cell>
        </row>
        <row r="17">
          <cell r="A17" t="str">
            <v>LDNO LV: Non-Domestic Aggregated or CT Band 1</v>
          </cell>
        </row>
        <row r="18">
          <cell r="A18" t="str">
            <v>LDNO LV: Non-Domestic Aggregated or CT Band 2</v>
          </cell>
        </row>
        <row r="19">
          <cell r="A19" t="str">
            <v>LDNO LV: Non-Domestic Aggregated or CT Band 3</v>
          </cell>
        </row>
        <row r="20">
          <cell r="A20" t="str">
            <v>LDNO LV: Non-Domestic Aggregated or CT Band 4</v>
          </cell>
        </row>
        <row r="21">
          <cell r="A21" t="str">
            <v>LDNO LV: Non-Domestic Aggregated (related MPAN)</v>
          </cell>
        </row>
        <row r="22">
          <cell r="A22" t="str">
            <v>LDNO LV: LV Site Specific No Residual</v>
          </cell>
        </row>
        <row r="23">
          <cell r="A23" t="str">
            <v>LDNO LV: LV Site Specific Band 1</v>
          </cell>
        </row>
        <row r="24">
          <cell r="A24" t="str">
            <v>LDNO LV: LV Site Specific Band 2</v>
          </cell>
        </row>
        <row r="25">
          <cell r="A25" t="str">
            <v>LDNO LV: LV Site Specific Band 3</v>
          </cell>
        </row>
        <row r="26">
          <cell r="A26" t="str">
            <v>LDNO LV: LV Site Specific Band 4</v>
          </cell>
        </row>
        <row r="27">
          <cell r="A27" t="str">
            <v>LDNO LV: Unmetered Supplies</v>
          </cell>
        </row>
        <row r="28">
          <cell r="A28" t="str">
            <v>LDNO LV: LV Generation Aggregated</v>
          </cell>
        </row>
        <row r="29">
          <cell r="A29" t="str">
            <v>LDNO LV: LV Generation Site Specific</v>
          </cell>
        </row>
        <row r="30">
          <cell r="A30" t="str">
            <v>LDNO HV: Domestic Aggregated or CT with Residual</v>
          </cell>
        </row>
        <row r="31">
          <cell r="A31" t="str">
            <v>LDNO HV: Domestic Aggregated (Related MPAN)</v>
          </cell>
        </row>
        <row r="32">
          <cell r="A32" t="str">
            <v>LDNO HV: Non-Domestic Aggregated or CT No Residual</v>
          </cell>
        </row>
        <row r="33">
          <cell r="A33" t="str">
            <v>LDNO HV: Non-Domestic Aggregated or CT Band 1</v>
          </cell>
        </row>
        <row r="34">
          <cell r="A34" t="str">
            <v>LDNO HV: Non-Domestic Aggregated or CT Band 2</v>
          </cell>
        </row>
        <row r="35">
          <cell r="A35" t="str">
            <v>LDNO HV: Non-Domestic Aggregated or CT Band 3</v>
          </cell>
        </row>
        <row r="36">
          <cell r="A36" t="str">
            <v>LDNO HV: Non-Domestic Aggregated or CT Band 4</v>
          </cell>
        </row>
        <row r="37">
          <cell r="A37" t="str">
            <v>LDNO HV: Non-Domestic Aggregated (related MPAN)</v>
          </cell>
        </row>
        <row r="38">
          <cell r="A38" t="str">
            <v>LDNO HV: LV Site Specific No Residual</v>
          </cell>
        </row>
        <row r="39">
          <cell r="A39" t="str">
            <v>LDNO HV: LV Site Specific Band 1</v>
          </cell>
        </row>
        <row r="40">
          <cell r="A40" t="str">
            <v>LDNO HV: LV Site Specific Band 2</v>
          </cell>
        </row>
        <row r="41">
          <cell r="A41" t="str">
            <v>LDNO HV: LV Site Specific Band 3</v>
          </cell>
        </row>
        <row r="42">
          <cell r="A42" t="str">
            <v>LDNO HV: LV Site Specific Band 4</v>
          </cell>
        </row>
        <row r="43">
          <cell r="A43" t="str">
            <v>LDNO HV: LV Sub Site Specific No Residual</v>
          </cell>
        </row>
        <row r="44">
          <cell r="A44" t="str">
            <v>LDNO HV: LV Sub Site Specific Band 1</v>
          </cell>
        </row>
        <row r="45">
          <cell r="A45" t="str">
            <v>LDNO HV: LV Sub Site Specific Band 2</v>
          </cell>
        </row>
        <row r="46">
          <cell r="A46" t="str">
            <v>LDNO HV: LV Sub Site Specific Band 3</v>
          </cell>
        </row>
        <row r="47">
          <cell r="A47" t="str">
            <v>LDNO HV: LV Sub Site Specific Band 4</v>
          </cell>
        </row>
        <row r="48">
          <cell r="A48" t="str">
            <v>LDNO HV: HV Site Specific No Residual</v>
          </cell>
        </row>
        <row r="49">
          <cell r="A49" t="str">
            <v>LDNO HV: HV Site Specific Band 1</v>
          </cell>
        </row>
        <row r="50">
          <cell r="A50" t="str">
            <v>LDNO HV: HV Site Specific Band 2</v>
          </cell>
        </row>
        <row r="51">
          <cell r="A51" t="str">
            <v>LDNO HV: HV Site Specific Band 3</v>
          </cell>
        </row>
        <row r="52">
          <cell r="A52" t="str">
            <v>LDNO HV: HV Site Specific Band 4</v>
          </cell>
        </row>
        <row r="53">
          <cell r="A53" t="str">
            <v>LDNO HV: Unmetered Supplies</v>
          </cell>
        </row>
        <row r="54">
          <cell r="A54" t="str">
            <v>LDNO HV: LV Generation Aggregated</v>
          </cell>
        </row>
        <row r="55">
          <cell r="A55" t="str">
            <v>LDNO HV: LV Sub Generation Aggregated</v>
          </cell>
        </row>
        <row r="56">
          <cell r="A56" t="str">
            <v>LDNO HV: LV Generation Site Specific</v>
          </cell>
        </row>
        <row r="57">
          <cell r="A57" t="str">
            <v>LDNO HV: LV Sub Generation Site Specific</v>
          </cell>
        </row>
        <row r="58">
          <cell r="A58" t="str">
            <v>LDNO HV: HV Generation Site Specific</v>
          </cell>
        </row>
        <row r="59">
          <cell r="A59" t="str">
            <v>LDNO HVplus: Domestic Aggregated or CT with Residual</v>
          </cell>
        </row>
        <row r="60">
          <cell r="A60" t="str">
            <v>LDNO HVplus: Domestic Aggregated (related MPAN)</v>
          </cell>
        </row>
        <row r="61">
          <cell r="A61" t="str">
            <v>LDNO HVplus: Non-Domestic Aggregated or CT No Residual</v>
          </cell>
        </row>
        <row r="62">
          <cell r="A62" t="str">
            <v>LDNO HVplus: Non-Domestic Aggregated or CT Band 1</v>
          </cell>
        </row>
        <row r="63">
          <cell r="A63" t="str">
            <v>LDNO HVplus: Non-Domestic Aggregated or CT Band 2</v>
          </cell>
        </row>
        <row r="64">
          <cell r="A64" t="str">
            <v>LDNO HVplus: Non-Domestic Aggregated or CT Band 3</v>
          </cell>
        </row>
        <row r="65">
          <cell r="A65" t="str">
            <v>LDNO HVplus: Non-Domestic Aggregated or CT Band 4</v>
          </cell>
        </row>
        <row r="66">
          <cell r="A66" t="str">
            <v>LDNO HVplus: Non-Domestic Aggregated (related MPAN)</v>
          </cell>
        </row>
        <row r="67">
          <cell r="A67" t="str">
            <v>LDNO HVplus: LV Site Specific No Residual</v>
          </cell>
        </row>
        <row r="68">
          <cell r="A68" t="str">
            <v>LDNO HVplus: LV Site Specific Band 1</v>
          </cell>
        </row>
        <row r="69">
          <cell r="A69" t="str">
            <v>LDNO HVplus: LV Site Specific Band 2</v>
          </cell>
        </row>
        <row r="70">
          <cell r="A70" t="str">
            <v>LDNO HVplus: LV Site Specific Band 3</v>
          </cell>
        </row>
        <row r="71">
          <cell r="A71" t="str">
            <v>LDNO HVplus: LV Site Specific Band 4</v>
          </cell>
        </row>
        <row r="72">
          <cell r="A72" t="str">
            <v>LDNO HVplus: LV Sub Site Specific No Residual</v>
          </cell>
        </row>
        <row r="73">
          <cell r="A73" t="str">
            <v>LDNO HVplus: LV Sub Site Specific Band 1</v>
          </cell>
        </row>
        <row r="74">
          <cell r="A74" t="str">
            <v>LDNO HVplus: LV Sub Site Specific Band 2</v>
          </cell>
        </row>
        <row r="75">
          <cell r="A75" t="str">
            <v>LDNO HVplus: LV Sub Site Specific Band 3</v>
          </cell>
        </row>
        <row r="76">
          <cell r="A76" t="str">
            <v>LDNO HVplus: LV Sub Site Specific Band 4</v>
          </cell>
        </row>
        <row r="77">
          <cell r="A77" t="str">
            <v>LDNO HVplus: HV Site Specific No Residual</v>
          </cell>
        </row>
        <row r="78">
          <cell r="A78" t="str">
            <v>LDNO HVplus: HV Site Specific Band 1</v>
          </cell>
        </row>
        <row r="79">
          <cell r="A79" t="str">
            <v>LDNO HVplus: HV Site Specific Band 2</v>
          </cell>
        </row>
        <row r="80">
          <cell r="A80" t="str">
            <v>LDNO HVplus: HV Site Specific Band 3</v>
          </cell>
        </row>
        <row r="81">
          <cell r="A81" t="str">
            <v>LDNO HVplus: HV Site Specific Band 4</v>
          </cell>
        </row>
        <row r="82">
          <cell r="A82" t="str">
            <v>LDNO HVplus: Unmetered Supplies</v>
          </cell>
        </row>
        <row r="83">
          <cell r="A83" t="str">
            <v>LDNO HVplus: LV Generation Aggregated</v>
          </cell>
        </row>
        <row r="84">
          <cell r="A84" t="str">
            <v>LDNO HVplus: LV Sub Generation Aggregated</v>
          </cell>
        </row>
        <row r="85">
          <cell r="A85" t="str">
            <v>LDNO HVplus: LV Generation Site Specific</v>
          </cell>
        </row>
        <row r="86">
          <cell r="A86" t="str">
            <v>LDNO HVplus: LV Sub Generation Site Specific</v>
          </cell>
        </row>
        <row r="87">
          <cell r="A87" t="str">
            <v>LDNO HVplus: HV Generation Site Specific</v>
          </cell>
        </row>
        <row r="88">
          <cell r="A88" t="str">
            <v>LDNO EHV: Domestic Aggregated or CT with Residual</v>
          </cell>
        </row>
        <row r="89">
          <cell r="A89" t="str">
            <v>LDNO EHV: Domestic Aggregated (related MPAN)</v>
          </cell>
        </row>
        <row r="90">
          <cell r="A90" t="str">
            <v>LDNO EHV: Non-Domestic Aggregated or CT No Residual</v>
          </cell>
        </row>
        <row r="91">
          <cell r="A91" t="str">
            <v>LDNO EHV: Non-Domestic Aggregated or CT Band 1</v>
          </cell>
        </row>
        <row r="92">
          <cell r="A92" t="str">
            <v>LDNO EHV: Non-Domestic Aggregated or CT Band 2</v>
          </cell>
        </row>
        <row r="93">
          <cell r="A93" t="str">
            <v>LDNO EHV: Non-Domestic Aggregated or CT Band 3</v>
          </cell>
        </row>
        <row r="94">
          <cell r="A94" t="str">
            <v>LDNO EHV: Non-Domestic Aggregated or CT Band 4</v>
          </cell>
        </row>
        <row r="95">
          <cell r="A95" t="str">
            <v>LDNO EHV: Non-Domestic Aggregated (related MPAN)</v>
          </cell>
        </row>
        <row r="96">
          <cell r="A96" t="str">
            <v>LDNO EHV: LV Site Specific No Residual</v>
          </cell>
        </row>
        <row r="97">
          <cell r="A97" t="str">
            <v>LDNO EHV: LV Site Specific Band 1</v>
          </cell>
        </row>
        <row r="98">
          <cell r="A98" t="str">
            <v>LDNO EHV: LV Site Specific Band 2</v>
          </cell>
        </row>
        <row r="99">
          <cell r="A99" t="str">
            <v>LDNO EHV: LV Site Specific Band 3</v>
          </cell>
        </row>
        <row r="100">
          <cell r="A100" t="str">
            <v>LDNO EHV: LV Site Specific Band 4</v>
          </cell>
        </row>
        <row r="101">
          <cell r="A101" t="str">
            <v>LDNO EHV: LV Sub Site Specific No Residual</v>
          </cell>
        </row>
        <row r="102">
          <cell r="A102" t="str">
            <v>LDNO EHV: LV Sub Site Specific Band 1</v>
          </cell>
        </row>
        <row r="103">
          <cell r="A103" t="str">
            <v>LDNO EHV: LV Sub Site Specific Band 2</v>
          </cell>
        </row>
        <row r="104">
          <cell r="A104" t="str">
            <v>LDNO EHV: LV Sub Site Specific Band 3</v>
          </cell>
        </row>
        <row r="105">
          <cell r="A105" t="str">
            <v>LDNO EHV: LV Sub Site Specific Band 4</v>
          </cell>
        </row>
        <row r="106">
          <cell r="A106" t="str">
            <v>LDNO EHV: HV Site Specific No Residual</v>
          </cell>
        </row>
        <row r="107">
          <cell r="A107" t="str">
            <v>LDNO EHV: HV Site Specific Band 1</v>
          </cell>
        </row>
        <row r="108">
          <cell r="A108" t="str">
            <v>LDNO EHV: HV Site Specific Band 2</v>
          </cell>
        </row>
        <row r="109">
          <cell r="A109" t="str">
            <v>LDNO EHV: HV Site Specific Band 3</v>
          </cell>
        </row>
        <row r="110">
          <cell r="A110" t="str">
            <v>LDNO EHV: HV Site Specific Band 4</v>
          </cell>
        </row>
        <row r="111">
          <cell r="A111" t="str">
            <v>LDNO EHV: Unmetered Supplies</v>
          </cell>
        </row>
        <row r="112">
          <cell r="A112" t="str">
            <v>LDNO EHV: LV Generation Aggregated</v>
          </cell>
        </row>
        <row r="113">
          <cell r="A113" t="str">
            <v>LDNO EHV: LV Sub Generation Aggregated</v>
          </cell>
        </row>
        <row r="114">
          <cell r="A114" t="str">
            <v>LDNO EHV: LV Generation Site Specific</v>
          </cell>
        </row>
        <row r="115">
          <cell r="A115" t="str">
            <v>LDNO EHV: LV Sub Generation Site Specific</v>
          </cell>
        </row>
        <row r="116">
          <cell r="A116" t="str">
            <v>LDNO EHV: HV Generation Site Specific</v>
          </cell>
        </row>
        <row r="117">
          <cell r="A117" t="str">
            <v>LDNO 132kV/EHV: Domestic Aggregated or CT with Residual</v>
          </cell>
        </row>
        <row r="118">
          <cell r="A118" t="str">
            <v>LDNO 132kV/EHV: Domestic Aggregated (related MPAN)</v>
          </cell>
        </row>
        <row r="119">
          <cell r="A119" t="str">
            <v>LDNO 132kV/EHV: Non-Domestic Aggregated or CT No Residual</v>
          </cell>
        </row>
        <row r="120">
          <cell r="A120" t="str">
            <v>LDNO 132kV/EHV: Non-Domestic Aggregated or CT Band 1</v>
          </cell>
        </row>
        <row r="121">
          <cell r="A121" t="str">
            <v>LDNO 132kV/EHV: Non-Domestic Aggregated or CT Band 2</v>
          </cell>
        </row>
        <row r="122">
          <cell r="A122" t="str">
            <v>LDNO 132kV/EHV: Non-Domestic Aggregated or CT Band 3</v>
          </cell>
        </row>
        <row r="123">
          <cell r="A123" t="str">
            <v>LDNO 132kV/EHV: Non-Domestic Aggregated or CT Band 4</v>
          </cell>
        </row>
        <row r="124">
          <cell r="A124" t="str">
            <v>LDNO 132kV/EHV: Non-Domestic Aggregated (related MPAN)</v>
          </cell>
        </row>
        <row r="125">
          <cell r="A125" t="str">
            <v>LDNO 132kV/EHV: LV Site Specific No Residual</v>
          </cell>
        </row>
        <row r="126">
          <cell r="A126" t="str">
            <v>LDNO 132kV/EHV: LV Site Specific Band 1</v>
          </cell>
        </row>
        <row r="127">
          <cell r="A127" t="str">
            <v>LDNO 132kV/EHV: LV Site Specific Band 2</v>
          </cell>
        </row>
        <row r="128">
          <cell r="A128" t="str">
            <v>LDNO 132kV/EHV: LV Site Specific Band 3</v>
          </cell>
        </row>
        <row r="129">
          <cell r="A129" t="str">
            <v>LDNO 132kV/EHV: LV Site Specific Band 4</v>
          </cell>
        </row>
        <row r="130">
          <cell r="A130" t="str">
            <v>LDNO 132kV/EHV: LV Sub Site Specific No Residual</v>
          </cell>
        </row>
        <row r="131">
          <cell r="A131" t="str">
            <v>LDNO 132kV/EHV: LV Sub Site Specific Band 1</v>
          </cell>
        </row>
        <row r="132">
          <cell r="A132" t="str">
            <v>LDNO 132kV/EHV: LV Sub Site Specific Band 2</v>
          </cell>
        </row>
        <row r="133">
          <cell r="A133" t="str">
            <v>LDNO 132kV/EHV: LV Sub Site Specific Band 3</v>
          </cell>
        </row>
        <row r="134">
          <cell r="A134" t="str">
            <v>LDNO 132kV/EHV: LV Sub Site Specific Band 4</v>
          </cell>
        </row>
        <row r="135">
          <cell r="A135" t="str">
            <v>LDNO 132kV/EHV: HV Site Specific No Residual</v>
          </cell>
        </row>
        <row r="136">
          <cell r="A136" t="str">
            <v>LDNO 132kV/EHV: HV Site Specific Band 1</v>
          </cell>
        </row>
        <row r="137">
          <cell r="A137" t="str">
            <v>LDNO 132kV/EHV: HV Site Specific Band 2</v>
          </cell>
        </row>
        <row r="138">
          <cell r="A138" t="str">
            <v>LDNO 132kV/EHV: HV Site Specific Band 3</v>
          </cell>
        </row>
        <row r="139">
          <cell r="A139" t="str">
            <v>LDNO 132kV/EHV: HV Site Specific Band 4</v>
          </cell>
        </row>
        <row r="140">
          <cell r="A140" t="str">
            <v>LDNO 132kV/EHV: Unmetered Supplies</v>
          </cell>
        </row>
        <row r="141">
          <cell r="A141" t="str">
            <v>LDNO 132kV/EHV: LV Generation Aggregated</v>
          </cell>
        </row>
        <row r="142">
          <cell r="A142" t="str">
            <v>LDNO 132kV/EHV: LV Sub Generation Aggregated</v>
          </cell>
        </row>
        <row r="143">
          <cell r="A143" t="str">
            <v>LDNO 132kV/EHV: LV Generation Site Specific</v>
          </cell>
        </row>
        <row r="144">
          <cell r="A144" t="str">
            <v>LDNO 132kV/EHV: LV Sub Generation Site Specific</v>
          </cell>
        </row>
        <row r="145">
          <cell r="A145" t="str">
            <v>LDNO 132kV/EHV: HV Generation Site Specific</v>
          </cell>
        </row>
        <row r="146">
          <cell r="A146" t="str">
            <v>LDNO 132kV: Domestic Aggregated or CT with Residual</v>
          </cell>
        </row>
        <row r="147">
          <cell r="A147" t="str">
            <v>LDNO 132kV: Domestic Aggregated (related MPAN)</v>
          </cell>
        </row>
        <row r="148">
          <cell r="A148" t="str">
            <v>LDNO 132kV: Non-Domestic Aggregated or CT No Residual</v>
          </cell>
        </row>
        <row r="149">
          <cell r="A149" t="str">
            <v>LDNO 132kV: Non-Domestic Aggregated or CT Band 1</v>
          </cell>
        </row>
        <row r="150">
          <cell r="A150" t="str">
            <v>LDNO 132kV: Non-Domestic Aggregated or CT Band 2</v>
          </cell>
        </row>
        <row r="151">
          <cell r="A151" t="str">
            <v>LDNO 132kV: Non-Domestic Aggregated or CT Band 3</v>
          </cell>
        </row>
        <row r="152">
          <cell r="A152" t="str">
            <v>LDNO 132kV: Non-Domestic Aggregated or CT Band 4</v>
          </cell>
        </row>
        <row r="153">
          <cell r="A153" t="str">
            <v>LDNO 132kV: Non-Domestic Aggregated (related MPAN)</v>
          </cell>
        </row>
        <row r="154">
          <cell r="A154" t="str">
            <v>LDNO 132kV: LV Site Specific No Residual</v>
          </cell>
        </row>
        <row r="155">
          <cell r="A155" t="str">
            <v>LDNO 132kV: LV Site Specific Band 1</v>
          </cell>
        </row>
        <row r="156">
          <cell r="A156" t="str">
            <v>LDNO 132kV: LV Site Specific Band 2</v>
          </cell>
        </row>
        <row r="157">
          <cell r="A157" t="str">
            <v>LDNO 132kV: LV Site Specific Band 3</v>
          </cell>
        </row>
        <row r="158">
          <cell r="A158" t="str">
            <v>LDNO 132kV: LV Site Specific Band 4</v>
          </cell>
        </row>
        <row r="159">
          <cell r="A159" t="str">
            <v>LDNO 132kV: LV Sub Site Specific No Residual</v>
          </cell>
        </row>
        <row r="160">
          <cell r="A160" t="str">
            <v>LDNO 132kV: LV Sub Site Specific Band 1</v>
          </cell>
        </row>
        <row r="161">
          <cell r="A161" t="str">
            <v>LDNO 132kV: LV Sub Site Specific Band 2</v>
          </cell>
        </row>
        <row r="162">
          <cell r="A162" t="str">
            <v>LDNO 132kV: LV Sub Site Specific Band 3</v>
          </cell>
        </row>
        <row r="163">
          <cell r="A163" t="str">
            <v>LDNO 132kV: LV Sub Site Specific Band 4</v>
          </cell>
        </row>
        <row r="164">
          <cell r="A164" t="str">
            <v>LDNO 132kV: HV Site Specific No Residual</v>
          </cell>
        </row>
        <row r="165">
          <cell r="A165" t="str">
            <v>LDNO 132kV: HV Site Specific Band 1</v>
          </cell>
        </row>
        <row r="166">
          <cell r="A166" t="str">
            <v>LDNO 132kV: HV Site Specific Band 2</v>
          </cell>
        </row>
        <row r="167">
          <cell r="A167" t="str">
            <v>LDNO 132kV: HV Site Specific Band 3</v>
          </cell>
        </row>
        <row r="168">
          <cell r="A168" t="str">
            <v>LDNO 132kV: HV Site Specific Band 4</v>
          </cell>
        </row>
        <row r="169">
          <cell r="A169" t="str">
            <v>LDNO 132kV: Unmetered Supplies</v>
          </cell>
        </row>
        <row r="170">
          <cell r="A170" t="str">
            <v>LDNO 132kV: LV Generation Aggregated</v>
          </cell>
        </row>
        <row r="171">
          <cell r="A171" t="str">
            <v>LDNO 132kV: LV Sub Generation Aggregated</v>
          </cell>
        </row>
        <row r="172">
          <cell r="A172" t="str">
            <v>LDNO 132kV: LV Generation Site Specific</v>
          </cell>
        </row>
        <row r="173">
          <cell r="A173" t="str">
            <v>LDNO 132kV: LV Sub Generation Site Specific</v>
          </cell>
        </row>
        <row r="174">
          <cell r="A174" t="str">
            <v>LDNO 132kV: HV Generation Site Specific</v>
          </cell>
        </row>
        <row r="175">
          <cell r="A175" t="str">
            <v>LDNO 0000: Domestic Aggregated or CT with Residual</v>
          </cell>
        </row>
        <row r="176">
          <cell r="A176" t="str">
            <v>LDNO 0000: Domestic Aggregated (related MPAN)</v>
          </cell>
        </row>
        <row r="177">
          <cell r="A177" t="str">
            <v>LDNO 0000: Non-Domestic Aggregated or CT No Residual</v>
          </cell>
        </row>
        <row r="178">
          <cell r="A178" t="str">
            <v>LDNO 0000: Non-Domestic Aggregated or CT Band 1</v>
          </cell>
        </row>
        <row r="179">
          <cell r="A179" t="str">
            <v>LDNO 0000: Non-Domestic Aggregated or CT Band 2</v>
          </cell>
        </row>
        <row r="180">
          <cell r="A180" t="str">
            <v>LDNO 0000: Non-Domestic Aggregated or CT Band 3</v>
          </cell>
        </row>
        <row r="181">
          <cell r="A181" t="str">
            <v>LDNO 0000: Non-Domestic Aggregated or CT Band 4</v>
          </cell>
        </row>
        <row r="182">
          <cell r="A182" t="str">
            <v>LDNO 0000: Non-Domestic Aggregated (related MPAN)</v>
          </cell>
        </row>
        <row r="183">
          <cell r="A183" t="str">
            <v>LDNO 0000: LV Site Specific No Residual</v>
          </cell>
        </row>
        <row r="184">
          <cell r="A184" t="str">
            <v>LDNO 0000: LV Site Specific Band 1</v>
          </cell>
        </row>
        <row r="185">
          <cell r="A185" t="str">
            <v>LDNO 0000: LV Site Specific Band 2</v>
          </cell>
        </row>
        <row r="186">
          <cell r="A186" t="str">
            <v>LDNO 0000: LV Site Specific Band 3</v>
          </cell>
        </row>
        <row r="187">
          <cell r="A187" t="str">
            <v>LDNO 0000: LV Site Specific Band 4</v>
          </cell>
        </row>
        <row r="188">
          <cell r="A188" t="str">
            <v>LDNO 0000: LV Sub Site Specific No Residual</v>
          </cell>
        </row>
        <row r="189">
          <cell r="A189" t="str">
            <v>LDNO 0000: LV Sub Site Specific Band 1</v>
          </cell>
        </row>
        <row r="190">
          <cell r="A190" t="str">
            <v>LDNO 0000: LV Sub Site Specific Band 2</v>
          </cell>
        </row>
        <row r="191">
          <cell r="A191" t="str">
            <v>LDNO 0000: LV Sub Site Specific Band 3</v>
          </cell>
        </row>
        <row r="192">
          <cell r="A192" t="str">
            <v>LDNO 0000: LV Sub Site Specific Band 4</v>
          </cell>
        </row>
        <row r="193">
          <cell r="A193" t="str">
            <v>LDNO 0000: HV Site Specific No Residual</v>
          </cell>
        </row>
        <row r="194">
          <cell r="A194" t="str">
            <v>LDNO 0000: HV Site Specific Band 1</v>
          </cell>
        </row>
        <row r="195">
          <cell r="A195" t="str">
            <v>LDNO 0000: HV Site Specific Band 2</v>
          </cell>
        </row>
        <row r="196">
          <cell r="A196" t="str">
            <v>LDNO 0000: HV Site Specific Band 3</v>
          </cell>
        </row>
        <row r="197">
          <cell r="A197" t="str">
            <v>LDNO 0000: HV Site Specific Band 4</v>
          </cell>
        </row>
        <row r="198">
          <cell r="A198" t="str">
            <v>LDNO 0000: Unmetered Supplies</v>
          </cell>
        </row>
        <row r="199">
          <cell r="A199" t="str">
            <v>LDNO 0000: LV Generation Aggregated</v>
          </cell>
        </row>
        <row r="200">
          <cell r="A200" t="str">
            <v>LDNO 0000: LV Sub Generation Aggregated</v>
          </cell>
        </row>
        <row r="201">
          <cell r="A201" t="str">
            <v>LDNO 0000: LV Generation Site Specific</v>
          </cell>
        </row>
        <row r="202">
          <cell r="A202" t="str">
            <v>LDNO 0000: LV Sub Generation Site Specific</v>
          </cell>
        </row>
        <row r="203">
          <cell r="A203" t="str">
            <v>LDNO 0000: HV Generation Site Specific</v>
          </cell>
        </row>
      </sheetData>
      <sheetData sheetId="4"/>
      <sheetData sheetId="5"/>
      <sheetData sheetId="6"/>
      <sheetData sheetId="7"/>
      <sheetData sheetId="8"/>
      <sheetData sheetId="9"/>
      <sheetData sheetId="10"/>
      <sheetData sheetId="1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7.bin"/><Relationship Id="rId1" Type="http://schemas.openxmlformats.org/officeDocument/2006/relationships/printerSettings" Target="../printerSettings/printerSettings16.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8.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3">
    <pageSetUpPr fitToPage="1"/>
  </sheetPr>
  <dimension ref="A1:H26"/>
  <sheetViews>
    <sheetView showGridLines="0" zoomScaleNormal="100" zoomScaleSheetLayoutView="100" workbookViewId="0">
      <selection activeCell="G9" sqref="G9"/>
    </sheetView>
  </sheetViews>
  <sheetFormatPr defaultRowHeight="13.2" x14ac:dyDescent="0.25"/>
  <cols>
    <col min="1" max="1" width="70.33203125" customWidth="1"/>
    <col min="2" max="2" width="42.109375" customWidth="1"/>
    <col min="3" max="3" width="28" customWidth="1"/>
    <col min="4" max="4" width="18.109375" customWidth="1"/>
    <col min="5" max="5" width="21.5546875" customWidth="1"/>
  </cols>
  <sheetData>
    <row r="1" spans="1:8" x14ac:dyDescent="0.25">
      <c r="A1" s="20"/>
      <c r="B1" s="20"/>
      <c r="C1" s="20"/>
      <c r="D1" s="20"/>
      <c r="E1" s="20"/>
    </row>
    <row r="2" spans="1:8" ht="16.8" x14ac:dyDescent="0.25">
      <c r="A2" s="117" t="s">
        <v>121</v>
      </c>
      <c r="B2" s="58"/>
      <c r="C2" s="58"/>
      <c r="D2" s="58"/>
      <c r="E2" s="58"/>
    </row>
    <row r="3" spans="1:8" ht="13.8" x14ac:dyDescent="0.25">
      <c r="A3" s="58"/>
      <c r="B3" s="114" t="s">
        <v>122</v>
      </c>
      <c r="C3" s="113" t="s">
        <v>125</v>
      </c>
      <c r="D3" s="113" t="s">
        <v>27</v>
      </c>
      <c r="E3" s="113" t="s">
        <v>26</v>
      </c>
    </row>
    <row r="4" spans="1:8" ht="13.8" x14ac:dyDescent="0.25">
      <c r="A4" s="59" t="s">
        <v>121</v>
      </c>
      <c r="B4" s="24" t="s">
        <v>674</v>
      </c>
      <c r="C4" s="24" t="s">
        <v>749</v>
      </c>
      <c r="D4" s="24" t="s">
        <v>748</v>
      </c>
      <c r="E4" s="24" t="s">
        <v>120</v>
      </c>
    </row>
    <row r="5" spans="1:8" x14ac:dyDescent="0.25">
      <c r="A5" s="58"/>
      <c r="B5" s="58"/>
      <c r="C5" s="58"/>
      <c r="D5" s="58"/>
      <c r="E5" s="58"/>
    </row>
    <row r="6" spans="1:8" ht="16.8" x14ac:dyDescent="0.25">
      <c r="A6" s="61" t="s">
        <v>21</v>
      </c>
      <c r="B6" s="58"/>
      <c r="C6" s="58"/>
      <c r="D6" s="58"/>
      <c r="E6" s="58"/>
    </row>
    <row r="7" spans="1:8" ht="13.8" x14ac:dyDescent="0.25">
      <c r="A7" s="62" t="s">
        <v>22</v>
      </c>
      <c r="B7" s="238" t="s">
        <v>23</v>
      </c>
      <c r="C7" s="238"/>
      <c r="D7" s="238"/>
      <c r="E7" s="238"/>
    </row>
    <row r="8" spans="1:8" ht="30" customHeight="1" x14ac:dyDescent="0.25">
      <c r="A8" s="66" t="s">
        <v>173</v>
      </c>
      <c r="B8" s="237" t="s">
        <v>162</v>
      </c>
      <c r="C8" s="237"/>
      <c r="D8" s="237"/>
      <c r="E8" s="237"/>
    </row>
    <row r="9" spans="1:8" ht="30" customHeight="1" x14ac:dyDescent="0.25">
      <c r="A9" s="66" t="s">
        <v>44</v>
      </c>
      <c r="B9" s="237" t="str">
        <f>"Annex 2 contains the charges to Designated EHV Properties and charges applied to LDNOs with Designated EHV Properties/end-users embedded in networks within the " &amp;B4 &amp;" Licence area."</f>
        <v>Annex 2 contains the charges to Designated EHV Properties and charges applied to LDNOs with Designated EHV Properties/end-users embedded in networks within the Harlaxton Energy Networks Limited - GSP_B Licence area.</v>
      </c>
      <c r="C9" s="237"/>
      <c r="D9" s="237"/>
      <c r="E9" s="237"/>
    </row>
    <row r="10" spans="1:8" ht="30" customHeight="1" x14ac:dyDescent="0.25">
      <c r="A10" s="66" t="s">
        <v>45</v>
      </c>
      <c r="B10" s="237" t="s">
        <v>25</v>
      </c>
      <c r="C10" s="237"/>
      <c r="D10" s="237"/>
      <c r="E10" s="237"/>
    </row>
    <row r="11" spans="1:8" ht="61.5" customHeight="1" x14ac:dyDescent="0.25">
      <c r="A11" s="66" t="s">
        <v>46</v>
      </c>
      <c r="B11" s="237" t="str">
        <f>"Annex 4 contains charges that are levied on the owner of an embedded network within the "&amp;B4&amp;" Licence area. "&amp;"Electricity suppliers and consumers who have properties connected to an embedded network should contact the embedded network owner to determine their distribution charges."&amp;" The charges listed in this table are not payable by domestic consumers, business consumers or electricity suppliers."</f>
        <v>Annex 4 contains charges that are levied on the owner of an embedded network within the Harlaxton Energy Networks Limited - GSP_B Licence area. Electricity suppliers and consumers who have properties connected to an embedded network should contact the embedded network owner to determine their distribution charges. The charges listed in this table are not payable by domestic consumers, business consumers or electricity suppliers.</v>
      </c>
      <c r="C11" s="237"/>
      <c r="D11" s="237"/>
      <c r="E11" s="237"/>
      <c r="F11" s="240"/>
      <c r="G11" s="240"/>
      <c r="H11" s="240"/>
    </row>
    <row r="12" spans="1:8" ht="86.25" customHeight="1" x14ac:dyDescent="0.25">
      <c r="A12" s="66" t="s">
        <v>34</v>
      </c>
      <c r="B12" s="237" t="s">
        <v>138</v>
      </c>
      <c r="C12" s="237"/>
      <c r="D12" s="237"/>
      <c r="E12" s="237"/>
    </row>
    <row r="13" spans="1:8" ht="33.75" customHeight="1" x14ac:dyDescent="0.25">
      <c r="A13" s="66" t="s">
        <v>139</v>
      </c>
      <c r="B13" s="237" t="str">
        <f>"Annex 6 contains the charges for new or amended Designated EHV Properties and charges applied to LDNOs with new or amended Designated EHV Properties/end-users embedded in networks within the " &amp;B4 &amp;" Licence area."</f>
        <v>Annex 6 contains the charges for new or amended Designated EHV Properties and charges applied to LDNOs with new or amended Designated EHV Properties/end-users embedded in networks within the Harlaxton Energy Networks Limited - GSP_B Licence area.</v>
      </c>
      <c r="C13" s="237"/>
      <c r="D13" s="237"/>
      <c r="E13" s="237"/>
    </row>
    <row r="14" spans="1:8" ht="33.75" customHeight="1" x14ac:dyDescent="0.25">
      <c r="A14" s="143" t="s">
        <v>469</v>
      </c>
      <c r="B14" s="237" t="s">
        <v>470</v>
      </c>
      <c r="C14" s="237"/>
      <c r="D14" s="237"/>
      <c r="E14" s="237"/>
    </row>
    <row r="15" spans="1:8" ht="29.25" customHeight="1" x14ac:dyDescent="0.25">
      <c r="A15" s="66" t="s">
        <v>37</v>
      </c>
      <c r="B15" s="237" t="s">
        <v>106</v>
      </c>
      <c r="C15" s="237"/>
      <c r="D15" s="237"/>
      <c r="E15" s="237"/>
    </row>
    <row r="16" spans="1:8" ht="29.25" customHeight="1" x14ac:dyDescent="0.25">
      <c r="A16" s="66" t="s">
        <v>633</v>
      </c>
      <c r="B16" s="237" t="s">
        <v>635</v>
      </c>
      <c r="C16" s="237"/>
      <c r="D16" s="237"/>
      <c r="E16" s="237"/>
    </row>
    <row r="17" spans="1:5" ht="30" customHeight="1" x14ac:dyDescent="0.25">
      <c r="A17" s="66" t="s">
        <v>80</v>
      </c>
      <c r="B17" s="237" t="s">
        <v>79</v>
      </c>
      <c r="C17" s="237"/>
      <c r="D17" s="237"/>
      <c r="E17" s="237"/>
    </row>
    <row r="18" spans="1:5" x14ac:dyDescent="0.25">
      <c r="A18" s="58"/>
      <c r="B18" s="58"/>
      <c r="C18" s="58"/>
      <c r="D18" s="58"/>
      <c r="E18" s="58"/>
    </row>
    <row r="19" spans="1:5" ht="13.8" x14ac:dyDescent="0.25">
      <c r="A19" s="63" t="s">
        <v>32</v>
      </c>
      <c r="B19" s="58"/>
      <c r="C19" s="58"/>
      <c r="D19" s="58"/>
      <c r="E19" s="58"/>
    </row>
    <row r="20" spans="1:5" ht="13.8" x14ac:dyDescent="0.25">
      <c r="A20" s="62"/>
      <c r="B20" s="243"/>
      <c r="C20" s="243"/>
      <c r="D20" s="243"/>
      <c r="E20" s="243"/>
    </row>
    <row r="21" spans="1:5" ht="32.25" customHeight="1" x14ac:dyDescent="0.25">
      <c r="A21" s="241" t="s">
        <v>64</v>
      </c>
      <c r="B21" s="242"/>
      <c r="C21" s="242"/>
      <c r="D21" s="242"/>
      <c r="E21" s="242"/>
    </row>
    <row r="22" spans="1:5" x14ac:dyDescent="0.25">
      <c r="A22" s="58"/>
      <c r="B22" s="58"/>
      <c r="C22" s="58"/>
      <c r="D22" s="58"/>
      <c r="E22" s="58"/>
    </row>
    <row r="23" spans="1:5" ht="13.8" x14ac:dyDescent="0.25">
      <c r="A23" s="64" t="s">
        <v>33</v>
      </c>
      <c r="B23" s="58"/>
      <c r="C23" s="58"/>
      <c r="D23" s="58"/>
      <c r="E23" s="58"/>
    </row>
    <row r="24" spans="1:5" ht="13.8" x14ac:dyDescent="0.25">
      <c r="A24" s="60"/>
      <c r="B24" s="243"/>
      <c r="C24" s="243"/>
      <c r="D24" s="243"/>
      <c r="E24" s="243"/>
    </row>
    <row r="25" spans="1:5" ht="28.5" customHeight="1" x14ac:dyDescent="0.25">
      <c r="A25" s="241" t="s">
        <v>47</v>
      </c>
      <c r="B25" s="242"/>
      <c r="C25" s="242"/>
      <c r="D25" s="242"/>
      <c r="E25" s="242"/>
    </row>
    <row r="26" spans="1:5" ht="28.5" customHeight="1" x14ac:dyDescent="0.25">
      <c r="A26" s="239" t="s">
        <v>119</v>
      </c>
      <c r="B26" s="239"/>
      <c r="C26" s="239"/>
      <c r="D26" s="239"/>
      <c r="E26" s="239"/>
    </row>
  </sheetData>
  <customSheetViews>
    <customSheetView guid="{5032A364-B81A-48DA-88DA-AB3B86B47EE9}">
      <selection activeCell="A12" sqref="A12"/>
      <pageMargins left="0.7" right="0.7" top="0.75" bottom="0.75" header="0.3" footer="0.3"/>
    </customSheetView>
  </customSheetViews>
  <mergeCells count="17">
    <mergeCell ref="A26:E26"/>
    <mergeCell ref="F11:H11"/>
    <mergeCell ref="A21:E21"/>
    <mergeCell ref="A25:E25"/>
    <mergeCell ref="B12:E12"/>
    <mergeCell ref="B15:E15"/>
    <mergeCell ref="B13:E13"/>
    <mergeCell ref="B17:E17"/>
    <mergeCell ref="B20:E20"/>
    <mergeCell ref="B24:E24"/>
    <mergeCell ref="B14:E14"/>
    <mergeCell ref="B16:E16"/>
    <mergeCell ref="B8:E8"/>
    <mergeCell ref="B9:E9"/>
    <mergeCell ref="B10:E10"/>
    <mergeCell ref="B11:E11"/>
    <mergeCell ref="B7:E7"/>
  </mergeCells>
  <hyperlinks>
    <hyperlink ref="A8" location="'Annex 1 LV, HV and UMS charges'!A1" display="Annex 1 LV, HV and Unmetered Supplies charges" xr:uid="{00000000-0004-0000-0000-000000000000}"/>
    <hyperlink ref="A9" location="'Annex 2 EHV charges'!A1" display="Annex 2 EHV charges" xr:uid="{00000000-0004-0000-0000-000001000000}"/>
    <hyperlink ref="A10" location="'Annex 3 Preserved charges'!A1" display="Annex 3 Preserved charges" xr:uid="{00000000-0004-0000-0000-000002000000}"/>
    <hyperlink ref="A11" location="'Annex 4 LDNO charges'!A1" display="Annex 4 LDNO charges" xr:uid="{00000000-0004-0000-0000-000003000000}"/>
    <hyperlink ref="A12" location="'Annex 5 LLFs'!A1" display="Annex 5 LLFs" xr:uid="{00000000-0004-0000-0000-000004000000}"/>
    <hyperlink ref="A15" location="'Nodal prices'!A1" display="Nodal prices" xr:uid="{00000000-0004-0000-0000-000005000000}"/>
    <hyperlink ref="A13" location="'Annex 6 New or Amended EHV'!A1" display="Annex 6  Charges for New or Amended Designated EHV Properties" xr:uid="{00000000-0004-0000-0000-000006000000}"/>
    <hyperlink ref="A17" location="'Charge Calculator'!B10" display="Charge calculator" xr:uid="{00000000-0004-0000-0000-000007000000}"/>
    <hyperlink ref="A14" location="'Annex 7 Pass-Through Costs'!A1" display="Annex 7  Fixed adders for Supplier of Last Resort and Eligible Bad Debt pass-through costs" xr:uid="{00000000-0004-0000-0000-000008000000}"/>
    <hyperlink ref="A16" location="' Residual Charging Bandings'!A1" display="Residual Charging Bandings" xr:uid="{00000000-0004-0000-0000-000009000000}"/>
  </hyperlinks>
  <pageMargins left="0.70866141732283472" right="0.70866141732283472" top="0.74803149606299213" bottom="0.74803149606299213" header="0.31496062992125984" footer="0.31496062992125984"/>
  <pageSetup paperSize="9" scale="64"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N49"/>
  <sheetViews>
    <sheetView tabSelected="1" topLeftCell="A7" zoomScale="70" zoomScaleNormal="70" zoomScaleSheetLayoutView="100" workbookViewId="0">
      <selection activeCell="B14" sqref="B14:B45"/>
    </sheetView>
  </sheetViews>
  <sheetFormatPr defaultColWidth="9.109375" defaultRowHeight="27.75" customHeight="1" x14ac:dyDescent="0.25"/>
  <cols>
    <col min="1" max="1" width="49" style="2" bestFit="1" customWidth="1"/>
    <col min="2" max="2" width="17.5546875" style="3" customWidth="1"/>
    <col min="3" max="3" width="8.5546875" style="2" bestFit="1" customWidth="1"/>
    <col min="4" max="4" width="17.5546875" style="2" customWidth="1"/>
    <col min="5" max="7" width="17.5546875" style="3" customWidth="1"/>
    <col min="8" max="9" width="17.5546875" style="7" customWidth="1"/>
    <col min="10" max="10" width="17.5546875" style="5" customWidth="1"/>
    <col min="11" max="11" width="17.5546875" style="6" customWidth="1"/>
    <col min="12" max="12" width="1.44140625" style="4" customWidth="1"/>
    <col min="13" max="13" width="15.5546875" style="4" customWidth="1"/>
    <col min="14" max="18" width="15.5546875" style="2" customWidth="1"/>
    <col min="19" max="16384" width="9.109375" style="2"/>
  </cols>
  <sheetData>
    <row r="1" spans="1:14" ht="27.75" customHeight="1" x14ac:dyDescent="0.25">
      <c r="A1" s="75" t="s">
        <v>24</v>
      </c>
      <c r="B1" s="261" t="s">
        <v>669</v>
      </c>
      <c r="C1" s="262"/>
      <c r="D1" s="262"/>
      <c r="E1" s="260"/>
      <c r="F1" s="260"/>
      <c r="G1" s="260"/>
      <c r="H1" s="260"/>
      <c r="I1" s="260"/>
      <c r="J1" s="260"/>
      <c r="K1" s="260"/>
      <c r="L1" s="48"/>
      <c r="M1" s="48"/>
      <c r="N1" s="48"/>
    </row>
    <row r="2" spans="1:14" ht="27" customHeight="1" x14ac:dyDescent="0.25">
      <c r="A2" s="263" t="str">
        <f>Overview!B4&amp; " - Effective from "&amp;TEXT(Overview!D4,"D MMMM YYYY")&amp;" - "&amp;Overview!E4&amp;" LV and HV charges"</f>
        <v>Harlaxton Energy Networks Limited - GSP_B - Effective from 1 April 2026 - Final LV and HV charges</v>
      </c>
      <c r="B2" s="263"/>
      <c r="C2" s="263"/>
      <c r="D2" s="263"/>
      <c r="E2" s="263"/>
      <c r="F2" s="263"/>
      <c r="G2" s="263"/>
      <c r="H2" s="263"/>
      <c r="I2" s="263"/>
      <c r="J2" s="263"/>
      <c r="K2" s="263"/>
    </row>
    <row r="3" spans="1:14" s="67" customFormat="1" ht="15" customHeight="1" x14ac:dyDescent="0.25">
      <c r="A3" s="68"/>
      <c r="B3" s="68"/>
      <c r="C3" s="68"/>
      <c r="D3" s="68"/>
      <c r="E3" s="68"/>
      <c r="F3" s="68"/>
      <c r="G3" s="68"/>
      <c r="H3" s="68"/>
      <c r="I3" s="68"/>
      <c r="J3" s="68"/>
      <c r="K3" s="68"/>
      <c r="L3" s="46"/>
      <c r="M3" s="46"/>
    </row>
    <row r="4" spans="1:14" ht="27" customHeight="1" x14ac:dyDescent="0.25">
      <c r="A4" s="263" t="s">
        <v>664</v>
      </c>
      <c r="B4" s="263"/>
      <c r="C4" s="263"/>
      <c r="D4" s="263"/>
      <c r="E4" s="263"/>
      <c r="F4" s="68"/>
      <c r="G4" s="263" t="s">
        <v>665</v>
      </c>
      <c r="H4" s="263"/>
      <c r="I4" s="263"/>
      <c r="J4" s="263"/>
      <c r="K4" s="263"/>
    </row>
    <row r="5" spans="1:14" ht="28.5" customHeight="1" x14ac:dyDescent="0.25">
      <c r="A5" s="145" t="s">
        <v>17</v>
      </c>
      <c r="B5" s="151" t="s">
        <v>670</v>
      </c>
      <c r="C5" s="246" t="s">
        <v>58</v>
      </c>
      <c r="D5" s="247"/>
      <c r="E5" s="146" t="s">
        <v>59</v>
      </c>
      <c r="F5" s="68"/>
      <c r="G5" s="249"/>
      <c r="H5" s="250"/>
      <c r="I5" s="147" t="s">
        <v>61</v>
      </c>
      <c r="J5" s="148" t="s">
        <v>62</v>
      </c>
      <c r="K5" s="146" t="s">
        <v>59</v>
      </c>
      <c r="L5" s="68"/>
    </row>
    <row r="6" spans="1:14" ht="26.4" x14ac:dyDescent="0.25">
      <c r="A6" s="152" t="s">
        <v>636</v>
      </c>
      <c r="B6" s="144" t="s">
        <v>637</v>
      </c>
      <c r="C6" s="248" t="s">
        <v>638</v>
      </c>
      <c r="D6" s="248"/>
      <c r="E6" s="153" t="s">
        <v>639</v>
      </c>
      <c r="F6" s="68"/>
      <c r="G6" s="251" t="s">
        <v>640</v>
      </c>
      <c r="H6" s="251"/>
      <c r="I6" s="144" t="s">
        <v>637</v>
      </c>
      <c r="J6" s="149" t="s">
        <v>638</v>
      </c>
      <c r="K6" s="149" t="s">
        <v>639</v>
      </c>
      <c r="L6" s="68"/>
    </row>
    <row r="7" spans="1:14" ht="26.4" x14ac:dyDescent="0.25">
      <c r="A7" s="152" t="s">
        <v>641</v>
      </c>
      <c r="B7" s="150"/>
      <c r="C7" s="258"/>
      <c r="D7" s="259"/>
      <c r="E7" s="149" t="s">
        <v>642</v>
      </c>
      <c r="F7" s="68"/>
      <c r="G7" s="251" t="s">
        <v>643</v>
      </c>
      <c r="H7" s="251"/>
      <c r="I7" s="150"/>
      <c r="J7" s="149" t="s">
        <v>644</v>
      </c>
      <c r="K7" s="149" t="s">
        <v>639</v>
      </c>
      <c r="L7" s="68"/>
    </row>
    <row r="8" spans="1:14" ht="17.399999999999999" x14ac:dyDescent="0.25">
      <c r="A8" s="154" t="s">
        <v>18</v>
      </c>
      <c r="B8" s="248" t="s">
        <v>671</v>
      </c>
      <c r="C8" s="248"/>
      <c r="D8" s="248"/>
      <c r="E8" s="248"/>
      <c r="F8" s="68"/>
      <c r="G8" s="251" t="s">
        <v>641</v>
      </c>
      <c r="H8" s="251"/>
      <c r="I8" s="150"/>
      <c r="J8" s="150"/>
      <c r="K8" s="149" t="s">
        <v>642</v>
      </c>
      <c r="L8" s="68"/>
    </row>
    <row r="9" spans="1:14" s="67" customFormat="1" ht="17.399999999999999" x14ac:dyDescent="0.25">
      <c r="A9" s="155"/>
      <c r="B9" s="155"/>
      <c r="C9" s="253"/>
      <c r="D9" s="253"/>
      <c r="E9" s="155"/>
      <c r="F9" s="68"/>
      <c r="G9" s="251" t="s">
        <v>18</v>
      </c>
      <c r="H9" s="251"/>
      <c r="I9" s="254" t="s">
        <v>19</v>
      </c>
      <c r="J9" s="255"/>
      <c r="K9" s="256"/>
      <c r="L9" s="68"/>
      <c r="M9" s="46"/>
    </row>
    <row r="10" spans="1:14" s="67" customFormat="1" ht="8.25" customHeight="1" x14ac:dyDescent="0.25">
      <c r="A10" s="156"/>
      <c r="B10" s="257"/>
      <c r="C10" s="257"/>
      <c r="D10" s="257"/>
      <c r="E10" s="257"/>
      <c r="F10" s="68"/>
      <c r="G10" s="252"/>
      <c r="H10" s="252"/>
      <c r="I10" s="157"/>
      <c r="J10" s="157"/>
      <c r="K10" s="157"/>
      <c r="L10" s="68"/>
      <c r="M10" s="46"/>
    </row>
    <row r="11" spans="1:14" s="67" customFormat="1" ht="8.25" customHeight="1" x14ac:dyDescent="0.25">
      <c r="A11" s="68"/>
      <c r="B11" s="68"/>
      <c r="C11" s="68"/>
      <c r="D11" s="68"/>
      <c r="E11" s="68"/>
      <c r="F11" s="68"/>
      <c r="G11" s="245"/>
      <c r="H11" s="245"/>
      <c r="I11" s="244"/>
      <c r="J11" s="244"/>
      <c r="K11" s="244"/>
      <c r="L11" s="46"/>
      <c r="M11" s="46"/>
    </row>
    <row r="12" spans="1:14" s="67" customFormat="1" ht="8.25" customHeight="1" x14ac:dyDescent="0.25">
      <c r="A12" s="68"/>
      <c r="B12" s="68"/>
      <c r="C12" s="68"/>
      <c r="D12" s="68"/>
      <c r="E12" s="68"/>
      <c r="F12" s="68"/>
      <c r="G12" s="68"/>
      <c r="H12" s="68"/>
      <c r="I12" s="68"/>
      <c r="J12" s="68"/>
      <c r="K12" s="68"/>
      <c r="L12" s="46"/>
      <c r="M12" s="46"/>
    </row>
    <row r="13" spans="1:14" ht="78.75" customHeight="1" x14ac:dyDescent="0.25">
      <c r="A13" s="23" t="s">
        <v>126</v>
      </c>
      <c r="B13" s="12" t="s">
        <v>28</v>
      </c>
      <c r="C13" s="12" t="s">
        <v>29</v>
      </c>
      <c r="D13" s="51" t="s">
        <v>159</v>
      </c>
      <c r="E13" s="51" t="s">
        <v>161</v>
      </c>
      <c r="F13" s="51" t="s">
        <v>160</v>
      </c>
      <c r="G13" s="12" t="s">
        <v>30</v>
      </c>
      <c r="H13" s="12" t="s">
        <v>31</v>
      </c>
      <c r="I13" s="23" t="s">
        <v>128</v>
      </c>
      <c r="J13" s="12" t="s">
        <v>38</v>
      </c>
      <c r="K13" s="12" t="s">
        <v>0</v>
      </c>
    </row>
    <row r="14" spans="1:14" ht="33.6" customHeight="1" x14ac:dyDescent="0.25">
      <c r="A14" s="14" t="s">
        <v>471</v>
      </c>
      <c r="B14" s="40" t="s">
        <v>750</v>
      </c>
      <c r="C14" s="194" t="s">
        <v>681</v>
      </c>
      <c r="D14" s="222">
        <v>11.88</v>
      </c>
      <c r="E14" s="223">
        <v>1.538</v>
      </c>
      <c r="F14" s="224">
        <v>9.1999999999999998E-2</v>
      </c>
      <c r="G14" s="225">
        <v>8.51</v>
      </c>
      <c r="H14" s="226"/>
      <c r="I14" s="226"/>
      <c r="J14" s="227"/>
      <c r="K14" s="193" t="s">
        <v>675</v>
      </c>
    </row>
    <row r="15" spans="1:14" ht="33.6" customHeight="1" x14ac:dyDescent="0.25">
      <c r="A15" s="14" t="s">
        <v>472</v>
      </c>
      <c r="B15" s="40"/>
      <c r="C15" s="213" t="s">
        <v>416</v>
      </c>
      <c r="D15" s="222">
        <v>11.88</v>
      </c>
      <c r="E15" s="223">
        <v>1.538</v>
      </c>
      <c r="F15" s="224">
        <v>9.1999999999999998E-2</v>
      </c>
      <c r="G15" s="226"/>
      <c r="H15" s="226"/>
      <c r="I15" s="226"/>
      <c r="J15" s="227"/>
      <c r="K15" s="39"/>
    </row>
    <row r="16" spans="1:14" ht="33.6" customHeight="1" x14ac:dyDescent="0.25">
      <c r="A16" s="14" t="s">
        <v>473</v>
      </c>
      <c r="B16" s="40" t="s">
        <v>751</v>
      </c>
      <c r="C16" s="195" t="s">
        <v>682</v>
      </c>
      <c r="D16" s="222">
        <v>12.031000000000001</v>
      </c>
      <c r="E16" s="223">
        <v>1.5569999999999999</v>
      </c>
      <c r="F16" s="224">
        <v>9.2999999999999999E-2</v>
      </c>
      <c r="G16" s="225">
        <v>11.53</v>
      </c>
      <c r="H16" s="226"/>
      <c r="I16" s="226"/>
      <c r="J16" s="227"/>
      <c r="K16" s="40" t="s">
        <v>677</v>
      </c>
    </row>
    <row r="17" spans="1:11" ht="33.6" customHeight="1" x14ac:dyDescent="0.25">
      <c r="A17" s="14" t="s">
        <v>700</v>
      </c>
      <c r="B17" s="40" t="s">
        <v>668</v>
      </c>
      <c r="C17" s="195" t="s">
        <v>682</v>
      </c>
      <c r="D17" s="222">
        <v>12.031000000000001</v>
      </c>
      <c r="E17" s="223">
        <v>1.5569999999999999</v>
      </c>
      <c r="F17" s="224">
        <v>9.2999999999999999E-2</v>
      </c>
      <c r="G17" s="225">
        <v>12.6</v>
      </c>
      <c r="H17" s="226"/>
      <c r="I17" s="226"/>
      <c r="J17" s="227"/>
      <c r="K17" s="39"/>
    </row>
    <row r="18" spans="1:11" ht="33.6" customHeight="1" x14ac:dyDescent="0.25">
      <c r="A18" s="14" t="s">
        <v>701</v>
      </c>
      <c r="B18" s="40" t="s">
        <v>752</v>
      </c>
      <c r="C18" s="195" t="s">
        <v>682</v>
      </c>
      <c r="D18" s="222">
        <v>12.031000000000001</v>
      </c>
      <c r="E18" s="223">
        <v>1.5569999999999999</v>
      </c>
      <c r="F18" s="224">
        <v>9.2999999999999999E-2</v>
      </c>
      <c r="G18" s="225">
        <v>15.58</v>
      </c>
      <c r="H18" s="226"/>
      <c r="I18" s="226"/>
      <c r="J18" s="227"/>
      <c r="K18" s="39"/>
    </row>
    <row r="19" spans="1:11" ht="33.6" customHeight="1" x14ac:dyDescent="0.25">
      <c r="A19" s="14" t="s">
        <v>702</v>
      </c>
      <c r="B19" s="40" t="s">
        <v>753</v>
      </c>
      <c r="C19" s="195" t="s">
        <v>682</v>
      </c>
      <c r="D19" s="222">
        <v>12.031000000000001</v>
      </c>
      <c r="E19" s="223">
        <v>1.5569999999999999</v>
      </c>
      <c r="F19" s="224">
        <v>9.2999999999999999E-2</v>
      </c>
      <c r="G19" s="225">
        <v>20.43</v>
      </c>
      <c r="H19" s="226"/>
      <c r="I19" s="226"/>
      <c r="J19" s="227"/>
      <c r="K19" s="39"/>
    </row>
    <row r="20" spans="1:11" ht="33.6" customHeight="1" x14ac:dyDescent="0.25">
      <c r="A20" s="14" t="s">
        <v>703</v>
      </c>
      <c r="B20" s="40" t="s">
        <v>754</v>
      </c>
      <c r="C20" s="195" t="s">
        <v>682</v>
      </c>
      <c r="D20" s="222">
        <v>12.031000000000001</v>
      </c>
      <c r="E20" s="223">
        <v>1.5569999999999999</v>
      </c>
      <c r="F20" s="224">
        <v>9.2999999999999999E-2</v>
      </c>
      <c r="G20" s="225">
        <v>35.01</v>
      </c>
      <c r="H20" s="226"/>
      <c r="I20" s="226"/>
      <c r="J20" s="227"/>
      <c r="K20" s="39"/>
    </row>
    <row r="21" spans="1:11" ht="33.6" customHeight="1" x14ac:dyDescent="0.25">
      <c r="A21" s="14" t="s">
        <v>144</v>
      </c>
      <c r="B21" s="40"/>
      <c r="C21" s="213" t="s">
        <v>417</v>
      </c>
      <c r="D21" s="222">
        <v>12.031000000000001</v>
      </c>
      <c r="E21" s="223">
        <v>1.5569999999999999</v>
      </c>
      <c r="F21" s="224">
        <v>9.2999999999999999E-2</v>
      </c>
      <c r="G21" s="226"/>
      <c r="H21" s="226"/>
      <c r="I21" s="226"/>
      <c r="J21" s="227"/>
      <c r="K21" s="39"/>
    </row>
    <row r="22" spans="1:11" ht="33.6" customHeight="1" x14ac:dyDescent="0.25">
      <c r="A22" s="14" t="s">
        <v>474</v>
      </c>
      <c r="B22" s="39" t="s">
        <v>755</v>
      </c>
      <c r="C22" s="215">
        <v>0</v>
      </c>
      <c r="D22" s="222">
        <v>7.7770000000000001</v>
      </c>
      <c r="E22" s="223">
        <v>0.95799999999999996</v>
      </c>
      <c r="F22" s="224">
        <v>5.3999999999999999E-2</v>
      </c>
      <c r="G22" s="225">
        <v>13.64</v>
      </c>
      <c r="H22" s="225">
        <v>7.68</v>
      </c>
      <c r="I22" s="228">
        <v>7.68</v>
      </c>
      <c r="J22" s="229">
        <v>0.24399999999999999</v>
      </c>
      <c r="K22" s="39"/>
    </row>
    <row r="23" spans="1:11" ht="33.6" customHeight="1" x14ac:dyDescent="0.25">
      <c r="A23" s="14" t="s">
        <v>475</v>
      </c>
      <c r="B23" s="39" t="s">
        <v>756</v>
      </c>
      <c r="C23" s="215">
        <v>0</v>
      </c>
      <c r="D23" s="222">
        <v>7.7770000000000001</v>
      </c>
      <c r="E23" s="223">
        <v>0.95799999999999996</v>
      </c>
      <c r="F23" s="224">
        <v>5.3999999999999999E-2</v>
      </c>
      <c r="G23" s="225">
        <v>55.73</v>
      </c>
      <c r="H23" s="225">
        <v>7.68</v>
      </c>
      <c r="I23" s="228">
        <v>7.68</v>
      </c>
      <c r="J23" s="229">
        <v>0.24399999999999999</v>
      </c>
      <c r="K23" s="39"/>
    </row>
    <row r="24" spans="1:11" ht="33.6" customHeight="1" x14ac:dyDescent="0.25">
      <c r="A24" s="14" t="s">
        <v>476</v>
      </c>
      <c r="B24" s="39" t="s">
        <v>757</v>
      </c>
      <c r="C24" s="215">
        <v>0</v>
      </c>
      <c r="D24" s="222">
        <v>7.7770000000000001</v>
      </c>
      <c r="E24" s="223">
        <v>0.95799999999999996</v>
      </c>
      <c r="F24" s="224">
        <v>5.3999999999999999E-2</v>
      </c>
      <c r="G24" s="225">
        <v>85.08</v>
      </c>
      <c r="H24" s="225">
        <v>7.68</v>
      </c>
      <c r="I24" s="228">
        <v>7.68</v>
      </c>
      <c r="J24" s="229">
        <v>0.24399999999999999</v>
      </c>
      <c r="K24" s="39"/>
    </row>
    <row r="25" spans="1:11" ht="33.6" customHeight="1" x14ac:dyDescent="0.25">
      <c r="A25" s="14" t="s">
        <v>477</v>
      </c>
      <c r="B25" s="39" t="s">
        <v>758</v>
      </c>
      <c r="C25" s="215">
        <v>0</v>
      </c>
      <c r="D25" s="222">
        <v>7.7770000000000001</v>
      </c>
      <c r="E25" s="223">
        <v>0.95799999999999996</v>
      </c>
      <c r="F25" s="224">
        <v>5.3999999999999999E-2</v>
      </c>
      <c r="G25" s="225">
        <v>129</v>
      </c>
      <c r="H25" s="225">
        <v>7.68</v>
      </c>
      <c r="I25" s="228">
        <v>7.68</v>
      </c>
      <c r="J25" s="229">
        <v>0.24399999999999999</v>
      </c>
      <c r="K25" s="39"/>
    </row>
    <row r="26" spans="1:11" ht="33.6" customHeight="1" x14ac:dyDescent="0.25">
      <c r="A26" s="14" t="s">
        <v>478</v>
      </c>
      <c r="B26" s="39" t="s">
        <v>759</v>
      </c>
      <c r="C26" s="215">
        <v>0</v>
      </c>
      <c r="D26" s="222">
        <v>7.7770000000000001</v>
      </c>
      <c r="E26" s="223">
        <v>0.95799999999999996</v>
      </c>
      <c r="F26" s="224">
        <v>5.3999999999999999E-2</v>
      </c>
      <c r="G26" s="225">
        <v>239.73</v>
      </c>
      <c r="H26" s="225">
        <v>7.68</v>
      </c>
      <c r="I26" s="228">
        <v>7.68</v>
      </c>
      <c r="J26" s="229">
        <v>0.24399999999999999</v>
      </c>
      <c r="K26" s="39"/>
    </row>
    <row r="27" spans="1:11" ht="33.6" customHeight="1" x14ac:dyDescent="0.25">
      <c r="A27" s="14" t="s">
        <v>479</v>
      </c>
      <c r="B27" s="39" t="s">
        <v>760</v>
      </c>
      <c r="C27" s="215">
        <v>0</v>
      </c>
      <c r="D27" s="222">
        <v>5.1470000000000002</v>
      </c>
      <c r="E27" s="223">
        <v>0.56000000000000005</v>
      </c>
      <c r="F27" s="224">
        <v>2.7E-2</v>
      </c>
      <c r="G27" s="225">
        <v>10.65</v>
      </c>
      <c r="H27" s="225">
        <v>7.4</v>
      </c>
      <c r="I27" s="228">
        <v>7.4</v>
      </c>
      <c r="J27" s="229">
        <v>0.155</v>
      </c>
      <c r="K27" s="39"/>
    </row>
    <row r="28" spans="1:11" ht="33.6" customHeight="1" x14ac:dyDescent="0.25">
      <c r="A28" s="14" t="s">
        <v>480</v>
      </c>
      <c r="B28" s="40">
        <v>45</v>
      </c>
      <c r="C28" s="215">
        <v>0</v>
      </c>
      <c r="D28" s="222">
        <v>5.1470000000000002</v>
      </c>
      <c r="E28" s="223">
        <v>0.56000000000000005</v>
      </c>
      <c r="F28" s="224">
        <v>2.7E-2</v>
      </c>
      <c r="G28" s="225">
        <v>52.73</v>
      </c>
      <c r="H28" s="225">
        <v>7.4</v>
      </c>
      <c r="I28" s="228">
        <v>7.4</v>
      </c>
      <c r="J28" s="229">
        <v>0.155</v>
      </c>
      <c r="K28" s="39"/>
    </row>
    <row r="29" spans="1:11" ht="33.6" customHeight="1" x14ac:dyDescent="0.25">
      <c r="A29" s="14" t="s">
        <v>481</v>
      </c>
      <c r="B29" s="39" t="s">
        <v>761</v>
      </c>
      <c r="C29" s="215">
        <v>0</v>
      </c>
      <c r="D29" s="222">
        <v>5.1470000000000002</v>
      </c>
      <c r="E29" s="223">
        <v>0.56000000000000005</v>
      </c>
      <c r="F29" s="224">
        <v>2.7E-2</v>
      </c>
      <c r="G29" s="225">
        <v>82.09</v>
      </c>
      <c r="H29" s="225">
        <v>7.4</v>
      </c>
      <c r="I29" s="228">
        <v>7.4</v>
      </c>
      <c r="J29" s="229">
        <v>0.155</v>
      </c>
      <c r="K29" s="39"/>
    </row>
    <row r="30" spans="1:11" ht="33.6" customHeight="1" x14ac:dyDescent="0.25">
      <c r="A30" s="14" t="s">
        <v>482</v>
      </c>
      <c r="B30" s="39" t="s">
        <v>762</v>
      </c>
      <c r="C30" s="215">
        <v>0</v>
      </c>
      <c r="D30" s="222">
        <v>5.1470000000000002</v>
      </c>
      <c r="E30" s="223">
        <v>0.56000000000000005</v>
      </c>
      <c r="F30" s="224">
        <v>2.7E-2</v>
      </c>
      <c r="G30" s="225">
        <v>126.01</v>
      </c>
      <c r="H30" s="225">
        <v>7.4</v>
      </c>
      <c r="I30" s="228">
        <v>7.4</v>
      </c>
      <c r="J30" s="229">
        <v>0.155</v>
      </c>
      <c r="K30" s="39"/>
    </row>
    <row r="31" spans="1:11" ht="33.6" customHeight="1" x14ac:dyDescent="0.25">
      <c r="A31" s="14" t="s">
        <v>483</v>
      </c>
      <c r="B31" s="39" t="s">
        <v>763</v>
      </c>
      <c r="C31" s="215">
        <v>0</v>
      </c>
      <c r="D31" s="222">
        <v>5.1470000000000002</v>
      </c>
      <c r="E31" s="223">
        <v>0.56000000000000005</v>
      </c>
      <c r="F31" s="224">
        <v>2.7E-2</v>
      </c>
      <c r="G31" s="225">
        <v>236.74</v>
      </c>
      <c r="H31" s="225">
        <v>7.4</v>
      </c>
      <c r="I31" s="228">
        <v>7.4</v>
      </c>
      <c r="J31" s="229">
        <v>0.155</v>
      </c>
      <c r="K31" s="39"/>
    </row>
    <row r="32" spans="1:11" ht="33.6" customHeight="1" x14ac:dyDescent="0.25">
      <c r="A32" s="14" t="s">
        <v>484</v>
      </c>
      <c r="B32" s="39" t="s">
        <v>764</v>
      </c>
      <c r="C32" s="215">
        <v>0</v>
      </c>
      <c r="D32" s="222">
        <v>2.8370000000000002</v>
      </c>
      <c r="E32" s="223">
        <v>0.25700000000000001</v>
      </c>
      <c r="F32" s="224">
        <v>8.9999999999999993E-3</v>
      </c>
      <c r="G32" s="225">
        <v>98.28</v>
      </c>
      <c r="H32" s="225">
        <v>8.57</v>
      </c>
      <c r="I32" s="228">
        <v>8.57</v>
      </c>
      <c r="J32" s="229">
        <v>7.5999999999999998E-2</v>
      </c>
      <c r="K32" s="39"/>
    </row>
    <row r="33" spans="1:11" ht="33.6" customHeight="1" x14ac:dyDescent="0.25">
      <c r="A33" s="14" t="s">
        <v>485</v>
      </c>
      <c r="B33" s="40" t="s">
        <v>667</v>
      </c>
      <c r="C33" s="215">
        <v>0</v>
      </c>
      <c r="D33" s="222">
        <v>2.8370000000000002</v>
      </c>
      <c r="E33" s="223">
        <v>0.25700000000000001</v>
      </c>
      <c r="F33" s="224">
        <v>8.9999999999999993E-3</v>
      </c>
      <c r="G33" s="225">
        <v>360.65</v>
      </c>
      <c r="H33" s="225">
        <v>8.57</v>
      </c>
      <c r="I33" s="228">
        <v>8.57</v>
      </c>
      <c r="J33" s="229">
        <v>7.5999999999999998E-2</v>
      </c>
      <c r="K33" s="39"/>
    </row>
    <row r="34" spans="1:11" ht="33.6" customHeight="1" x14ac:dyDescent="0.25">
      <c r="A34" s="14" t="s">
        <v>486</v>
      </c>
      <c r="B34" s="39" t="s">
        <v>765</v>
      </c>
      <c r="C34" s="215">
        <v>0</v>
      </c>
      <c r="D34" s="222">
        <v>2.8370000000000002</v>
      </c>
      <c r="E34" s="223">
        <v>0.25700000000000001</v>
      </c>
      <c r="F34" s="224">
        <v>8.9999999999999993E-3</v>
      </c>
      <c r="G34" s="225">
        <v>866.35</v>
      </c>
      <c r="H34" s="225">
        <v>8.57</v>
      </c>
      <c r="I34" s="228">
        <v>8.57</v>
      </c>
      <c r="J34" s="229">
        <v>7.5999999999999998E-2</v>
      </c>
      <c r="K34" s="39"/>
    </row>
    <row r="35" spans="1:11" ht="33.6" customHeight="1" x14ac:dyDescent="0.25">
      <c r="A35" s="14" t="s">
        <v>487</v>
      </c>
      <c r="B35" s="39" t="s">
        <v>766</v>
      </c>
      <c r="C35" s="215">
        <v>0</v>
      </c>
      <c r="D35" s="222">
        <v>2.8370000000000002</v>
      </c>
      <c r="E35" s="223">
        <v>0.25700000000000001</v>
      </c>
      <c r="F35" s="224">
        <v>8.9999999999999993E-3</v>
      </c>
      <c r="G35" s="225">
        <v>1543.02</v>
      </c>
      <c r="H35" s="225">
        <v>8.57</v>
      </c>
      <c r="I35" s="228">
        <v>8.57</v>
      </c>
      <c r="J35" s="229">
        <v>7.5999999999999998E-2</v>
      </c>
      <c r="K35" s="39"/>
    </row>
    <row r="36" spans="1:11" ht="33.6" customHeight="1" x14ac:dyDescent="0.25">
      <c r="A36" s="14" t="s">
        <v>488</v>
      </c>
      <c r="B36" s="39" t="s">
        <v>767</v>
      </c>
      <c r="C36" s="215">
        <v>0</v>
      </c>
      <c r="D36" s="222">
        <v>2.8370000000000002</v>
      </c>
      <c r="E36" s="223">
        <v>0.25700000000000001</v>
      </c>
      <c r="F36" s="224">
        <v>8.9999999999999993E-3</v>
      </c>
      <c r="G36" s="225">
        <v>3736.24</v>
      </c>
      <c r="H36" s="225">
        <v>8.57</v>
      </c>
      <c r="I36" s="228">
        <v>8.57</v>
      </c>
      <c r="J36" s="229">
        <v>7.5999999999999998E-2</v>
      </c>
      <c r="K36" s="39"/>
    </row>
    <row r="37" spans="1:11" ht="33.6" customHeight="1" x14ac:dyDescent="0.25">
      <c r="A37" s="14" t="s">
        <v>148</v>
      </c>
      <c r="B37" s="40">
        <v>202</v>
      </c>
      <c r="C37" s="215" t="s">
        <v>418</v>
      </c>
      <c r="D37" s="230">
        <v>32.874000000000002</v>
      </c>
      <c r="E37" s="231">
        <v>3.0179999999999998</v>
      </c>
      <c r="F37" s="224">
        <v>1.2290000000000001</v>
      </c>
      <c r="G37" s="226">
        <v>0</v>
      </c>
      <c r="H37" s="226">
        <v>0</v>
      </c>
      <c r="I37" s="226">
        <v>0</v>
      </c>
      <c r="J37" s="227">
        <v>0</v>
      </c>
      <c r="K37" s="39" t="s">
        <v>680</v>
      </c>
    </row>
    <row r="38" spans="1:11" ht="33.6" customHeight="1" x14ac:dyDescent="0.25">
      <c r="A38" s="14" t="s">
        <v>149</v>
      </c>
      <c r="B38" s="39" t="s">
        <v>768</v>
      </c>
      <c r="C38" s="214">
        <v>0</v>
      </c>
      <c r="D38" s="208">
        <v>-7.7110000000000003</v>
      </c>
      <c r="E38" s="209">
        <v>-0.998</v>
      </c>
      <c r="F38" s="210">
        <v>-0.06</v>
      </c>
      <c r="G38" s="41">
        <v>0</v>
      </c>
      <c r="H38" s="42" t="s">
        <v>666</v>
      </c>
      <c r="I38" s="42" t="s">
        <v>666</v>
      </c>
      <c r="J38" s="38" t="s">
        <v>666</v>
      </c>
      <c r="K38" s="39"/>
    </row>
    <row r="39" spans="1:11" ht="33.6" customHeight="1" x14ac:dyDescent="0.25">
      <c r="A39" s="14" t="s">
        <v>150</v>
      </c>
      <c r="B39" s="39">
        <v>645</v>
      </c>
      <c r="C39" s="215">
        <v>0</v>
      </c>
      <c r="D39" s="208">
        <v>-6.4219999999999997</v>
      </c>
      <c r="E39" s="209">
        <v>-0.80500000000000005</v>
      </c>
      <c r="F39" s="210">
        <v>-4.7E-2</v>
      </c>
      <c r="G39" s="41">
        <v>0</v>
      </c>
      <c r="H39" s="42" t="s">
        <v>666</v>
      </c>
      <c r="I39" s="42" t="s">
        <v>666</v>
      </c>
      <c r="J39" s="38"/>
      <c r="K39" s="39"/>
    </row>
    <row r="40" spans="1:11" ht="33.6" customHeight="1" x14ac:dyDescent="0.25">
      <c r="A40" s="14" t="s">
        <v>151</v>
      </c>
      <c r="B40" s="40" t="s">
        <v>769</v>
      </c>
      <c r="C40" s="215">
        <v>0</v>
      </c>
      <c r="D40" s="208">
        <v>-7.7110000000000003</v>
      </c>
      <c r="E40" s="209">
        <v>-0.998</v>
      </c>
      <c r="F40" s="210">
        <v>-0.06</v>
      </c>
      <c r="G40" s="41">
        <v>0</v>
      </c>
      <c r="H40" s="41">
        <v>0.08</v>
      </c>
      <c r="I40" s="42" t="s">
        <v>666</v>
      </c>
      <c r="J40" s="37">
        <v>0.27900000000000003</v>
      </c>
      <c r="K40" s="39" t="s">
        <v>676</v>
      </c>
    </row>
    <row r="41" spans="1:11" ht="33.6" customHeight="1" x14ac:dyDescent="0.25">
      <c r="A41" s="14" t="s">
        <v>152</v>
      </c>
      <c r="B41" s="40"/>
      <c r="C41" s="215">
        <v>0</v>
      </c>
      <c r="D41" s="208">
        <v>-7.7110000000000003</v>
      </c>
      <c r="E41" s="209">
        <v>-0.998</v>
      </c>
      <c r="F41" s="210">
        <v>-0.06</v>
      </c>
      <c r="G41" s="41">
        <v>0</v>
      </c>
      <c r="H41" s="41">
        <v>0.08</v>
      </c>
      <c r="I41" s="42" t="s">
        <v>666</v>
      </c>
      <c r="J41" s="38"/>
      <c r="K41" s="39"/>
    </row>
    <row r="42" spans="1:11" ht="33.6" customHeight="1" x14ac:dyDescent="0.25">
      <c r="A42" s="14" t="s">
        <v>153</v>
      </c>
      <c r="B42" s="40">
        <v>87</v>
      </c>
      <c r="C42" s="215">
        <v>0</v>
      </c>
      <c r="D42" s="208">
        <v>-6.4219999999999997</v>
      </c>
      <c r="E42" s="209">
        <v>-0.80500000000000005</v>
      </c>
      <c r="F42" s="210">
        <v>-4.7E-2</v>
      </c>
      <c r="G42" s="41">
        <v>0</v>
      </c>
      <c r="H42" s="41">
        <v>0.08</v>
      </c>
      <c r="I42" s="42" t="s">
        <v>666</v>
      </c>
      <c r="J42" s="37">
        <v>0.20699999999999999</v>
      </c>
      <c r="K42" s="39">
        <v>89</v>
      </c>
    </row>
    <row r="43" spans="1:11" ht="33.6" customHeight="1" x14ac:dyDescent="0.25">
      <c r="A43" s="14" t="s">
        <v>154</v>
      </c>
      <c r="B43" s="40"/>
      <c r="C43" s="215">
        <v>0</v>
      </c>
      <c r="D43" s="208">
        <v>-6.4219999999999997</v>
      </c>
      <c r="E43" s="209">
        <v>-0.80500000000000005</v>
      </c>
      <c r="F43" s="210">
        <v>-4.7E-2</v>
      </c>
      <c r="G43" s="41">
        <v>0</v>
      </c>
      <c r="H43" s="41">
        <v>0.08</v>
      </c>
      <c r="I43" s="42" t="s">
        <v>666</v>
      </c>
      <c r="J43" s="38"/>
      <c r="K43" s="39"/>
    </row>
    <row r="44" spans="1:11" ht="33.6" customHeight="1" x14ac:dyDescent="0.25">
      <c r="A44" s="14" t="s">
        <v>155</v>
      </c>
      <c r="B44" s="40" t="s">
        <v>672</v>
      </c>
      <c r="C44" s="215">
        <v>0</v>
      </c>
      <c r="D44" s="208">
        <v>-3.9580000000000002</v>
      </c>
      <c r="E44" s="209">
        <v>-0.43099999999999999</v>
      </c>
      <c r="F44" s="210">
        <v>-2.1000000000000001E-2</v>
      </c>
      <c r="G44" s="41">
        <v>0</v>
      </c>
      <c r="H44" s="41">
        <v>0.08</v>
      </c>
      <c r="I44" s="42" t="s">
        <v>666</v>
      </c>
      <c r="J44" s="37">
        <v>0.17199999999999999</v>
      </c>
      <c r="K44" s="39" t="s">
        <v>673</v>
      </c>
    </row>
    <row r="45" spans="1:11" ht="33.6" customHeight="1" x14ac:dyDescent="0.25">
      <c r="A45" s="14" t="s">
        <v>156</v>
      </c>
      <c r="B45" s="40"/>
      <c r="C45" s="215">
        <v>0</v>
      </c>
      <c r="D45" s="208">
        <v>-3.9580000000000002</v>
      </c>
      <c r="E45" s="209">
        <v>-0.43099999999999999</v>
      </c>
      <c r="F45" s="210">
        <v>-2.1000000000000001E-2</v>
      </c>
      <c r="G45" s="41">
        <v>0</v>
      </c>
      <c r="H45" s="41">
        <v>0.08</v>
      </c>
      <c r="I45" s="42" t="s">
        <v>666</v>
      </c>
      <c r="J45" s="38"/>
      <c r="K45" s="39"/>
    </row>
    <row r="46" spans="1:11" ht="27.75" customHeight="1" x14ac:dyDescent="0.25">
      <c r="C46" s="3"/>
    </row>
    <row r="47" spans="1:11" ht="27.75" customHeight="1" x14ac:dyDescent="0.25">
      <c r="D47" s="191"/>
    </row>
    <row r="49" spans="4:4" ht="27.75" customHeight="1" x14ac:dyDescent="0.25">
      <c r="D49" s="191"/>
    </row>
  </sheetData>
  <customSheetViews>
    <customSheetView guid="{5032A364-B81A-48DA-88DA-AB3B86B47EE9}" scale="80" fitToPage="1">
      <pageMargins left="0.39370078740157483" right="0.35433070866141736" top="0.86614173228346458" bottom="0.74803149606299213" header="0.43307086614173229" footer="0.51181102362204722"/>
      <pageSetup paperSize="9" scale="48" fitToHeight="0" orientation="portrait" r:id="rId1"/>
      <headerFooter scaleWithDoc="0">
        <oddHeader>&amp;L&amp;"Arial,Bold"
Annex 1&amp;"Arial,Regular" - Schedule of Charges for use of the Distribution System by LV and HV Designated Properties</oddHeader>
        <oddFooter>&amp;C&amp;P of &amp;N</oddFooter>
      </headerFooter>
    </customSheetView>
  </customSheetViews>
  <mergeCells count="20">
    <mergeCell ref="E1:K1"/>
    <mergeCell ref="B1:D1"/>
    <mergeCell ref="A2:K2"/>
    <mergeCell ref="G4:K4"/>
    <mergeCell ref="A4:E4"/>
    <mergeCell ref="I11:K11"/>
    <mergeCell ref="G11:H11"/>
    <mergeCell ref="C5:D5"/>
    <mergeCell ref="C6:D6"/>
    <mergeCell ref="G5:H5"/>
    <mergeCell ref="G6:H6"/>
    <mergeCell ref="G10:H10"/>
    <mergeCell ref="C9:D9"/>
    <mergeCell ref="I9:K9"/>
    <mergeCell ref="B10:E10"/>
    <mergeCell ref="C7:D7"/>
    <mergeCell ref="B8:E8"/>
    <mergeCell ref="G9:H9"/>
    <mergeCell ref="G7:H7"/>
    <mergeCell ref="G8:H8"/>
  </mergeCells>
  <phoneticPr fontId="7" type="noConversion"/>
  <hyperlinks>
    <hyperlink ref="A1" location="Overview!A1" display="Back to Overview" xr:uid="{00000000-0004-0000-0100-000000000000}"/>
  </hyperlinks>
  <pageMargins left="0.39370078740157483" right="0.39370078740157483" top="0.70866141732283472" bottom="1.4960629921259843" header="0.27559055118110237" footer="0.74803149606299213"/>
  <pageSetup paperSize="9" scale="45" fitToHeight="0" orientation="portrait" r:id="rId2"/>
  <headerFooter scaleWithDoc="0">
    <oddHeader>&amp;L&amp;"Arial,Bold"
Annex 1&amp;"Arial,Regular" - Schedule of Charges for use of the Distribution System by LV and HV Designated Properties</oddHeader>
    <oddFooter>&amp;LNote: Where a tariff only has a p/kWh unit rate in Unit Charge 1 then this unit rate applies at all times.</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pageSetUpPr fitToPage="1"/>
  </sheetPr>
  <dimension ref="A1:O11"/>
  <sheetViews>
    <sheetView zoomScale="85" zoomScaleNormal="85" zoomScaleSheetLayoutView="100" workbookViewId="0">
      <selection activeCell="A11" sqref="A11:O11"/>
    </sheetView>
  </sheetViews>
  <sheetFormatPr defaultColWidth="9.109375" defaultRowHeight="27.75" customHeight="1" x14ac:dyDescent="0.25"/>
  <cols>
    <col min="1" max="1" width="14.5546875" style="49" customWidth="1"/>
    <col min="2" max="2" width="16.33203125" style="49" customWidth="1"/>
    <col min="3" max="3" width="19.44140625" style="185" bestFit="1" customWidth="1"/>
    <col min="4" max="4" width="14.6640625" style="55" customWidth="1"/>
    <col min="5" max="5" width="15.5546875" style="188" customWidth="1"/>
    <col min="6" max="6" width="19.44140625" style="188" bestFit="1" customWidth="1"/>
    <col min="7" max="7" width="37.33203125" style="55" customWidth="1"/>
    <col min="8" max="8" width="14.6640625" style="55" customWidth="1"/>
    <col min="9" max="9" width="14.6640625" style="56" customWidth="1"/>
    <col min="10" max="11" width="14.6640625" style="57" customWidth="1"/>
    <col min="12" max="15" width="14.6640625" style="49" customWidth="1"/>
    <col min="16" max="17" width="15.5546875" style="49" customWidth="1"/>
    <col min="18" max="16384" width="9.109375" style="49"/>
  </cols>
  <sheetData>
    <row r="1" spans="1:15" ht="66.75" customHeight="1" x14ac:dyDescent="0.25">
      <c r="A1" s="47" t="s">
        <v>24</v>
      </c>
      <c r="B1" s="47"/>
      <c r="C1" s="269" t="s">
        <v>123</v>
      </c>
      <c r="D1" s="269"/>
      <c r="E1" s="186"/>
      <c r="F1" s="268" t="s">
        <v>36</v>
      </c>
      <c r="G1" s="268"/>
      <c r="H1" s="268"/>
      <c r="I1" s="268"/>
      <c r="J1" s="268"/>
      <c r="K1" s="268"/>
      <c r="L1" s="268"/>
      <c r="M1" s="268"/>
      <c r="N1" s="268"/>
      <c r="O1" s="268"/>
    </row>
    <row r="2" spans="1:15" s="50" customFormat="1" ht="25.5" customHeight="1" x14ac:dyDescent="0.25">
      <c r="A2" s="263" t="str">
        <f>Overview!B4&amp; " - Effective from "&amp;TEXT(Overview!D4,"D MMMM YYYY")&amp;" - "&amp;Overview!E4&amp;" EDCM charges"</f>
        <v>Harlaxton Energy Networks Limited - GSP_B - Effective from 1 April 2026 - Final EDCM charges</v>
      </c>
      <c r="B2" s="263"/>
      <c r="C2" s="263"/>
      <c r="D2" s="263"/>
      <c r="E2" s="263"/>
      <c r="F2" s="263"/>
      <c r="G2" s="263"/>
      <c r="H2" s="263"/>
      <c r="I2" s="263"/>
      <c r="J2" s="263"/>
      <c r="K2" s="263"/>
      <c r="L2" s="263"/>
      <c r="M2" s="263"/>
      <c r="N2" s="263"/>
      <c r="O2" s="263"/>
    </row>
    <row r="3" spans="1:15" s="69" customFormat="1" ht="10.5" customHeight="1" x14ac:dyDescent="0.25">
      <c r="A3" s="68"/>
      <c r="B3" s="68"/>
      <c r="C3" s="161"/>
      <c r="D3" s="68"/>
      <c r="E3" s="161"/>
      <c r="F3" s="161"/>
      <c r="G3" s="68"/>
      <c r="H3" s="68"/>
      <c r="I3" s="68"/>
      <c r="J3" s="68"/>
      <c r="K3" s="68"/>
      <c r="L3" s="68"/>
      <c r="M3" s="68"/>
      <c r="N3" s="68"/>
      <c r="O3" s="68"/>
    </row>
    <row r="4" spans="1:15" s="69" customFormat="1" ht="25.5" customHeight="1" x14ac:dyDescent="0.25">
      <c r="A4" s="270" t="s">
        <v>63</v>
      </c>
      <c r="B4" s="271"/>
      <c r="C4" s="271"/>
      <c r="D4" s="271"/>
      <c r="E4" s="271"/>
      <c r="F4" s="272"/>
      <c r="G4" s="68"/>
      <c r="H4" s="68"/>
      <c r="I4" s="68"/>
      <c r="J4" s="68"/>
      <c r="K4" s="68"/>
      <c r="L4" s="68"/>
      <c r="M4" s="68"/>
      <c r="N4" s="68"/>
      <c r="O4" s="68"/>
    </row>
    <row r="5" spans="1:15" s="69" customFormat="1" ht="25.5" customHeight="1" x14ac:dyDescent="0.25">
      <c r="A5" s="249" t="s">
        <v>17</v>
      </c>
      <c r="B5" s="276"/>
      <c r="C5" s="250"/>
      <c r="D5" s="273" t="s">
        <v>60</v>
      </c>
      <c r="E5" s="274"/>
      <c r="F5" s="275"/>
      <c r="G5" s="68"/>
      <c r="H5" s="68"/>
      <c r="I5" s="68"/>
      <c r="J5" s="68"/>
      <c r="K5" s="68"/>
      <c r="L5" s="68"/>
      <c r="M5" s="68"/>
      <c r="N5" s="68"/>
      <c r="O5" s="68"/>
    </row>
    <row r="6" spans="1:15" s="69" customFormat="1" ht="17.399999999999999" x14ac:dyDescent="0.25">
      <c r="A6" s="277" t="s">
        <v>640</v>
      </c>
      <c r="B6" s="278"/>
      <c r="C6" s="279"/>
      <c r="D6" s="254" t="s">
        <v>637</v>
      </c>
      <c r="E6" s="255"/>
      <c r="F6" s="256"/>
      <c r="G6" s="68"/>
      <c r="H6" s="68"/>
      <c r="I6" s="68"/>
      <c r="J6" s="68"/>
      <c r="K6" s="68"/>
      <c r="L6" s="68"/>
      <c r="M6" s="68"/>
      <c r="N6" s="68"/>
      <c r="O6" s="68"/>
    </row>
    <row r="7" spans="1:15" s="69" customFormat="1" ht="17.399999999999999" x14ac:dyDescent="0.25">
      <c r="A7" s="277" t="s">
        <v>18</v>
      </c>
      <c r="B7" s="278"/>
      <c r="C7" s="279"/>
      <c r="D7" s="254" t="s">
        <v>19</v>
      </c>
      <c r="E7" s="255"/>
      <c r="F7" s="256"/>
      <c r="G7" s="68"/>
      <c r="H7" s="68"/>
      <c r="I7" s="68"/>
      <c r="J7" s="68"/>
      <c r="K7" s="68"/>
      <c r="L7" s="68"/>
      <c r="M7" s="68"/>
      <c r="N7" s="68"/>
      <c r="O7" s="68"/>
    </row>
    <row r="8" spans="1:15" s="69" customFormat="1" ht="25.5" customHeight="1" x14ac:dyDescent="0.25">
      <c r="A8" s="283"/>
      <c r="B8" s="284"/>
      <c r="C8" s="285"/>
      <c r="D8" s="280"/>
      <c r="E8" s="281"/>
      <c r="F8" s="282"/>
      <c r="G8" s="68"/>
      <c r="H8" s="68"/>
      <c r="I8" s="68"/>
      <c r="J8" s="68"/>
      <c r="K8" s="68"/>
      <c r="L8" s="68"/>
      <c r="M8" s="68"/>
      <c r="N8" s="68"/>
      <c r="O8" s="68"/>
    </row>
    <row r="9" spans="1:15" s="69" customFormat="1" ht="10.5" customHeight="1" x14ac:dyDescent="0.25">
      <c r="A9" s="68"/>
      <c r="B9" s="68"/>
      <c r="C9" s="161"/>
      <c r="D9" s="68"/>
      <c r="E9" s="161"/>
      <c r="F9" s="161"/>
      <c r="G9" s="68"/>
      <c r="H9" s="68"/>
      <c r="I9" s="68"/>
      <c r="J9" s="68"/>
      <c r="K9" s="68"/>
      <c r="L9" s="68"/>
      <c r="M9" s="68"/>
      <c r="N9" s="68"/>
      <c r="O9" s="68"/>
    </row>
    <row r="10" spans="1:15" ht="63.75" customHeight="1" x14ac:dyDescent="0.25">
      <c r="A10" s="51" t="s">
        <v>52</v>
      </c>
      <c r="B10" s="52" t="s">
        <v>41</v>
      </c>
      <c r="C10" s="184" t="s">
        <v>42</v>
      </c>
      <c r="D10" s="51" t="s">
        <v>54</v>
      </c>
      <c r="E10" s="187" t="s">
        <v>41</v>
      </c>
      <c r="F10" s="184" t="s">
        <v>43</v>
      </c>
      <c r="G10" s="53" t="s">
        <v>35</v>
      </c>
      <c r="H10" s="54" t="s">
        <v>117</v>
      </c>
      <c r="I10" s="53" t="s">
        <v>55</v>
      </c>
      <c r="J10" s="53" t="s">
        <v>115</v>
      </c>
      <c r="K10" s="115" t="s">
        <v>129</v>
      </c>
      <c r="L10" s="54" t="s">
        <v>118</v>
      </c>
      <c r="M10" s="53" t="s">
        <v>56</v>
      </c>
      <c r="N10" s="53" t="s">
        <v>116</v>
      </c>
      <c r="O10" s="115" t="s">
        <v>130</v>
      </c>
    </row>
    <row r="11" spans="1:15" ht="13.2" x14ac:dyDescent="0.25">
      <c r="A11" s="264" t="s">
        <v>678</v>
      </c>
      <c r="B11" s="265"/>
      <c r="C11" s="265"/>
      <c r="D11" s="265"/>
      <c r="E11" s="265"/>
      <c r="F11" s="265"/>
      <c r="G11" s="265"/>
      <c r="H11" s="265"/>
      <c r="I11" s="265"/>
      <c r="J11" s="265"/>
      <c r="K11" s="265"/>
      <c r="L11" s="265"/>
      <c r="M11" s="265"/>
      <c r="N11" s="266"/>
      <c r="O11" s="267"/>
    </row>
  </sheetData>
  <autoFilter ref="A10:O11" xr:uid="{00000000-0009-0000-0000-000002000000}"/>
  <mergeCells count="13">
    <mergeCell ref="A11:O11"/>
    <mergeCell ref="F1:O1"/>
    <mergeCell ref="A2:O2"/>
    <mergeCell ref="C1:D1"/>
    <mergeCell ref="A4:F4"/>
    <mergeCell ref="D5:F5"/>
    <mergeCell ref="D6:F6"/>
    <mergeCell ref="A5:C5"/>
    <mergeCell ref="A6:C6"/>
    <mergeCell ref="D7:F7"/>
    <mergeCell ref="D8:F8"/>
    <mergeCell ref="A7:C7"/>
    <mergeCell ref="A8:C8"/>
  </mergeCells>
  <hyperlinks>
    <hyperlink ref="A1" location="Overview!A1" display="Back to Overview" xr:uid="{00000000-0004-0000-0200-000000000000}"/>
  </hyperlinks>
  <pageMargins left="0.39370078740157483" right="0.39370078740157483" top="0.51181102362204722" bottom="0.74803149606299213" header="0.27559055118110237" footer="0.27559055118110237"/>
  <pageSetup paperSize="9" scale="55" fitToHeight="0" orientation="landscape" r:id="rId1"/>
  <headerFooter scaleWithDoc="0">
    <oddHeader>&amp;L&amp;"Arial,Bold"Annex 2&amp;"Arial,Regular" - Schedule of Charges for use of the Distribution System by Designated EHV Properties (including LDNOs with Designated EHV Properties/end-users).</oddHeader>
    <oddFooter xml:space="preserve">&amp;L&amp;8Note: The list of MPANs / MSIDs provided may be incomplete; the DNO reserves the right to apply the listed charges to any other MPANs / MSIDs associated with the site.
</oddFooter>
    <firstHeader>&amp;LAnnex 2 - Schedule of Charges for use of the Distribution System by Designated EHV Properties (including LDNOs with Designated EHV Properties/end-users).</firstHeader>
    <firstFooter>&amp;L&amp;8Note: The list of MPANs / MSIDs provided may be incomplete; the DNO reserves the right to apply the listed charges to any other MPANs / MSIDs associated with the site.</first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5">
    <pageSetUpPr fitToPage="1"/>
  </sheetPr>
  <dimension ref="A1:N283"/>
  <sheetViews>
    <sheetView zoomScale="90" zoomScaleNormal="90" zoomScaleSheetLayoutView="100" workbookViewId="0">
      <selection activeCell="D272" sqref="D272"/>
    </sheetView>
  </sheetViews>
  <sheetFormatPr defaultColWidth="9.109375" defaultRowHeight="13.2" x14ac:dyDescent="0.25"/>
  <cols>
    <col min="1" max="1" width="15.88671875" style="49" bestFit="1" customWidth="1"/>
    <col min="2" max="2" width="15" style="49" bestFit="1" customWidth="1"/>
    <col min="3" max="3" width="15.6640625" style="55" bestFit="1" customWidth="1"/>
    <col min="4" max="4" width="50.6640625" style="55" customWidth="1"/>
    <col min="5" max="5" width="14.6640625" style="56" customWidth="1"/>
    <col min="6" max="7" width="14.6640625" style="57" customWidth="1"/>
    <col min="8" max="8" width="14.6640625" style="49" customWidth="1"/>
    <col min="9" max="9" width="15.5546875" style="49" customWidth="1"/>
    <col min="10" max="13" width="9.109375" style="49"/>
    <col min="14" max="14" width="9.44140625" style="49" bestFit="1" customWidth="1"/>
    <col min="15" max="16384" width="9.109375" style="49"/>
  </cols>
  <sheetData>
    <row r="1" spans="1:14" ht="66.75" customHeight="1" x14ac:dyDescent="0.25">
      <c r="A1" s="268" t="s">
        <v>65</v>
      </c>
      <c r="B1" s="268"/>
      <c r="C1" s="268"/>
      <c r="D1" s="268"/>
      <c r="E1" s="268"/>
      <c r="F1" s="268"/>
      <c r="G1" s="268"/>
      <c r="H1" s="268"/>
    </row>
    <row r="2" spans="1:14" s="50" customFormat="1" ht="25.5" customHeight="1" x14ac:dyDescent="0.25">
      <c r="A2" s="270" t="str">
        <f>Overview!B4&amp; " - Effective from "&amp;TEXT(Overview!D4,"D MMMM YYYY")&amp;" - "&amp;Overview!E4&amp;" EDCM import charges"</f>
        <v>Harlaxton Energy Networks Limited - GSP_B - Effective from 1 April 2026 - Final EDCM import charges</v>
      </c>
      <c r="B2" s="271"/>
      <c r="C2" s="271"/>
      <c r="D2" s="271"/>
      <c r="E2" s="271"/>
      <c r="F2" s="271"/>
      <c r="G2" s="271"/>
      <c r="H2" s="272"/>
    </row>
    <row r="3" spans="1:14" s="69" customFormat="1" ht="17.399999999999999" x14ac:dyDescent="0.25">
      <c r="A3" s="70"/>
      <c r="B3" s="70"/>
      <c r="C3" s="70"/>
      <c r="D3" s="71"/>
      <c r="E3" s="72"/>
      <c r="F3" s="72"/>
      <c r="G3" s="73"/>
      <c r="H3" s="73"/>
      <c r="I3" s="68"/>
      <c r="J3" s="68"/>
      <c r="K3" s="68"/>
      <c r="L3" s="68"/>
      <c r="M3" s="68"/>
      <c r="N3" s="68"/>
    </row>
    <row r="4" spans="1:14" ht="60.75" customHeight="1" x14ac:dyDescent="0.25">
      <c r="A4" s="51" t="s">
        <v>52</v>
      </c>
      <c r="B4" s="52" t="s">
        <v>41</v>
      </c>
      <c r="C4" s="51" t="s">
        <v>42</v>
      </c>
      <c r="D4" s="53" t="s">
        <v>35</v>
      </c>
      <c r="E4" s="110" t="str">
        <f>'Annex 2 EHV charges'!H10</f>
        <v>Import
Super Red
unit charge
(p/kWh)</v>
      </c>
      <c r="F4" s="110" t="str">
        <f>'Annex 2 EHV charges'!I10</f>
        <v>Import
fixed charge
(p/day)</v>
      </c>
      <c r="G4" s="110" t="str">
        <f>'Annex 2 EHV charges'!J10</f>
        <v>Import
capacity charge
(p/kVA/day)</v>
      </c>
      <c r="H4" s="110" t="str">
        <f>'Annex 2 EHV charges'!K10</f>
        <v>Import
exceeded capacity charge
(p/kVA/day)</v>
      </c>
    </row>
    <row r="5" spans="1:14" x14ac:dyDescent="0.25">
      <c r="A5" s="76" t="str">
        <f t="array" ref="A5">IFERROR(INDEX('Annex 2 EHV charges'!$A$11:$A$11, MATCH(0, IF(ISBLANK('Annex 2 EHV charges'!$A$11:$A$11),1, COUNTIF(A$4:$A4, 'Annex 2 EHV charges'!$A$11:$A$11)), 0)),"")</f>
        <v/>
      </c>
      <c r="B5" s="76" t="str">
        <f>IF($A5="","",VLOOKUP($A5,'Annex 2 EHV charges'!$A:$O,2,0))</f>
        <v/>
      </c>
      <c r="C5" s="77" t="str">
        <f>IF($A5="","",VLOOKUP($A5,'Annex 2 EHV charges'!$A:$O,3,0))</f>
        <v/>
      </c>
      <c r="D5" s="76" t="str">
        <f>IF($A5="","",VLOOKUP($A5,'Annex 2 EHV charges'!$A:$O,7,0))</f>
        <v/>
      </c>
      <c r="E5" s="81" t="str">
        <f>IFERROR(IF(VLOOKUP($A5,'Annex 2 EHV charges'!$A:$O,8,FALSE)=0,"",VLOOKUP($A5,'Annex 2 EHV charges'!$A:$O,8,FALSE)),"")</f>
        <v/>
      </c>
      <c r="F5" s="82" t="str">
        <f>IFERROR(IF(VLOOKUP($A5,'Annex 2 EHV charges'!$A:$O,9,FALSE)=0,"",VLOOKUP($A5,'Annex 2 EHV charges'!$A:$O,9,FALSE)),"")</f>
        <v/>
      </c>
      <c r="G5" s="83" t="str">
        <f>IFERROR(IF(VLOOKUP($A5,'Annex 2 EHV charges'!$A:$O,10,FALSE)=0,"",VLOOKUP($A5,'Annex 2 EHV charges'!$A:$O,10,FALSE)),"")</f>
        <v/>
      </c>
      <c r="H5" s="83" t="str">
        <f>IFERROR(IF(VLOOKUP($A5,'Annex 2 EHV charges'!$A:$O,11,FALSE)=0,"",VLOOKUP($A5,'Annex 2 EHV charges'!$A:$O,11,FALSE)),"")</f>
        <v/>
      </c>
    </row>
    <row r="6" spans="1:14" x14ac:dyDescent="0.25">
      <c r="A6" s="76" t="str">
        <f t="array" ref="A6">IFERROR(INDEX('Annex 2 EHV charges'!$A$11:$A$11, MATCH(0, IF(ISBLANK('Annex 2 EHV charges'!$A$11:$A$11),1, COUNTIF(A$4:$A5, 'Annex 2 EHV charges'!$A$11:$A$11)), 0)),"")</f>
        <v/>
      </c>
      <c r="B6" s="76" t="str">
        <f>IF($A6="","",VLOOKUP($A6,'Annex 2 EHV charges'!$A:$O,2,0))</f>
        <v/>
      </c>
      <c r="C6" s="77" t="str">
        <f>IF($A6="","",VLOOKUP($A6,'Annex 2 EHV charges'!$A:$O,3,0))</f>
        <v/>
      </c>
      <c r="D6" s="76" t="str">
        <f>IF($A6="","",VLOOKUP($A6,'Annex 2 EHV charges'!$A:$O,7,0))</f>
        <v/>
      </c>
      <c r="E6" s="81" t="str">
        <f>IFERROR(IF(VLOOKUP($A6,'Annex 2 EHV charges'!$A:$O,8,FALSE)=0,"",VLOOKUP($A6,'Annex 2 EHV charges'!$A:$O,8,FALSE)),"")</f>
        <v/>
      </c>
      <c r="F6" s="82" t="str">
        <f>IFERROR(IF(VLOOKUP($A6,'Annex 2 EHV charges'!$A:$O,9,FALSE)=0,"",VLOOKUP($A6,'Annex 2 EHV charges'!$A:$O,9,FALSE)),"")</f>
        <v/>
      </c>
      <c r="G6" s="83" t="str">
        <f>IFERROR(IF(VLOOKUP($A6,'Annex 2 EHV charges'!$A:$O,10,FALSE)=0,"",VLOOKUP($A6,'Annex 2 EHV charges'!$A:$O,10,FALSE)),"")</f>
        <v/>
      </c>
      <c r="H6" s="83" t="str">
        <f>IFERROR(IF(VLOOKUP($A6,'Annex 2 EHV charges'!$A:$O,11,FALSE)=0,"",VLOOKUP($A6,'Annex 2 EHV charges'!$A:$O,11,FALSE)),"")</f>
        <v/>
      </c>
    </row>
    <row r="7" spans="1:14" x14ac:dyDescent="0.25">
      <c r="A7" s="76" t="str">
        <f t="array" ref="A7">IFERROR(INDEX('Annex 2 EHV charges'!$A$11:$A$11, MATCH(0, IF(ISBLANK('Annex 2 EHV charges'!$A$11:$A$11),1, COUNTIF(A$4:$A6, 'Annex 2 EHV charges'!$A$11:$A$11)), 0)),"")</f>
        <v/>
      </c>
      <c r="B7" s="76" t="str">
        <f>IF($A7="","",VLOOKUP($A7,'Annex 2 EHV charges'!$A:$O,2,0))</f>
        <v/>
      </c>
      <c r="C7" s="77" t="str">
        <f>IF($A7="","",VLOOKUP($A7,'Annex 2 EHV charges'!$A:$O,3,0))</f>
        <v/>
      </c>
      <c r="D7" s="76" t="str">
        <f>IF($A7="","",VLOOKUP($A7,'Annex 2 EHV charges'!$A:$O,7,0))</f>
        <v/>
      </c>
      <c r="E7" s="81" t="str">
        <f>IFERROR(IF(VLOOKUP($A7,'Annex 2 EHV charges'!$A:$O,8,FALSE)=0,"",VLOOKUP($A7,'Annex 2 EHV charges'!$A:$O,8,FALSE)),"")</f>
        <v/>
      </c>
      <c r="F7" s="82" t="str">
        <f>IFERROR(IF(VLOOKUP($A7,'Annex 2 EHV charges'!$A:$O,9,FALSE)=0,"",VLOOKUP($A7,'Annex 2 EHV charges'!$A:$O,9,FALSE)),"")</f>
        <v/>
      </c>
      <c r="G7" s="83" t="str">
        <f>IFERROR(IF(VLOOKUP($A7,'Annex 2 EHV charges'!$A:$O,10,FALSE)=0,"",VLOOKUP($A7,'Annex 2 EHV charges'!$A:$O,10,FALSE)),"")</f>
        <v/>
      </c>
      <c r="H7" s="83" t="str">
        <f>IFERROR(IF(VLOOKUP($A7,'Annex 2 EHV charges'!$A:$O,11,FALSE)=0,"",VLOOKUP($A7,'Annex 2 EHV charges'!$A:$O,11,FALSE)),"")</f>
        <v/>
      </c>
    </row>
    <row r="8" spans="1:14" x14ac:dyDescent="0.25">
      <c r="A8" s="76" t="str">
        <f t="array" ref="A8">IFERROR(INDEX('Annex 2 EHV charges'!$A$11:$A$11, MATCH(0, IF(ISBLANK('Annex 2 EHV charges'!$A$11:$A$11),1, COUNTIF(A$4:$A7, 'Annex 2 EHV charges'!$A$11:$A$11)), 0)),"")</f>
        <v/>
      </c>
      <c r="B8" s="76" t="str">
        <f>IF($A8="","",VLOOKUP($A8,'Annex 2 EHV charges'!$A:$O,2,0))</f>
        <v/>
      </c>
      <c r="C8" s="77" t="str">
        <f>IF($A8="","",VLOOKUP($A8,'Annex 2 EHV charges'!$A:$O,3,0))</f>
        <v/>
      </c>
      <c r="D8" s="76" t="str">
        <f>IF($A8="","",VLOOKUP($A8,'Annex 2 EHV charges'!$A:$O,7,0))</f>
        <v/>
      </c>
      <c r="E8" s="81" t="str">
        <f>IFERROR(IF(VLOOKUP($A8,'Annex 2 EHV charges'!$A:$O,8,FALSE)=0,"",VLOOKUP($A8,'Annex 2 EHV charges'!$A:$O,8,FALSE)),"")</f>
        <v/>
      </c>
      <c r="F8" s="82" t="str">
        <f>IFERROR(IF(VLOOKUP($A8,'Annex 2 EHV charges'!$A:$O,9,FALSE)=0,"",VLOOKUP($A8,'Annex 2 EHV charges'!$A:$O,9,FALSE)),"")</f>
        <v/>
      </c>
      <c r="G8" s="83" t="str">
        <f>IFERROR(IF(VLOOKUP($A8,'Annex 2 EHV charges'!$A:$O,10,FALSE)=0,"",VLOOKUP($A8,'Annex 2 EHV charges'!$A:$O,10,FALSE)),"")</f>
        <v/>
      </c>
      <c r="H8" s="83" t="str">
        <f>IFERROR(IF(VLOOKUP($A8,'Annex 2 EHV charges'!$A:$O,11,FALSE)=0,"",VLOOKUP($A8,'Annex 2 EHV charges'!$A:$O,11,FALSE)),"")</f>
        <v/>
      </c>
    </row>
    <row r="9" spans="1:14" x14ac:dyDescent="0.25">
      <c r="A9" s="76" t="str">
        <f t="array" ref="A9">IFERROR(INDEX('Annex 2 EHV charges'!$A$11:$A$11, MATCH(0, IF(ISBLANK('Annex 2 EHV charges'!$A$11:$A$11),1, COUNTIF(A$4:$A8, 'Annex 2 EHV charges'!$A$11:$A$11)), 0)),"")</f>
        <v/>
      </c>
      <c r="B9" s="76" t="str">
        <f>IF($A9="","",VLOOKUP($A9,'Annex 2 EHV charges'!$A:$O,2,0))</f>
        <v/>
      </c>
      <c r="C9" s="77" t="str">
        <f>IF($A9="","",VLOOKUP($A9,'Annex 2 EHV charges'!$A:$O,3,0))</f>
        <v/>
      </c>
      <c r="D9" s="76" t="str">
        <f>IF($A9="","",VLOOKUP($A9,'Annex 2 EHV charges'!$A:$O,7,0))</f>
        <v/>
      </c>
      <c r="E9" s="81" t="str">
        <f>IFERROR(IF(VLOOKUP($A9,'Annex 2 EHV charges'!$A:$O,8,FALSE)=0,"",VLOOKUP($A9,'Annex 2 EHV charges'!$A:$O,8,FALSE)),"")</f>
        <v/>
      </c>
      <c r="F9" s="82" t="str">
        <f>IFERROR(IF(VLOOKUP($A9,'Annex 2 EHV charges'!$A:$O,9,FALSE)=0,"",VLOOKUP($A9,'Annex 2 EHV charges'!$A:$O,9,FALSE)),"")</f>
        <v/>
      </c>
      <c r="G9" s="83" t="str">
        <f>IFERROR(IF(VLOOKUP($A9,'Annex 2 EHV charges'!$A:$O,10,FALSE)=0,"",VLOOKUP($A9,'Annex 2 EHV charges'!$A:$O,10,FALSE)),"")</f>
        <v/>
      </c>
      <c r="H9" s="83" t="str">
        <f>IFERROR(IF(VLOOKUP($A9,'Annex 2 EHV charges'!$A:$O,11,FALSE)=0,"",VLOOKUP($A9,'Annex 2 EHV charges'!$A:$O,11,FALSE)),"")</f>
        <v/>
      </c>
    </row>
    <row r="10" spans="1:14" x14ac:dyDescent="0.25">
      <c r="A10" s="76" t="str">
        <f t="array" ref="A10">IFERROR(INDEX('Annex 2 EHV charges'!$A$11:$A$11, MATCH(0, IF(ISBLANK('Annex 2 EHV charges'!$A$11:$A$11),1, COUNTIF(A$4:$A9, 'Annex 2 EHV charges'!$A$11:$A$11)), 0)),"")</f>
        <v/>
      </c>
      <c r="B10" s="76" t="str">
        <f>IF($A10="","",VLOOKUP($A10,'Annex 2 EHV charges'!$A:$O,2,0))</f>
        <v/>
      </c>
      <c r="C10" s="77" t="str">
        <f>IF($A10="","",VLOOKUP($A10,'Annex 2 EHV charges'!$A:$O,3,0))</f>
        <v/>
      </c>
      <c r="D10" s="76" t="str">
        <f>IF($A10="","",VLOOKUP($A10,'Annex 2 EHV charges'!$A:$O,7,0))</f>
        <v/>
      </c>
      <c r="E10" s="81" t="str">
        <f>IFERROR(IF(VLOOKUP($A10,'Annex 2 EHV charges'!$A:$O,8,FALSE)=0,"",VLOOKUP($A10,'Annex 2 EHV charges'!$A:$O,8,FALSE)),"")</f>
        <v/>
      </c>
      <c r="F10" s="82" t="str">
        <f>IFERROR(IF(VLOOKUP($A10,'Annex 2 EHV charges'!$A:$O,9,FALSE)=0,"",VLOOKUP($A10,'Annex 2 EHV charges'!$A:$O,9,FALSE)),"")</f>
        <v/>
      </c>
      <c r="G10" s="83" t="str">
        <f>IFERROR(IF(VLOOKUP($A10,'Annex 2 EHV charges'!$A:$O,10,FALSE)=0,"",VLOOKUP($A10,'Annex 2 EHV charges'!$A:$O,10,FALSE)),"")</f>
        <v/>
      </c>
      <c r="H10" s="83" t="str">
        <f>IFERROR(IF(VLOOKUP($A10,'Annex 2 EHV charges'!$A:$O,11,FALSE)=0,"",VLOOKUP($A10,'Annex 2 EHV charges'!$A:$O,11,FALSE)),"")</f>
        <v/>
      </c>
    </row>
    <row r="11" spans="1:14" x14ac:dyDescent="0.25">
      <c r="A11" s="76" t="str">
        <f t="array" ref="A11">IFERROR(INDEX('Annex 2 EHV charges'!$A$11:$A$11, MATCH(0, IF(ISBLANK('Annex 2 EHV charges'!$A$11:$A$11),1, COUNTIF(A$4:$A10, 'Annex 2 EHV charges'!$A$11:$A$11)), 0)),"")</f>
        <v/>
      </c>
      <c r="B11" s="76" t="str">
        <f>IF($A11="","",VLOOKUP($A11,'Annex 2 EHV charges'!$A:$O,2,0))</f>
        <v/>
      </c>
      <c r="C11" s="77" t="str">
        <f>IF($A11="","",VLOOKUP($A11,'Annex 2 EHV charges'!$A:$O,3,0))</f>
        <v/>
      </c>
      <c r="D11" s="76" t="str">
        <f>IF($A11="","",VLOOKUP($A11,'Annex 2 EHV charges'!$A:$O,7,0))</f>
        <v/>
      </c>
      <c r="E11" s="81" t="str">
        <f>IFERROR(IF(VLOOKUP($A11,'Annex 2 EHV charges'!$A:$O,8,FALSE)=0,"",VLOOKUP($A11,'Annex 2 EHV charges'!$A:$O,8,FALSE)),"")</f>
        <v/>
      </c>
      <c r="F11" s="82" t="str">
        <f>IFERROR(IF(VLOOKUP($A11,'Annex 2 EHV charges'!$A:$O,9,FALSE)=0,"",VLOOKUP($A11,'Annex 2 EHV charges'!$A:$O,9,FALSE)),"")</f>
        <v/>
      </c>
      <c r="G11" s="83" t="str">
        <f>IFERROR(IF(VLOOKUP($A11,'Annex 2 EHV charges'!$A:$O,10,FALSE)=0,"",VLOOKUP($A11,'Annex 2 EHV charges'!$A:$O,10,FALSE)),"")</f>
        <v/>
      </c>
      <c r="H11" s="83" t="str">
        <f>IFERROR(IF(VLOOKUP($A11,'Annex 2 EHV charges'!$A:$O,11,FALSE)=0,"",VLOOKUP($A11,'Annex 2 EHV charges'!$A:$O,11,FALSE)),"")</f>
        <v/>
      </c>
    </row>
    <row r="12" spans="1:14" x14ac:dyDescent="0.25">
      <c r="A12" s="76" t="str">
        <f t="array" ref="A12">IFERROR(INDEX('Annex 2 EHV charges'!$A$11:$A$11, MATCH(0, IF(ISBLANK('Annex 2 EHV charges'!$A$11:$A$11),1, COUNTIF(A$4:$A11, 'Annex 2 EHV charges'!$A$11:$A$11)), 0)),"")</f>
        <v/>
      </c>
      <c r="B12" s="76" t="str">
        <f>IF($A12="","",VLOOKUP($A12,'Annex 2 EHV charges'!$A:$O,2,0))</f>
        <v/>
      </c>
      <c r="C12" s="77" t="str">
        <f>IF($A12="","",VLOOKUP($A12,'Annex 2 EHV charges'!$A:$O,3,0))</f>
        <v/>
      </c>
      <c r="D12" s="76" t="str">
        <f>IF($A12="","",VLOOKUP($A12,'Annex 2 EHV charges'!$A:$O,7,0))</f>
        <v/>
      </c>
      <c r="E12" s="81" t="str">
        <f>IFERROR(IF(VLOOKUP($A12,'Annex 2 EHV charges'!$A:$O,8,FALSE)=0,"",VLOOKUP($A12,'Annex 2 EHV charges'!$A:$O,8,FALSE)),"")</f>
        <v/>
      </c>
      <c r="F12" s="82" t="str">
        <f>IFERROR(IF(VLOOKUP($A12,'Annex 2 EHV charges'!$A:$O,9,FALSE)=0,"",VLOOKUP($A12,'Annex 2 EHV charges'!$A:$O,9,FALSE)),"")</f>
        <v/>
      </c>
      <c r="G12" s="83" t="str">
        <f>IFERROR(IF(VLOOKUP($A12,'Annex 2 EHV charges'!$A:$O,10,FALSE)=0,"",VLOOKUP($A12,'Annex 2 EHV charges'!$A:$O,10,FALSE)),"")</f>
        <v/>
      </c>
      <c r="H12" s="83" t="str">
        <f>IFERROR(IF(VLOOKUP($A12,'Annex 2 EHV charges'!$A:$O,11,FALSE)=0,"",VLOOKUP($A12,'Annex 2 EHV charges'!$A:$O,11,FALSE)),"")</f>
        <v/>
      </c>
    </row>
    <row r="13" spans="1:14" x14ac:dyDescent="0.25">
      <c r="A13" s="76" t="str">
        <f t="array" ref="A13">IFERROR(INDEX('Annex 2 EHV charges'!$A$11:$A$11, MATCH(0, IF(ISBLANK('Annex 2 EHV charges'!$A$11:$A$11),1, COUNTIF(A$4:$A12, 'Annex 2 EHV charges'!$A$11:$A$11)), 0)),"")</f>
        <v/>
      </c>
      <c r="B13" s="76" t="str">
        <f>IF($A13="","",VLOOKUP($A13,'Annex 2 EHV charges'!$A:$O,2,0))</f>
        <v/>
      </c>
      <c r="C13" s="77" t="str">
        <f>IF($A13="","",VLOOKUP($A13,'Annex 2 EHV charges'!$A:$O,3,0))</f>
        <v/>
      </c>
      <c r="D13" s="76" t="str">
        <f>IF($A13="","",VLOOKUP($A13,'Annex 2 EHV charges'!$A:$O,7,0))</f>
        <v/>
      </c>
      <c r="E13" s="81" t="str">
        <f>IFERROR(IF(VLOOKUP($A13,'Annex 2 EHV charges'!$A:$O,8,FALSE)=0,"",VLOOKUP($A13,'Annex 2 EHV charges'!$A:$O,8,FALSE)),"")</f>
        <v/>
      </c>
      <c r="F13" s="82" t="str">
        <f>IFERROR(IF(VLOOKUP($A13,'Annex 2 EHV charges'!$A:$O,9,FALSE)=0,"",VLOOKUP($A13,'Annex 2 EHV charges'!$A:$O,9,FALSE)),"")</f>
        <v/>
      </c>
      <c r="G13" s="83" t="str">
        <f>IFERROR(IF(VLOOKUP($A13,'Annex 2 EHV charges'!$A:$O,10,FALSE)=0,"",VLOOKUP($A13,'Annex 2 EHV charges'!$A:$O,10,FALSE)),"")</f>
        <v/>
      </c>
      <c r="H13" s="83" t="str">
        <f>IFERROR(IF(VLOOKUP($A13,'Annex 2 EHV charges'!$A:$O,11,FALSE)=0,"",VLOOKUP($A13,'Annex 2 EHV charges'!$A:$O,11,FALSE)),"")</f>
        <v/>
      </c>
    </row>
    <row r="14" spans="1:14" x14ac:dyDescent="0.25">
      <c r="A14" s="76" t="str">
        <f t="array" ref="A14">IFERROR(INDEX('Annex 2 EHV charges'!$A$11:$A$11, MATCH(0, IF(ISBLANK('Annex 2 EHV charges'!$A$11:$A$11),1, COUNTIF(A$4:$A13, 'Annex 2 EHV charges'!$A$11:$A$11)), 0)),"")</f>
        <v/>
      </c>
      <c r="B14" s="76" t="str">
        <f>IF($A14="","",VLOOKUP($A14,'Annex 2 EHV charges'!$A:$O,2,0))</f>
        <v/>
      </c>
      <c r="C14" s="77" t="str">
        <f>IF($A14="","",VLOOKUP($A14,'Annex 2 EHV charges'!$A:$O,3,0))</f>
        <v/>
      </c>
      <c r="D14" s="76" t="str">
        <f>IF($A14="","",VLOOKUP($A14,'Annex 2 EHV charges'!$A:$O,7,0))</f>
        <v/>
      </c>
      <c r="E14" s="81" t="str">
        <f>IFERROR(IF(VLOOKUP($A14,'Annex 2 EHV charges'!$A:$O,8,FALSE)=0,"",VLOOKUP($A14,'Annex 2 EHV charges'!$A:$O,8,FALSE)),"")</f>
        <v/>
      </c>
      <c r="F14" s="82" t="str">
        <f>IFERROR(IF(VLOOKUP($A14,'Annex 2 EHV charges'!$A:$O,9,FALSE)=0,"",VLOOKUP($A14,'Annex 2 EHV charges'!$A:$O,9,FALSE)),"")</f>
        <v/>
      </c>
      <c r="G14" s="83" t="str">
        <f>IFERROR(IF(VLOOKUP($A14,'Annex 2 EHV charges'!$A:$O,10,FALSE)=0,"",VLOOKUP($A14,'Annex 2 EHV charges'!$A:$O,10,FALSE)),"")</f>
        <v/>
      </c>
      <c r="H14" s="83" t="str">
        <f>IFERROR(IF(VLOOKUP($A14,'Annex 2 EHV charges'!$A:$O,11,FALSE)=0,"",VLOOKUP($A14,'Annex 2 EHV charges'!$A:$O,11,FALSE)),"")</f>
        <v/>
      </c>
    </row>
    <row r="15" spans="1:14" x14ac:dyDescent="0.25">
      <c r="A15" s="76" t="str">
        <f t="array" ref="A15">IFERROR(INDEX('Annex 2 EHV charges'!$A$11:$A$11, MATCH(0, IF(ISBLANK('Annex 2 EHV charges'!$A$11:$A$11),1, COUNTIF(A$4:$A14, 'Annex 2 EHV charges'!$A$11:$A$11)), 0)),"")</f>
        <v/>
      </c>
      <c r="B15" s="76" t="str">
        <f>IF($A15="","",VLOOKUP($A15,'Annex 2 EHV charges'!$A:$O,2,0))</f>
        <v/>
      </c>
      <c r="C15" s="77" t="str">
        <f>IF($A15="","",VLOOKUP($A15,'Annex 2 EHV charges'!$A:$O,3,0))</f>
        <v/>
      </c>
      <c r="D15" s="76" t="str">
        <f>IF($A15="","",VLOOKUP($A15,'Annex 2 EHV charges'!$A:$O,7,0))</f>
        <v/>
      </c>
      <c r="E15" s="81" t="str">
        <f>IFERROR(IF(VLOOKUP($A15,'Annex 2 EHV charges'!$A:$O,8,FALSE)=0,"",VLOOKUP($A15,'Annex 2 EHV charges'!$A:$O,8,FALSE)),"")</f>
        <v/>
      </c>
      <c r="F15" s="82" t="str">
        <f>IFERROR(IF(VLOOKUP($A15,'Annex 2 EHV charges'!$A:$O,9,FALSE)=0,"",VLOOKUP($A15,'Annex 2 EHV charges'!$A:$O,9,FALSE)),"")</f>
        <v/>
      </c>
      <c r="G15" s="83" t="str">
        <f>IFERROR(IF(VLOOKUP($A15,'Annex 2 EHV charges'!$A:$O,10,FALSE)=0,"",VLOOKUP($A15,'Annex 2 EHV charges'!$A:$O,10,FALSE)),"")</f>
        <v/>
      </c>
      <c r="H15" s="83" t="str">
        <f>IFERROR(IF(VLOOKUP($A15,'Annex 2 EHV charges'!$A:$O,11,FALSE)=0,"",VLOOKUP($A15,'Annex 2 EHV charges'!$A:$O,11,FALSE)),"")</f>
        <v/>
      </c>
    </row>
    <row r="16" spans="1:14" x14ac:dyDescent="0.25">
      <c r="A16" s="76" t="str">
        <f t="array" ref="A16">IFERROR(INDEX('Annex 2 EHV charges'!$A$11:$A$11, MATCH(0, IF(ISBLANK('Annex 2 EHV charges'!$A$11:$A$11),1, COUNTIF(A$4:$A15, 'Annex 2 EHV charges'!$A$11:$A$11)), 0)),"")</f>
        <v/>
      </c>
      <c r="B16" s="76" t="str">
        <f>IF($A16="","",VLOOKUP($A16,'Annex 2 EHV charges'!$A:$O,2,0))</f>
        <v/>
      </c>
      <c r="C16" s="77" t="str">
        <f>IF($A16="","",VLOOKUP($A16,'Annex 2 EHV charges'!$A:$O,3,0))</f>
        <v/>
      </c>
      <c r="D16" s="76" t="str">
        <f>IF($A16="","",VLOOKUP($A16,'Annex 2 EHV charges'!$A:$O,7,0))</f>
        <v/>
      </c>
      <c r="E16" s="81" t="str">
        <f>IFERROR(IF(VLOOKUP($A16,'Annex 2 EHV charges'!$A:$O,8,FALSE)=0,"",VLOOKUP($A16,'Annex 2 EHV charges'!$A:$O,8,FALSE)),"")</f>
        <v/>
      </c>
      <c r="F16" s="82" t="str">
        <f>IFERROR(IF(VLOOKUP($A16,'Annex 2 EHV charges'!$A:$O,9,FALSE)=0,"",VLOOKUP($A16,'Annex 2 EHV charges'!$A:$O,9,FALSE)),"")</f>
        <v/>
      </c>
      <c r="G16" s="83" t="str">
        <f>IFERROR(IF(VLOOKUP($A16,'Annex 2 EHV charges'!$A:$O,10,FALSE)=0,"",VLOOKUP($A16,'Annex 2 EHV charges'!$A:$O,10,FALSE)),"")</f>
        <v/>
      </c>
      <c r="H16" s="83" t="str">
        <f>IFERROR(IF(VLOOKUP($A16,'Annex 2 EHV charges'!$A:$O,11,FALSE)=0,"",VLOOKUP($A16,'Annex 2 EHV charges'!$A:$O,11,FALSE)),"")</f>
        <v/>
      </c>
    </row>
    <row r="17" spans="1:8" x14ac:dyDescent="0.25">
      <c r="A17" s="76" t="str">
        <f t="array" ref="A17">IFERROR(INDEX('Annex 2 EHV charges'!$A$11:$A$11, MATCH(0, IF(ISBLANK('Annex 2 EHV charges'!$A$11:$A$11),1, COUNTIF(A$4:$A16, 'Annex 2 EHV charges'!$A$11:$A$11)), 0)),"")</f>
        <v/>
      </c>
      <c r="B17" s="76" t="str">
        <f>IF($A17="","",VLOOKUP($A17,'Annex 2 EHV charges'!$A:$O,2,0))</f>
        <v/>
      </c>
      <c r="C17" s="77" t="str">
        <f>IF($A17="","",VLOOKUP($A17,'Annex 2 EHV charges'!$A:$O,3,0))</f>
        <v/>
      </c>
      <c r="D17" s="76" t="str">
        <f>IF($A17="","",VLOOKUP($A17,'Annex 2 EHV charges'!$A:$O,7,0))</f>
        <v/>
      </c>
      <c r="E17" s="81" t="str">
        <f>IFERROR(IF(VLOOKUP($A17,'Annex 2 EHV charges'!$A:$O,8,FALSE)=0,"",VLOOKUP($A17,'Annex 2 EHV charges'!$A:$O,8,FALSE)),"")</f>
        <v/>
      </c>
      <c r="F17" s="82" t="str">
        <f>IFERROR(IF(VLOOKUP($A17,'Annex 2 EHV charges'!$A:$O,9,FALSE)=0,"",VLOOKUP($A17,'Annex 2 EHV charges'!$A:$O,9,FALSE)),"")</f>
        <v/>
      </c>
      <c r="G17" s="83" t="str">
        <f>IFERROR(IF(VLOOKUP($A17,'Annex 2 EHV charges'!$A:$O,10,FALSE)=0,"",VLOOKUP($A17,'Annex 2 EHV charges'!$A:$O,10,FALSE)),"")</f>
        <v/>
      </c>
      <c r="H17" s="83" t="str">
        <f>IFERROR(IF(VLOOKUP($A17,'Annex 2 EHV charges'!$A:$O,11,FALSE)=0,"",VLOOKUP($A17,'Annex 2 EHV charges'!$A:$O,11,FALSE)),"")</f>
        <v/>
      </c>
    </row>
    <row r="18" spans="1:8" x14ac:dyDescent="0.25">
      <c r="A18" s="76" t="str">
        <f t="array" ref="A18">IFERROR(INDEX('Annex 2 EHV charges'!$A$11:$A$11, MATCH(0, IF(ISBLANK('Annex 2 EHV charges'!$A$11:$A$11),1, COUNTIF(A$4:$A17, 'Annex 2 EHV charges'!$A$11:$A$11)), 0)),"")</f>
        <v/>
      </c>
      <c r="B18" s="76" t="str">
        <f>IF($A18="","",VLOOKUP($A18,'Annex 2 EHV charges'!$A:$O,2,0))</f>
        <v/>
      </c>
      <c r="C18" s="77" t="str">
        <f>IF($A18="","",VLOOKUP($A18,'Annex 2 EHV charges'!$A:$O,3,0))</f>
        <v/>
      </c>
      <c r="D18" s="76" t="str">
        <f>IF($A18="","",VLOOKUP($A18,'Annex 2 EHV charges'!$A:$O,7,0))</f>
        <v/>
      </c>
      <c r="E18" s="81" t="str">
        <f>IFERROR(IF(VLOOKUP($A18,'Annex 2 EHV charges'!$A:$O,8,FALSE)=0,"",VLOOKUP($A18,'Annex 2 EHV charges'!$A:$O,8,FALSE)),"")</f>
        <v/>
      </c>
      <c r="F18" s="82" t="str">
        <f>IFERROR(IF(VLOOKUP($A18,'Annex 2 EHV charges'!$A:$O,9,FALSE)=0,"",VLOOKUP($A18,'Annex 2 EHV charges'!$A:$O,9,FALSE)),"")</f>
        <v/>
      </c>
      <c r="G18" s="83" t="str">
        <f>IFERROR(IF(VLOOKUP($A18,'Annex 2 EHV charges'!$A:$O,10,FALSE)=0,"",VLOOKUP($A18,'Annex 2 EHV charges'!$A:$O,10,FALSE)),"")</f>
        <v/>
      </c>
      <c r="H18" s="83" t="str">
        <f>IFERROR(IF(VLOOKUP($A18,'Annex 2 EHV charges'!$A:$O,11,FALSE)=0,"",VLOOKUP($A18,'Annex 2 EHV charges'!$A:$O,11,FALSE)),"")</f>
        <v/>
      </c>
    </row>
    <row r="19" spans="1:8" x14ac:dyDescent="0.25">
      <c r="A19" s="76" t="str">
        <f t="array" ref="A19">IFERROR(INDEX('Annex 2 EHV charges'!$A$11:$A$11, MATCH(0, IF(ISBLANK('Annex 2 EHV charges'!$A$11:$A$11),1, COUNTIF(A$4:$A18, 'Annex 2 EHV charges'!$A$11:$A$11)), 0)),"")</f>
        <v/>
      </c>
      <c r="B19" s="76" t="str">
        <f>IF($A19="","",VLOOKUP($A19,'Annex 2 EHV charges'!$A:$O,2,0))</f>
        <v/>
      </c>
      <c r="C19" s="77" t="str">
        <f>IF($A19="","",VLOOKUP($A19,'Annex 2 EHV charges'!$A:$O,3,0))</f>
        <v/>
      </c>
      <c r="D19" s="76" t="str">
        <f>IF($A19="","",VLOOKUP($A19,'Annex 2 EHV charges'!$A:$O,7,0))</f>
        <v/>
      </c>
      <c r="E19" s="81" t="str">
        <f>IFERROR(IF(VLOOKUP($A19,'Annex 2 EHV charges'!$A:$O,8,FALSE)=0,"",VLOOKUP($A19,'Annex 2 EHV charges'!$A:$O,8,FALSE)),"")</f>
        <v/>
      </c>
      <c r="F19" s="82" t="str">
        <f>IFERROR(IF(VLOOKUP($A19,'Annex 2 EHV charges'!$A:$O,9,FALSE)=0,"",VLOOKUP($A19,'Annex 2 EHV charges'!$A:$O,9,FALSE)),"")</f>
        <v/>
      </c>
      <c r="G19" s="83" t="str">
        <f>IFERROR(IF(VLOOKUP($A19,'Annex 2 EHV charges'!$A:$O,10,FALSE)=0,"",VLOOKUP($A19,'Annex 2 EHV charges'!$A:$O,10,FALSE)),"")</f>
        <v/>
      </c>
      <c r="H19" s="83" t="str">
        <f>IFERROR(IF(VLOOKUP($A19,'Annex 2 EHV charges'!$A:$O,11,FALSE)=0,"",VLOOKUP($A19,'Annex 2 EHV charges'!$A:$O,11,FALSE)),"")</f>
        <v/>
      </c>
    </row>
    <row r="20" spans="1:8" x14ac:dyDescent="0.25">
      <c r="A20" s="76" t="str">
        <f t="array" ref="A20">IFERROR(INDEX('Annex 2 EHV charges'!$A$11:$A$11, MATCH(0, IF(ISBLANK('Annex 2 EHV charges'!$A$11:$A$11),1, COUNTIF(A$4:$A19, 'Annex 2 EHV charges'!$A$11:$A$11)), 0)),"")</f>
        <v/>
      </c>
      <c r="B20" s="76" t="str">
        <f>IF($A20="","",VLOOKUP($A20,'Annex 2 EHV charges'!$A:$O,2,0))</f>
        <v/>
      </c>
      <c r="C20" s="77" t="str">
        <f>IF($A20="","",VLOOKUP($A20,'Annex 2 EHV charges'!$A:$O,3,0))</f>
        <v/>
      </c>
      <c r="D20" s="76" t="str">
        <f>IF($A20="","",VLOOKUP($A20,'Annex 2 EHV charges'!$A:$O,7,0))</f>
        <v/>
      </c>
      <c r="E20" s="81" t="str">
        <f>IFERROR(IF(VLOOKUP($A20,'Annex 2 EHV charges'!$A:$O,8,FALSE)=0,"",VLOOKUP($A20,'Annex 2 EHV charges'!$A:$O,8,FALSE)),"")</f>
        <v/>
      </c>
      <c r="F20" s="82" t="str">
        <f>IFERROR(IF(VLOOKUP($A20,'Annex 2 EHV charges'!$A:$O,9,FALSE)=0,"",VLOOKUP($A20,'Annex 2 EHV charges'!$A:$O,9,FALSE)),"")</f>
        <v/>
      </c>
      <c r="G20" s="83" t="str">
        <f>IFERROR(IF(VLOOKUP($A20,'Annex 2 EHV charges'!$A:$O,10,FALSE)=0,"",VLOOKUP($A20,'Annex 2 EHV charges'!$A:$O,10,FALSE)),"")</f>
        <v/>
      </c>
      <c r="H20" s="83" t="str">
        <f>IFERROR(IF(VLOOKUP($A20,'Annex 2 EHV charges'!$A:$O,11,FALSE)=0,"",VLOOKUP($A20,'Annex 2 EHV charges'!$A:$O,11,FALSE)),"")</f>
        <v/>
      </c>
    </row>
    <row r="21" spans="1:8" x14ac:dyDescent="0.25">
      <c r="A21" s="76" t="str">
        <f t="array" ref="A21">IFERROR(INDEX('Annex 2 EHV charges'!$A$11:$A$11, MATCH(0, IF(ISBLANK('Annex 2 EHV charges'!$A$11:$A$11),1, COUNTIF(A$4:$A20, 'Annex 2 EHV charges'!$A$11:$A$11)), 0)),"")</f>
        <v/>
      </c>
      <c r="B21" s="76" t="str">
        <f>IF($A21="","",VLOOKUP($A21,'Annex 2 EHV charges'!$A:$O,2,0))</f>
        <v/>
      </c>
      <c r="C21" s="77" t="str">
        <f>IF($A21="","",VLOOKUP($A21,'Annex 2 EHV charges'!$A:$O,3,0))</f>
        <v/>
      </c>
      <c r="D21" s="76" t="str">
        <f>IF($A21="","",VLOOKUP($A21,'Annex 2 EHV charges'!$A:$O,7,0))</f>
        <v/>
      </c>
      <c r="E21" s="81" t="str">
        <f>IFERROR(IF(VLOOKUP($A21,'Annex 2 EHV charges'!$A:$O,8,FALSE)=0,"",VLOOKUP($A21,'Annex 2 EHV charges'!$A:$O,8,FALSE)),"")</f>
        <v/>
      </c>
      <c r="F21" s="82" t="str">
        <f>IFERROR(IF(VLOOKUP($A21,'Annex 2 EHV charges'!$A:$O,9,FALSE)=0,"",VLOOKUP($A21,'Annex 2 EHV charges'!$A:$O,9,FALSE)),"")</f>
        <v/>
      </c>
      <c r="G21" s="83" t="str">
        <f>IFERROR(IF(VLOOKUP($A21,'Annex 2 EHV charges'!$A:$O,10,FALSE)=0,"",VLOOKUP($A21,'Annex 2 EHV charges'!$A:$O,10,FALSE)),"")</f>
        <v/>
      </c>
      <c r="H21" s="83" t="str">
        <f>IFERROR(IF(VLOOKUP($A21,'Annex 2 EHV charges'!$A:$O,11,FALSE)=0,"",VLOOKUP($A21,'Annex 2 EHV charges'!$A:$O,11,FALSE)),"")</f>
        <v/>
      </c>
    </row>
    <row r="22" spans="1:8" x14ac:dyDescent="0.25">
      <c r="A22" s="76" t="str">
        <f t="array" ref="A22">IFERROR(INDEX('Annex 2 EHV charges'!$A$11:$A$11, MATCH(0, IF(ISBLANK('Annex 2 EHV charges'!$A$11:$A$11),1, COUNTIF(A$4:$A21, 'Annex 2 EHV charges'!$A$11:$A$11)), 0)),"")</f>
        <v/>
      </c>
      <c r="B22" s="76" t="str">
        <f>IF($A22="","",VLOOKUP($A22,'Annex 2 EHV charges'!$A:$O,2,0))</f>
        <v/>
      </c>
      <c r="C22" s="77" t="str">
        <f>IF($A22="","",VLOOKUP($A22,'Annex 2 EHV charges'!$A:$O,3,0))</f>
        <v/>
      </c>
      <c r="D22" s="76" t="str">
        <f>IF($A22="","",VLOOKUP($A22,'Annex 2 EHV charges'!$A:$O,7,0))</f>
        <v/>
      </c>
      <c r="E22" s="81" t="str">
        <f>IFERROR(IF(VLOOKUP($A22,'Annex 2 EHV charges'!$A:$O,8,FALSE)=0,"",VLOOKUP($A22,'Annex 2 EHV charges'!$A:$O,8,FALSE)),"")</f>
        <v/>
      </c>
      <c r="F22" s="82" t="str">
        <f>IFERROR(IF(VLOOKUP($A22,'Annex 2 EHV charges'!$A:$O,9,FALSE)=0,"",VLOOKUP($A22,'Annex 2 EHV charges'!$A:$O,9,FALSE)),"")</f>
        <v/>
      </c>
      <c r="G22" s="83" t="str">
        <f>IFERROR(IF(VLOOKUP($A22,'Annex 2 EHV charges'!$A:$O,10,FALSE)=0,"",VLOOKUP($A22,'Annex 2 EHV charges'!$A:$O,10,FALSE)),"")</f>
        <v/>
      </c>
      <c r="H22" s="83" t="str">
        <f>IFERROR(IF(VLOOKUP($A22,'Annex 2 EHV charges'!$A:$O,11,FALSE)=0,"",VLOOKUP($A22,'Annex 2 EHV charges'!$A:$O,11,FALSE)),"")</f>
        <v/>
      </c>
    </row>
    <row r="23" spans="1:8" x14ac:dyDescent="0.25">
      <c r="A23" s="76" t="str">
        <f t="array" ref="A23">IFERROR(INDEX('Annex 2 EHV charges'!$A$11:$A$11, MATCH(0, IF(ISBLANK('Annex 2 EHV charges'!$A$11:$A$11),1, COUNTIF(A$4:$A22, 'Annex 2 EHV charges'!$A$11:$A$11)), 0)),"")</f>
        <v/>
      </c>
      <c r="B23" s="76" t="str">
        <f>IF($A23="","",VLOOKUP($A23,'Annex 2 EHV charges'!$A:$O,2,0))</f>
        <v/>
      </c>
      <c r="C23" s="77" t="str">
        <f>IF($A23="","",VLOOKUP($A23,'Annex 2 EHV charges'!$A:$O,3,0))</f>
        <v/>
      </c>
      <c r="D23" s="76" t="str">
        <f>IF($A23="","",VLOOKUP($A23,'Annex 2 EHV charges'!$A:$O,7,0))</f>
        <v/>
      </c>
      <c r="E23" s="81" t="str">
        <f>IFERROR(IF(VLOOKUP($A23,'Annex 2 EHV charges'!$A:$O,8,FALSE)=0,"",VLOOKUP($A23,'Annex 2 EHV charges'!$A:$O,8,FALSE)),"")</f>
        <v/>
      </c>
      <c r="F23" s="82" t="str">
        <f>IFERROR(IF(VLOOKUP($A23,'Annex 2 EHV charges'!$A:$O,9,FALSE)=0,"",VLOOKUP($A23,'Annex 2 EHV charges'!$A:$O,9,FALSE)),"")</f>
        <v/>
      </c>
      <c r="G23" s="83" t="str">
        <f>IFERROR(IF(VLOOKUP($A23,'Annex 2 EHV charges'!$A:$O,10,FALSE)=0,"",VLOOKUP($A23,'Annex 2 EHV charges'!$A:$O,10,FALSE)),"")</f>
        <v/>
      </c>
      <c r="H23" s="83" t="str">
        <f>IFERROR(IF(VLOOKUP($A23,'Annex 2 EHV charges'!$A:$O,11,FALSE)=0,"",VLOOKUP($A23,'Annex 2 EHV charges'!$A:$O,11,FALSE)),"")</f>
        <v/>
      </c>
    </row>
    <row r="24" spans="1:8" x14ac:dyDescent="0.25">
      <c r="A24" s="76" t="str">
        <f t="array" ref="A24">IFERROR(INDEX('Annex 2 EHV charges'!$A$11:$A$11, MATCH(0, IF(ISBLANK('Annex 2 EHV charges'!$A$11:$A$11),1, COUNTIF(A$4:$A23, 'Annex 2 EHV charges'!$A$11:$A$11)), 0)),"")</f>
        <v/>
      </c>
      <c r="B24" s="76" t="str">
        <f>IF($A24="","",VLOOKUP($A24,'Annex 2 EHV charges'!$A:$O,2,0))</f>
        <v/>
      </c>
      <c r="C24" s="77" t="str">
        <f>IF($A24="","",VLOOKUP($A24,'Annex 2 EHV charges'!$A:$O,3,0))</f>
        <v/>
      </c>
      <c r="D24" s="76" t="str">
        <f>IF($A24="","",VLOOKUP($A24,'Annex 2 EHV charges'!$A:$O,7,0))</f>
        <v/>
      </c>
      <c r="E24" s="81" t="str">
        <f>IFERROR(IF(VLOOKUP($A24,'Annex 2 EHV charges'!$A:$O,8,FALSE)=0,"",VLOOKUP($A24,'Annex 2 EHV charges'!$A:$O,8,FALSE)),"")</f>
        <v/>
      </c>
      <c r="F24" s="82" t="str">
        <f>IFERROR(IF(VLOOKUP($A24,'Annex 2 EHV charges'!$A:$O,9,FALSE)=0,"",VLOOKUP($A24,'Annex 2 EHV charges'!$A:$O,9,FALSE)),"")</f>
        <v/>
      </c>
      <c r="G24" s="83" t="str">
        <f>IFERROR(IF(VLOOKUP($A24,'Annex 2 EHV charges'!$A:$O,10,FALSE)=0,"",VLOOKUP($A24,'Annex 2 EHV charges'!$A:$O,10,FALSE)),"")</f>
        <v/>
      </c>
      <c r="H24" s="83" t="str">
        <f>IFERROR(IF(VLOOKUP($A24,'Annex 2 EHV charges'!$A:$O,11,FALSE)=0,"",VLOOKUP($A24,'Annex 2 EHV charges'!$A:$O,11,FALSE)),"")</f>
        <v/>
      </c>
    </row>
    <row r="25" spans="1:8" x14ac:dyDescent="0.25">
      <c r="A25" s="76" t="str">
        <f t="array" ref="A25">IFERROR(INDEX('Annex 2 EHV charges'!$A$11:$A$11, MATCH(0, IF(ISBLANK('Annex 2 EHV charges'!$A$11:$A$11),1, COUNTIF(A$4:$A24, 'Annex 2 EHV charges'!$A$11:$A$11)), 0)),"")</f>
        <v/>
      </c>
      <c r="B25" s="76" t="str">
        <f>IF($A25="","",VLOOKUP($A25,'Annex 2 EHV charges'!$A:$O,2,0))</f>
        <v/>
      </c>
      <c r="C25" s="77" t="str">
        <f>IF($A25="","",VLOOKUP($A25,'Annex 2 EHV charges'!$A:$O,3,0))</f>
        <v/>
      </c>
      <c r="D25" s="76" t="str">
        <f>IF($A25="","",VLOOKUP($A25,'Annex 2 EHV charges'!$A:$O,7,0))</f>
        <v/>
      </c>
      <c r="E25" s="81" t="str">
        <f>IFERROR(IF(VLOOKUP($A25,'Annex 2 EHV charges'!$A:$O,8,FALSE)=0,"",VLOOKUP($A25,'Annex 2 EHV charges'!$A:$O,8,FALSE)),"")</f>
        <v/>
      </c>
      <c r="F25" s="82" t="str">
        <f>IFERROR(IF(VLOOKUP($A25,'Annex 2 EHV charges'!$A:$O,9,FALSE)=0,"",VLOOKUP($A25,'Annex 2 EHV charges'!$A:$O,9,FALSE)),"")</f>
        <v/>
      </c>
      <c r="G25" s="83" t="str">
        <f>IFERROR(IF(VLOOKUP($A25,'Annex 2 EHV charges'!$A:$O,10,FALSE)=0,"",VLOOKUP($A25,'Annex 2 EHV charges'!$A:$O,10,FALSE)),"")</f>
        <v/>
      </c>
      <c r="H25" s="83" t="str">
        <f>IFERROR(IF(VLOOKUP($A25,'Annex 2 EHV charges'!$A:$O,11,FALSE)=0,"",VLOOKUP($A25,'Annex 2 EHV charges'!$A:$O,11,FALSE)),"")</f>
        <v/>
      </c>
    </row>
    <row r="26" spans="1:8" x14ac:dyDescent="0.25">
      <c r="A26" s="76" t="str">
        <f t="array" ref="A26">IFERROR(INDEX('Annex 2 EHV charges'!$A$11:$A$11, MATCH(0, IF(ISBLANK('Annex 2 EHV charges'!$A$11:$A$11),1, COUNTIF(A$4:$A25, 'Annex 2 EHV charges'!$A$11:$A$11)), 0)),"")</f>
        <v/>
      </c>
      <c r="B26" s="76" t="str">
        <f>IF($A26="","",VLOOKUP($A26,'Annex 2 EHV charges'!$A:$O,2,0))</f>
        <v/>
      </c>
      <c r="C26" s="77" t="str">
        <f>IF($A26="","",VLOOKUP($A26,'Annex 2 EHV charges'!$A:$O,3,0))</f>
        <v/>
      </c>
      <c r="D26" s="76" t="str">
        <f>IF($A26="","",VLOOKUP($A26,'Annex 2 EHV charges'!$A:$O,7,0))</f>
        <v/>
      </c>
      <c r="E26" s="81" t="str">
        <f>IFERROR(IF(VLOOKUP($A26,'Annex 2 EHV charges'!$A:$O,8,FALSE)=0,"",VLOOKUP($A26,'Annex 2 EHV charges'!$A:$O,8,FALSE)),"")</f>
        <v/>
      </c>
      <c r="F26" s="82" t="str">
        <f>IFERROR(IF(VLOOKUP($A26,'Annex 2 EHV charges'!$A:$O,9,FALSE)=0,"",VLOOKUP($A26,'Annex 2 EHV charges'!$A:$O,9,FALSE)),"")</f>
        <v/>
      </c>
      <c r="G26" s="83" t="str">
        <f>IFERROR(IF(VLOOKUP($A26,'Annex 2 EHV charges'!$A:$O,10,FALSE)=0,"",VLOOKUP($A26,'Annex 2 EHV charges'!$A:$O,10,FALSE)),"")</f>
        <v/>
      </c>
      <c r="H26" s="83" t="str">
        <f>IFERROR(IF(VLOOKUP($A26,'Annex 2 EHV charges'!$A:$O,11,FALSE)=0,"",VLOOKUP($A26,'Annex 2 EHV charges'!$A:$O,11,FALSE)),"")</f>
        <v/>
      </c>
    </row>
    <row r="27" spans="1:8" x14ac:dyDescent="0.25">
      <c r="A27" s="76" t="str">
        <f t="array" ref="A27">IFERROR(INDEX('Annex 2 EHV charges'!$A$11:$A$11, MATCH(0, IF(ISBLANK('Annex 2 EHV charges'!$A$11:$A$11),1, COUNTIF(A$4:$A26, 'Annex 2 EHV charges'!$A$11:$A$11)), 0)),"")</f>
        <v/>
      </c>
      <c r="B27" s="76" t="str">
        <f>IF($A27="","",VLOOKUP($A27,'Annex 2 EHV charges'!$A:$O,2,0))</f>
        <v/>
      </c>
      <c r="C27" s="77" t="str">
        <f>IF($A27="","",VLOOKUP($A27,'Annex 2 EHV charges'!$A:$O,3,0))</f>
        <v/>
      </c>
      <c r="D27" s="76" t="str">
        <f>IF($A27="","",VLOOKUP($A27,'Annex 2 EHV charges'!$A:$O,7,0))</f>
        <v/>
      </c>
      <c r="E27" s="81" t="str">
        <f>IFERROR(IF(VLOOKUP($A27,'Annex 2 EHV charges'!$A:$O,8,FALSE)=0,"",VLOOKUP($A27,'Annex 2 EHV charges'!$A:$O,8,FALSE)),"")</f>
        <v/>
      </c>
      <c r="F27" s="82" t="str">
        <f>IFERROR(IF(VLOOKUP($A27,'Annex 2 EHV charges'!$A:$O,9,FALSE)=0,"",VLOOKUP($A27,'Annex 2 EHV charges'!$A:$O,9,FALSE)),"")</f>
        <v/>
      </c>
      <c r="G27" s="83" t="str">
        <f>IFERROR(IF(VLOOKUP($A27,'Annex 2 EHV charges'!$A:$O,10,FALSE)=0,"",VLOOKUP($A27,'Annex 2 EHV charges'!$A:$O,10,FALSE)),"")</f>
        <v/>
      </c>
      <c r="H27" s="83" t="str">
        <f>IFERROR(IF(VLOOKUP($A27,'Annex 2 EHV charges'!$A:$O,11,FALSE)=0,"",VLOOKUP($A27,'Annex 2 EHV charges'!$A:$O,11,FALSE)),"")</f>
        <v/>
      </c>
    </row>
    <row r="28" spans="1:8" x14ac:dyDescent="0.25">
      <c r="A28" s="76" t="str">
        <f t="array" ref="A28">IFERROR(INDEX('Annex 2 EHV charges'!$A$11:$A$11, MATCH(0, IF(ISBLANK('Annex 2 EHV charges'!$A$11:$A$11),1, COUNTIF(A$4:$A27, 'Annex 2 EHV charges'!$A$11:$A$11)), 0)),"")</f>
        <v/>
      </c>
      <c r="B28" s="76" t="str">
        <f>IF($A28="","",VLOOKUP($A28,'Annex 2 EHV charges'!$A:$O,2,0))</f>
        <v/>
      </c>
      <c r="C28" s="77" t="str">
        <f>IF($A28="","",VLOOKUP($A28,'Annex 2 EHV charges'!$A:$O,3,0))</f>
        <v/>
      </c>
      <c r="D28" s="76" t="str">
        <f>IF($A28="","",VLOOKUP($A28,'Annex 2 EHV charges'!$A:$O,7,0))</f>
        <v/>
      </c>
      <c r="E28" s="81" t="str">
        <f>IFERROR(IF(VLOOKUP($A28,'Annex 2 EHV charges'!$A:$O,8,FALSE)=0,"",VLOOKUP($A28,'Annex 2 EHV charges'!$A:$O,8,FALSE)),"")</f>
        <v/>
      </c>
      <c r="F28" s="82" t="str">
        <f>IFERROR(IF(VLOOKUP($A28,'Annex 2 EHV charges'!$A:$O,9,FALSE)=0,"",VLOOKUP($A28,'Annex 2 EHV charges'!$A:$O,9,FALSE)),"")</f>
        <v/>
      </c>
      <c r="G28" s="83" t="str">
        <f>IFERROR(IF(VLOOKUP($A28,'Annex 2 EHV charges'!$A:$O,10,FALSE)=0,"",VLOOKUP($A28,'Annex 2 EHV charges'!$A:$O,10,FALSE)),"")</f>
        <v/>
      </c>
      <c r="H28" s="83" t="str">
        <f>IFERROR(IF(VLOOKUP($A28,'Annex 2 EHV charges'!$A:$O,11,FALSE)=0,"",VLOOKUP($A28,'Annex 2 EHV charges'!$A:$O,11,FALSE)),"")</f>
        <v/>
      </c>
    </row>
    <row r="29" spans="1:8" x14ac:dyDescent="0.25">
      <c r="A29" s="76" t="str">
        <f t="array" ref="A29">IFERROR(INDEX('Annex 2 EHV charges'!$A$11:$A$11, MATCH(0, IF(ISBLANK('Annex 2 EHV charges'!$A$11:$A$11),1, COUNTIF(A$4:$A28, 'Annex 2 EHV charges'!$A$11:$A$11)), 0)),"")</f>
        <v/>
      </c>
      <c r="B29" s="76" t="str">
        <f>IF($A29="","",VLOOKUP($A29,'Annex 2 EHV charges'!$A:$O,2,0))</f>
        <v/>
      </c>
      <c r="C29" s="77" t="str">
        <f>IF($A29="","",VLOOKUP($A29,'Annex 2 EHV charges'!$A:$O,3,0))</f>
        <v/>
      </c>
      <c r="D29" s="76" t="str">
        <f>IF($A29="","",VLOOKUP($A29,'Annex 2 EHV charges'!$A:$O,7,0))</f>
        <v/>
      </c>
      <c r="E29" s="81" t="str">
        <f>IFERROR(IF(VLOOKUP($A29,'Annex 2 EHV charges'!$A:$O,8,FALSE)=0,"",VLOOKUP($A29,'Annex 2 EHV charges'!$A:$O,8,FALSE)),"")</f>
        <v/>
      </c>
      <c r="F29" s="82" t="str">
        <f>IFERROR(IF(VLOOKUP($A29,'Annex 2 EHV charges'!$A:$O,9,FALSE)=0,"",VLOOKUP($A29,'Annex 2 EHV charges'!$A:$O,9,FALSE)),"")</f>
        <v/>
      </c>
      <c r="G29" s="83" t="str">
        <f>IFERROR(IF(VLOOKUP($A29,'Annex 2 EHV charges'!$A:$O,10,FALSE)=0,"",VLOOKUP($A29,'Annex 2 EHV charges'!$A:$O,10,FALSE)),"")</f>
        <v/>
      </c>
      <c r="H29" s="83" t="str">
        <f>IFERROR(IF(VLOOKUP($A29,'Annex 2 EHV charges'!$A:$O,11,FALSE)=0,"",VLOOKUP($A29,'Annex 2 EHV charges'!$A:$O,11,FALSE)),"")</f>
        <v/>
      </c>
    </row>
    <row r="30" spans="1:8" x14ac:dyDescent="0.25">
      <c r="A30" s="76" t="str">
        <f t="array" ref="A30">IFERROR(INDEX('Annex 2 EHV charges'!$A$11:$A$11, MATCH(0, IF(ISBLANK('Annex 2 EHV charges'!$A$11:$A$11),1, COUNTIF(A$4:$A29, 'Annex 2 EHV charges'!$A$11:$A$11)), 0)),"")</f>
        <v/>
      </c>
      <c r="B30" s="76" t="str">
        <f>IF($A30="","",VLOOKUP($A30,'Annex 2 EHV charges'!$A:$O,2,0))</f>
        <v/>
      </c>
      <c r="C30" s="77" t="str">
        <f>IF($A30="","",VLOOKUP($A30,'Annex 2 EHV charges'!$A:$O,3,0))</f>
        <v/>
      </c>
      <c r="D30" s="76" t="str">
        <f>IF($A30="","",VLOOKUP($A30,'Annex 2 EHV charges'!$A:$O,7,0))</f>
        <v/>
      </c>
      <c r="E30" s="81" t="str">
        <f>IFERROR(IF(VLOOKUP($A30,'Annex 2 EHV charges'!$A:$O,8,FALSE)=0,"",VLOOKUP($A30,'Annex 2 EHV charges'!$A:$O,8,FALSE)),"")</f>
        <v/>
      </c>
      <c r="F30" s="82" t="str">
        <f>IFERROR(IF(VLOOKUP($A30,'Annex 2 EHV charges'!$A:$O,9,FALSE)=0,"",VLOOKUP($A30,'Annex 2 EHV charges'!$A:$O,9,FALSE)),"")</f>
        <v/>
      </c>
      <c r="G30" s="83" t="str">
        <f>IFERROR(IF(VLOOKUP($A30,'Annex 2 EHV charges'!$A:$O,10,FALSE)=0,"",VLOOKUP($A30,'Annex 2 EHV charges'!$A:$O,10,FALSE)),"")</f>
        <v/>
      </c>
      <c r="H30" s="83" t="str">
        <f>IFERROR(IF(VLOOKUP($A30,'Annex 2 EHV charges'!$A:$O,11,FALSE)=0,"",VLOOKUP($A30,'Annex 2 EHV charges'!$A:$O,11,FALSE)),"")</f>
        <v/>
      </c>
    </row>
    <row r="31" spans="1:8" x14ac:dyDescent="0.25">
      <c r="A31" s="76" t="str">
        <f t="array" ref="A31">IFERROR(INDEX('Annex 2 EHV charges'!$A$11:$A$11, MATCH(0, IF(ISBLANK('Annex 2 EHV charges'!$A$11:$A$11),1, COUNTIF(A$4:$A30, 'Annex 2 EHV charges'!$A$11:$A$11)), 0)),"")</f>
        <v/>
      </c>
      <c r="B31" s="76" t="str">
        <f>IF($A31="","",VLOOKUP($A31,'Annex 2 EHV charges'!$A:$O,2,0))</f>
        <v/>
      </c>
      <c r="C31" s="77" t="str">
        <f>IF($A31="","",VLOOKUP($A31,'Annex 2 EHV charges'!$A:$O,3,0))</f>
        <v/>
      </c>
      <c r="D31" s="76" t="str">
        <f>IF($A31="","",VLOOKUP($A31,'Annex 2 EHV charges'!$A:$O,7,0))</f>
        <v/>
      </c>
      <c r="E31" s="81" t="str">
        <f>IFERROR(IF(VLOOKUP($A31,'Annex 2 EHV charges'!$A:$O,8,FALSE)=0,"",VLOOKUP($A31,'Annex 2 EHV charges'!$A:$O,8,FALSE)),"")</f>
        <v/>
      </c>
      <c r="F31" s="82" t="str">
        <f>IFERROR(IF(VLOOKUP($A31,'Annex 2 EHV charges'!$A:$O,9,FALSE)=0,"",VLOOKUP($A31,'Annex 2 EHV charges'!$A:$O,9,FALSE)),"")</f>
        <v/>
      </c>
      <c r="G31" s="83" t="str">
        <f>IFERROR(IF(VLOOKUP($A31,'Annex 2 EHV charges'!$A:$O,10,FALSE)=0,"",VLOOKUP($A31,'Annex 2 EHV charges'!$A:$O,10,FALSE)),"")</f>
        <v/>
      </c>
      <c r="H31" s="83" t="str">
        <f>IFERROR(IF(VLOOKUP($A31,'Annex 2 EHV charges'!$A:$O,11,FALSE)=0,"",VLOOKUP($A31,'Annex 2 EHV charges'!$A:$O,11,FALSE)),"")</f>
        <v/>
      </c>
    </row>
    <row r="32" spans="1:8" x14ac:dyDescent="0.25">
      <c r="A32" s="76" t="str">
        <f t="array" ref="A32">IFERROR(INDEX('Annex 2 EHV charges'!$A$11:$A$11, MATCH(0, IF(ISBLANK('Annex 2 EHV charges'!$A$11:$A$11),1, COUNTIF(A$4:$A31, 'Annex 2 EHV charges'!$A$11:$A$11)), 0)),"")</f>
        <v/>
      </c>
      <c r="B32" s="76" t="str">
        <f>IF($A32="","",VLOOKUP($A32,'Annex 2 EHV charges'!$A:$O,2,0))</f>
        <v/>
      </c>
      <c r="C32" s="77" t="str">
        <f>IF($A32="","",VLOOKUP($A32,'Annex 2 EHV charges'!$A:$O,3,0))</f>
        <v/>
      </c>
      <c r="D32" s="76" t="str">
        <f>IF($A32="","",VLOOKUP($A32,'Annex 2 EHV charges'!$A:$O,7,0))</f>
        <v/>
      </c>
      <c r="E32" s="81" t="str">
        <f>IFERROR(IF(VLOOKUP($A32,'Annex 2 EHV charges'!$A:$O,8,FALSE)=0,"",VLOOKUP($A32,'Annex 2 EHV charges'!$A:$O,8,FALSE)),"")</f>
        <v/>
      </c>
      <c r="F32" s="82" t="str">
        <f>IFERROR(IF(VLOOKUP($A32,'Annex 2 EHV charges'!$A:$O,9,FALSE)=0,"",VLOOKUP($A32,'Annex 2 EHV charges'!$A:$O,9,FALSE)),"")</f>
        <v/>
      </c>
      <c r="G32" s="83" t="str">
        <f>IFERROR(IF(VLOOKUP($A32,'Annex 2 EHV charges'!$A:$O,10,FALSE)=0,"",VLOOKUP($A32,'Annex 2 EHV charges'!$A:$O,10,FALSE)),"")</f>
        <v/>
      </c>
      <c r="H32" s="83" t="str">
        <f>IFERROR(IF(VLOOKUP($A32,'Annex 2 EHV charges'!$A:$O,11,FALSE)=0,"",VLOOKUP($A32,'Annex 2 EHV charges'!$A:$O,11,FALSE)),"")</f>
        <v/>
      </c>
    </row>
    <row r="33" spans="1:8" x14ac:dyDescent="0.25">
      <c r="A33" s="76" t="str">
        <f t="array" ref="A33">IFERROR(INDEX('Annex 2 EHV charges'!$A$11:$A$11, MATCH(0, IF(ISBLANK('Annex 2 EHV charges'!$A$11:$A$11),1, COUNTIF(A$4:$A32, 'Annex 2 EHV charges'!$A$11:$A$11)), 0)),"")</f>
        <v/>
      </c>
      <c r="B33" s="76" t="str">
        <f>IF($A33="","",VLOOKUP($A33,'Annex 2 EHV charges'!$A:$O,2,0))</f>
        <v/>
      </c>
      <c r="C33" s="77" t="str">
        <f>IF($A33="","",VLOOKUP($A33,'Annex 2 EHV charges'!$A:$O,3,0))</f>
        <v/>
      </c>
      <c r="D33" s="76" t="str">
        <f>IF($A33="","",VLOOKUP($A33,'Annex 2 EHV charges'!$A:$O,7,0))</f>
        <v/>
      </c>
      <c r="E33" s="81" t="str">
        <f>IFERROR(IF(VLOOKUP($A33,'Annex 2 EHV charges'!$A:$O,8,FALSE)=0,"",VLOOKUP($A33,'Annex 2 EHV charges'!$A:$O,8,FALSE)),"")</f>
        <v/>
      </c>
      <c r="F33" s="82" t="str">
        <f>IFERROR(IF(VLOOKUP($A33,'Annex 2 EHV charges'!$A:$O,9,FALSE)=0,"",VLOOKUP($A33,'Annex 2 EHV charges'!$A:$O,9,FALSE)),"")</f>
        <v/>
      </c>
      <c r="G33" s="83" t="str">
        <f>IFERROR(IF(VLOOKUP($A33,'Annex 2 EHV charges'!$A:$O,10,FALSE)=0,"",VLOOKUP($A33,'Annex 2 EHV charges'!$A:$O,10,FALSE)),"")</f>
        <v/>
      </c>
      <c r="H33" s="83" t="str">
        <f>IFERROR(IF(VLOOKUP($A33,'Annex 2 EHV charges'!$A:$O,11,FALSE)=0,"",VLOOKUP($A33,'Annex 2 EHV charges'!$A:$O,11,FALSE)),"")</f>
        <v/>
      </c>
    </row>
    <row r="34" spans="1:8" x14ac:dyDescent="0.25">
      <c r="A34" s="76" t="str">
        <f t="array" ref="A34">IFERROR(INDEX('Annex 2 EHV charges'!$A$11:$A$11, MATCH(0, IF(ISBLANK('Annex 2 EHV charges'!$A$11:$A$11),1, COUNTIF(A$4:$A33, 'Annex 2 EHV charges'!$A$11:$A$11)), 0)),"")</f>
        <v/>
      </c>
      <c r="B34" s="76" t="str">
        <f>IF($A34="","",VLOOKUP($A34,'Annex 2 EHV charges'!$A:$O,2,0))</f>
        <v/>
      </c>
      <c r="C34" s="77" t="str">
        <f>IF($A34="","",VLOOKUP($A34,'Annex 2 EHV charges'!$A:$O,3,0))</f>
        <v/>
      </c>
      <c r="D34" s="76" t="str">
        <f>IF($A34="","",VLOOKUP($A34,'Annex 2 EHV charges'!$A:$O,7,0))</f>
        <v/>
      </c>
      <c r="E34" s="81" t="str">
        <f>IFERROR(IF(VLOOKUP($A34,'Annex 2 EHV charges'!$A:$O,8,FALSE)=0,"",VLOOKUP($A34,'Annex 2 EHV charges'!$A:$O,8,FALSE)),"")</f>
        <v/>
      </c>
      <c r="F34" s="82" t="str">
        <f>IFERROR(IF(VLOOKUP($A34,'Annex 2 EHV charges'!$A:$O,9,FALSE)=0,"",VLOOKUP($A34,'Annex 2 EHV charges'!$A:$O,9,FALSE)),"")</f>
        <v/>
      </c>
      <c r="G34" s="83" t="str">
        <f>IFERROR(IF(VLOOKUP($A34,'Annex 2 EHV charges'!$A:$O,10,FALSE)=0,"",VLOOKUP($A34,'Annex 2 EHV charges'!$A:$O,10,FALSE)),"")</f>
        <v/>
      </c>
      <c r="H34" s="83" t="str">
        <f>IFERROR(IF(VLOOKUP($A34,'Annex 2 EHV charges'!$A:$O,11,FALSE)=0,"",VLOOKUP($A34,'Annex 2 EHV charges'!$A:$O,11,FALSE)),"")</f>
        <v/>
      </c>
    </row>
    <row r="35" spans="1:8" x14ac:dyDescent="0.25">
      <c r="A35" s="76" t="str">
        <f t="array" ref="A35">IFERROR(INDEX('Annex 2 EHV charges'!$A$11:$A$11, MATCH(0, IF(ISBLANK('Annex 2 EHV charges'!$A$11:$A$11),1, COUNTIF(A$4:$A34, 'Annex 2 EHV charges'!$A$11:$A$11)), 0)),"")</f>
        <v/>
      </c>
      <c r="B35" s="76" t="str">
        <f>IF($A35="","",VLOOKUP($A35,'Annex 2 EHV charges'!$A:$O,2,0))</f>
        <v/>
      </c>
      <c r="C35" s="77" t="str">
        <f>IF($A35="","",VLOOKUP($A35,'Annex 2 EHV charges'!$A:$O,3,0))</f>
        <v/>
      </c>
      <c r="D35" s="76" t="str">
        <f>IF($A35="","",VLOOKUP($A35,'Annex 2 EHV charges'!$A:$O,7,0))</f>
        <v/>
      </c>
      <c r="E35" s="81" t="str">
        <f>IFERROR(IF(VLOOKUP($A35,'Annex 2 EHV charges'!$A:$O,8,FALSE)=0,"",VLOOKUP($A35,'Annex 2 EHV charges'!$A:$O,8,FALSE)),"")</f>
        <v/>
      </c>
      <c r="F35" s="82" t="str">
        <f>IFERROR(IF(VLOOKUP($A35,'Annex 2 EHV charges'!$A:$O,9,FALSE)=0,"",VLOOKUP($A35,'Annex 2 EHV charges'!$A:$O,9,FALSE)),"")</f>
        <v/>
      </c>
      <c r="G35" s="83" t="str">
        <f>IFERROR(IF(VLOOKUP($A35,'Annex 2 EHV charges'!$A:$O,10,FALSE)=0,"",VLOOKUP($A35,'Annex 2 EHV charges'!$A:$O,10,FALSE)),"")</f>
        <v/>
      </c>
      <c r="H35" s="83" t="str">
        <f>IFERROR(IF(VLOOKUP($A35,'Annex 2 EHV charges'!$A:$O,11,FALSE)=0,"",VLOOKUP($A35,'Annex 2 EHV charges'!$A:$O,11,FALSE)),"")</f>
        <v/>
      </c>
    </row>
    <row r="36" spans="1:8" x14ac:dyDescent="0.25">
      <c r="A36" s="76" t="str">
        <f t="array" ref="A36">IFERROR(INDEX('Annex 2 EHV charges'!$A$11:$A$11, MATCH(0, IF(ISBLANK('Annex 2 EHV charges'!$A$11:$A$11),1, COUNTIF(A$4:$A35, 'Annex 2 EHV charges'!$A$11:$A$11)), 0)),"")</f>
        <v/>
      </c>
      <c r="B36" s="76" t="str">
        <f>IF($A36="","",VLOOKUP($A36,'Annex 2 EHV charges'!$A:$O,2,0))</f>
        <v/>
      </c>
      <c r="C36" s="77" t="str">
        <f>IF($A36="","",VLOOKUP($A36,'Annex 2 EHV charges'!$A:$O,3,0))</f>
        <v/>
      </c>
      <c r="D36" s="76" t="str">
        <f>IF($A36="","",VLOOKUP($A36,'Annex 2 EHV charges'!$A:$O,7,0))</f>
        <v/>
      </c>
      <c r="E36" s="81" t="str">
        <f>IFERROR(IF(VLOOKUP($A36,'Annex 2 EHV charges'!$A:$O,8,FALSE)=0,"",VLOOKUP($A36,'Annex 2 EHV charges'!$A:$O,8,FALSE)),"")</f>
        <v/>
      </c>
      <c r="F36" s="82" t="str">
        <f>IFERROR(IF(VLOOKUP($A36,'Annex 2 EHV charges'!$A:$O,9,FALSE)=0,"",VLOOKUP($A36,'Annex 2 EHV charges'!$A:$O,9,FALSE)),"")</f>
        <v/>
      </c>
      <c r="G36" s="83" t="str">
        <f>IFERROR(IF(VLOOKUP($A36,'Annex 2 EHV charges'!$A:$O,10,FALSE)=0,"",VLOOKUP($A36,'Annex 2 EHV charges'!$A:$O,10,FALSE)),"")</f>
        <v/>
      </c>
      <c r="H36" s="83" t="str">
        <f>IFERROR(IF(VLOOKUP($A36,'Annex 2 EHV charges'!$A:$O,11,FALSE)=0,"",VLOOKUP($A36,'Annex 2 EHV charges'!$A:$O,11,FALSE)),"")</f>
        <v/>
      </c>
    </row>
    <row r="37" spans="1:8" x14ac:dyDescent="0.25">
      <c r="A37" s="76" t="str">
        <f t="array" ref="A37">IFERROR(INDEX('Annex 2 EHV charges'!$A$11:$A$11, MATCH(0, IF(ISBLANK('Annex 2 EHV charges'!$A$11:$A$11),1, COUNTIF(A$4:$A36, 'Annex 2 EHV charges'!$A$11:$A$11)), 0)),"")</f>
        <v/>
      </c>
      <c r="B37" s="76" t="str">
        <f>IF($A37="","",VLOOKUP($A37,'Annex 2 EHV charges'!$A:$O,2,0))</f>
        <v/>
      </c>
      <c r="C37" s="77" t="str">
        <f>IF($A37="","",VLOOKUP($A37,'Annex 2 EHV charges'!$A:$O,3,0))</f>
        <v/>
      </c>
      <c r="D37" s="76" t="str">
        <f>IF($A37="","",VLOOKUP($A37,'Annex 2 EHV charges'!$A:$O,7,0))</f>
        <v/>
      </c>
      <c r="E37" s="81" t="str">
        <f>IFERROR(IF(VLOOKUP($A37,'Annex 2 EHV charges'!$A:$O,8,FALSE)=0,"",VLOOKUP($A37,'Annex 2 EHV charges'!$A:$O,8,FALSE)),"")</f>
        <v/>
      </c>
      <c r="F37" s="82" t="str">
        <f>IFERROR(IF(VLOOKUP($A37,'Annex 2 EHV charges'!$A:$O,9,FALSE)=0,"",VLOOKUP($A37,'Annex 2 EHV charges'!$A:$O,9,FALSE)),"")</f>
        <v/>
      </c>
      <c r="G37" s="83" t="str">
        <f>IFERROR(IF(VLOOKUP($A37,'Annex 2 EHV charges'!$A:$O,10,FALSE)=0,"",VLOOKUP($A37,'Annex 2 EHV charges'!$A:$O,10,FALSE)),"")</f>
        <v/>
      </c>
      <c r="H37" s="83" t="str">
        <f>IFERROR(IF(VLOOKUP($A37,'Annex 2 EHV charges'!$A:$O,11,FALSE)=0,"",VLOOKUP($A37,'Annex 2 EHV charges'!$A:$O,11,FALSE)),"")</f>
        <v/>
      </c>
    </row>
    <row r="38" spans="1:8" x14ac:dyDescent="0.25">
      <c r="A38" s="76" t="str">
        <f t="array" ref="A38">IFERROR(INDEX('Annex 2 EHV charges'!$A$11:$A$11, MATCH(0, IF(ISBLANK('Annex 2 EHV charges'!$A$11:$A$11),1, COUNTIF(A$4:$A37, 'Annex 2 EHV charges'!$A$11:$A$11)), 0)),"")</f>
        <v/>
      </c>
      <c r="B38" s="76" t="str">
        <f>IF($A38="","",VLOOKUP($A38,'Annex 2 EHV charges'!$A:$O,2,0))</f>
        <v/>
      </c>
      <c r="C38" s="77" t="str">
        <f>IF($A38="","",VLOOKUP($A38,'Annex 2 EHV charges'!$A:$O,3,0))</f>
        <v/>
      </c>
      <c r="D38" s="76" t="str">
        <f>IF($A38="","",VLOOKUP($A38,'Annex 2 EHV charges'!$A:$O,7,0))</f>
        <v/>
      </c>
      <c r="E38" s="81" t="str">
        <f>IFERROR(IF(VLOOKUP($A38,'Annex 2 EHV charges'!$A:$O,8,FALSE)=0,"",VLOOKUP($A38,'Annex 2 EHV charges'!$A:$O,8,FALSE)),"")</f>
        <v/>
      </c>
      <c r="F38" s="82" t="str">
        <f>IFERROR(IF(VLOOKUP($A38,'Annex 2 EHV charges'!$A:$O,9,FALSE)=0,"",VLOOKUP($A38,'Annex 2 EHV charges'!$A:$O,9,FALSE)),"")</f>
        <v/>
      </c>
      <c r="G38" s="83" t="str">
        <f>IFERROR(IF(VLOOKUP($A38,'Annex 2 EHV charges'!$A:$O,10,FALSE)=0,"",VLOOKUP($A38,'Annex 2 EHV charges'!$A:$O,10,FALSE)),"")</f>
        <v/>
      </c>
      <c r="H38" s="83" t="str">
        <f>IFERROR(IF(VLOOKUP($A38,'Annex 2 EHV charges'!$A:$O,11,FALSE)=0,"",VLOOKUP($A38,'Annex 2 EHV charges'!$A:$O,11,FALSE)),"")</f>
        <v/>
      </c>
    </row>
    <row r="39" spans="1:8" x14ac:dyDescent="0.25">
      <c r="A39" s="76" t="str">
        <f t="array" ref="A39">IFERROR(INDEX('Annex 2 EHV charges'!$A$11:$A$11, MATCH(0, IF(ISBLANK('Annex 2 EHV charges'!$A$11:$A$11),1, COUNTIF(A$4:$A38, 'Annex 2 EHV charges'!$A$11:$A$11)), 0)),"")</f>
        <v/>
      </c>
      <c r="B39" s="76" t="str">
        <f>IF($A39="","",VLOOKUP($A39,'Annex 2 EHV charges'!$A:$O,2,0))</f>
        <v/>
      </c>
      <c r="C39" s="77" t="str">
        <f>IF($A39="","",VLOOKUP($A39,'Annex 2 EHV charges'!$A:$O,3,0))</f>
        <v/>
      </c>
      <c r="D39" s="76" t="str">
        <f>IF($A39="","",VLOOKUP($A39,'Annex 2 EHV charges'!$A:$O,7,0))</f>
        <v/>
      </c>
      <c r="E39" s="81" t="str">
        <f>IFERROR(IF(VLOOKUP($A39,'Annex 2 EHV charges'!$A:$O,8,FALSE)=0,"",VLOOKUP($A39,'Annex 2 EHV charges'!$A:$O,8,FALSE)),"")</f>
        <v/>
      </c>
      <c r="F39" s="82" t="str">
        <f>IFERROR(IF(VLOOKUP($A39,'Annex 2 EHV charges'!$A:$O,9,FALSE)=0,"",VLOOKUP($A39,'Annex 2 EHV charges'!$A:$O,9,FALSE)),"")</f>
        <v/>
      </c>
      <c r="G39" s="83" t="str">
        <f>IFERROR(IF(VLOOKUP($A39,'Annex 2 EHV charges'!$A:$O,10,FALSE)=0,"",VLOOKUP($A39,'Annex 2 EHV charges'!$A:$O,10,FALSE)),"")</f>
        <v/>
      </c>
      <c r="H39" s="83" t="str">
        <f>IFERROR(IF(VLOOKUP($A39,'Annex 2 EHV charges'!$A:$O,11,FALSE)=0,"",VLOOKUP($A39,'Annex 2 EHV charges'!$A:$O,11,FALSE)),"")</f>
        <v/>
      </c>
    </row>
    <row r="40" spans="1:8" x14ac:dyDescent="0.25">
      <c r="A40" s="76" t="str">
        <f t="array" ref="A40">IFERROR(INDEX('Annex 2 EHV charges'!$A$11:$A$11, MATCH(0, IF(ISBLANK('Annex 2 EHV charges'!$A$11:$A$11),1, COUNTIF(A$4:$A39, 'Annex 2 EHV charges'!$A$11:$A$11)), 0)),"")</f>
        <v/>
      </c>
      <c r="B40" s="76" t="str">
        <f>IF($A40="","",VLOOKUP($A40,'Annex 2 EHV charges'!$A:$O,2,0))</f>
        <v/>
      </c>
      <c r="C40" s="77" t="str">
        <f>IF($A40="","",VLOOKUP($A40,'Annex 2 EHV charges'!$A:$O,3,0))</f>
        <v/>
      </c>
      <c r="D40" s="76" t="str">
        <f>IF($A40="","",VLOOKUP($A40,'Annex 2 EHV charges'!$A:$O,7,0))</f>
        <v/>
      </c>
      <c r="E40" s="81" t="str">
        <f>IFERROR(IF(VLOOKUP($A40,'Annex 2 EHV charges'!$A:$O,8,FALSE)=0,"",VLOOKUP($A40,'Annex 2 EHV charges'!$A:$O,8,FALSE)),"")</f>
        <v/>
      </c>
      <c r="F40" s="82" t="str">
        <f>IFERROR(IF(VLOOKUP($A40,'Annex 2 EHV charges'!$A:$O,9,FALSE)=0,"",VLOOKUP($A40,'Annex 2 EHV charges'!$A:$O,9,FALSE)),"")</f>
        <v/>
      </c>
      <c r="G40" s="83" t="str">
        <f>IFERROR(IF(VLOOKUP($A40,'Annex 2 EHV charges'!$A:$O,10,FALSE)=0,"",VLOOKUP($A40,'Annex 2 EHV charges'!$A:$O,10,FALSE)),"")</f>
        <v/>
      </c>
      <c r="H40" s="83" t="str">
        <f>IFERROR(IF(VLOOKUP($A40,'Annex 2 EHV charges'!$A:$O,11,FALSE)=0,"",VLOOKUP($A40,'Annex 2 EHV charges'!$A:$O,11,FALSE)),"")</f>
        <v/>
      </c>
    </row>
    <row r="41" spans="1:8" x14ac:dyDescent="0.25">
      <c r="A41" s="76" t="str">
        <f t="array" ref="A41">IFERROR(INDEX('Annex 2 EHV charges'!$A$11:$A$11, MATCH(0, IF(ISBLANK('Annex 2 EHV charges'!$A$11:$A$11),1, COUNTIF(A$4:$A40, 'Annex 2 EHV charges'!$A$11:$A$11)), 0)),"")</f>
        <v/>
      </c>
      <c r="B41" s="76" t="str">
        <f>IF($A41="","",VLOOKUP($A41,'Annex 2 EHV charges'!$A:$O,2,0))</f>
        <v/>
      </c>
      <c r="C41" s="77" t="str">
        <f>IF($A41="","",VLOOKUP($A41,'Annex 2 EHV charges'!$A:$O,3,0))</f>
        <v/>
      </c>
      <c r="D41" s="76" t="str">
        <f>IF($A41="","",VLOOKUP($A41,'Annex 2 EHV charges'!$A:$O,7,0))</f>
        <v/>
      </c>
      <c r="E41" s="81" t="str">
        <f>IFERROR(IF(VLOOKUP($A41,'Annex 2 EHV charges'!$A:$O,8,FALSE)=0,"",VLOOKUP($A41,'Annex 2 EHV charges'!$A:$O,8,FALSE)),"")</f>
        <v/>
      </c>
      <c r="F41" s="82" t="str">
        <f>IFERROR(IF(VLOOKUP($A41,'Annex 2 EHV charges'!$A:$O,9,FALSE)=0,"",VLOOKUP($A41,'Annex 2 EHV charges'!$A:$O,9,FALSE)),"")</f>
        <v/>
      </c>
      <c r="G41" s="83" t="str">
        <f>IFERROR(IF(VLOOKUP($A41,'Annex 2 EHV charges'!$A:$O,10,FALSE)=0,"",VLOOKUP($A41,'Annex 2 EHV charges'!$A:$O,10,FALSE)),"")</f>
        <v/>
      </c>
      <c r="H41" s="83" t="str">
        <f>IFERROR(IF(VLOOKUP($A41,'Annex 2 EHV charges'!$A:$O,11,FALSE)=0,"",VLOOKUP($A41,'Annex 2 EHV charges'!$A:$O,11,FALSE)),"")</f>
        <v/>
      </c>
    </row>
    <row r="42" spans="1:8" x14ac:dyDescent="0.25">
      <c r="A42" s="76" t="str">
        <f t="array" ref="A42">IFERROR(INDEX('Annex 2 EHV charges'!$A$11:$A$11, MATCH(0, IF(ISBLANK('Annex 2 EHV charges'!$A$11:$A$11),1, COUNTIF(A$4:$A41, 'Annex 2 EHV charges'!$A$11:$A$11)), 0)),"")</f>
        <v/>
      </c>
      <c r="B42" s="76" t="str">
        <f>IF($A42="","",VLOOKUP($A42,'Annex 2 EHV charges'!$A:$O,2,0))</f>
        <v/>
      </c>
      <c r="C42" s="77" t="str">
        <f>IF($A42="","",VLOOKUP($A42,'Annex 2 EHV charges'!$A:$O,3,0))</f>
        <v/>
      </c>
      <c r="D42" s="76" t="str">
        <f>IF($A42="","",VLOOKUP($A42,'Annex 2 EHV charges'!$A:$O,7,0))</f>
        <v/>
      </c>
      <c r="E42" s="81" t="str">
        <f>IFERROR(IF(VLOOKUP($A42,'Annex 2 EHV charges'!$A:$O,8,FALSE)=0,"",VLOOKUP($A42,'Annex 2 EHV charges'!$A:$O,8,FALSE)),"")</f>
        <v/>
      </c>
      <c r="F42" s="82" t="str">
        <f>IFERROR(IF(VLOOKUP($A42,'Annex 2 EHV charges'!$A:$O,9,FALSE)=0,"",VLOOKUP($A42,'Annex 2 EHV charges'!$A:$O,9,FALSE)),"")</f>
        <v/>
      </c>
      <c r="G42" s="83" t="str">
        <f>IFERROR(IF(VLOOKUP($A42,'Annex 2 EHV charges'!$A:$O,10,FALSE)=0,"",VLOOKUP($A42,'Annex 2 EHV charges'!$A:$O,10,FALSE)),"")</f>
        <v/>
      </c>
      <c r="H42" s="83" t="str">
        <f>IFERROR(IF(VLOOKUP($A42,'Annex 2 EHV charges'!$A:$O,11,FALSE)=0,"",VLOOKUP($A42,'Annex 2 EHV charges'!$A:$O,11,FALSE)),"")</f>
        <v/>
      </c>
    </row>
    <row r="43" spans="1:8" x14ac:dyDescent="0.25">
      <c r="A43" s="76" t="str">
        <f t="array" ref="A43">IFERROR(INDEX('Annex 2 EHV charges'!$A$11:$A$11, MATCH(0, IF(ISBLANK('Annex 2 EHV charges'!$A$11:$A$11),1, COUNTIF(A$4:$A42, 'Annex 2 EHV charges'!$A$11:$A$11)), 0)),"")</f>
        <v/>
      </c>
      <c r="B43" s="76" t="str">
        <f>IF($A43="","",VLOOKUP($A43,'Annex 2 EHV charges'!$A:$O,2,0))</f>
        <v/>
      </c>
      <c r="C43" s="77" t="str">
        <f>IF($A43="","",VLOOKUP($A43,'Annex 2 EHV charges'!$A:$O,3,0))</f>
        <v/>
      </c>
      <c r="D43" s="76" t="str">
        <f>IF($A43="","",VLOOKUP($A43,'Annex 2 EHV charges'!$A:$O,7,0))</f>
        <v/>
      </c>
      <c r="E43" s="81" t="str">
        <f>IFERROR(IF(VLOOKUP($A43,'Annex 2 EHV charges'!$A:$O,8,FALSE)=0,"",VLOOKUP($A43,'Annex 2 EHV charges'!$A:$O,8,FALSE)),"")</f>
        <v/>
      </c>
      <c r="F43" s="82" t="str">
        <f>IFERROR(IF(VLOOKUP($A43,'Annex 2 EHV charges'!$A:$O,9,FALSE)=0,"",VLOOKUP($A43,'Annex 2 EHV charges'!$A:$O,9,FALSE)),"")</f>
        <v/>
      </c>
      <c r="G43" s="83" t="str">
        <f>IFERROR(IF(VLOOKUP($A43,'Annex 2 EHV charges'!$A:$O,10,FALSE)=0,"",VLOOKUP($A43,'Annex 2 EHV charges'!$A:$O,10,FALSE)),"")</f>
        <v/>
      </c>
      <c r="H43" s="83" t="str">
        <f>IFERROR(IF(VLOOKUP($A43,'Annex 2 EHV charges'!$A:$O,11,FALSE)=0,"",VLOOKUP($A43,'Annex 2 EHV charges'!$A:$O,11,FALSE)),"")</f>
        <v/>
      </c>
    </row>
    <row r="44" spans="1:8" x14ac:dyDescent="0.25">
      <c r="A44" s="76" t="str">
        <f t="array" ref="A44">IFERROR(INDEX('Annex 2 EHV charges'!$A$11:$A$11, MATCH(0, IF(ISBLANK('Annex 2 EHV charges'!$A$11:$A$11),1, COUNTIF(A$4:$A43, 'Annex 2 EHV charges'!$A$11:$A$11)), 0)),"")</f>
        <v/>
      </c>
      <c r="B44" s="76" t="str">
        <f>IF($A44="","",VLOOKUP($A44,'Annex 2 EHV charges'!$A:$O,2,0))</f>
        <v/>
      </c>
      <c r="C44" s="77" t="str">
        <f>IF($A44="","",VLOOKUP($A44,'Annex 2 EHV charges'!$A:$O,3,0))</f>
        <v/>
      </c>
      <c r="D44" s="76" t="str">
        <f>IF($A44="","",VLOOKUP($A44,'Annex 2 EHV charges'!$A:$O,7,0))</f>
        <v/>
      </c>
      <c r="E44" s="81" t="str">
        <f>IFERROR(IF(VLOOKUP($A44,'Annex 2 EHV charges'!$A:$O,8,FALSE)=0,"",VLOOKUP($A44,'Annex 2 EHV charges'!$A:$O,8,FALSE)),"")</f>
        <v/>
      </c>
      <c r="F44" s="82" t="str">
        <f>IFERROR(IF(VLOOKUP($A44,'Annex 2 EHV charges'!$A:$O,9,FALSE)=0,"",VLOOKUP($A44,'Annex 2 EHV charges'!$A:$O,9,FALSE)),"")</f>
        <v/>
      </c>
      <c r="G44" s="83" t="str">
        <f>IFERROR(IF(VLOOKUP($A44,'Annex 2 EHV charges'!$A:$O,10,FALSE)=0,"",VLOOKUP($A44,'Annex 2 EHV charges'!$A:$O,10,FALSE)),"")</f>
        <v/>
      </c>
      <c r="H44" s="83" t="str">
        <f>IFERROR(IF(VLOOKUP($A44,'Annex 2 EHV charges'!$A:$O,11,FALSE)=0,"",VLOOKUP($A44,'Annex 2 EHV charges'!$A:$O,11,FALSE)),"")</f>
        <v/>
      </c>
    </row>
    <row r="45" spans="1:8" x14ac:dyDescent="0.25">
      <c r="A45" s="76" t="str">
        <f t="array" ref="A45">IFERROR(INDEX('Annex 2 EHV charges'!$A$11:$A$11, MATCH(0, IF(ISBLANK('Annex 2 EHV charges'!$A$11:$A$11),1, COUNTIF(A$4:$A44, 'Annex 2 EHV charges'!$A$11:$A$11)), 0)),"")</f>
        <v/>
      </c>
      <c r="B45" s="76" t="str">
        <f>IF($A45="","",VLOOKUP($A45,'Annex 2 EHV charges'!$A:$O,2,0))</f>
        <v/>
      </c>
      <c r="C45" s="77" t="str">
        <f>IF($A45="","",VLOOKUP($A45,'Annex 2 EHV charges'!$A:$O,3,0))</f>
        <v/>
      </c>
      <c r="D45" s="76" t="str">
        <f>IF($A45="","",VLOOKUP($A45,'Annex 2 EHV charges'!$A:$O,7,0))</f>
        <v/>
      </c>
      <c r="E45" s="81" t="str">
        <f>IFERROR(IF(VLOOKUP($A45,'Annex 2 EHV charges'!$A:$O,8,FALSE)=0,"",VLOOKUP($A45,'Annex 2 EHV charges'!$A:$O,8,FALSE)),"")</f>
        <v/>
      </c>
      <c r="F45" s="82" t="str">
        <f>IFERROR(IF(VLOOKUP($A45,'Annex 2 EHV charges'!$A:$O,9,FALSE)=0,"",VLOOKUP($A45,'Annex 2 EHV charges'!$A:$O,9,FALSE)),"")</f>
        <v/>
      </c>
      <c r="G45" s="83" t="str">
        <f>IFERROR(IF(VLOOKUP($A45,'Annex 2 EHV charges'!$A:$O,10,FALSE)=0,"",VLOOKUP($A45,'Annex 2 EHV charges'!$A:$O,10,FALSE)),"")</f>
        <v/>
      </c>
      <c r="H45" s="83" t="str">
        <f>IFERROR(IF(VLOOKUP($A45,'Annex 2 EHV charges'!$A:$O,11,FALSE)=0,"",VLOOKUP($A45,'Annex 2 EHV charges'!$A:$O,11,FALSE)),"")</f>
        <v/>
      </c>
    </row>
    <row r="46" spans="1:8" x14ac:dyDescent="0.25">
      <c r="A46" s="76" t="str">
        <f t="array" ref="A46">IFERROR(INDEX('Annex 2 EHV charges'!$A$11:$A$11, MATCH(0, IF(ISBLANK('Annex 2 EHV charges'!$A$11:$A$11),1, COUNTIF(A$4:$A45, 'Annex 2 EHV charges'!$A$11:$A$11)), 0)),"")</f>
        <v/>
      </c>
      <c r="B46" s="76" t="str">
        <f>IF($A46="","",VLOOKUP($A46,'Annex 2 EHV charges'!$A:$O,2,0))</f>
        <v/>
      </c>
      <c r="C46" s="77" t="str">
        <f>IF($A46="","",VLOOKUP($A46,'Annex 2 EHV charges'!$A:$O,3,0))</f>
        <v/>
      </c>
      <c r="D46" s="76" t="str">
        <f>IF($A46="","",VLOOKUP($A46,'Annex 2 EHV charges'!$A:$O,7,0))</f>
        <v/>
      </c>
      <c r="E46" s="81" t="str">
        <f>IFERROR(IF(VLOOKUP($A46,'Annex 2 EHV charges'!$A:$O,8,FALSE)=0,"",VLOOKUP($A46,'Annex 2 EHV charges'!$A:$O,8,FALSE)),"")</f>
        <v/>
      </c>
      <c r="F46" s="82" t="str">
        <f>IFERROR(IF(VLOOKUP($A46,'Annex 2 EHV charges'!$A:$O,9,FALSE)=0,"",VLOOKUP($A46,'Annex 2 EHV charges'!$A:$O,9,FALSE)),"")</f>
        <v/>
      </c>
      <c r="G46" s="83" t="str">
        <f>IFERROR(IF(VLOOKUP($A46,'Annex 2 EHV charges'!$A:$O,10,FALSE)=0,"",VLOOKUP($A46,'Annex 2 EHV charges'!$A:$O,10,FALSE)),"")</f>
        <v/>
      </c>
      <c r="H46" s="83" t="str">
        <f>IFERROR(IF(VLOOKUP($A46,'Annex 2 EHV charges'!$A:$O,11,FALSE)=0,"",VLOOKUP($A46,'Annex 2 EHV charges'!$A:$O,11,FALSE)),"")</f>
        <v/>
      </c>
    </row>
    <row r="47" spans="1:8" x14ac:dyDescent="0.25">
      <c r="A47" s="76" t="str">
        <f t="array" ref="A47">IFERROR(INDEX('Annex 2 EHV charges'!$A$11:$A$11, MATCH(0, IF(ISBLANK('Annex 2 EHV charges'!$A$11:$A$11),1, COUNTIF(A$4:$A46, 'Annex 2 EHV charges'!$A$11:$A$11)), 0)),"")</f>
        <v/>
      </c>
      <c r="B47" s="76" t="str">
        <f>IF($A47="","",VLOOKUP($A47,'Annex 2 EHV charges'!$A:$O,2,0))</f>
        <v/>
      </c>
      <c r="C47" s="77" t="str">
        <f>IF($A47="","",VLOOKUP($A47,'Annex 2 EHV charges'!$A:$O,3,0))</f>
        <v/>
      </c>
      <c r="D47" s="76" t="str">
        <f>IF($A47="","",VLOOKUP($A47,'Annex 2 EHV charges'!$A:$O,7,0))</f>
        <v/>
      </c>
      <c r="E47" s="81" t="str">
        <f>IFERROR(IF(VLOOKUP($A47,'Annex 2 EHV charges'!$A:$O,8,FALSE)=0,"",VLOOKUP($A47,'Annex 2 EHV charges'!$A:$O,8,FALSE)),"")</f>
        <v/>
      </c>
      <c r="F47" s="82" t="str">
        <f>IFERROR(IF(VLOOKUP($A47,'Annex 2 EHV charges'!$A:$O,9,FALSE)=0,"",VLOOKUP($A47,'Annex 2 EHV charges'!$A:$O,9,FALSE)),"")</f>
        <v/>
      </c>
      <c r="G47" s="83" t="str">
        <f>IFERROR(IF(VLOOKUP($A47,'Annex 2 EHV charges'!$A:$O,10,FALSE)=0,"",VLOOKUP($A47,'Annex 2 EHV charges'!$A:$O,10,FALSE)),"")</f>
        <v/>
      </c>
      <c r="H47" s="83" t="str">
        <f>IFERROR(IF(VLOOKUP($A47,'Annex 2 EHV charges'!$A:$O,11,FALSE)=0,"",VLOOKUP($A47,'Annex 2 EHV charges'!$A:$O,11,FALSE)),"")</f>
        <v/>
      </c>
    </row>
    <row r="48" spans="1:8" x14ac:dyDescent="0.25">
      <c r="A48" s="76" t="str">
        <f t="array" ref="A48">IFERROR(INDEX('Annex 2 EHV charges'!$A$11:$A$11, MATCH(0, IF(ISBLANK('Annex 2 EHV charges'!$A$11:$A$11),1, COUNTIF(A$4:$A47, 'Annex 2 EHV charges'!$A$11:$A$11)), 0)),"")</f>
        <v/>
      </c>
      <c r="B48" s="76" t="str">
        <f>IF($A48="","",VLOOKUP($A48,'Annex 2 EHV charges'!$A:$O,2,0))</f>
        <v/>
      </c>
      <c r="C48" s="77" t="str">
        <f>IF($A48="","",VLOOKUP($A48,'Annex 2 EHV charges'!$A:$O,3,0))</f>
        <v/>
      </c>
      <c r="D48" s="76" t="str">
        <f>IF($A48="","",VLOOKUP($A48,'Annex 2 EHV charges'!$A:$O,7,0))</f>
        <v/>
      </c>
      <c r="E48" s="81" t="str">
        <f>IFERROR(IF(VLOOKUP($A48,'Annex 2 EHV charges'!$A:$O,8,FALSE)=0,"",VLOOKUP($A48,'Annex 2 EHV charges'!$A:$O,8,FALSE)),"")</f>
        <v/>
      </c>
      <c r="F48" s="82" t="str">
        <f>IFERROR(IF(VLOOKUP($A48,'Annex 2 EHV charges'!$A:$O,9,FALSE)=0,"",VLOOKUP($A48,'Annex 2 EHV charges'!$A:$O,9,FALSE)),"")</f>
        <v/>
      </c>
      <c r="G48" s="83" t="str">
        <f>IFERROR(IF(VLOOKUP($A48,'Annex 2 EHV charges'!$A:$O,10,FALSE)=0,"",VLOOKUP($A48,'Annex 2 EHV charges'!$A:$O,10,FALSE)),"")</f>
        <v/>
      </c>
      <c r="H48" s="83" t="str">
        <f>IFERROR(IF(VLOOKUP($A48,'Annex 2 EHV charges'!$A:$O,11,FALSE)=0,"",VLOOKUP($A48,'Annex 2 EHV charges'!$A:$O,11,FALSE)),"")</f>
        <v/>
      </c>
    </row>
    <row r="49" spans="1:8" x14ac:dyDescent="0.25">
      <c r="A49" s="76" t="str">
        <f t="array" ref="A49">IFERROR(INDEX('Annex 2 EHV charges'!$A$11:$A$11, MATCH(0, IF(ISBLANK('Annex 2 EHV charges'!$A$11:$A$11),1, COUNTIF(A$4:$A48, 'Annex 2 EHV charges'!$A$11:$A$11)), 0)),"")</f>
        <v/>
      </c>
      <c r="B49" s="76" t="str">
        <f>IF($A49="","",VLOOKUP($A49,'Annex 2 EHV charges'!$A:$O,2,0))</f>
        <v/>
      </c>
      <c r="C49" s="77" t="str">
        <f>IF($A49="","",VLOOKUP($A49,'Annex 2 EHV charges'!$A:$O,3,0))</f>
        <v/>
      </c>
      <c r="D49" s="76" t="str">
        <f>IF($A49="","",VLOOKUP($A49,'Annex 2 EHV charges'!$A:$O,7,0))</f>
        <v/>
      </c>
      <c r="E49" s="81" t="str">
        <f>IFERROR(IF(VLOOKUP($A49,'Annex 2 EHV charges'!$A:$O,8,FALSE)=0,"",VLOOKUP($A49,'Annex 2 EHV charges'!$A:$O,8,FALSE)),"")</f>
        <v/>
      </c>
      <c r="F49" s="82" t="str">
        <f>IFERROR(IF(VLOOKUP($A49,'Annex 2 EHV charges'!$A:$O,9,FALSE)=0,"",VLOOKUP($A49,'Annex 2 EHV charges'!$A:$O,9,FALSE)),"")</f>
        <v/>
      </c>
      <c r="G49" s="83" t="str">
        <f>IFERROR(IF(VLOOKUP($A49,'Annex 2 EHV charges'!$A:$O,10,FALSE)=0,"",VLOOKUP($A49,'Annex 2 EHV charges'!$A:$O,10,FALSE)),"")</f>
        <v/>
      </c>
      <c r="H49" s="83" t="str">
        <f>IFERROR(IF(VLOOKUP($A49,'Annex 2 EHV charges'!$A:$O,11,FALSE)=0,"",VLOOKUP($A49,'Annex 2 EHV charges'!$A:$O,11,FALSE)),"")</f>
        <v/>
      </c>
    </row>
    <row r="50" spans="1:8" x14ac:dyDescent="0.25">
      <c r="A50" s="76" t="str">
        <f t="array" ref="A50">IFERROR(INDEX('Annex 2 EHV charges'!$A$11:$A$11, MATCH(0, IF(ISBLANK('Annex 2 EHV charges'!$A$11:$A$11),1, COUNTIF(A$4:$A49, 'Annex 2 EHV charges'!$A$11:$A$11)), 0)),"")</f>
        <v/>
      </c>
      <c r="B50" s="76" t="str">
        <f>IF($A50="","",VLOOKUP($A50,'Annex 2 EHV charges'!$A:$O,2,0))</f>
        <v/>
      </c>
      <c r="C50" s="77" t="str">
        <f>IF($A50="","",VLOOKUP($A50,'Annex 2 EHV charges'!$A:$O,3,0))</f>
        <v/>
      </c>
      <c r="D50" s="76" t="str">
        <f>IF($A50="","",VLOOKUP($A50,'Annex 2 EHV charges'!$A:$O,7,0))</f>
        <v/>
      </c>
      <c r="E50" s="81" t="str">
        <f>IFERROR(IF(VLOOKUP($A50,'Annex 2 EHV charges'!$A:$O,8,FALSE)=0,"",VLOOKUP($A50,'Annex 2 EHV charges'!$A:$O,8,FALSE)),"")</f>
        <v/>
      </c>
      <c r="F50" s="82" t="str">
        <f>IFERROR(IF(VLOOKUP($A50,'Annex 2 EHV charges'!$A:$O,9,FALSE)=0,"",VLOOKUP($A50,'Annex 2 EHV charges'!$A:$O,9,FALSE)),"")</f>
        <v/>
      </c>
      <c r="G50" s="83" t="str">
        <f>IFERROR(IF(VLOOKUP($A50,'Annex 2 EHV charges'!$A:$O,10,FALSE)=0,"",VLOOKUP($A50,'Annex 2 EHV charges'!$A:$O,10,FALSE)),"")</f>
        <v/>
      </c>
      <c r="H50" s="83" t="str">
        <f>IFERROR(IF(VLOOKUP($A50,'Annex 2 EHV charges'!$A:$O,11,FALSE)=0,"",VLOOKUP($A50,'Annex 2 EHV charges'!$A:$O,11,FALSE)),"")</f>
        <v/>
      </c>
    </row>
    <row r="51" spans="1:8" x14ac:dyDescent="0.25">
      <c r="A51" s="76" t="str">
        <f t="array" ref="A51">IFERROR(INDEX('Annex 2 EHV charges'!$A$11:$A$11, MATCH(0, IF(ISBLANK('Annex 2 EHV charges'!$A$11:$A$11),1, COUNTIF(A$4:$A50, 'Annex 2 EHV charges'!$A$11:$A$11)), 0)),"")</f>
        <v/>
      </c>
      <c r="B51" s="76" t="str">
        <f>IF($A51="","",VLOOKUP($A51,'Annex 2 EHV charges'!$A:$O,2,0))</f>
        <v/>
      </c>
      <c r="C51" s="77" t="str">
        <f>IF($A51="","",VLOOKUP($A51,'Annex 2 EHV charges'!$A:$O,3,0))</f>
        <v/>
      </c>
      <c r="D51" s="76" t="str">
        <f>IF($A51="","",VLOOKUP($A51,'Annex 2 EHV charges'!$A:$O,7,0))</f>
        <v/>
      </c>
      <c r="E51" s="81" t="str">
        <f>IFERROR(IF(VLOOKUP($A51,'Annex 2 EHV charges'!$A:$O,8,FALSE)=0,"",VLOOKUP($A51,'Annex 2 EHV charges'!$A:$O,8,FALSE)),"")</f>
        <v/>
      </c>
      <c r="F51" s="82" t="str">
        <f>IFERROR(IF(VLOOKUP($A51,'Annex 2 EHV charges'!$A:$O,9,FALSE)=0,"",VLOOKUP($A51,'Annex 2 EHV charges'!$A:$O,9,FALSE)),"")</f>
        <v/>
      </c>
      <c r="G51" s="83" t="str">
        <f>IFERROR(IF(VLOOKUP($A51,'Annex 2 EHV charges'!$A:$O,10,FALSE)=0,"",VLOOKUP($A51,'Annex 2 EHV charges'!$A:$O,10,FALSE)),"")</f>
        <v/>
      </c>
      <c r="H51" s="83" t="str">
        <f>IFERROR(IF(VLOOKUP($A51,'Annex 2 EHV charges'!$A:$O,11,FALSE)=0,"",VLOOKUP($A51,'Annex 2 EHV charges'!$A:$O,11,FALSE)),"")</f>
        <v/>
      </c>
    </row>
    <row r="52" spans="1:8" x14ac:dyDescent="0.25">
      <c r="A52" s="76" t="str">
        <f t="array" ref="A52">IFERROR(INDEX('Annex 2 EHV charges'!$A$11:$A$11, MATCH(0, IF(ISBLANK('Annex 2 EHV charges'!$A$11:$A$11),1, COUNTIF(A$4:$A51, 'Annex 2 EHV charges'!$A$11:$A$11)), 0)),"")</f>
        <v/>
      </c>
      <c r="B52" s="76" t="str">
        <f>IF($A52="","",VLOOKUP($A52,'Annex 2 EHV charges'!$A:$O,2,0))</f>
        <v/>
      </c>
      <c r="C52" s="77" t="str">
        <f>IF($A52="","",VLOOKUP($A52,'Annex 2 EHV charges'!$A:$O,3,0))</f>
        <v/>
      </c>
      <c r="D52" s="76" t="str">
        <f>IF($A52="","",VLOOKUP($A52,'Annex 2 EHV charges'!$A:$O,7,0))</f>
        <v/>
      </c>
      <c r="E52" s="81" t="str">
        <f>IFERROR(IF(VLOOKUP($A52,'Annex 2 EHV charges'!$A:$O,8,FALSE)=0,"",VLOOKUP($A52,'Annex 2 EHV charges'!$A:$O,8,FALSE)),"")</f>
        <v/>
      </c>
      <c r="F52" s="82" t="str">
        <f>IFERROR(IF(VLOOKUP($A52,'Annex 2 EHV charges'!$A:$O,9,FALSE)=0,"",VLOOKUP($A52,'Annex 2 EHV charges'!$A:$O,9,FALSE)),"")</f>
        <v/>
      </c>
      <c r="G52" s="83" t="str">
        <f>IFERROR(IF(VLOOKUP($A52,'Annex 2 EHV charges'!$A:$O,10,FALSE)=0,"",VLOOKUP($A52,'Annex 2 EHV charges'!$A:$O,10,FALSE)),"")</f>
        <v/>
      </c>
      <c r="H52" s="83" t="str">
        <f>IFERROR(IF(VLOOKUP($A52,'Annex 2 EHV charges'!$A:$O,11,FALSE)=0,"",VLOOKUP($A52,'Annex 2 EHV charges'!$A:$O,11,FALSE)),"")</f>
        <v/>
      </c>
    </row>
    <row r="53" spans="1:8" x14ac:dyDescent="0.25">
      <c r="A53" s="76" t="str">
        <f t="array" ref="A53">IFERROR(INDEX('Annex 2 EHV charges'!$A$11:$A$11, MATCH(0, IF(ISBLANK('Annex 2 EHV charges'!$A$11:$A$11),1, COUNTIF(A$4:$A52, 'Annex 2 EHV charges'!$A$11:$A$11)), 0)),"")</f>
        <v/>
      </c>
      <c r="B53" s="76" t="str">
        <f>IF($A53="","",VLOOKUP($A53,'Annex 2 EHV charges'!$A:$O,2,0))</f>
        <v/>
      </c>
      <c r="C53" s="77" t="str">
        <f>IF($A53="","",VLOOKUP($A53,'Annex 2 EHV charges'!$A:$O,3,0))</f>
        <v/>
      </c>
      <c r="D53" s="76" t="str">
        <f>IF($A53="","",VLOOKUP($A53,'Annex 2 EHV charges'!$A:$O,7,0))</f>
        <v/>
      </c>
      <c r="E53" s="81" t="str">
        <f>IFERROR(IF(VLOOKUP($A53,'Annex 2 EHV charges'!$A:$O,8,FALSE)=0,"",VLOOKUP($A53,'Annex 2 EHV charges'!$A:$O,8,FALSE)),"")</f>
        <v/>
      </c>
      <c r="F53" s="82" t="str">
        <f>IFERROR(IF(VLOOKUP($A53,'Annex 2 EHV charges'!$A:$O,9,FALSE)=0,"",VLOOKUP($A53,'Annex 2 EHV charges'!$A:$O,9,FALSE)),"")</f>
        <v/>
      </c>
      <c r="G53" s="83" t="str">
        <f>IFERROR(IF(VLOOKUP($A53,'Annex 2 EHV charges'!$A:$O,10,FALSE)=0,"",VLOOKUP($A53,'Annex 2 EHV charges'!$A:$O,10,FALSE)),"")</f>
        <v/>
      </c>
      <c r="H53" s="83" t="str">
        <f>IFERROR(IF(VLOOKUP($A53,'Annex 2 EHV charges'!$A:$O,11,FALSE)=0,"",VLOOKUP($A53,'Annex 2 EHV charges'!$A:$O,11,FALSE)),"")</f>
        <v/>
      </c>
    </row>
    <row r="54" spans="1:8" x14ac:dyDescent="0.25">
      <c r="A54" s="76" t="str">
        <f t="array" ref="A54">IFERROR(INDEX('Annex 2 EHV charges'!$A$11:$A$11, MATCH(0, IF(ISBLANK('Annex 2 EHV charges'!$A$11:$A$11),1, COUNTIF(A$4:$A53, 'Annex 2 EHV charges'!$A$11:$A$11)), 0)),"")</f>
        <v/>
      </c>
      <c r="B54" s="76" t="str">
        <f>IF($A54="","",VLOOKUP($A54,'Annex 2 EHV charges'!$A:$O,2,0))</f>
        <v/>
      </c>
      <c r="C54" s="77" t="str">
        <f>IF($A54="","",VLOOKUP($A54,'Annex 2 EHV charges'!$A:$O,3,0))</f>
        <v/>
      </c>
      <c r="D54" s="76" t="str">
        <f>IF($A54="","",VLOOKUP($A54,'Annex 2 EHV charges'!$A:$O,7,0))</f>
        <v/>
      </c>
      <c r="E54" s="81" t="str">
        <f>IFERROR(IF(VLOOKUP($A54,'Annex 2 EHV charges'!$A:$O,8,FALSE)=0,"",VLOOKUP($A54,'Annex 2 EHV charges'!$A:$O,8,FALSE)),"")</f>
        <v/>
      </c>
      <c r="F54" s="82" t="str">
        <f>IFERROR(IF(VLOOKUP($A54,'Annex 2 EHV charges'!$A:$O,9,FALSE)=0,"",VLOOKUP($A54,'Annex 2 EHV charges'!$A:$O,9,FALSE)),"")</f>
        <v/>
      </c>
      <c r="G54" s="83" t="str">
        <f>IFERROR(IF(VLOOKUP($A54,'Annex 2 EHV charges'!$A:$O,10,FALSE)=0,"",VLOOKUP($A54,'Annex 2 EHV charges'!$A:$O,10,FALSE)),"")</f>
        <v/>
      </c>
      <c r="H54" s="83" t="str">
        <f>IFERROR(IF(VLOOKUP($A54,'Annex 2 EHV charges'!$A:$O,11,FALSE)=0,"",VLOOKUP($A54,'Annex 2 EHV charges'!$A:$O,11,FALSE)),"")</f>
        <v/>
      </c>
    </row>
    <row r="55" spans="1:8" x14ac:dyDescent="0.25">
      <c r="A55" s="76" t="str">
        <f t="array" ref="A55">IFERROR(INDEX('Annex 2 EHV charges'!$A$11:$A$11, MATCH(0, IF(ISBLANK('Annex 2 EHV charges'!$A$11:$A$11),1, COUNTIF(A$4:$A54, 'Annex 2 EHV charges'!$A$11:$A$11)), 0)),"")</f>
        <v/>
      </c>
      <c r="B55" s="76" t="str">
        <f>IF($A55="","",VLOOKUP($A55,'Annex 2 EHV charges'!$A:$O,2,0))</f>
        <v/>
      </c>
      <c r="C55" s="77" t="str">
        <f>IF($A55="","",VLOOKUP($A55,'Annex 2 EHV charges'!$A:$O,3,0))</f>
        <v/>
      </c>
      <c r="D55" s="76" t="str">
        <f>IF($A55="","",VLOOKUP($A55,'Annex 2 EHV charges'!$A:$O,7,0))</f>
        <v/>
      </c>
      <c r="E55" s="81" t="str">
        <f>IFERROR(IF(VLOOKUP($A55,'Annex 2 EHV charges'!$A:$O,8,FALSE)=0,"",VLOOKUP($A55,'Annex 2 EHV charges'!$A:$O,8,FALSE)),"")</f>
        <v/>
      </c>
      <c r="F55" s="82" t="str">
        <f>IFERROR(IF(VLOOKUP($A55,'Annex 2 EHV charges'!$A:$O,9,FALSE)=0,"",VLOOKUP($A55,'Annex 2 EHV charges'!$A:$O,9,FALSE)),"")</f>
        <v/>
      </c>
      <c r="G55" s="83" t="str">
        <f>IFERROR(IF(VLOOKUP($A55,'Annex 2 EHV charges'!$A:$O,10,FALSE)=0,"",VLOOKUP($A55,'Annex 2 EHV charges'!$A:$O,10,FALSE)),"")</f>
        <v/>
      </c>
      <c r="H55" s="83" t="str">
        <f>IFERROR(IF(VLOOKUP($A55,'Annex 2 EHV charges'!$A:$O,11,FALSE)=0,"",VLOOKUP($A55,'Annex 2 EHV charges'!$A:$O,11,FALSE)),"")</f>
        <v/>
      </c>
    </row>
    <row r="56" spans="1:8" x14ac:dyDescent="0.25">
      <c r="A56" s="76" t="str">
        <f t="array" ref="A56">IFERROR(INDEX('Annex 2 EHV charges'!$A$11:$A$11, MATCH(0, IF(ISBLANK('Annex 2 EHV charges'!$A$11:$A$11),1, COUNTIF(A$4:$A55, 'Annex 2 EHV charges'!$A$11:$A$11)), 0)),"")</f>
        <v/>
      </c>
      <c r="B56" s="76" t="str">
        <f>IF($A56="","",VLOOKUP($A56,'Annex 2 EHV charges'!$A:$O,2,0))</f>
        <v/>
      </c>
      <c r="C56" s="77" t="str">
        <f>IF($A56="","",VLOOKUP($A56,'Annex 2 EHV charges'!$A:$O,3,0))</f>
        <v/>
      </c>
      <c r="D56" s="76" t="str">
        <f>IF($A56="","",VLOOKUP($A56,'Annex 2 EHV charges'!$A:$O,7,0))</f>
        <v/>
      </c>
      <c r="E56" s="81" t="str">
        <f>IFERROR(IF(VLOOKUP($A56,'Annex 2 EHV charges'!$A:$O,8,FALSE)=0,"",VLOOKUP($A56,'Annex 2 EHV charges'!$A:$O,8,FALSE)),"")</f>
        <v/>
      </c>
      <c r="F56" s="82" t="str">
        <f>IFERROR(IF(VLOOKUP($A56,'Annex 2 EHV charges'!$A:$O,9,FALSE)=0,"",VLOOKUP($A56,'Annex 2 EHV charges'!$A:$O,9,FALSE)),"")</f>
        <v/>
      </c>
      <c r="G56" s="83" t="str">
        <f>IFERROR(IF(VLOOKUP($A56,'Annex 2 EHV charges'!$A:$O,10,FALSE)=0,"",VLOOKUP($A56,'Annex 2 EHV charges'!$A:$O,10,FALSE)),"")</f>
        <v/>
      </c>
      <c r="H56" s="83" t="str">
        <f>IFERROR(IF(VLOOKUP($A56,'Annex 2 EHV charges'!$A:$O,11,FALSE)=0,"",VLOOKUP($A56,'Annex 2 EHV charges'!$A:$O,11,FALSE)),"")</f>
        <v/>
      </c>
    </row>
    <row r="57" spans="1:8" x14ac:dyDescent="0.25">
      <c r="A57" s="76" t="str">
        <f t="array" ref="A57">IFERROR(INDEX('Annex 2 EHV charges'!$A$11:$A$11, MATCH(0, IF(ISBLANK('Annex 2 EHV charges'!$A$11:$A$11),1, COUNTIF(A$4:$A56, 'Annex 2 EHV charges'!$A$11:$A$11)), 0)),"")</f>
        <v/>
      </c>
      <c r="B57" s="76" t="str">
        <f>IF($A57="","",VLOOKUP($A57,'Annex 2 EHV charges'!$A:$O,2,0))</f>
        <v/>
      </c>
      <c r="C57" s="77" t="str">
        <f>IF($A57="","",VLOOKUP($A57,'Annex 2 EHV charges'!$A:$O,3,0))</f>
        <v/>
      </c>
      <c r="D57" s="76" t="str">
        <f>IF($A57="","",VLOOKUP($A57,'Annex 2 EHV charges'!$A:$O,7,0))</f>
        <v/>
      </c>
      <c r="E57" s="81" t="str">
        <f>IFERROR(IF(VLOOKUP($A57,'Annex 2 EHV charges'!$A:$O,8,FALSE)=0,"",VLOOKUP($A57,'Annex 2 EHV charges'!$A:$O,8,FALSE)),"")</f>
        <v/>
      </c>
      <c r="F57" s="82" t="str">
        <f>IFERROR(IF(VLOOKUP($A57,'Annex 2 EHV charges'!$A:$O,9,FALSE)=0,"",VLOOKUP($A57,'Annex 2 EHV charges'!$A:$O,9,FALSE)),"")</f>
        <v/>
      </c>
      <c r="G57" s="83" t="str">
        <f>IFERROR(IF(VLOOKUP($A57,'Annex 2 EHV charges'!$A:$O,10,FALSE)=0,"",VLOOKUP($A57,'Annex 2 EHV charges'!$A:$O,10,FALSE)),"")</f>
        <v/>
      </c>
      <c r="H57" s="83" t="str">
        <f>IFERROR(IF(VLOOKUP($A57,'Annex 2 EHV charges'!$A:$O,11,FALSE)=0,"",VLOOKUP($A57,'Annex 2 EHV charges'!$A:$O,11,FALSE)),"")</f>
        <v/>
      </c>
    </row>
    <row r="58" spans="1:8" x14ac:dyDescent="0.25">
      <c r="A58" s="76" t="str">
        <f t="array" ref="A58">IFERROR(INDEX('Annex 2 EHV charges'!$A$11:$A$11, MATCH(0, IF(ISBLANK('Annex 2 EHV charges'!$A$11:$A$11),1, COUNTIF(A$4:$A57, 'Annex 2 EHV charges'!$A$11:$A$11)), 0)),"")</f>
        <v/>
      </c>
      <c r="B58" s="76" t="str">
        <f>IF($A58="","",VLOOKUP($A58,'Annex 2 EHV charges'!$A:$O,2,0))</f>
        <v/>
      </c>
      <c r="C58" s="77" t="str">
        <f>IF($A58="","",VLOOKUP($A58,'Annex 2 EHV charges'!$A:$O,3,0))</f>
        <v/>
      </c>
      <c r="D58" s="76" t="str">
        <f>IF($A58="","",VLOOKUP($A58,'Annex 2 EHV charges'!$A:$O,7,0))</f>
        <v/>
      </c>
      <c r="E58" s="81" t="str">
        <f>IFERROR(IF(VLOOKUP($A58,'Annex 2 EHV charges'!$A:$O,8,FALSE)=0,"",VLOOKUP($A58,'Annex 2 EHV charges'!$A:$O,8,FALSE)),"")</f>
        <v/>
      </c>
      <c r="F58" s="82" t="str">
        <f>IFERROR(IF(VLOOKUP($A58,'Annex 2 EHV charges'!$A:$O,9,FALSE)=0,"",VLOOKUP($A58,'Annex 2 EHV charges'!$A:$O,9,FALSE)),"")</f>
        <v/>
      </c>
      <c r="G58" s="83" t="str">
        <f>IFERROR(IF(VLOOKUP($A58,'Annex 2 EHV charges'!$A:$O,10,FALSE)=0,"",VLOOKUP($A58,'Annex 2 EHV charges'!$A:$O,10,FALSE)),"")</f>
        <v/>
      </c>
      <c r="H58" s="83" t="str">
        <f>IFERROR(IF(VLOOKUP($A58,'Annex 2 EHV charges'!$A:$O,11,FALSE)=0,"",VLOOKUP($A58,'Annex 2 EHV charges'!$A:$O,11,FALSE)),"")</f>
        <v/>
      </c>
    </row>
    <row r="59" spans="1:8" x14ac:dyDescent="0.25">
      <c r="A59" s="76" t="str">
        <f t="array" ref="A59">IFERROR(INDEX('Annex 2 EHV charges'!$A$11:$A$11, MATCH(0, IF(ISBLANK('Annex 2 EHV charges'!$A$11:$A$11),1, COUNTIF(A$4:$A58, 'Annex 2 EHV charges'!$A$11:$A$11)), 0)),"")</f>
        <v/>
      </c>
      <c r="B59" s="76" t="str">
        <f>IF($A59="","",VLOOKUP($A59,'Annex 2 EHV charges'!$A:$O,2,0))</f>
        <v/>
      </c>
      <c r="C59" s="77" t="str">
        <f>IF($A59="","",VLOOKUP($A59,'Annex 2 EHV charges'!$A:$O,3,0))</f>
        <v/>
      </c>
      <c r="D59" s="76" t="str">
        <f>IF($A59="","",VLOOKUP($A59,'Annex 2 EHV charges'!$A:$O,7,0))</f>
        <v/>
      </c>
      <c r="E59" s="81" t="str">
        <f>IFERROR(IF(VLOOKUP($A59,'Annex 2 EHV charges'!$A:$O,8,FALSE)=0,"",VLOOKUP($A59,'Annex 2 EHV charges'!$A:$O,8,FALSE)),"")</f>
        <v/>
      </c>
      <c r="F59" s="82" t="str">
        <f>IFERROR(IF(VLOOKUP($A59,'Annex 2 EHV charges'!$A:$O,9,FALSE)=0,"",VLOOKUP($A59,'Annex 2 EHV charges'!$A:$O,9,FALSE)),"")</f>
        <v/>
      </c>
      <c r="G59" s="83" t="str">
        <f>IFERROR(IF(VLOOKUP($A59,'Annex 2 EHV charges'!$A:$O,10,FALSE)=0,"",VLOOKUP($A59,'Annex 2 EHV charges'!$A:$O,10,FALSE)),"")</f>
        <v/>
      </c>
      <c r="H59" s="83" t="str">
        <f>IFERROR(IF(VLOOKUP($A59,'Annex 2 EHV charges'!$A:$O,11,FALSE)=0,"",VLOOKUP($A59,'Annex 2 EHV charges'!$A:$O,11,FALSE)),"")</f>
        <v/>
      </c>
    </row>
    <row r="60" spans="1:8" x14ac:dyDescent="0.25">
      <c r="A60" s="76" t="str">
        <f t="array" ref="A60">IFERROR(INDEX('Annex 2 EHV charges'!$A$11:$A$11, MATCH(0, IF(ISBLANK('Annex 2 EHV charges'!$A$11:$A$11),1, COUNTIF(A$4:$A59, 'Annex 2 EHV charges'!$A$11:$A$11)), 0)),"")</f>
        <v/>
      </c>
      <c r="B60" s="76" t="str">
        <f>IF($A60="","",VLOOKUP($A60,'Annex 2 EHV charges'!$A:$O,2,0))</f>
        <v/>
      </c>
      <c r="C60" s="77" t="str">
        <f>IF($A60="","",VLOOKUP($A60,'Annex 2 EHV charges'!$A:$O,3,0))</f>
        <v/>
      </c>
      <c r="D60" s="76" t="str">
        <f>IF($A60="","",VLOOKUP($A60,'Annex 2 EHV charges'!$A:$O,7,0))</f>
        <v/>
      </c>
      <c r="E60" s="81" t="str">
        <f>IFERROR(IF(VLOOKUP($A60,'Annex 2 EHV charges'!$A:$O,8,FALSE)=0,"",VLOOKUP($A60,'Annex 2 EHV charges'!$A:$O,8,FALSE)),"")</f>
        <v/>
      </c>
      <c r="F60" s="82" t="str">
        <f>IFERROR(IF(VLOOKUP($A60,'Annex 2 EHV charges'!$A:$O,9,FALSE)=0,"",VLOOKUP($A60,'Annex 2 EHV charges'!$A:$O,9,FALSE)),"")</f>
        <v/>
      </c>
      <c r="G60" s="83" t="str">
        <f>IFERROR(IF(VLOOKUP($A60,'Annex 2 EHV charges'!$A:$O,10,FALSE)=0,"",VLOOKUP($A60,'Annex 2 EHV charges'!$A:$O,10,FALSE)),"")</f>
        <v/>
      </c>
      <c r="H60" s="83" t="str">
        <f>IFERROR(IF(VLOOKUP($A60,'Annex 2 EHV charges'!$A:$O,11,FALSE)=0,"",VLOOKUP($A60,'Annex 2 EHV charges'!$A:$O,11,FALSE)),"")</f>
        <v/>
      </c>
    </row>
    <row r="61" spans="1:8" x14ac:dyDescent="0.25">
      <c r="A61" s="76" t="str">
        <f t="array" ref="A61">IFERROR(INDEX('Annex 2 EHV charges'!$A$11:$A$11, MATCH(0, IF(ISBLANK('Annex 2 EHV charges'!$A$11:$A$11),1, COUNTIF(A$4:$A60, 'Annex 2 EHV charges'!$A$11:$A$11)), 0)),"")</f>
        <v/>
      </c>
      <c r="B61" s="76" t="str">
        <f>IF($A61="","",VLOOKUP($A61,'Annex 2 EHV charges'!$A:$O,2,0))</f>
        <v/>
      </c>
      <c r="C61" s="77" t="str">
        <f>IF($A61="","",VLOOKUP($A61,'Annex 2 EHV charges'!$A:$O,3,0))</f>
        <v/>
      </c>
      <c r="D61" s="76" t="str">
        <f>IF($A61="","",VLOOKUP($A61,'Annex 2 EHV charges'!$A:$O,7,0))</f>
        <v/>
      </c>
      <c r="E61" s="81" t="str">
        <f>IFERROR(IF(VLOOKUP($A61,'Annex 2 EHV charges'!$A:$O,8,FALSE)=0,"",VLOOKUP($A61,'Annex 2 EHV charges'!$A:$O,8,FALSE)),"")</f>
        <v/>
      </c>
      <c r="F61" s="82" t="str">
        <f>IFERROR(IF(VLOOKUP($A61,'Annex 2 EHV charges'!$A:$O,9,FALSE)=0,"",VLOOKUP($A61,'Annex 2 EHV charges'!$A:$O,9,FALSE)),"")</f>
        <v/>
      </c>
      <c r="G61" s="83" t="str">
        <f>IFERROR(IF(VLOOKUP($A61,'Annex 2 EHV charges'!$A:$O,10,FALSE)=0,"",VLOOKUP($A61,'Annex 2 EHV charges'!$A:$O,10,FALSE)),"")</f>
        <v/>
      </c>
      <c r="H61" s="83" t="str">
        <f>IFERROR(IF(VLOOKUP($A61,'Annex 2 EHV charges'!$A:$O,11,FALSE)=0,"",VLOOKUP($A61,'Annex 2 EHV charges'!$A:$O,11,FALSE)),"")</f>
        <v/>
      </c>
    </row>
    <row r="62" spans="1:8" x14ac:dyDescent="0.25">
      <c r="A62" s="76" t="str">
        <f t="array" ref="A62">IFERROR(INDEX('Annex 2 EHV charges'!$A$11:$A$11, MATCH(0, IF(ISBLANK('Annex 2 EHV charges'!$A$11:$A$11),1, COUNTIF(A$4:$A61, 'Annex 2 EHV charges'!$A$11:$A$11)), 0)),"")</f>
        <v/>
      </c>
      <c r="B62" s="76" t="str">
        <f>IF($A62="","",VLOOKUP($A62,'Annex 2 EHV charges'!$A:$O,2,0))</f>
        <v/>
      </c>
      <c r="C62" s="77" t="str">
        <f>IF($A62="","",VLOOKUP($A62,'Annex 2 EHV charges'!$A:$O,3,0))</f>
        <v/>
      </c>
      <c r="D62" s="76" t="str">
        <f>IF($A62="","",VLOOKUP($A62,'Annex 2 EHV charges'!$A:$O,7,0))</f>
        <v/>
      </c>
      <c r="E62" s="81" t="str">
        <f>IFERROR(IF(VLOOKUP($A62,'Annex 2 EHV charges'!$A:$O,8,FALSE)=0,"",VLOOKUP($A62,'Annex 2 EHV charges'!$A:$O,8,FALSE)),"")</f>
        <v/>
      </c>
      <c r="F62" s="82" t="str">
        <f>IFERROR(IF(VLOOKUP($A62,'Annex 2 EHV charges'!$A:$O,9,FALSE)=0,"",VLOOKUP($A62,'Annex 2 EHV charges'!$A:$O,9,FALSE)),"")</f>
        <v/>
      </c>
      <c r="G62" s="83" t="str">
        <f>IFERROR(IF(VLOOKUP($A62,'Annex 2 EHV charges'!$A:$O,10,FALSE)=0,"",VLOOKUP($A62,'Annex 2 EHV charges'!$A:$O,10,FALSE)),"")</f>
        <v/>
      </c>
      <c r="H62" s="83" t="str">
        <f>IFERROR(IF(VLOOKUP($A62,'Annex 2 EHV charges'!$A:$O,11,FALSE)=0,"",VLOOKUP($A62,'Annex 2 EHV charges'!$A:$O,11,FALSE)),"")</f>
        <v/>
      </c>
    </row>
    <row r="63" spans="1:8" x14ac:dyDescent="0.25">
      <c r="A63" s="76" t="str">
        <f t="array" ref="A63">IFERROR(INDEX('Annex 2 EHV charges'!$A$11:$A$11, MATCH(0, IF(ISBLANK('Annex 2 EHV charges'!$A$11:$A$11),1, COUNTIF(A$4:$A62, 'Annex 2 EHV charges'!$A$11:$A$11)), 0)),"")</f>
        <v/>
      </c>
      <c r="B63" s="76" t="str">
        <f>IF($A63="","",VLOOKUP($A63,'Annex 2 EHV charges'!$A:$O,2,0))</f>
        <v/>
      </c>
      <c r="C63" s="77" t="str">
        <f>IF($A63="","",VLOOKUP($A63,'Annex 2 EHV charges'!$A:$O,3,0))</f>
        <v/>
      </c>
      <c r="D63" s="76" t="str">
        <f>IF($A63="","",VLOOKUP($A63,'Annex 2 EHV charges'!$A:$O,7,0))</f>
        <v/>
      </c>
      <c r="E63" s="81" t="str">
        <f>IFERROR(IF(VLOOKUP($A63,'Annex 2 EHV charges'!$A:$O,8,FALSE)=0,"",VLOOKUP($A63,'Annex 2 EHV charges'!$A:$O,8,FALSE)),"")</f>
        <v/>
      </c>
      <c r="F63" s="82" t="str">
        <f>IFERROR(IF(VLOOKUP($A63,'Annex 2 EHV charges'!$A:$O,9,FALSE)=0,"",VLOOKUP($A63,'Annex 2 EHV charges'!$A:$O,9,FALSE)),"")</f>
        <v/>
      </c>
      <c r="G63" s="83" t="str">
        <f>IFERROR(IF(VLOOKUP($A63,'Annex 2 EHV charges'!$A:$O,10,FALSE)=0,"",VLOOKUP($A63,'Annex 2 EHV charges'!$A:$O,10,FALSE)),"")</f>
        <v/>
      </c>
      <c r="H63" s="83" t="str">
        <f>IFERROR(IF(VLOOKUP($A63,'Annex 2 EHV charges'!$A:$O,11,FALSE)=0,"",VLOOKUP($A63,'Annex 2 EHV charges'!$A:$O,11,FALSE)),"")</f>
        <v/>
      </c>
    </row>
    <row r="64" spans="1:8" x14ac:dyDescent="0.25">
      <c r="A64" s="76" t="str">
        <f t="array" ref="A64">IFERROR(INDEX('Annex 2 EHV charges'!$A$11:$A$11, MATCH(0, IF(ISBLANK('Annex 2 EHV charges'!$A$11:$A$11),1, COUNTIF(A$4:$A63, 'Annex 2 EHV charges'!$A$11:$A$11)), 0)),"")</f>
        <v/>
      </c>
      <c r="B64" s="76" t="str">
        <f>IF($A64="","",VLOOKUP($A64,'Annex 2 EHV charges'!$A:$O,2,0))</f>
        <v/>
      </c>
      <c r="C64" s="77" t="str">
        <f>IF($A64="","",VLOOKUP($A64,'Annex 2 EHV charges'!$A:$O,3,0))</f>
        <v/>
      </c>
      <c r="D64" s="76" t="str">
        <f>IF($A64="","",VLOOKUP($A64,'Annex 2 EHV charges'!$A:$O,7,0))</f>
        <v/>
      </c>
      <c r="E64" s="81" t="str">
        <f>IFERROR(IF(VLOOKUP($A64,'Annex 2 EHV charges'!$A:$O,8,FALSE)=0,"",VLOOKUP($A64,'Annex 2 EHV charges'!$A:$O,8,FALSE)),"")</f>
        <v/>
      </c>
      <c r="F64" s="82" t="str">
        <f>IFERROR(IF(VLOOKUP($A64,'Annex 2 EHV charges'!$A:$O,9,FALSE)=0,"",VLOOKUP($A64,'Annex 2 EHV charges'!$A:$O,9,FALSE)),"")</f>
        <v/>
      </c>
      <c r="G64" s="83" t="str">
        <f>IFERROR(IF(VLOOKUP($A64,'Annex 2 EHV charges'!$A:$O,10,FALSE)=0,"",VLOOKUP($A64,'Annex 2 EHV charges'!$A:$O,10,FALSE)),"")</f>
        <v/>
      </c>
      <c r="H64" s="83" t="str">
        <f>IFERROR(IF(VLOOKUP($A64,'Annex 2 EHV charges'!$A:$O,11,FALSE)=0,"",VLOOKUP($A64,'Annex 2 EHV charges'!$A:$O,11,FALSE)),"")</f>
        <v/>
      </c>
    </row>
    <row r="65" spans="1:8" x14ac:dyDescent="0.25">
      <c r="A65" s="76" t="str">
        <f t="array" ref="A65">IFERROR(INDEX('Annex 2 EHV charges'!$A$11:$A$11, MATCH(0, IF(ISBLANK('Annex 2 EHV charges'!$A$11:$A$11),1, COUNTIF(A$4:$A64, 'Annex 2 EHV charges'!$A$11:$A$11)), 0)),"")</f>
        <v/>
      </c>
      <c r="B65" s="76" t="str">
        <f>IF($A65="","",VLOOKUP($A65,'Annex 2 EHV charges'!$A:$O,2,0))</f>
        <v/>
      </c>
      <c r="C65" s="77" t="str">
        <f>IF($A65="","",VLOOKUP($A65,'Annex 2 EHV charges'!$A:$O,3,0))</f>
        <v/>
      </c>
      <c r="D65" s="76" t="str">
        <f>IF($A65="","",VLOOKUP($A65,'Annex 2 EHV charges'!$A:$O,7,0))</f>
        <v/>
      </c>
      <c r="E65" s="81" t="str">
        <f>IFERROR(IF(VLOOKUP($A65,'Annex 2 EHV charges'!$A:$O,8,FALSE)=0,"",VLOOKUP($A65,'Annex 2 EHV charges'!$A:$O,8,FALSE)),"")</f>
        <v/>
      </c>
      <c r="F65" s="82" t="str">
        <f>IFERROR(IF(VLOOKUP($A65,'Annex 2 EHV charges'!$A:$O,9,FALSE)=0,"",VLOOKUP($A65,'Annex 2 EHV charges'!$A:$O,9,FALSE)),"")</f>
        <v/>
      </c>
      <c r="G65" s="83" t="str">
        <f>IFERROR(IF(VLOOKUP($A65,'Annex 2 EHV charges'!$A:$O,10,FALSE)=0,"",VLOOKUP($A65,'Annex 2 EHV charges'!$A:$O,10,FALSE)),"")</f>
        <v/>
      </c>
      <c r="H65" s="83" t="str">
        <f>IFERROR(IF(VLOOKUP($A65,'Annex 2 EHV charges'!$A:$O,11,FALSE)=0,"",VLOOKUP($A65,'Annex 2 EHV charges'!$A:$O,11,FALSE)),"")</f>
        <v/>
      </c>
    </row>
    <row r="66" spans="1:8" x14ac:dyDescent="0.25">
      <c r="A66" s="76" t="str">
        <f t="array" ref="A66">IFERROR(INDEX('Annex 2 EHV charges'!$A$11:$A$11, MATCH(0, IF(ISBLANK('Annex 2 EHV charges'!$A$11:$A$11),1, COUNTIF(A$4:$A65, 'Annex 2 EHV charges'!$A$11:$A$11)), 0)),"")</f>
        <v/>
      </c>
      <c r="B66" s="76" t="str">
        <f>IF($A66="","",VLOOKUP($A66,'Annex 2 EHV charges'!$A:$O,2,0))</f>
        <v/>
      </c>
      <c r="C66" s="77" t="str">
        <f>IF($A66="","",VLOOKUP($A66,'Annex 2 EHV charges'!$A:$O,3,0))</f>
        <v/>
      </c>
      <c r="D66" s="76" t="str">
        <f>IF($A66="","",VLOOKUP($A66,'Annex 2 EHV charges'!$A:$O,7,0))</f>
        <v/>
      </c>
      <c r="E66" s="81" t="str">
        <f>IFERROR(IF(VLOOKUP($A66,'Annex 2 EHV charges'!$A:$O,8,FALSE)=0,"",VLOOKUP($A66,'Annex 2 EHV charges'!$A:$O,8,FALSE)),"")</f>
        <v/>
      </c>
      <c r="F66" s="82" t="str">
        <f>IFERROR(IF(VLOOKUP($A66,'Annex 2 EHV charges'!$A:$O,9,FALSE)=0,"",VLOOKUP($A66,'Annex 2 EHV charges'!$A:$O,9,FALSE)),"")</f>
        <v/>
      </c>
      <c r="G66" s="83" t="str">
        <f>IFERROR(IF(VLOOKUP($A66,'Annex 2 EHV charges'!$A:$O,10,FALSE)=0,"",VLOOKUP($A66,'Annex 2 EHV charges'!$A:$O,10,FALSE)),"")</f>
        <v/>
      </c>
      <c r="H66" s="83" t="str">
        <f>IFERROR(IF(VLOOKUP($A66,'Annex 2 EHV charges'!$A:$O,11,FALSE)=0,"",VLOOKUP($A66,'Annex 2 EHV charges'!$A:$O,11,FALSE)),"")</f>
        <v/>
      </c>
    </row>
    <row r="67" spans="1:8" x14ac:dyDescent="0.25">
      <c r="A67" s="76" t="str">
        <f t="array" ref="A67">IFERROR(INDEX('Annex 2 EHV charges'!$A$11:$A$11, MATCH(0, IF(ISBLANK('Annex 2 EHV charges'!$A$11:$A$11),1, COUNTIF(A$4:$A66, 'Annex 2 EHV charges'!$A$11:$A$11)), 0)),"")</f>
        <v/>
      </c>
      <c r="B67" s="76" t="str">
        <f>IF($A67="","",VLOOKUP($A67,'Annex 2 EHV charges'!$A:$O,2,0))</f>
        <v/>
      </c>
      <c r="C67" s="77" t="str">
        <f>IF($A67="","",VLOOKUP($A67,'Annex 2 EHV charges'!$A:$O,3,0))</f>
        <v/>
      </c>
      <c r="D67" s="76" t="str">
        <f>IF($A67="","",VLOOKUP($A67,'Annex 2 EHV charges'!$A:$O,7,0))</f>
        <v/>
      </c>
      <c r="E67" s="81" t="str">
        <f>IFERROR(IF(VLOOKUP($A67,'Annex 2 EHV charges'!$A:$O,8,FALSE)=0,"",VLOOKUP($A67,'Annex 2 EHV charges'!$A:$O,8,FALSE)),"")</f>
        <v/>
      </c>
      <c r="F67" s="82" t="str">
        <f>IFERROR(IF(VLOOKUP($A67,'Annex 2 EHV charges'!$A:$O,9,FALSE)=0,"",VLOOKUP($A67,'Annex 2 EHV charges'!$A:$O,9,FALSE)),"")</f>
        <v/>
      </c>
      <c r="G67" s="83" t="str">
        <f>IFERROR(IF(VLOOKUP($A67,'Annex 2 EHV charges'!$A:$O,10,FALSE)=0,"",VLOOKUP($A67,'Annex 2 EHV charges'!$A:$O,10,FALSE)),"")</f>
        <v/>
      </c>
      <c r="H67" s="83" t="str">
        <f>IFERROR(IF(VLOOKUP($A67,'Annex 2 EHV charges'!$A:$O,11,FALSE)=0,"",VLOOKUP($A67,'Annex 2 EHV charges'!$A:$O,11,FALSE)),"")</f>
        <v/>
      </c>
    </row>
    <row r="68" spans="1:8" x14ac:dyDescent="0.25">
      <c r="A68" s="76" t="str">
        <f t="array" ref="A68">IFERROR(INDEX('Annex 2 EHV charges'!$A$11:$A$11, MATCH(0, IF(ISBLANK('Annex 2 EHV charges'!$A$11:$A$11),1, COUNTIF(A$4:$A67, 'Annex 2 EHV charges'!$A$11:$A$11)), 0)),"")</f>
        <v/>
      </c>
      <c r="B68" s="76" t="str">
        <f>IF($A68="","",VLOOKUP($A68,'Annex 2 EHV charges'!$A:$O,2,0))</f>
        <v/>
      </c>
      <c r="C68" s="77" t="str">
        <f>IF($A68="","",VLOOKUP($A68,'Annex 2 EHV charges'!$A:$O,3,0))</f>
        <v/>
      </c>
      <c r="D68" s="76" t="str">
        <f>IF($A68="","",VLOOKUP($A68,'Annex 2 EHV charges'!$A:$O,7,0))</f>
        <v/>
      </c>
      <c r="E68" s="81" t="str">
        <f>IFERROR(IF(VLOOKUP($A68,'Annex 2 EHV charges'!$A:$O,8,FALSE)=0,"",VLOOKUP($A68,'Annex 2 EHV charges'!$A:$O,8,FALSE)),"")</f>
        <v/>
      </c>
      <c r="F68" s="82" t="str">
        <f>IFERROR(IF(VLOOKUP($A68,'Annex 2 EHV charges'!$A:$O,9,FALSE)=0,"",VLOOKUP($A68,'Annex 2 EHV charges'!$A:$O,9,FALSE)),"")</f>
        <v/>
      </c>
      <c r="G68" s="83" t="str">
        <f>IFERROR(IF(VLOOKUP($A68,'Annex 2 EHV charges'!$A:$O,10,FALSE)=0,"",VLOOKUP($A68,'Annex 2 EHV charges'!$A:$O,10,FALSE)),"")</f>
        <v/>
      </c>
      <c r="H68" s="83" t="str">
        <f>IFERROR(IF(VLOOKUP($A68,'Annex 2 EHV charges'!$A:$O,11,FALSE)=0,"",VLOOKUP($A68,'Annex 2 EHV charges'!$A:$O,11,FALSE)),"")</f>
        <v/>
      </c>
    </row>
    <row r="69" spans="1:8" x14ac:dyDescent="0.25">
      <c r="A69" s="76" t="str">
        <f t="array" ref="A69">IFERROR(INDEX('Annex 2 EHV charges'!$A$11:$A$11, MATCH(0, IF(ISBLANK('Annex 2 EHV charges'!$A$11:$A$11),1, COUNTIF(A$4:$A68, 'Annex 2 EHV charges'!$A$11:$A$11)), 0)),"")</f>
        <v/>
      </c>
      <c r="B69" s="76" t="str">
        <f>IF($A69="","",VLOOKUP($A69,'Annex 2 EHV charges'!$A:$O,2,0))</f>
        <v/>
      </c>
      <c r="C69" s="77" t="str">
        <f>IF($A69="","",VLOOKUP($A69,'Annex 2 EHV charges'!$A:$O,3,0))</f>
        <v/>
      </c>
      <c r="D69" s="76" t="str">
        <f>IF($A69="","",VLOOKUP($A69,'Annex 2 EHV charges'!$A:$O,7,0))</f>
        <v/>
      </c>
      <c r="E69" s="81" t="str">
        <f>IFERROR(IF(VLOOKUP($A69,'Annex 2 EHV charges'!$A:$O,8,FALSE)=0,"",VLOOKUP($A69,'Annex 2 EHV charges'!$A:$O,8,FALSE)),"")</f>
        <v/>
      </c>
      <c r="F69" s="82" t="str">
        <f>IFERROR(IF(VLOOKUP($A69,'Annex 2 EHV charges'!$A:$O,9,FALSE)=0,"",VLOOKUP($A69,'Annex 2 EHV charges'!$A:$O,9,FALSE)),"")</f>
        <v/>
      </c>
      <c r="G69" s="83" t="str">
        <f>IFERROR(IF(VLOOKUP($A69,'Annex 2 EHV charges'!$A:$O,10,FALSE)=0,"",VLOOKUP($A69,'Annex 2 EHV charges'!$A:$O,10,FALSE)),"")</f>
        <v/>
      </c>
      <c r="H69" s="83" t="str">
        <f>IFERROR(IF(VLOOKUP($A69,'Annex 2 EHV charges'!$A:$O,11,FALSE)=0,"",VLOOKUP($A69,'Annex 2 EHV charges'!$A:$O,11,FALSE)),"")</f>
        <v/>
      </c>
    </row>
    <row r="70" spans="1:8" x14ac:dyDescent="0.25">
      <c r="A70" s="76" t="str">
        <f t="array" ref="A70">IFERROR(INDEX('Annex 2 EHV charges'!$A$11:$A$11, MATCH(0, IF(ISBLANK('Annex 2 EHV charges'!$A$11:$A$11),1, COUNTIF(A$4:$A69, 'Annex 2 EHV charges'!$A$11:$A$11)), 0)),"")</f>
        <v/>
      </c>
      <c r="B70" s="76" t="str">
        <f>IF($A70="","",VLOOKUP($A70,'Annex 2 EHV charges'!$A:$O,2,0))</f>
        <v/>
      </c>
      <c r="C70" s="77" t="str">
        <f>IF($A70="","",VLOOKUP($A70,'Annex 2 EHV charges'!$A:$O,3,0))</f>
        <v/>
      </c>
      <c r="D70" s="76" t="str">
        <f>IF($A70="","",VLOOKUP($A70,'Annex 2 EHV charges'!$A:$O,7,0))</f>
        <v/>
      </c>
      <c r="E70" s="81" t="str">
        <f>IFERROR(IF(VLOOKUP($A70,'Annex 2 EHV charges'!$A:$O,8,FALSE)=0,"",VLOOKUP($A70,'Annex 2 EHV charges'!$A:$O,8,FALSE)),"")</f>
        <v/>
      </c>
      <c r="F70" s="82" t="str">
        <f>IFERROR(IF(VLOOKUP($A70,'Annex 2 EHV charges'!$A:$O,9,FALSE)=0,"",VLOOKUP($A70,'Annex 2 EHV charges'!$A:$O,9,FALSE)),"")</f>
        <v/>
      </c>
      <c r="G70" s="83" t="str">
        <f>IFERROR(IF(VLOOKUP($A70,'Annex 2 EHV charges'!$A:$O,10,FALSE)=0,"",VLOOKUP($A70,'Annex 2 EHV charges'!$A:$O,10,FALSE)),"")</f>
        <v/>
      </c>
      <c r="H70" s="83" t="str">
        <f>IFERROR(IF(VLOOKUP($A70,'Annex 2 EHV charges'!$A:$O,11,FALSE)=0,"",VLOOKUP($A70,'Annex 2 EHV charges'!$A:$O,11,FALSE)),"")</f>
        <v/>
      </c>
    </row>
    <row r="71" spans="1:8" x14ac:dyDescent="0.25">
      <c r="A71" s="76" t="str">
        <f t="array" ref="A71">IFERROR(INDEX('Annex 2 EHV charges'!$A$11:$A$11, MATCH(0, IF(ISBLANK('Annex 2 EHV charges'!$A$11:$A$11),1, COUNTIF(A$4:$A70, 'Annex 2 EHV charges'!$A$11:$A$11)), 0)),"")</f>
        <v/>
      </c>
      <c r="B71" s="76" t="str">
        <f>IF($A71="","",VLOOKUP($A71,'Annex 2 EHV charges'!$A:$O,2,0))</f>
        <v/>
      </c>
      <c r="C71" s="77" t="str">
        <f>IF($A71="","",VLOOKUP($A71,'Annex 2 EHV charges'!$A:$O,3,0))</f>
        <v/>
      </c>
      <c r="D71" s="76" t="str">
        <f>IF($A71="","",VLOOKUP($A71,'Annex 2 EHV charges'!$A:$O,7,0))</f>
        <v/>
      </c>
      <c r="E71" s="81" t="str">
        <f>IFERROR(IF(VLOOKUP($A71,'Annex 2 EHV charges'!$A:$O,8,FALSE)=0,"",VLOOKUP($A71,'Annex 2 EHV charges'!$A:$O,8,FALSE)),"")</f>
        <v/>
      </c>
      <c r="F71" s="82" t="str">
        <f>IFERROR(IF(VLOOKUP($A71,'Annex 2 EHV charges'!$A:$O,9,FALSE)=0,"",VLOOKUP($A71,'Annex 2 EHV charges'!$A:$O,9,FALSE)),"")</f>
        <v/>
      </c>
      <c r="G71" s="83" t="str">
        <f>IFERROR(IF(VLOOKUP($A71,'Annex 2 EHV charges'!$A:$O,10,FALSE)=0,"",VLOOKUP($A71,'Annex 2 EHV charges'!$A:$O,10,FALSE)),"")</f>
        <v/>
      </c>
      <c r="H71" s="83" t="str">
        <f>IFERROR(IF(VLOOKUP($A71,'Annex 2 EHV charges'!$A:$O,11,FALSE)=0,"",VLOOKUP($A71,'Annex 2 EHV charges'!$A:$O,11,FALSE)),"")</f>
        <v/>
      </c>
    </row>
    <row r="72" spans="1:8" x14ac:dyDescent="0.25">
      <c r="A72" s="76" t="str">
        <f t="array" ref="A72">IFERROR(INDEX('Annex 2 EHV charges'!$A$11:$A$11, MATCH(0, IF(ISBLANK('Annex 2 EHV charges'!$A$11:$A$11),1, COUNTIF(A$4:$A71, 'Annex 2 EHV charges'!$A$11:$A$11)), 0)),"")</f>
        <v/>
      </c>
      <c r="B72" s="76" t="str">
        <f>IF($A72="","",VLOOKUP($A72,'Annex 2 EHV charges'!$A:$O,2,0))</f>
        <v/>
      </c>
      <c r="C72" s="77" t="str">
        <f>IF($A72="","",VLOOKUP($A72,'Annex 2 EHV charges'!$A:$O,3,0))</f>
        <v/>
      </c>
      <c r="D72" s="76" t="str">
        <f>IF($A72="","",VLOOKUP($A72,'Annex 2 EHV charges'!$A:$O,7,0))</f>
        <v/>
      </c>
      <c r="E72" s="81" t="str">
        <f>IFERROR(IF(VLOOKUP($A72,'Annex 2 EHV charges'!$A:$O,8,FALSE)=0,"",VLOOKUP($A72,'Annex 2 EHV charges'!$A:$O,8,FALSE)),"")</f>
        <v/>
      </c>
      <c r="F72" s="82" t="str">
        <f>IFERROR(IF(VLOOKUP($A72,'Annex 2 EHV charges'!$A:$O,9,FALSE)=0,"",VLOOKUP($A72,'Annex 2 EHV charges'!$A:$O,9,FALSE)),"")</f>
        <v/>
      </c>
      <c r="G72" s="83" t="str">
        <f>IFERROR(IF(VLOOKUP($A72,'Annex 2 EHV charges'!$A:$O,10,FALSE)=0,"",VLOOKUP($A72,'Annex 2 EHV charges'!$A:$O,10,FALSE)),"")</f>
        <v/>
      </c>
      <c r="H72" s="83" t="str">
        <f>IFERROR(IF(VLOOKUP($A72,'Annex 2 EHV charges'!$A:$O,11,FALSE)=0,"",VLOOKUP($A72,'Annex 2 EHV charges'!$A:$O,11,FALSE)),"")</f>
        <v/>
      </c>
    </row>
    <row r="73" spans="1:8" x14ac:dyDescent="0.25">
      <c r="A73" s="76" t="str">
        <f t="array" ref="A73">IFERROR(INDEX('Annex 2 EHV charges'!$A$11:$A$11, MATCH(0, IF(ISBLANK('Annex 2 EHV charges'!$A$11:$A$11),1, COUNTIF(A$4:$A72, 'Annex 2 EHV charges'!$A$11:$A$11)), 0)),"")</f>
        <v/>
      </c>
      <c r="B73" s="76" t="str">
        <f>IF($A73="","",VLOOKUP($A73,'Annex 2 EHV charges'!$A:$O,2,0))</f>
        <v/>
      </c>
      <c r="C73" s="77" t="str">
        <f>IF($A73="","",VLOOKUP($A73,'Annex 2 EHV charges'!$A:$O,3,0))</f>
        <v/>
      </c>
      <c r="D73" s="76" t="str">
        <f>IF($A73="","",VLOOKUP($A73,'Annex 2 EHV charges'!$A:$O,7,0))</f>
        <v/>
      </c>
      <c r="E73" s="81" t="str">
        <f>IFERROR(IF(VLOOKUP($A73,'Annex 2 EHV charges'!$A:$O,8,FALSE)=0,"",VLOOKUP($A73,'Annex 2 EHV charges'!$A:$O,8,FALSE)),"")</f>
        <v/>
      </c>
      <c r="F73" s="82" t="str">
        <f>IFERROR(IF(VLOOKUP($A73,'Annex 2 EHV charges'!$A:$O,9,FALSE)=0,"",VLOOKUP($A73,'Annex 2 EHV charges'!$A:$O,9,FALSE)),"")</f>
        <v/>
      </c>
      <c r="G73" s="83" t="str">
        <f>IFERROR(IF(VLOOKUP($A73,'Annex 2 EHV charges'!$A:$O,10,FALSE)=0,"",VLOOKUP($A73,'Annex 2 EHV charges'!$A:$O,10,FALSE)),"")</f>
        <v/>
      </c>
      <c r="H73" s="83" t="str">
        <f>IFERROR(IF(VLOOKUP($A73,'Annex 2 EHV charges'!$A:$O,11,FALSE)=0,"",VLOOKUP($A73,'Annex 2 EHV charges'!$A:$O,11,FALSE)),"")</f>
        <v/>
      </c>
    </row>
    <row r="74" spans="1:8" x14ac:dyDescent="0.25">
      <c r="A74" s="76" t="str">
        <f t="array" ref="A74">IFERROR(INDEX('Annex 2 EHV charges'!$A$11:$A$11, MATCH(0, IF(ISBLANK('Annex 2 EHV charges'!$A$11:$A$11),1, COUNTIF(A$4:$A73, 'Annex 2 EHV charges'!$A$11:$A$11)), 0)),"")</f>
        <v/>
      </c>
      <c r="B74" s="76" t="str">
        <f>IF($A74="","",VLOOKUP($A74,'Annex 2 EHV charges'!$A:$O,2,0))</f>
        <v/>
      </c>
      <c r="C74" s="77" t="str">
        <f>IF($A74="","",VLOOKUP($A74,'Annex 2 EHV charges'!$A:$O,3,0))</f>
        <v/>
      </c>
      <c r="D74" s="76" t="str">
        <f>IF($A74="","",VLOOKUP($A74,'Annex 2 EHV charges'!$A:$O,7,0))</f>
        <v/>
      </c>
      <c r="E74" s="81" t="str">
        <f>IFERROR(IF(VLOOKUP($A74,'Annex 2 EHV charges'!$A:$O,8,FALSE)=0,"",VLOOKUP($A74,'Annex 2 EHV charges'!$A:$O,8,FALSE)),"")</f>
        <v/>
      </c>
      <c r="F74" s="82" t="str">
        <f>IFERROR(IF(VLOOKUP($A74,'Annex 2 EHV charges'!$A:$O,9,FALSE)=0,"",VLOOKUP($A74,'Annex 2 EHV charges'!$A:$O,9,FALSE)),"")</f>
        <v/>
      </c>
      <c r="G74" s="83" t="str">
        <f>IFERROR(IF(VLOOKUP($A74,'Annex 2 EHV charges'!$A:$O,10,FALSE)=0,"",VLOOKUP($A74,'Annex 2 EHV charges'!$A:$O,10,FALSE)),"")</f>
        <v/>
      </c>
      <c r="H74" s="83" t="str">
        <f>IFERROR(IF(VLOOKUP($A74,'Annex 2 EHV charges'!$A:$O,11,FALSE)=0,"",VLOOKUP($A74,'Annex 2 EHV charges'!$A:$O,11,FALSE)),"")</f>
        <v/>
      </c>
    </row>
    <row r="75" spans="1:8" x14ac:dyDescent="0.25">
      <c r="A75" s="76" t="str">
        <f t="array" ref="A75">IFERROR(INDEX('Annex 2 EHV charges'!$A$11:$A$11, MATCH(0, IF(ISBLANK('Annex 2 EHV charges'!$A$11:$A$11),1, COUNTIF(A$4:$A74, 'Annex 2 EHV charges'!$A$11:$A$11)), 0)),"")</f>
        <v/>
      </c>
      <c r="B75" s="76" t="str">
        <f>IF($A75="","",VLOOKUP($A75,'Annex 2 EHV charges'!$A:$O,2,0))</f>
        <v/>
      </c>
      <c r="C75" s="77" t="str">
        <f>IF($A75="","",VLOOKUP($A75,'Annex 2 EHV charges'!$A:$O,3,0))</f>
        <v/>
      </c>
      <c r="D75" s="76" t="str">
        <f>IF($A75="","",VLOOKUP($A75,'Annex 2 EHV charges'!$A:$O,7,0))</f>
        <v/>
      </c>
      <c r="E75" s="81" t="str">
        <f>IFERROR(IF(VLOOKUP($A75,'Annex 2 EHV charges'!$A:$O,8,FALSE)=0,"",VLOOKUP($A75,'Annex 2 EHV charges'!$A:$O,8,FALSE)),"")</f>
        <v/>
      </c>
      <c r="F75" s="82" t="str">
        <f>IFERROR(IF(VLOOKUP($A75,'Annex 2 EHV charges'!$A:$O,9,FALSE)=0,"",VLOOKUP($A75,'Annex 2 EHV charges'!$A:$O,9,FALSE)),"")</f>
        <v/>
      </c>
      <c r="G75" s="83" t="str">
        <f>IFERROR(IF(VLOOKUP($A75,'Annex 2 EHV charges'!$A:$O,10,FALSE)=0,"",VLOOKUP($A75,'Annex 2 EHV charges'!$A:$O,10,FALSE)),"")</f>
        <v/>
      </c>
      <c r="H75" s="83" t="str">
        <f>IFERROR(IF(VLOOKUP($A75,'Annex 2 EHV charges'!$A:$O,11,FALSE)=0,"",VLOOKUP($A75,'Annex 2 EHV charges'!$A:$O,11,FALSE)),"")</f>
        <v/>
      </c>
    </row>
    <row r="76" spans="1:8" x14ac:dyDescent="0.25">
      <c r="A76" s="76" t="str">
        <f t="array" ref="A76">IFERROR(INDEX('Annex 2 EHV charges'!$A$11:$A$11, MATCH(0, IF(ISBLANK('Annex 2 EHV charges'!$A$11:$A$11),1, COUNTIF(A$4:$A75, 'Annex 2 EHV charges'!$A$11:$A$11)), 0)),"")</f>
        <v/>
      </c>
      <c r="B76" s="76" t="str">
        <f>IF($A76="","",VLOOKUP($A76,'Annex 2 EHV charges'!$A:$O,2,0))</f>
        <v/>
      </c>
      <c r="C76" s="77" t="str">
        <f>IF($A76="","",VLOOKUP($A76,'Annex 2 EHV charges'!$A:$O,3,0))</f>
        <v/>
      </c>
      <c r="D76" s="76" t="str">
        <f>IF($A76="","",VLOOKUP($A76,'Annex 2 EHV charges'!$A:$O,7,0))</f>
        <v/>
      </c>
      <c r="E76" s="81" t="str">
        <f>IFERROR(IF(VLOOKUP($A76,'Annex 2 EHV charges'!$A:$O,8,FALSE)=0,"",VLOOKUP($A76,'Annex 2 EHV charges'!$A:$O,8,FALSE)),"")</f>
        <v/>
      </c>
      <c r="F76" s="82" t="str">
        <f>IFERROR(IF(VLOOKUP($A76,'Annex 2 EHV charges'!$A:$O,9,FALSE)=0,"",VLOOKUP($A76,'Annex 2 EHV charges'!$A:$O,9,FALSE)),"")</f>
        <v/>
      </c>
      <c r="G76" s="83" t="str">
        <f>IFERROR(IF(VLOOKUP($A76,'Annex 2 EHV charges'!$A:$O,10,FALSE)=0,"",VLOOKUP($A76,'Annex 2 EHV charges'!$A:$O,10,FALSE)),"")</f>
        <v/>
      </c>
      <c r="H76" s="83" t="str">
        <f>IFERROR(IF(VLOOKUP($A76,'Annex 2 EHV charges'!$A:$O,11,FALSE)=0,"",VLOOKUP($A76,'Annex 2 EHV charges'!$A:$O,11,FALSE)),"")</f>
        <v/>
      </c>
    </row>
    <row r="77" spans="1:8" x14ac:dyDescent="0.25">
      <c r="A77" s="76" t="str">
        <f t="array" ref="A77">IFERROR(INDEX('Annex 2 EHV charges'!$A$11:$A$11, MATCH(0, IF(ISBLANK('Annex 2 EHV charges'!$A$11:$A$11),1, COUNTIF(A$4:$A76, 'Annex 2 EHV charges'!$A$11:$A$11)), 0)),"")</f>
        <v/>
      </c>
      <c r="B77" s="76" t="str">
        <f>IF($A77="","",VLOOKUP($A77,'Annex 2 EHV charges'!$A:$O,2,0))</f>
        <v/>
      </c>
      <c r="C77" s="77" t="str">
        <f>IF($A77="","",VLOOKUP($A77,'Annex 2 EHV charges'!$A:$O,3,0))</f>
        <v/>
      </c>
      <c r="D77" s="76" t="str">
        <f>IF($A77="","",VLOOKUP($A77,'Annex 2 EHV charges'!$A:$O,7,0))</f>
        <v/>
      </c>
      <c r="E77" s="81" t="str">
        <f>IFERROR(IF(VLOOKUP($A77,'Annex 2 EHV charges'!$A:$O,8,FALSE)=0,"",VLOOKUP($A77,'Annex 2 EHV charges'!$A:$O,8,FALSE)),"")</f>
        <v/>
      </c>
      <c r="F77" s="82" t="str">
        <f>IFERROR(IF(VLOOKUP($A77,'Annex 2 EHV charges'!$A:$O,9,FALSE)=0,"",VLOOKUP($A77,'Annex 2 EHV charges'!$A:$O,9,FALSE)),"")</f>
        <v/>
      </c>
      <c r="G77" s="83" t="str">
        <f>IFERROR(IF(VLOOKUP($A77,'Annex 2 EHV charges'!$A:$O,10,FALSE)=0,"",VLOOKUP($A77,'Annex 2 EHV charges'!$A:$O,10,FALSE)),"")</f>
        <v/>
      </c>
      <c r="H77" s="83" t="str">
        <f>IFERROR(IF(VLOOKUP($A77,'Annex 2 EHV charges'!$A:$O,11,FALSE)=0,"",VLOOKUP($A77,'Annex 2 EHV charges'!$A:$O,11,FALSE)),"")</f>
        <v/>
      </c>
    </row>
    <row r="78" spans="1:8" x14ac:dyDescent="0.25">
      <c r="A78" s="76" t="str">
        <f t="array" ref="A78">IFERROR(INDEX('Annex 2 EHV charges'!$A$11:$A$11, MATCH(0, IF(ISBLANK('Annex 2 EHV charges'!$A$11:$A$11),1, COUNTIF(A$4:$A77, 'Annex 2 EHV charges'!$A$11:$A$11)), 0)),"")</f>
        <v/>
      </c>
      <c r="B78" s="76" t="str">
        <f>IF($A78="","",VLOOKUP($A78,'Annex 2 EHV charges'!$A:$O,2,0))</f>
        <v/>
      </c>
      <c r="C78" s="77" t="str">
        <f>IF($A78="","",VLOOKUP($A78,'Annex 2 EHV charges'!$A:$O,3,0))</f>
        <v/>
      </c>
      <c r="D78" s="76" t="str">
        <f>IF($A78="","",VLOOKUP($A78,'Annex 2 EHV charges'!$A:$O,7,0))</f>
        <v/>
      </c>
      <c r="E78" s="81" t="str">
        <f>IFERROR(IF(VLOOKUP($A78,'Annex 2 EHV charges'!$A:$O,8,FALSE)=0,"",VLOOKUP($A78,'Annex 2 EHV charges'!$A:$O,8,FALSE)),"")</f>
        <v/>
      </c>
      <c r="F78" s="82" t="str">
        <f>IFERROR(IF(VLOOKUP($A78,'Annex 2 EHV charges'!$A:$O,9,FALSE)=0,"",VLOOKUP($A78,'Annex 2 EHV charges'!$A:$O,9,FALSE)),"")</f>
        <v/>
      </c>
      <c r="G78" s="83" t="str">
        <f>IFERROR(IF(VLOOKUP($A78,'Annex 2 EHV charges'!$A:$O,10,FALSE)=0,"",VLOOKUP($A78,'Annex 2 EHV charges'!$A:$O,10,FALSE)),"")</f>
        <v/>
      </c>
      <c r="H78" s="83" t="str">
        <f>IFERROR(IF(VLOOKUP($A78,'Annex 2 EHV charges'!$A:$O,11,FALSE)=0,"",VLOOKUP($A78,'Annex 2 EHV charges'!$A:$O,11,FALSE)),"")</f>
        <v/>
      </c>
    </row>
    <row r="79" spans="1:8" x14ac:dyDescent="0.25">
      <c r="A79" s="76" t="str">
        <f t="array" ref="A79">IFERROR(INDEX('Annex 2 EHV charges'!$A$11:$A$11, MATCH(0, IF(ISBLANK('Annex 2 EHV charges'!$A$11:$A$11),1, COUNTIF(A$4:$A78, 'Annex 2 EHV charges'!$A$11:$A$11)), 0)),"")</f>
        <v/>
      </c>
      <c r="B79" s="76" t="str">
        <f>IF($A79="","",VLOOKUP($A79,'Annex 2 EHV charges'!$A:$O,2,0))</f>
        <v/>
      </c>
      <c r="C79" s="77" t="str">
        <f>IF($A79="","",VLOOKUP($A79,'Annex 2 EHV charges'!$A:$O,3,0))</f>
        <v/>
      </c>
      <c r="D79" s="76" t="str">
        <f>IF($A79="","",VLOOKUP($A79,'Annex 2 EHV charges'!$A:$O,7,0))</f>
        <v/>
      </c>
      <c r="E79" s="81" t="str">
        <f>IFERROR(IF(VLOOKUP($A79,'Annex 2 EHV charges'!$A:$O,8,FALSE)=0,"",VLOOKUP($A79,'Annex 2 EHV charges'!$A:$O,8,FALSE)),"")</f>
        <v/>
      </c>
      <c r="F79" s="82" t="str">
        <f>IFERROR(IF(VLOOKUP($A79,'Annex 2 EHV charges'!$A:$O,9,FALSE)=0,"",VLOOKUP($A79,'Annex 2 EHV charges'!$A:$O,9,FALSE)),"")</f>
        <v/>
      </c>
      <c r="G79" s="83" t="str">
        <f>IFERROR(IF(VLOOKUP($A79,'Annex 2 EHV charges'!$A:$O,10,FALSE)=0,"",VLOOKUP($A79,'Annex 2 EHV charges'!$A:$O,10,FALSE)),"")</f>
        <v/>
      </c>
      <c r="H79" s="83" t="str">
        <f>IFERROR(IF(VLOOKUP($A79,'Annex 2 EHV charges'!$A:$O,11,FALSE)=0,"",VLOOKUP($A79,'Annex 2 EHV charges'!$A:$O,11,FALSE)),"")</f>
        <v/>
      </c>
    </row>
    <row r="80" spans="1:8" x14ac:dyDescent="0.25">
      <c r="A80" s="76" t="str">
        <f t="array" ref="A80">IFERROR(INDEX('Annex 2 EHV charges'!$A$11:$A$11, MATCH(0, IF(ISBLANK('Annex 2 EHV charges'!$A$11:$A$11),1, COUNTIF(A$4:$A79, 'Annex 2 EHV charges'!$A$11:$A$11)), 0)),"")</f>
        <v/>
      </c>
      <c r="B80" s="76" t="str">
        <f>IF($A80="","",VLOOKUP($A80,'Annex 2 EHV charges'!$A:$O,2,0))</f>
        <v/>
      </c>
      <c r="C80" s="77" t="str">
        <f>IF($A80="","",VLOOKUP($A80,'Annex 2 EHV charges'!$A:$O,3,0))</f>
        <v/>
      </c>
      <c r="D80" s="76" t="str">
        <f>IF($A80="","",VLOOKUP($A80,'Annex 2 EHV charges'!$A:$O,7,0))</f>
        <v/>
      </c>
      <c r="E80" s="81" t="str">
        <f>IFERROR(IF(VLOOKUP($A80,'Annex 2 EHV charges'!$A:$O,8,FALSE)=0,"",VLOOKUP($A80,'Annex 2 EHV charges'!$A:$O,8,FALSE)),"")</f>
        <v/>
      </c>
      <c r="F80" s="82" t="str">
        <f>IFERROR(IF(VLOOKUP($A80,'Annex 2 EHV charges'!$A:$O,9,FALSE)=0,"",VLOOKUP($A80,'Annex 2 EHV charges'!$A:$O,9,FALSE)),"")</f>
        <v/>
      </c>
      <c r="G80" s="83" t="str">
        <f>IFERROR(IF(VLOOKUP($A80,'Annex 2 EHV charges'!$A:$O,10,FALSE)=0,"",VLOOKUP($A80,'Annex 2 EHV charges'!$A:$O,10,FALSE)),"")</f>
        <v/>
      </c>
      <c r="H80" s="83" t="str">
        <f>IFERROR(IF(VLOOKUP($A80,'Annex 2 EHV charges'!$A:$O,11,FALSE)=0,"",VLOOKUP($A80,'Annex 2 EHV charges'!$A:$O,11,FALSE)),"")</f>
        <v/>
      </c>
    </row>
    <row r="81" spans="1:8" x14ac:dyDescent="0.25">
      <c r="A81" s="76" t="str">
        <f t="array" ref="A81">IFERROR(INDEX('Annex 2 EHV charges'!$A$11:$A$11, MATCH(0, IF(ISBLANK('Annex 2 EHV charges'!$A$11:$A$11),1, COUNTIF(A$4:$A80, 'Annex 2 EHV charges'!$A$11:$A$11)), 0)),"")</f>
        <v/>
      </c>
      <c r="B81" s="76" t="str">
        <f>IF($A81="","",VLOOKUP($A81,'Annex 2 EHV charges'!$A:$O,2,0))</f>
        <v/>
      </c>
      <c r="C81" s="77" t="str">
        <f>IF($A81="","",VLOOKUP($A81,'Annex 2 EHV charges'!$A:$O,3,0))</f>
        <v/>
      </c>
      <c r="D81" s="76" t="str">
        <f>IF($A81="","",VLOOKUP($A81,'Annex 2 EHV charges'!$A:$O,7,0))</f>
        <v/>
      </c>
      <c r="E81" s="81" t="str">
        <f>IFERROR(IF(VLOOKUP($A81,'Annex 2 EHV charges'!$A:$O,8,FALSE)=0,"",VLOOKUP($A81,'Annex 2 EHV charges'!$A:$O,8,FALSE)),"")</f>
        <v/>
      </c>
      <c r="F81" s="82" t="str">
        <f>IFERROR(IF(VLOOKUP($A81,'Annex 2 EHV charges'!$A:$O,9,FALSE)=0,"",VLOOKUP($A81,'Annex 2 EHV charges'!$A:$O,9,FALSE)),"")</f>
        <v/>
      </c>
      <c r="G81" s="83" t="str">
        <f>IFERROR(IF(VLOOKUP($A81,'Annex 2 EHV charges'!$A:$O,10,FALSE)=0,"",VLOOKUP($A81,'Annex 2 EHV charges'!$A:$O,10,FALSE)),"")</f>
        <v/>
      </c>
      <c r="H81" s="83" t="str">
        <f>IFERROR(IF(VLOOKUP($A81,'Annex 2 EHV charges'!$A:$O,11,FALSE)=0,"",VLOOKUP($A81,'Annex 2 EHV charges'!$A:$O,11,FALSE)),"")</f>
        <v/>
      </c>
    </row>
    <row r="82" spans="1:8" x14ac:dyDescent="0.25">
      <c r="A82" s="76" t="str">
        <f t="array" ref="A82">IFERROR(INDEX('Annex 2 EHV charges'!$A$11:$A$11, MATCH(0, IF(ISBLANK('Annex 2 EHV charges'!$A$11:$A$11),1, COUNTIF(A$4:$A81, 'Annex 2 EHV charges'!$A$11:$A$11)), 0)),"")</f>
        <v/>
      </c>
      <c r="B82" s="76" t="str">
        <f>IF($A82="","",VLOOKUP($A82,'Annex 2 EHV charges'!$A:$O,2,0))</f>
        <v/>
      </c>
      <c r="C82" s="77" t="str">
        <f>IF($A82="","",VLOOKUP($A82,'Annex 2 EHV charges'!$A:$O,3,0))</f>
        <v/>
      </c>
      <c r="D82" s="76" t="str">
        <f>IF($A82="","",VLOOKUP($A82,'Annex 2 EHV charges'!$A:$O,7,0))</f>
        <v/>
      </c>
      <c r="E82" s="81" t="str">
        <f>IFERROR(IF(VLOOKUP($A82,'Annex 2 EHV charges'!$A:$O,8,FALSE)=0,"",VLOOKUP($A82,'Annex 2 EHV charges'!$A:$O,8,FALSE)),"")</f>
        <v/>
      </c>
      <c r="F82" s="82" t="str">
        <f>IFERROR(IF(VLOOKUP($A82,'Annex 2 EHV charges'!$A:$O,9,FALSE)=0,"",VLOOKUP($A82,'Annex 2 EHV charges'!$A:$O,9,FALSE)),"")</f>
        <v/>
      </c>
      <c r="G82" s="83" t="str">
        <f>IFERROR(IF(VLOOKUP($A82,'Annex 2 EHV charges'!$A:$O,10,FALSE)=0,"",VLOOKUP($A82,'Annex 2 EHV charges'!$A:$O,10,FALSE)),"")</f>
        <v/>
      </c>
      <c r="H82" s="83" t="str">
        <f>IFERROR(IF(VLOOKUP($A82,'Annex 2 EHV charges'!$A:$O,11,FALSE)=0,"",VLOOKUP($A82,'Annex 2 EHV charges'!$A:$O,11,FALSE)),"")</f>
        <v/>
      </c>
    </row>
    <row r="83" spans="1:8" x14ac:dyDescent="0.25">
      <c r="A83" s="76" t="str">
        <f t="array" ref="A83">IFERROR(INDEX('Annex 2 EHV charges'!$A$11:$A$11, MATCH(0, IF(ISBLANK('Annex 2 EHV charges'!$A$11:$A$11),1, COUNTIF(A$4:$A82, 'Annex 2 EHV charges'!$A$11:$A$11)), 0)),"")</f>
        <v/>
      </c>
      <c r="B83" s="76" t="str">
        <f>IF($A83="","",VLOOKUP($A83,'Annex 2 EHV charges'!$A:$O,2,0))</f>
        <v/>
      </c>
      <c r="C83" s="77" t="str">
        <f>IF($A83="","",VLOOKUP($A83,'Annex 2 EHV charges'!$A:$O,3,0))</f>
        <v/>
      </c>
      <c r="D83" s="76" t="str">
        <f>IF($A83="","",VLOOKUP($A83,'Annex 2 EHV charges'!$A:$O,7,0))</f>
        <v/>
      </c>
      <c r="E83" s="81" t="str">
        <f>IFERROR(IF(VLOOKUP($A83,'Annex 2 EHV charges'!$A:$O,8,FALSE)=0,"",VLOOKUP($A83,'Annex 2 EHV charges'!$A:$O,8,FALSE)),"")</f>
        <v/>
      </c>
      <c r="F83" s="82" t="str">
        <f>IFERROR(IF(VLOOKUP($A83,'Annex 2 EHV charges'!$A:$O,9,FALSE)=0,"",VLOOKUP($A83,'Annex 2 EHV charges'!$A:$O,9,FALSE)),"")</f>
        <v/>
      </c>
      <c r="G83" s="83" t="str">
        <f>IFERROR(IF(VLOOKUP($A83,'Annex 2 EHV charges'!$A:$O,10,FALSE)=0,"",VLOOKUP($A83,'Annex 2 EHV charges'!$A:$O,10,FALSE)),"")</f>
        <v/>
      </c>
      <c r="H83" s="83" t="str">
        <f>IFERROR(IF(VLOOKUP($A83,'Annex 2 EHV charges'!$A:$O,11,FALSE)=0,"",VLOOKUP($A83,'Annex 2 EHV charges'!$A:$O,11,FALSE)),"")</f>
        <v/>
      </c>
    </row>
    <row r="84" spans="1:8" x14ac:dyDescent="0.25">
      <c r="A84" s="76" t="str">
        <f t="array" ref="A84">IFERROR(INDEX('Annex 2 EHV charges'!$A$11:$A$11, MATCH(0, IF(ISBLANK('Annex 2 EHV charges'!$A$11:$A$11),1, COUNTIF(A$4:$A83, 'Annex 2 EHV charges'!$A$11:$A$11)), 0)),"")</f>
        <v/>
      </c>
      <c r="B84" s="76" t="str">
        <f>IF($A84="","",VLOOKUP($A84,'Annex 2 EHV charges'!$A:$O,2,0))</f>
        <v/>
      </c>
      <c r="C84" s="77" t="str">
        <f>IF($A84="","",VLOOKUP($A84,'Annex 2 EHV charges'!$A:$O,3,0))</f>
        <v/>
      </c>
      <c r="D84" s="76" t="str">
        <f>IF($A84="","",VLOOKUP($A84,'Annex 2 EHV charges'!$A:$O,7,0))</f>
        <v/>
      </c>
      <c r="E84" s="81" t="str">
        <f>IFERROR(IF(VLOOKUP($A84,'Annex 2 EHV charges'!$A:$O,8,FALSE)=0,"",VLOOKUP($A84,'Annex 2 EHV charges'!$A:$O,8,FALSE)),"")</f>
        <v/>
      </c>
      <c r="F84" s="82" t="str">
        <f>IFERROR(IF(VLOOKUP($A84,'Annex 2 EHV charges'!$A:$O,9,FALSE)=0,"",VLOOKUP($A84,'Annex 2 EHV charges'!$A:$O,9,FALSE)),"")</f>
        <v/>
      </c>
      <c r="G84" s="83" t="str">
        <f>IFERROR(IF(VLOOKUP($A84,'Annex 2 EHV charges'!$A:$O,10,FALSE)=0,"",VLOOKUP($A84,'Annex 2 EHV charges'!$A:$O,10,FALSE)),"")</f>
        <v/>
      </c>
      <c r="H84" s="83" t="str">
        <f>IFERROR(IF(VLOOKUP($A84,'Annex 2 EHV charges'!$A:$O,11,FALSE)=0,"",VLOOKUP($A84,'Annex 2 EHV charges'!$A:$O,11,FALSE)),"")</f>
        <v/>
      </c>
    </row>
    <row r="85" spans="1:8" x14ac:dyDescent="0.25">
      <c r="A85" s="76" t="str">
        <f t="array" ref="A85">IFERROR(INDEX('Annex 2 EHV charges'!$A$11:$A$11, MATCH(0, IF(ISBLANK('Annex 2 EHV charges'!$A$11:$A$11),1, COUNTIF(A$4:$A84, 'Annex 2 EHV charges'!$A$11:$A$11)), 0)),"")</f>
        <v/>
      </c>
      <c r="B85" s="76" t="str">
        <f>IF($A85="","",VLOOKUP($A85,'Annex 2 EHV charges'!$A:$O,2,0))</f>
        <v/>
      </c>
      <c r="C85" s="77" t="str">
        <f>IF($A85="","",VLOOKUP($A85,'Annex 2 EHV charges'!$A:$O,3,0))</f>
        <v/>
      </c>
      <c r="D85" s="76" t="str">
        <f>IF($A85="","",VLOOKUP($A85,'Annex 2 EHV charges'!$A:$O,7,0))</f>
        <v/>
      </c>
      <c r="E85" s="81" t="str">
        <f>IFERROR(IF(VLOOKUP($A85,'Annex 2 EHV charges'!$A:$O,8,FALSE)=0,"",VLOOKUP($A85,'Annex 2 EHV charges'!$A:$O,8,FALSE)),"")</f>
        <v/>
      </c>
      <c r="F85" s="82" t="str">
        <f>IFERROR(IF(VLOOKUP($A85,'Annex 2 EHV charges'!$A:$O,9,FALSE)=0,"",VLOOKUP($A85,'Annex 2 EHV charges'!$A:$O,9,FALSE)),"")</f>
        <v/>
      </c>
      <c r="G85" s="83" t="str">
        <f>IFERROR(IF(VLOOKUP($A85,'Annex 2 EHV charges'!$A:$O,10,FALSE)=0,"",VLOOKUP($A85,'Annex 2 EHV charges'!$A:$O,10,FALSE)),"")</f>
        <v/>
      </c>
      <c r="H85" s="83" t="str">
        <f>IFERROR(IF(VLOOKUP($A85,'Annex 2 EHV charges'!$A:$O,11,FALSE)=0,"",VLOOKUP($A85,'Annex 2 EHV charges'!$A:$O,11,FALSE)),"")</f>
        <v/>
      </c>
    </row>
    <row r="86" spans="1:8" x14ac:dyDescent="0.25">
      <c r="A86" s="76" t="str">
        <f t="array" ref="A86">IFERROR(INDEX('Annex 2 EHV charges'!$A$11:$A$11, MATCH(0, IF(ISBLANK('Annex 2 EHV charges'!$A$11:$A$11),1, COUNTIF(A$4:$A85, 'Annex 2 EHV charges'!$A$11:$A$11)), 0)),"")</f>
        <v/>
      </c>
      <c r="B86" s="76" t="str">
        <f>IF($A86="","",VLOOKUP($A86,'Annex 2 EHV charges'!$A:$O,2,0))</f>
        <v/>
      </c>
      <c r="C86" s="77" t="str">
        <f>IF($A86="","",VLOOKUP($A86,'Annex 2 EHV charges'!$A:$O,3,0))</f>
        <v/>
      </c>
      <c r="D86" s="76" t="str">
        <f>IF($A86="","",VLOOKUP($A86,'Annex 2 EHV charges'!$A:$O,7,0))</f>
        <v/>
      </c>
      <c r="E86" s="81" t="str">
        <f>IFERROR(IF(VLOOKUP($A86,'Annex 2 EHV charges'!$A:$O,8,FALSE)=0,"",VLOOKUP($A86,'Annex 2 EHV charges'!$A:$O,8,FALSE)),"")</f>
        <v/>
      </c>
      <c r="F86" s="82" t="str">
        <f>IFERROR(IF(VLOOKUP($A86,'Annex 2 EHV charges'!$A:$O,9,FALSE)=0,"",VLOOKUP($A86,'Annex 2 EHV charges'!$A:$O,9,FALSE)),"")</f>
        <v/>
      </c>
      <c r="G86" s="83" t="str">
        <f>IFERROR(IF(VLOOKUP($A86,'Annex 2 EHV charges'!$A:$O,10,FALSE)=0,"",VLOOKUP($A86,'Annex 2 EHV charges'!$A:$O,10,FALSE)),"")</f>
        <v/>
      </c>
      <c r="H86" s="83" t="str">
        <f>IFERROR(IF(VLOOKUP($A86,'Annex 2 EHV charges'!$A:$O,11,FALSE)=0,"",VLOOKUP($A86,'Annex 2 EHV charges'!$A:$O,11,FALSE)),"")</f>
        <v/>
      </c>
    </row>
    <row r="87" spans="1:8" x14ac:dyDescent="0.25">
      <c r="A87" s="76" t="str">
        <f t="array" ref="A87">IFERROR(INDEX('Annex 2 EHV charges'!$A$11:$A$11, MATCH(0, IF(ISBLANK('Annex 2 EHV charges'!$A$11:$A$11),1, COUNTIF(A$4:$A86, 'Annex 2 EHV charges'!$A$11:$A$11)), 0)),"")</f>
        <v/>
      </c>
      <c r="B87" s="76" t="str">
        <f>IF($A87="","",VLOOKUP($A87,'Annex 2 EHV charges'!$A:$O,2,0))</f>
        <v/>
      </c>
      <c r="C87" s="77" t="str">
        <f>IF($A87="","",VLOOKUP($A87,'Annex 2 EHV charges'!$A:$O,3,0))</f>
        <v/>
      </c>
      <c r="D87" s="76" t="str">
        <f>IF($A87="","",VLOOKUP($A87,'Annex 2 EHV charges'!$A:$O,7,0))</f>
        <v/>
      </c>
      <c r="E87" s="81" t="str">
        <f>IFERROR(IF(VLOOKUP($A87,'Annex 2 EHV charges'!$A:$O,8,FALSE)=0,"",VLOOKUP($A87,'Annex 2 EHV charges'!$A:$O,8,FALSE)),"")</f>
        <v/>
      </c>
      <c r="F87" s="82" t="str">
        <f>IFERROR(IF(VLOOKUP($A87,'Annex 2 EHV charges'!$A:$O,9,FALSE)=0,"",VLOOKUP($A87,'Annex 2 EHV charges'!$A:$O,9,FALSE)),"")</f>
        <v/>
      </c>
      <c r="G87" s="83" t="str">
        <f>IFERROR(IF(VLOOKUP($A87,'Annex 2 EHV charges'!$A:$O,10,FALSE)=0,"",VLOOKUP($A87,'Annex 2 EHV charges'!$A:$O,10,FALSE)),"")</f>
        <v/>
      </c>
      <c r="H87" s="83" t="str">
        <f>IFERROR(IF(VLOOKUP($A87,'Annex 2 EHV charges'!$A:$O,11,FALSE)=0,"",VLOOKUP($A87,'Annex 2 EHV charges'!$A:$O,11,FALSE)),"")</f>
        <v/>
      </c>
    </row>
    <row r="88" spans="1:8" x14ac:dyDescent="0.25">
      <c r="A88" s="76" t="str">
        <f t="array" ref="A88">IFERROR(INDEX('Annex 2 EHV charges'!$A$11:$A$11, MATCH(0, IF(ISBLANK('Annex 2 EHV charges'!$A$11:$A$11),1, COUNTIF(A$4:$A87, 'Annex 2 EHV charges'!$A$11:$A$11)), 0)),"")</f>
        <v/>
      </c>
      <c r="B88" s="76" t="str">
        <f>IF($A88="","",VLOOKUP($A88,'Annex 2 EHV charges'!$A:$O,2,0))</f>
        <v/>
      </c>
      <c r="C88" s="77" t="str">
        <f>IF($A88="","",VLOOKUP($A88,'Annex 2 EHV charges'!$A:$O,3,0))</f>
        <v/>
      </c>
      <c r="D88" s="76" t="str">
        <f>IF($A88="","",VLOOKUP($A88,'Annex 2 EHV charges'!$A:$O,7,0))</f>
        <v/>
      </c>
      <c r="E88" s="81" t="str">
        <f>IFERROR(IF(VLOOKUP($A88,'Annex 2 EHV charges'!$A:$O,8,FALSE)=0,"",VLOOKUP($A88,'Annex 2 EHV charges'!$A:$O,8,FALSE)),"")</f>
        <v/>
      </c>
      <c r="F88" s="82" t="str">
        <f>IFERROR(IF(VLOOKUP($A88,'Annex 2 EHV charges'!$A:$O,9,FALSE)=0,"",VLOOKUP($A88,'Annex 2 EHV charges'!$A:$O,9,FALSE)),"")</f>
        <v/>
      </c>
      <c r="G88" s="83" t="str">
        <f>IFERROR(IF(VLOOKUP($A88,'Annex 2 EHV charges'!$A:$O,10,FALSE)=0,"",VLOOKUP($A88,'Annex 2 EHV charges'!$A:$O,10,FALSE)),"")</f>
        <v/>
      </c>
      <c r="H88" s="83" t="str">
        <f>IFERROR(IF(VLOOKUP($A88,'Annex 2 EHV charges'!$A:$O,11,FALSE)=0,"",VLOOKUP($A88,'Annex 2 EHV charges'!$A:$O,11,FALSE)),"")</f>
        <v/>
      </c>
    </row>
    <row r="89" spans="1:8" x14ac:dyDescent="0.25">
      <c r="A89" s="76" t="str">
        <f t="array" ref="A89">IFERROR(INDEX('Annex 2 EHV charges'!$A$11:$A$11, MATCH(0, IF(ISBLANK('Annex 2 EHV charges'!$A$11:$A$11),1, COUNTIF(A$4:$A88, 'Annex 2 EHV charges'!$A$11:$A$11)), 0)),"")</f>
        <v/>
      </c>
      <c r="B89" s="76" t="str">
        <f>IF($A89="","",VLOOKUP($A89,'Annex 2 EHV charges'!$A:$O,2,0))</f>
        <v/>
      </c>
      <c r="C89" s="77" t="str">
        <f>IF($A89="","",VLOOKUP($A89,'Annex 2 EHV charges'!$A:$O,3,0))</f>
        <v/>
      </c>
      <c r="D89" s="76" t="str">
        <f>IF($A89="","",VLOOKUP($A89,'Annex 2 EHV charges'!$A:$O,7,0))</f>
        <v/>
      </c>
      <c r="E89" s="81" t="str">
        <f>IFERROR(IF(VLOOKUP($A89,'Annex 2 EHV charges'!$A:$O,8,FALSE)=0,"",VLOOKUP($A89,'Annex 2 EHV charges'!$A:$O,8,FALSE)),"")</f>
        <v/>
      </c>
      <c r="F89" s="82" t="str">
        <f>IFERROR(IF(VLOOKUP($A89,'Annex 2 EHV charges'!$A:$O,9,FALSE)=0,"",VLOOKUP($A89,'Annex 2 EHV charges'!$A:$O,9,FALSE)),"")</f>
        <v/>
      </c>
      <c r="G89" s="83" t="str">
        <f>IFERROR(IF(VLOOKUP($A89,'Annex 2 EHV charges'!$A:$O,10,FALSE)=0,"",VLOOKUP($A89,'Annex 2 EHV charges'!$A:$O,10,FALSE)),"")</f>
        <v/>
      </c>
      <c r="H89" s="83" t="str">
        <f>IFERROR(IF(VLOOKUP($A89,'Annex 2 EHV charges'!$A:$O,11,FALSE)=0,"",VLOOKUP($A89,'Annex 2 EHV charges'!$A:$O,11,FALSE)),"")</f>
        <v/>
      </c>
    </row>
    <row r="90" spans="1:8" x14ac:dyDescent="0.25">
      <c r="A90" s="76" t="str">
        <f t="array" ref="A90">IFERROR(INDEX('Annex 2 EHV charges'!$A$11:$A$11, MATCH(0, IF(ISBLANK('Annex 2 EHV charges'!$A$11:$A$11),1, COUNTIF(A$4:$A89, 'Annex 2 EHV charges'!$A$11:$A$11)), 0)),"")</f>
        <v/>
      </c>
      <c r="B90" s="76" t="str">
        <f>IF($A90="","",VLOOKUP($A90,'Annex 2 EHV charges'!$A:$O,2,0))</f>
        <v/>
      </c>
      <c r="C90" s="77" t="str">
        <f>IF($A90="","",VLOOKUP($A90,'Annex 2 EHV charges'!$A:$O,3,0))</f>
        <v/>
      </c>
      <c r="D90" s="76" t="str">
        <f>IF($A90="","",VLOOKUP($A90,'Annex 2 EHV charges'!$A:$O,7,0))</f>
        <v/>
      </c>
      <c r="E90" s="81" t="str">
        <f>IFERROR(IF(VLOOKUP($A90,'Annex 2 EHV charges'!$A:$O,8,FALSE)=0,"",VLOOKUP($A90,'Annex 2 EHV charges'!$A:$O,8,FALSE)),"")</f>
        <v/>
      </c>
      <c r="F90" s="82" t="str">
        <f>IFERROR(IF(VLOOKUP($A90,'Annex 2 EHV charges'!$A:$O,9,FALSE)=0,"",VLOOKUP($A90,'Annex 2 EHV charges'!$A:$O,9,FALSE)),"")</f>
        <v/>
      </c>
      <c r="G90" s="83" t="str">
        <f>IFERROR(IF(VLOOKUP($A90,'Annex 2 EHV charges'!$A:$O,10,FALSE)=0,"",VLOOKUP($A90,'Annex 2 EHV charges'!$A:$O,10,FALSE)),"")</f>
        <v/>
      </c>
      <c r="H90" s="83" t="str">
        <f>IFERROR(IF(VLOOKUP($A90,'Annex 2 EHV charges'!$A:$O,11,FALSE)=0,"",VLOOKUP($A90,'Annex 2 EHV charges'!$A:$O,11,FALSE)),"")</f>
        <v/>
      </c>
    </row>
    <row r="91" spans="1:8" x14ac:dyDescent="0.25">
      <c r="A91" s="76" t="str">
        <f t="array" ref="A91">IFERROR(INDEX('Annex 2 EHV charges'!$A$11:$A$11, MATCH(0, IF(ISBLANK('Annex 2 EHV charges'!$A$11:$A$11),1, COUNTIF(A$4:$A90, 'Annex 2 EHV charges'!$A$11:$A$11)), 0)),"")</f>
        <v/>
      </c>
      <c r="B91" s="76" t="str">
        <f>IF($A91="","",VLOOKUP($A91,'Annex 2 EHV charges'!$A:$O,2,0))</f>
        <v/>
      </c>
      <c r="C91" s="77" t="str">
        <f>IF($A91="","",VLOOKUP($A91,'Annex 2 EHV charges'!$A:$O,3,0))</f>
        <v/>
      </c>
      <c r="D91" s="76" t="str">
        <f>IF($A91="","",VLOOKUP($A91,'Annex 2 EHV charges'!$A:$O,7,0))</f>
        <v/>
      </c>
      <c r="E91" s="81" t="str">
        <f>IFERROR(IF(VLOOKUP($A91,'Annex 2 EHV charges'!$A:$O,8,FALSE)=0,"",VLOOKUP($A91,'Annex 2 EHV charges'!$A:$O,8,FALSE)),"")</f>
        <v/>
      </c>
      <c r="F91" s="82" t="str">
        <f>IFERROR(IF(VLOOKUP($A91,'Annex 2 EHV charges'!$A:$O,9,FALSE)=0,"",VLOOKUP($A91,'Annex 2 EHV charges'!$A:$O,9,FALSE)),"")</f>
        <v/>
      </c>
      <c r="G91" s="83" t="str">
        <f>IFERROR(IF(VLOOKUP($A91,'Annex 2 EHV charges'!$A:$O,10,FALSE)=0,"",VLOOKUP($A91,'Annex 2 EHV charges'!$A:$O,10,FALSE)),"")</f>
        <v/>
      </c>
      <c r="H91" s="83" t="str">
        <f>IFERROR(IF(VLOOKUP($A91,'Annex 2 EHV charges'!$A:$O,11,FALSE)=0,"",VLOOKUP($A91,'Annex 2 EHV charges'!$A:$O,11,FALSE)),"")</f>
        <v/>
      </c>
    </row>
    <row r="92" spans="1:8" x14ac:dyDescent="0.25">
      <c r="A92" s="76" t="str">
        <f t="array" ref="A92">IFERROR(INDEX('Annex 2 EHV charges'!$A$11:$A$11, MATCH(0, IF(ISBLANK('Annex 2 EHV charges'!$A$11:$A$11),1, COUNTIF(A$4:$A91, 'Annex 2 EHV charges'!$A$11:$A$11)), 0)),"")</f>
        <v/>
      </c>
      <c r="B92" s="76" t="str">
        <f>IF($A92="","",VLOOKUP($A92,'Annex 2 EHV charges'!$A:$O,2,0))</f>
        <v/>
      </c>
      <c r="C92" s="77" t="str">
        <f>IF($A92="","",VLOOKUP($A92,'Annex 2 EHV charges'!$A:$O,3,0))</f>
        <v/>
      </c>
      <c r="D92" s="76" t="str">
        <f>IF($A92="","",VLOOKUP($A92,'Annex 2 EHV charges'!$A:$O,7,0))</f>
        <v/>
      </c>
      <c r="E92" s="81" t="str">
        <f>IFERROR(IF(VLOOKUP($A92,'Annex 2 EHV charges'!$A:$O,8,FALSE)=0,"",VLOOKUP($A92,'Annex 2 EHV charges'!$A:$O,8,FALSE)),"")</f>
        <v/>
      </c>
      <c r="F92" s="82" t="str">
        <f>IFERROR(IF(VLOOKUP($A92,'Annex 2 EHV charges'!$A:$O,9,FALSE)=0,"",VLOOKUP($A92,'Annex 2 EHV charges'!$A:$O,9,FALSE)),"")</f>
        <v/>
      </c>
      <c r="G92" s="83" t="str">
        <f>IFERROR(IF(VLOOKUP($A92,'Annex 2 EHV charges'!$A:$O,10,FALSE)=0,"",VLOOKUP($A92,'Annex 2 EHV charges'!$A:$O,10,FALSE)),"")</f>
        <v/>
      </c>
      <c r="H92" s="83" t="str">
        <f>IFERROR(IF(VLOOKUP($A92,'Annex 2 EHV charges'!$A:$O,11,FALSE)=0,"",VLOOKUP($A92,'Annex 2 EHV charges'!$A:$O,11,FALSE)),"")</f>
        <v/>
      </c>
    </row>
    <row r="93" spans="1:8" x14ac:dyDescent="0.25">
      <c r="A93" s="76" t="str">
        <f t="array" ref="A93">IFERROR(INDEX('Annex 2 EHV charges'!$A$11:$A$11, MATCH(0, IF(ISBLANK('Annex 2 EHV charges'!$A$11:$A$11),1, COUNTIF(A$4:$A92, 'Annex 2 EHV charges'!$A$11:$A$11)), 0)),"")</f>
        <v/>
      </c>
      <c r="B93" s="76" t="str">
        <f>IF($A93="","",VLOOKUP($A93,'Annex 2 EHV charges'!$A:$O,2,0))</f>
        <v/>
      </c>
      <c r="C93" s="77" t="str">
        <f>IF($A93="","",VLOOKUP($A93,'Annex 2 EHV charges'!$A:$O,3,0))</f>
        <v/>
      </c>
      <c r="D93" s="76" t="str">
        <f>IF($A93="","",VLOOKUP($A93,'Annex 2 EHV charges'!$A:$O,7,0))</f>
        <v/>
      </c>
      <c r="E93" s="81" t="str">
        <f>IFERROR(IF(VLOOKUP($A93,'Annex 2 EHV charges'!$A:$O,8,FALSE)=0,"",VLOOKUP($A93,'Annex 2 EHV charges'!$A:$O,8,FALSE)),"")</f>
        <v/>
      </c>
      <c r="F93" s="82" t="str">
        <f>IFERROR(IF(VLOOKUP($A93,'Annex 2 EHV charges'!$A:$O,9,FALSE)=0,"",VLOOKUP($A93,'Annex 2 EHV charges'!$A:$O,9,FALSE)),"")</f>
        <v/>
      </c>
      <c r="G93" s="83" t="str">
        <f>IFERROR(IF(VLOOKUP($A93,'Annex 2 EHV charges'!$A:$O,10,FALSE)=0,"",VLOOKUP($A93,'Annex 2 EHV charges'!$A:$O,10,FALSE)),"")</f>
        <v/>
      </c>
      <c r="H93" s="83" t="str">
        <f>IFERROR(IF(VLOOKUP($A93,'Annex 2 EHV charges'!$A:$O,11,FALSE)=0,"",VLOOKUP($A93,'Annex 2 EHV charges'!$A:$O,11,FALSE)),"")</f>
        <v/>
      </c>
    </row>
    <row r="94" spans="1:8" x14ac:dyDescent="0.25">
      <c r="A94" s="76" t="str">
        <f t="array" ref="A94">IFERROR(INDEX('Annex 2 EHV charges'!$A$11:$A$11, MATCH(0, IF(ISBLANK('Annex 2 EHV charges'!$A$11:$A$11),1, COUNTIF(A$4:$A93, 'Annex 2 EHV charges'!$A$11:$A$11)), 0)),"")</f>
        <v/>
      </c>
      <c r="B94" s="76" t="str">
        <f>IF($A94="","",VLOOKUP($A94,'Annex 2 EHV charges'!$A:$O,2,0))</f>
        <v/>
      </c>
      <c r="C94" s="77" t="str">
        <f>IF($A94="","",VLOOKUP($A94,'Annex 2 EHV charges'!$A:$O,3,0))</f>
        <v/>
      </c>
      <c r="D94" s="76" t="str">
        <f>IF($A94="","",VLOOKUP($A94,'Annex 2 EHV charges'!$A:$O,7,0))</f>
        <v/>
      </c>
      <c r="E94" s="81" t="str">
        <f>IFERROR(IF(VLOOKUP($A94,'Annex 2 EHV charges'!$A:$O,8,FALSE)=0,"",VLOOKUP($A94,'Annex 2 EHV charges'!$A:$O,8,FALSE)),"")</f>
        <v/>
      </c>
      <c r="F94" s="82" t="str">
        <f>IFERROR(IF(VLOOKUP($A94,'Annex 2 EHV charges'!$A:$O,9,FALSE)=0,"",VLOOKUP($A94,'Annex 2 EHV charges'!$A:$O,9,FALSE)),"")</f>
        <v/>
      </c>
      <c r="G94" s="83" t="str">
        <f>IFERROR(IF(VLOOKUP($A94,'Annex 2 EHV charges'!$A:$O,10,FALSE)=0,"",VLOOKUP($A94,'Annex 2 EHV charges'!$A:$O,10,FALSE)),"")</f>
        <v/>
      </c>
      <c r="H94" s="83" t="str">
        <f>IFERROR(IF(VLOOKUP($A94,'Annex 2 EHV charges'!$A:$O,11,FALSE)=0,"",VLOOKUP($A94,'Annex 2 EHV charges'!$A:$O,11,FALSE)),"")</f>
        <v/>
      </c>
    </row>
    <row r="95" spans="1:8" x14ac:dyDescent="0.25">
      <c r="A95" s="76" t="str">
        <f t="array" ref="A95">IFERROR(INDEX('Annex 2 EHV charges'!$A$11:$A$11, MATCH(0, IF(ISBLANK('Annex 2 EHV charges'!$A$11:$A$11),1, COUNTIF(A$4:$A94, 'Annex 2 EHV charges'!$A$11:$A$11)), 0)),"")</f>
        <v/>
      </c>
      <c r="B95" s="76" t="str">
        <f>IF($A95="","",VLOOKUP($A95,'Annex 2 EHV charges'!$A:$O,2,0))</f>
        <v/>
      </c>
      <c r="C95" s="77" t="str">
        <f>IF($A95="","",VLOOKUP($A95,'Annex 2 EHV charges'!$A:$O,3,0))</f>
        <v/>
      </c>
      <c r="D95" s="76" t="str">
        <f>IF($A95="","",VLOOKUP($A95,'Annex 2 EHV charges'!$A:$O,7,0))</f>
        <v/>
      </c>
      <c r="E95" s="81" t="str">
        <f>IFERROR(IF(VLOOKUP($A95,'Annex 2 EHV charges'!$A:$O,8,FALSE)=0,"",VLOOKUP($A95,'Annex 2 EHV charges'!$A:$O,8,FALSE)),"")</f>
        <v/>
      </c>
      <c r="F95" s="82" t="str">
        <f>IFERROR(IF(VLOOKUP($A95,'Annex 2 EHV charges'!$A:$O,9,FALSE)=0,"",VLOOKUP($A95,'Annex 2 EHV charges'!$A:$O,9,FALSE)),"")</f>
        <v/>
      </c>
      <c r="G95" s="83" t="str">
        <f>IFERROR(IF(VLOOKUP($A95,'Annex 2 EHV charges'!$A:$O,10,FALSE)=0,"",VLOOKUP($A95,'Annex 2 EHV charges'!$A:$O,10,FALSE)),"")</f>
        <v/>
      </c>
      <c r="H95" s="83" t="str">
        <f>IFERROR(IF(VLOOKUP($A95,'Annex 2 EHV charges'!$A:$O,11,FALSE)=0,"",VLOOKUP($A95,'Annex 2 EHV charges'!$A:$O,11,FALSE)),"")</f>
        <v/>
      </c>
    </row>
    <row r="96" spans="1:8" x14ac:dyDescent="0.25">
      <c r="A96" s="76" t="str">
        <f t="array" ref="A96">IFERROR(INDEX('Annex 2 EHV charges'!$A$11:$A$11, MATCH(0, IF(ISBLANK('Annex 2 EHV charges'!$A$11:$A$11),1, COUNTIF(A$4:$A95, 'Annex 2 EHV charges'!$A$11:$A$11)), 0)),"")</f>
        <v/>
      </c>
      <c r="B96" s="76" t="str">
        <f>IF($A96="","",VLOOKUP($A96,'Annex 2 EHV charges'!$A:$O,2,0))</f>
        <v/>
      </c>
      <c r="C96" s="77" t="str">
        <f>IF($A96="","",VLOOKUP($A96,'Annex 2 EHV charges'!$A:$O,3,0))</f>
        <v/>
      </c>
      <c r="D96" s="76" t="str">
        <f>IF($A96="","",VLOOKUP($A96,'Annex 2 EHV charges'!$A:$O,7,0))</f>
        <v/>
      </c>
      <c r="E96" s="81" t="str">
        <f>IFERROR(IF(VLOOKUP($A96,'Annex 2 EHV charges'!$A:$O,8,FALSE)=0,"",VLOOKUP($A96,'Annex 2 EHV charges'!$A:$O,8,FALSE)),"")</f>
        <v/>
      </c>
      <c r="F96" s="82" t="str">
        <f>IFERROR(IF(VLOOKUP($A96,'Annex 2 EHV charges'!$A:$O,9,FALSE)=0,"",VLOOKUP($A96,'Annex 2 EHV charges'!$A:$O,9,FALSE)),"")</f>
        <v/>
      </c>
      <c r="G96" s="83" t="str">
        <f>IFERROR(IF(VLOOKUP($A96,'Annex 2 EHV charges'!$A:$O,10,FALSE)=0,"",VLOOKUP($A96,'Annex 2 EHV charges'!$A:$O,10,FALSE)),"")</f>
        <v/>
      </c>
      <c r="H96" s="83" t="str">
        <f>IFERROR(IF(VLOOKUP($A96,'Annex 2 EHV charges'!$A:$O,11,FALSE)=0,"",VLOOKUP($A96,'Annex 2 EHV charges'!$A:$O,11,FALSE)),"")</f>
        <v/>
      </c>
    </row>
    <row r="97" spans="1:8" x14ac:dyDescent="0.25">
      <c r="A97" s="76" t="str">
        <f t="array" ref="A97">IFERROR(INDEX('Annex 2 EHV charges'!$A$11:$A$11, MATCH(0, IF(ISBLANK('Annex 2 EHV charges'!$A$11:$A$11),1, COUNTIF(A$4:$A96, 'Annex 2 EHV charges'!$A$11:$A$11)), 0)),"")</f>
        <v/>
      </c>
      <c r="B97" s="76" t="str">
        <f>IF($A97="","",VLOOKUP($A97,'Annex 2 EHV charges'!$A:$O,2,0))</f>
        <v/>
      </c>
      <c r="C97" s="77" t="str">
        <f>IF($A97="","",VLOOKUP($A97,'Annex 2 EHV charges'!$A:$O,3,0))</f>
        <v/>
      </c>
      <c r="D97" s="76" t="str">
        <f>IF($A97="","",VLOOKUP($A97,'Annex 2 EHV charges'!$A:$O,7,0))</f>
        <v/>
      </c>
      <c r="E97" s="81" t="str">
        <f>IFERROR(IF(VLOOKUP($A97,'Annex 2 EHV charges'!$A:$O,8,FALSE)=0,"",VLOOKUP($A97,'Annex 2 EHV charges'!$A:$O,8,FALSE)),"")</f>
        <v/>
      </c>
      <c r="F97" s="82" t="str">
        <f>IFERROR(IF(VLOOKUP($A97,'Annex 2 EHV charges'!$A:$O,9,FALSE)=0,"",VLOOKUP($A97,'Annex 2 EHV charges'!$A:$O,9,FALSE)),"")</f>
        <v/>
      </c>
      <c r="G97" s="83" t="str">
        <f>IFERROR(IF(VLOOKUP($A97,'Annex 2 EHV charges'!$A:$O,10,FALSE)=0,"",VLOOKUP($A97,'Annex 2 EHV charges'!$A:$O,10,FALSE)),"")</f>
        <v/>
      </c>
      <c r="H97" s="83" t="str">
        <f>IFERROR(IF(VLOOKUP($A97,'Annex 2 EHV charges'!$A:$O,11,FALSE)=0,"",VLOOKUP($A97,'Annex 2 EHV charges'!$A:$O,11,FALSE)),"")</f>
        <v/>
      </c>
    </row>
    <row r="98" spans="1:8" x14ac:dyDescent="0.25">
      <c r="A98" s="76" t="str">
        <f t="array" ref="A98">IFERROR(INDEX('Annex 2 EHV charges'!$A$11:$A$11, MATCH(0, IF(ISBLANK('Annex 2 EHV charges'!$A$11:$A$11),1, COUNTIF(A$4:$A97, 'Annex 2 EHV charges'!$A$11:$A$11)), 0)),"")</f>
        <v/>
      </c>
      <c r="B98" s="76" t="str">
        <f>IF($A98="","",VLOOKUP($A98,'Annex 2 EHV charges'!$A:$O,2,0))</f>
        <v/>
      </c>
      <c r="C98" s="77" t="str">
        <f>IF($A98="","",VLOOKUP($A98,'Annex 2 EHV charges'!$A:$O,3,0))</f>
        <v/>
      </c>
      <c r="D98" s="76" t="str">
        <f>IF($A98="","",VLOOKUP($A98,'Annex 2 EHV charges'!$A:$O,7,0))</f>
        <v/>
      </c>
      <c r="E98" s="81" t="str">
        <f>IFERROR(IF(VLOOKUP($A98,'Annex 2 EHV charges'!$A:$O,8,FALSE)=0,"",VLOOKUP($A98,'Annex 2 EHV charges'!$A:$O,8,FALSE)),"")</f>
        <v/>
      </c>
      <c r="F98" s="82" t="str">
        <f>IFERROR(IF(VLOOKUP($A98,'Annex 2 EHV charges'!$A:$O,9,FALSE)=0,"",VLOOKUP($A98,'Annex 2 EHV charges'!$A:$O,9,FALSE)),"")</f>
        <v/>
      </c>
      <c r="G98" s="83" t="str">
        <f>IFERROR(IF(VLOOKUP($A98,'Annex 2 EHV charges'!$A:$O,10,FALSE)=0,"",VLOOKUP($A98,'Annex 2 EHV charges'!$A:$O,10,FALSE)),"")</f>
        <v/>
      </c>
      <c r="H98" s="83" t="str">
        <f>IFERROR(IF(VLOOKUP($A98,'Annex 2 EHV charges'!$A:$O,11,FALSE)=0,"",VLOOKUP($A98,'Annex 2 EHV charges'!$A:$O,11,FALSE)),"")</f>
        <v/>
      </c>
    </row>
    <row r="99" spans="1:8" x14ac:dyDescent="0.25">
      <c r="A99" s="76" t="str">
        <f t="array" ref="A99">IFERROR(INDEX('Annex 2 EHV charges'!$A$11:$A$11, MATCH(0, IF(ISBLANK('Annex 2 EHV charges'!$A$11:$A$11),1, COUNTIF(A$4:$A98, 'Annex 2 EHV charges'!$A$11:$A$11)), 0)),"")</f>
        <v/>
      </c>
      <c r="B99" s="76" t="str">
        <f>IF($A99="","",VLOOKUP($A99,'Annex 2 EHV charges'!$A:$O,2,0))</f>
        <v/>
      </c>
      <c r="C99" s="77" t="str">
        <f>IF($A99="","",VLOOKUP($A99,'Annex 2 EHV charges'!$A:$O,3,0))</f>
        <v/>
      </c>
      <c r="D99" s="76" t="str">
        <f>IF($A99="","",VLOOKUP($A99,'Annex 2 EHV charges'!$A:$O,7,0))</f>
        <v/>
      </c>
      <c r="E99" s="81" t="str">
        <f>IFERROR(IF(VLOOKUP($A99,'Annex 2 EHV charges'!$A:$O,8,FALSE)=0,"",VLOOKUP($A99,'Annex 2 EHV charges'!$A:$O,8,FALSE)),"")</f>
        <v/>
      </c>
      <c r="F99" s="82" t="str">
        <f>IFERROR(IF(VLOOKUP($A99,'Annex 2 EHV charges'!$A:$O,9,FALSE)=0,"",VLOOKUP($A99,'Annex 2 EHV charges'!$A:$O,9,FALSE)),"")</f>
        <v/>
      </c>
      <c r="G99" s="83" t="str">
        <f>IFERROR(IF(VLOOKUP($A99,'Annex 2 EHV charges'!$A:$O,10,FALSE)=0,"",VLOOKUP($A99,'Annex 2 EHV charges'!$A:$O,10,FALSE)),"")</f>
        <v/>
      </c>
      <c r="H99" s="83" t="str">
        <f>IFERROR(IF(VLOOKUP($A99,'Annex 2 EHV charges'!$A:$O,11,FALSE)=0,"",VLOOKUP($A99,'Annex 2 EHV charges'!$A:$O,11,FALSE)),"")</f>
        <v/>
      </c>
    </row>
    <row r="100" spans="1:8" x14ac:dyDescent="0.25">
      <c r="A100" s="76" t="str">
        <f t="array" ref="A100">IFERROR(INDEX('Annex 2 EHV charges'!$A$11:$A$11, MATCH(0, IF(ISBLANK('Annex 2 EHV charges'!$A$11:$A$11),1, COUNTIF(A$4:$A99, 'Annex 2 EHV charges'!$A$11:$A$11)), 0)),"")</f>
        <v/>
      </c>
      <c r="B100" s="76" t="str">
        <f>IF($A100="","",VLOOKUP($A100,'Annex 2 EHV charges'!$A:$O,2,0))</f>
        <v/>
      </c>
      <c r="C100" s="77" t="str">
        <f>IF($A100="","",VLOOKUP($A100,'Annex 2 EHV charges'!$A:$O,3,0))</f>
        <v/>
      </c>
      <c r="D100" s="76" t="str">
        <f>IF($A100="","",VLOOKUP($A100,'Annex 2 EHV charges'!$A:$O,7,0))</f>
        <v/>
      </c>
      <c r="E100" s="81" t="str">
        <f>IFERROR(IF(VLOOKUP($A100,'Annex 2 EHV charges'!$A:$O,8,FALSE)=0,"",VLOOKUP($A100,'Annex 2 EHV charges'!$A:$O,8,FALSE)),"")</f>
        <v/>
      </c>
      <c r="F100" s="82" t="str">
        <f>IFERROR(IF(VLOOKUP($A100,'Annex 2 EHV charges'!$A:$O,9,FALSE)=0,"",VLOOKUP($A100,'Annex 2 EHV charges'!$A:$O,9,FALSE)),"")</f>
        <v/>
      </c>
      <c r="G100" s="83" t="str">
        <f>IFERROR(IF(VLOOKUP($A100,'Annex 2 EHV charges'!$A:$O,10,FALSE)=0,"",VLOOKUP($A100,'Annex 2 EHV charges'!$A:$O,10,FALSE)),"")</f>
        <v/>
      </c>
      <c r="H100" s="83" t="str">
        <f>IFERROR(IF(VLOOKUP($A100,'Annex 2 EHV charges'!$A:$O,11,FALSE)=0,"",VLOOKUP($A100,'Annex 2 EHV charges'!$A:$O,11,FALSE)),"")</f>
        <v/>
      </c>
    </row>
    <row r="101" spans="1:8" x14ac:dyDescent="0.25">
      <c r="A101" s="76" t="str">
        <f t="array" ref="A101">IFERROR(INDEX('Annex 2 EHV charges'!$A$11:$A$11, MATCH(0, IF(ISBLANK('Annex 2 EHV charges'!$A$11:$A$11),1, COUNTIF(A$4:$A100, 'Annex 2 EHV charges'!$A$11:$A$11)), 0)),"")</f>
        <v/>
      </c>
      <c r="B101" s="76" t="str">
        <f>IF($A101="","",VLOOKUP($A101,'Annex 2 EHV charges'!$A:$O,2,0))</f>
        <v/>
      </c>
      <c r="C101" s="77" t="str">
        <f>IF($A101="","",VLOOKUP($A101,'Annex 2 EHV charges'!$A:$O,3,0))</f>
        <v/>
      </c>
      <c r="D101" s="76" t="str">
        <f>IF($A101="","",VLOOKUP($A101,'Annex 2 EHV charges'!$A:$O,7,0))</f>
        <v/>
      </c>
      <c r="E101" s="81" t="str">
        <f>IFERROR(IF(VLOOKUP($A101,'Annex 2 EHV charges'!$A:$O,8,FALSE)=0,"",VLOOKUP($A101,'Annex 2 EHV charges'!$A:$O,8,FALSE)),"")</f>
        <v/>
      </c>
      <c r="F101" s="82" t="str">
        <f>IFERROR(IF(VLOOKUP($A101,'Annex 2 EHV charges'!$A:$O,9,FALSE)=0,"",VLOOKUP($A101,'Annex 2 EHV charges'!$A:$O,9,FALSE)),"")</f>
        <v/>
      </c>
      <c r="G101" s="83" t="str">
        <f>IFERROR(IF(VLOOKUP($A101,'Annex 2 EHV charges'!$A:$O,10,FALSE)=0,"",VLOOKUP($A101,'Annex 2 EHV charges'!$A:$O,10,FALSE)),"")</f>
        <v/>
      </c>
      <c r="H101" s="83" t="str">
        <f>IFERROR(IF(VLOOKUP($A101,'Annex 2 EHV charges'!$A:$O,11,FALSE)=0,"",VLOOKUP($A101,'Annex 2 EHV charges'!$A:$O,11,FALSE)),"")</f>
        <v/>
      </c>
    </row>
    <row r="102" spans="1:8" x14ac:dyDescent="0.25">
      <c r="A102" s="76" t="str">
        <f t="array" ref="A102">IFERROR(INDEX('Annex 2 EHV charges'!$A$11:$A$11, MATCH(0, IF(ISBLANK('Annex 2 EHV charges'!$A$11:$A$11),1, COUNTIF(A$4:$A101, 'Annex 2 EHV charges'!$A$11:$A$11)), 0)),"")</f>
        <v/>
      </c>
      <c r="B102" s="76" t="str">
        <f>IF($A102="","",VLOOKUP($A102,'Annex 2 EHV charges'!$A:$O,2,0))</f>
        <v/>
      </c>
      <c r="C102" s="77" t="str">
        <f>IF($A102="","",VLOOKUP($A102,'Annex 2 EHV charges'!$A:$O,3,0))</f>
        <v/>
      </c>
      <c r="D102" s="76" t="str">
        <f>IF($A102="","",VLOOKUP($A102,'Annex 2 EHV charges'!$A:$O,7,0))</f>
        <v/>
      </c>
      <c r="E102" s="81" t="str">
        <f>IFERROR(IF(VLOOKUP($A102,'Annex 2 EHV charges'!$A:$O,8,FALSE)=0,"",VLOOKUP($A102,'Annex 2 EHV charges'!$A:$O,8,FALSE)),"")</f>
        <v/>
      </c>
      <c r="F102" s="82" t="str">
        <f>IFERROR(IF(VLOOKUP($A102,'Annex 2 EHV charges'!$A:$O,9,FALSE)=0,"",VLOOKUP($A102,'Annex 2 EHV charges'!$A:$O,9,FALSE)),"")</f>
        <v/>
      </c>
      <c r="G102" s="83" t="str">
        <f>IFERROR(IF(VLOOKUP($A102,'Annex 2 EHV charges'!$A:$O,10,FALSE)=0,"",VLOOKUP($A102,'Annex 2 EHV charges'!$A:$O,10,FALSE)),"")</f>
        <v/>
      </c>
      <c r="H102" s="83" t="str">
        <f>IFERROR(IF(VLOOKUP($A102,'Annex 2 EHV charges'!$A:$O,11,FALSE)=0,"",VLOOKUP($A102,'Annex 2 EHV charges'!$A:$O,11,FALSE)),"")</f>
        <v/>
      </c>
    </row>
    <row r="103" spans="1:8" x14ac:dyDescent="0.25">
      <c r="A103" s="76" t="str">
        <f t="array" ref="A103">IFERROR(INDEX('Annex 2 EHV charges'!$A$11:$A$11, MATCH(0, IF(ISBLANK('Annex 2 EHV charges'!$A$11:$A$11),1, COUNTIF(A$4:$A102, 'Annex 2 EHV charges'!$A$11:$A$11)), 0)),"")</f>
        <v/>
      </c>
      <c r="B103" s="76" t="str">
        <f>IF($A103="","",VLOOKUP($A103,'Annex 2 EHV charges'!$A:$O,2,0))</f>
        <v/>
      </c>
      <c r="C103" s="77" t="str">
        <f>IF($A103="","",VLOOKUP($A103,'Annex 2 EHV charges'!$A:$O,3,0))</f>
        <v/>
      </c>
      <c r="D103" s="76" t="str">
        <f>IF($A103="","",VLOOKUP($A103,'Annex 2 EHV charges'!$A:$O,7,0))</f>
        <v/>
      </c>
      <c r="E103" s="81" t="str">
        <f>IFERROR(IF(VLOOKUP($A103,'Annex 2 EHV charges'!$A:$O,8,FALSE)=0,"",VLOOKUP($A103,'Annex 2 EHV charges'!$A:$O,8,FALSE)),"")</f>
        <v/>
      </c>
      <c r="F103" s="82" t="str">
        <f>IFERROR(IF(VLOOKUP($A103,'Annex 2 EHV charges'!$A:$O,9,FALSE)=0,"",VLOOKUP($A103,'Annex 2 EHV charges'!$A:$O,9,FALSE)),"")</f>
        <v/>
      </c>
      <c r="G103" s="83" t="str">
        <f>IFERROR(IF(VLOOKUP($A103,'Annex 2 EHV charges'!$A:$O,10,FALSE)=0,"",VLOOKUP($A103,'Annex 2 EHV charges'!$A:$O,10,FALSE)),"")</f>
        <v/>
      </c>
      <c r="H103" s="83" t="str">
        <f>IFERROR(IF(VLOOKUP($A103,'Annex 2 EHV charges'!$A:$O,11,FALSE)=0,"",VLOOKUP($A103,'Annex 2 EHV charges'!$A:$O,11,FALSE)),"")</f>
        <v/>
      </c>
    </row>
    <row r="104" spans="1:8" x14ac:dyDescent="0.25">
      <c r="A104" s="76" t="str">
        <f t="array" ref="A104">IFERROR(INDEX('Annex 2 EHV charges'!$A$11:$A$11, MATCH(0, IF(ISBLANK('Annex 2 EHV charges'!$A$11:$A$11),1, COUNTIF(A$4:$A103, 'Annex 2 EHV charges'!$A$11:$A$11)), 0)),"")</f>
        <v/>
      </c>
      <c r="B104" s="76" t="str">
        <f>IF($A104="","",VLOOKUP($A104,'Annex 2 EHV charges'!$A:$O,2,0))</f>
        <v/>
      </c>
      <c r="C104" s="77" t="str">
        <f>IF($A104="","",VLOOKUP($A104,'Annex 2 EHV charges'!$A:$O,3,0))</f>
        <v/>
      </c>
      <c r="D104" s="76" t="str">
        <f>IF($A104="","",VLOOKUP($A104,'Annex 2 EHV charges'!$A:$O,7,0))</f>
        <v/>
      </c>
      <c r="E104" s="81" t="str">
        <f>IFERROR(IF(VLOOKUP($A104,'Annex 2 EHV charges'!$A:$O,8,FALSE)=0,"",VLOOKUP($A104,'Annex 2 EHV charges'!$A:$O,8,FALSE)),"")</f>
        <v/>
      </c>
      <c r="F104" s="82" t="str">
        <f>IFERROR(IF(VLOOKUP($A104,'Annex 2 EHV charges'!$A:$O,9,FALSE)=0,"",VLOOKUP($A104,'Annex 2 EHV charges'!$A:$O,9,FALSE)),"")</f>
        <v/>
      </c>
      <c r="G104" s="83" t="str">
        <f>IFERROR(IF(VLOOKUP($A104,'Annex 2 EHV charges'!$A:$O,10,FALSE)=0,"",VLOOKUP($A104,'Annex 2 EHV charges'!$A:$O,10,FALSE)),"")</f>
        <v/>
      </c>
      <c r="H104" s="83" t="str">
        <f>IFERROR(IF(VLOOKUP($A104,'Annex 2 EHV charges'!$A:$O,11,FALSE)=0,"",VLOOKUP($A104,'Annex 2 EHV charges'!$A:$O,11,FALSE)),"")</f>
        <v/>
      </c>
    </row>
    <row r="105" spans="1:8" x14ac:dyDescent="0.25">
      <c r="A105" s="76" t="str">
        <f t="array" ref="A105">IFERROR(INDEX('Annex 2 EHV charges'!$A$11:$A$11, MATCH(0, IF(ISBLANK('Annex 2 EHV charges'!$A$11:$A$11),1, COUNTIF(A$4:$A104, 'Annex 2 EHV charges'!$A$11:$A$11)), 0)),"")</f>
        <v/>
      </c>
      <c r="B105" s="76" t="str">
        <f>IF($A105="","",VLOOKUP($A105,'Annex 2 EHV charges'!$A:$O,2,0))</f>
        <v/>
      </c>
      <c r="C105" s="77" t="str">
        <f>IF($A105="","",VLOOKUP($A105,'Annex 2 EHV charges'!$A:$O,3,0))</f>
        <v/>
      </c>
      <c r="D105" s="76" t="str">
        <f>IF($A105="","",VLOOKUP($A105,'Annex 2 EHV charges'!$A:$O,7,0))</f>
        <v/>
      </c>
      <c r="E105" s="81" t="str">
        <f>IFERROR(IF(VLOOKUP($A105,'Annex 2 EHV charges'!$A:$O,8,FALSE)=0,"",VLOOKUP($A105,'Annex 2 EHV charges'!$A:$O,8,FALSE)),"")</f>
        <v/>
      </c>
      <c r="F105" s="82" t="str">
        <f>IFERROR(IF(VLOOKUP($A105,'Annex 2 EHV charges'!$A:$O,9,FALSE)=0,"",VLOOKUP($A105,'Annex 2 EHV charges'!$A:$O,9,FALSE)),"")</f>
        <v/>
      </c>
      <c r="G105" s="83" t="str">
        <f>IFERROR(IF(VLOOKUP($A105,'Annex 2 EHV charges'!$A:$O,10,FALSE)=0,"",VLOOKUP($A105,'Annex 2 EHV charges'!$A:$O,10,FALSE)),"")</f>
        <v/>
      </c>
      <c r="H105" s="83" t="str">
        <f>IFERROR(IF(VLOOKUP($A105,'Annex 2 EHV charges'!$A:$O,11,FALSE)=0,"",VLOOKUP($A105,'Annex 2 EHV charges'!$A:$O,11,FALSE)),"")</f>
        <v/>
      </c>
    </row>
    <row r="106" spans="1:8" x14ac:dyDescent="0.25">
      <c r="A106" s="76" t="str">
        <f t="array" ref="A106">IFERROR(INDEX('Annex 2 EHV charges'!$A$11:$A$11, MATCH(0, IF(ISBLANK('Annex 2 EHV charges'!$A$11:$A$11),1, COUNTIF(A$4:$A105, 'Annex 2 EHV charges'!$A$11:$A$11)), 0)),"")</f>
        <v/>
      </c>
      <c r="B106" s="76" t="str">
        <f>IF($A106="","",VLOOKUP($A106,'Annex 2 EHV charges'!$A:$O,2,0))</f>
        <v/>
      </c>
      <c r="C106" s="77" t="str">
        <f>IF($A106="","",VLOOKUP($A106,'Annex 2 EHV charges'!$A:$O,3,0))</f>
        <v/>
      </c>
      <c r="D106" s="76" t="str">
        <f>IF($A106="","",VLOOKUP($A106,'Annex 2 EHV charges'!$A:$O,7,0))</f>
        <v/>
      </c>
      <c r="E106" s="81" t="str">
        <f>IFERROR(IF(VLOOKUP($A106,'Annex 2 EHV charges'!$A:$O,8,FALSE)=0,"",VLOOKUP($A106,'Annex 2 EHV charges'!$A:$O,8,FALSE)),"")</f>
        <v/>
      </c>
      <c r="F106" s="82" t="str">
        <f>IFERROR(IF(VLOOKUP($A106,'Annex 2 EHV charges'!$A:$O,9,FALSE)=0,"",VLOOKUP($A106,'Annex 2 EHV charges'!$A:$O,9,FALSE)),"")</f>
        <v/>
      </c>
      <c r="G106" s="83" t="str">
        <f>IFERROR(IF(VLOOKUP($A106,'Annex 2 EHV charges'!$A:$O,10,FALSE)=0,"",VLOOKUP($A106,'Annex 2 EHV charges'!$A:$O,10,FALSE)),"")</f>
        <v/>
      </c>
      <c r="H106" s="83" t="str">
        <f>IFERROR(IF(VLOOKUP($A106,'Annex 2 EHV charges'!$A:$O,11,FALSE)=0,"",VLOOKUP($A106,'Annex 2 EHV charges'!$A:$O,11,FALSE)),"")</f>
        <v/>
      </c>
    </row>
    <row r="107" spans="1:8" x14ac:dyDescent="0.25">
      <c r="A107" s="76" t="str">
        <f t="array" ref="A107">IFERROR(INDEX('Annex 2 EHV charges'!$A$11:$A$11, MATCH(0, IF(ISBLANK('Annex 2 EHV charges'!$A$11:$A$11),1, COUNTIF(A$4:$A106, 'Annex 2 EHV charges'!$A$11:$A$11)), 0)),"")</f>
        <v/>
      </c>
      <c r="B107" s="76" t="str">
        <f>IF($A107="","",VLOOKUP($A107,'Annex 2 EHV charges'!$A:$O,2,0))</f>
        <v/>
      </c>
      <c r="C107" s="77" t="str">
        <f>IF($A107="","",VLOOKUP($A107,'Annex 2 EHV charges'!$A:$O,3,0))</f>
        <v/>
      </c>
      <c r="D107" s="76" t="str">
        <f>IF($A107="","",VLOOKUP($A107,'Annex 2 EHV charges'!$A:$O,7,0))</f>
        <v/>
      </c>
      <c r="E107" s="81" t="str">
        <f>IFERROR(IF(VLOOKUP($A107,'Annex 2 EHV charges'!$A:$O,8,FALSE)=0,"",VLOOKUP($A107,'Annex 2 EHV charges'!$A:$O,8,FALSE)),"")</f>
        <v/>
      </c>
      <c r="F107" s="82" t="str">
        <f>IFERROR(IF(VLOOKUP($A107,'Annex 2 EHV charges'!$A:$O,9,FALSE)=0,"",VLOOKUP($A107,'Annex 2 EHV charges'!$A:$O,9,FALSE)),"")</f>
        <v/>
      </c>
      <c r="G107" s="83" t="str">
        <f>IFERROR(IF(VLOOKUP($A107,'Annex 2 EHV charges'!$A:$O,10,FALSE)=0,"",VLOOKUP($A107,'Annex 2 EHV charges'!$A:$O,10,FALSE)),"")</f>
        <v/>
      </c>
      <c r="H107" s="83" t="str">
        <f>IFERROR(IF(VLOOKUP($A107,'Annex 2 EHV charges'!$A:$O,11,FALSE)=0,"",VLOOKUP($A107,'Annex 2 EHV charges'!$A:$O,11,FALSE)),"")</f>
        <v/>
      </c>
    </row>
    <row r="108" spans="1:8" x14ac:dyDescent="0.25">
      <c r="A108" s="76" t="str">
        <f t="array" ref="A108">IFERROR(INDEX('Annex 2 EHV charges'!$A$11:$A$11, MATCH(0, IF(ISBLANK('Annex 2 EHV charges'!$A$11:$A$11),1, COUNTIF(A$4:$A107, 'Annex 2 EHV charges'!$A$11:$A$11)), 0)),"")</f>
        <v/>
      </c>
      <c r="B108" s="76" t="str">
        <f>IF($A108="","",VLOOKUP($A108,'Annex 2 EHV charges'!$A:$O,2,0))</f>
        <v/>
      </c>
      <c r="C108" s="77" t="str">
        <f>IF($A108="","",VLOOKUP($A108,'Annex 2 EHV charges'!$A:$O,3,0))</f>
        <v/>
      </c>
      <c r="D108" s="76" t="str">
        <f>IF($A108="","",VLOOKUP($A108,'Annex 2 EHV charges'!$A:$O,7,0))</f>
        <v/>
      </c>
      <c r="E108" s="81" t="str">
        <f>IFERROR(IF(VLOOKUP($A108,'Annex 2 EHV charges'!$A:$O,8,FALSE)=0,"",VLOOKUP($A108,'Annex 2 EHV charges'!$A:$O,8,FALSE)),"")</f>
        <v/>
      </c>
      <c r="F108" s="82" t="str">
        <f>IFERROR(IF(VLOOKUP($A108,'Annex 2 EHV charges'!$A:$O,9,FALSE)=0,"",VLOOKUP($A108,'Annex 2 EHV charges'!$A:$O,9,FALSE)),"")</f>
        <v/>
      </c>
      <c r="G108" s="83" t="str">
        <f>IFERROR(IF(VLOOKUP($A108,'Annex 2 EHV charges'!$A:$O,10,FALSE)=0,"",VLOOKUP($A108,'Annex 2 EHV charges'!$A:$O,10,FALSE)),"")</f>
        <v/>
      </c>
      <c r="H108" s="83" t="str">
        <f>IFERROR(IF(VLOOKUP($A108,'Annex 2 EHV charges'!$A:$O,11,FALSE)=0,"",VLOOKUP($A108,'Annex 2 EHV charges'!$A:$O,11,FALSE)),"")</f>
        <v/>
      </c>
    </row>
    <row r="109" spans="1:8" x14ac:dyDescent="0.25">
      <c r="A109" s="76" t="str">
        <f t="array" ref="A109">IFERROR(INDEX('Annex 2 EHV charges'!$A$11:$A$11, MATCH(0, IF(ISBLANK('Annex 2 EHV charges'!$A$11:$A$11),1, COUNTIF(A$4:$A108, 'Annex 2 EHV charges'!$A$11:$A$11)), 0)),"")</f>
        <v/>
      </c>
      <c r="B109" s="76" t="str">
        <f>IF($A109="","",VLOOKUP($A109,'Annex 2 EHV charges'!$A:$O,2,0))</f>
        <v/>
      </c>
      <c r="C109" s="77" t="str">
        <f>IF($A109="","",VLOOKUP($A109,'Annex 2 EHV charges'!$A:$O,3,0))</f>
        <v/>
      </c>
      <c r="D109" s="76" t="str">
        <f>IF($A109="","",VLOOKUP($A109,'Annex 2 EHV charges'!$A:$O,7,0))</f>
        <v/>
      </c>
      <c r="E109" s="81" t="str">
        <f>IFERROR(IF(VLOOKUP($A109,'Annex 2 EHV charges'!$A:$O,8,FALSE)=0,"",VLOOKUP($A109,'Annex 2 EHV charges'!$A:$O,8,FALSE)),"")</f>
        <v/>
      </c>
      <c r="F109" s="82" t="str">
        <f>IFERROR(IF(VLOOKUP($A109,'Annex 2 EHV charges'!$A:$O,9,FALSE)=0,"",VLOOKUP($A109,'Annex 2 EHV charges'!$A:$O,9,FALSE)),"")</f>
        <v/>
      </c>
      <c r="G109" s="83" t="str">
        <f>IFERROR(IF(VLOOKUP($A109,'Annex 2 EHV charges'!$A:$O,10,FALSE)=0,"",VLOOKUP($A109,'Annex 2 EHV charges'!$A:$O,10,FALSE)),"")</f>
        <v/>
      </c>
      <c r="H109" s="83" t="str">
        <f>IFERROR(IF(VLOOKUP($A109,'Annex 2 EHV charges'!$A:$O,11,FALSE)=0,"",VLOOKUP($A109,'Annex 2 EHV charges'!$A:$O,11,FALSE)),"")</f>
        <v/>
      </c>
    </row>
    <row r="110" spans="1:8" x14ac:dyDescent="0.25">
      <c r="A110" s="76" t="str">
        <f t="array" ref="A110">IFERROR(INDEX('Annex 2 EHV charges'!$A$11:$A$11, MATCH(0, IF(ISBLANK('Annex 2 EHV charges'!$A$11:$A$11),1, COUNTIF(A$4:$A109, 'Annex 2 EHV charges'!$A$11:$A$11)), 0)),"")</f>
        <v/>
      </c>
      <c r="B110" s="76" t="str">
        <f>IF($A110="","",VLOOKUP($A110,'Annex 2 EHV charges'!$A:$O,2,0))</f>
        <v/>
      </c>
      <c r="C110" s="77" t="str">
        <f>IF($A110="","",VLOOKUP($A110,'Annex 2 EHV charges'!$A:$O,3,0))</f>
        <v/>
      </c>
      <c r="D110" s="76" t="str">
        <f>IF($A110="","",VLOOKUP($A110,'Annex 2 EHV charges'!$A:$O,7,0))</f>
        <v/>
      </c>
      <c r="E110" s="81" t="str">
        <f>IFERROR(IF(VLOOKUP($A110,'Annex 2 EHV charges'!$A:$O,8,FALSE)=0,"",VLOOKUP($A110,'Annex 2 EHV charges'!$A:$O,8,FALSE)),"")</f>
        <v/>
      </c>
      <c r="F110" s="82" t="str">
        <f>IFERROR(IF(VLOOKUP($A110,'Annex 2 EHV charges'!$A:$O,9,FALSE)=0,"",VLOOKUP($A110,'Annex 2 EHV charges'!$A:$O,9,FALSE)),"")</f>
        <v/>
      </c>
      <c r="G110" s="83" t="str">
        <f>IFERROR(IF(VLOOKUP($A110,'Annex 2 EHV charges'!$A:$O,10,FALSE)=0,"",VLOOKUP($A110,'Annex 2 EHV charges'!$A:$O,10,FALSE)),"")</f>
        <v/>
      </c>
      <c r="H110" s="83" t="str">
        <f>IFERROR(IF(VLOOKUP($A110,'Annex 2 EHV charges'!$A:$O,11,FALSE)=0,"",VLOOKUP($A110,'Annex 2 EHV charges'!$A:$O,11,FALSE)),"")</f>
        <v/>
      </c>
    </row>
    <row r="111" spans="1:8" x14ac:dyDescent="0.25">
      <c r="A111" s="76" t="str">
        <f t="array" ref="A111">IFERROR(INDEX('Annex 2 EHV charges'!$A$11:$A$11, MATCH(0, IF(ISBLANK('Annex 2 EHV charges'!$A$11:$A$11),1, COUNTIF(A$4:$A110, 'Annex 2 EHV charges'!$A$11:$A$11)), 0)),"")</f>
        <v/>
      </c>
      <c r="B111" s="76" t="str">
        <f>IF($A111="","",VLOOKUP($A111,'Annex 2 EHV charges'!$A:$O,2,0))</f>
        <v/>
      </c>
      <c r="C111" s="77" t="str">
        <f>IF($A111="","",VLOOKUP($A111,'Annex 2 EHV charges'!$A:$O,3,0))</f>
        <v/>
      </c>
      <c r="D111" s="76" t="str">
        <f>IF($A111="","",VLOOKUP($A111,'Annex 2 EHV charges'!$A:$O,7,0))</f>
        <v/>
      </c>
      <c r="E111" s="81" t="str">
        <f>IFERROR(IF(VLOOKUP($A111,'Annex 2 EHV charges'!$A:$O,8,FALSE)=0,"",VLOOKUP($A111,'Annex 2 EHV charges'!$A:$O,8,FALSE)),"")</f>
        <v/>
      </c>
      <c r="F111" s="82" t="str">
        <f>IFERROR(IF(VLOOKUP($A111,'Annex 2 EHV charges'!$A:$O,9,FALSE)=0,"",VLOOKUP($A111,'Annex 2 EHV charges'!$A:$O,9,FALSE)),"")</f>
        <v/>
      </c>
      <c r="G111" s="83" t="str">
        <f>IFERROR(IF(VLOOKUP($A111,'Annex 2 EHV charges'!$A:$O,10,FALSE)=0,"",VLOOKUP($A111,'Annex 2 EHV charges'!$A:$O,10,FALSE)),"")</f>
        <v/>
      </c>
      <c r="H111" s="83" t="str">
        <f>IFERROR(IF(VLOOKUP($A111,'Annex 2 EHV charges'!$A:$O,11,FALSE)=0,"",VLOOKUP($A111,'Annex 2 EHV charges'!$A:$O,11,FALSE)),"")</f>
        <v/>
      </c>
    </row>
    <row r="112" spans="1:8" x14ac:dyDescent="0.25">
      <c r="A112" s="76" t="str">
        <f t="array" ref="A112">IFERROR(INDEX('Annex 2 EHV charges'!$A$11:$A$11, MATCH(0, IF(ISBLANK('Annex 2 EHV charges'!$A$11:$A$11),1, COUNTIF(A$4:$A111, 'Annex 2 EHV charges'!$A$11:$A$11)), 0)),"")</f>
        <v/>
      </c>
      <c r="B112" s="76" t="str">
        <f>IF($A112="","",VLOOKUP($A112,'Annex 2 EHV charges'!$A:$O,2,0))</f>
        <v/>
      </c>
      <c r="C112" s="77" t="str">
        <f>IF($A112="","",VLOOKUP($A112,'Annex 2 EHV charges'!$A:$O,3,0))</f>
        <v/>
      </c>
      <c r="D112" s="76" t="str">
        <f>IF($A112="","",VLOOKUP($A112,'Annex 2 EHV charges'!$A:$O,7,0))</f>
        <v/>
      </c>
      <c r="E112" s="81" t="str">
        <f>IFERROR(IF(VLOOKUP($A112,'Annex 2 EHV charges'!$A:$O,8,FALSE)=0,"",VLOOKUP($A112,'Annex 2 EHV charges'!$A:$O,8,FALSE)),"")</f>
        <v/>
      </c>
      <c r="F112" s="82" t="str">
        <f>IFERROR(IF(VLOOKUP($A112,'Annex 2 EHV charges'!$A:$O,9,FALSE)=0,"",VLOOKUP($A112,'Annex 2 EHV charges'!$A:$O,9,FALSE)),"")</f>
        <v/>
      </c>
      <c r="G112" s="83" t="str">
        <f>IFERROR(IF(VLOOKUP($A112,'Annex 2 EHV charges'!$A:$O,10,FALSE)=0,"",VLOOKUP($A112,'Annex 2 EHV charges'!$A:$O,10,FALSE)),"")</f>
        <v/>
      </c>
      <c r="H112" s="83" t="str">
        <f>IFERROR(IF(VLOOKUP($A112,'Annex 2 EHV charges'!$A:$O,11,FALSE)=0,"",VLOOKUP($A112,'Annex 2 EHV charges'!$A:$O,11,FALSE)),"")</f>
        <v/>
      </c>
    </row>
    <row r="113" spans="1:8" x14ac:dyDescent="0.25">
      <c r="A113" s="76" t="str">
        <f t="array" ref="A113">IFERROR(INDEX('Annex 2 EHV charges'!$A$11:$A$11, MATCH(0, IF(ISBLANK('Annex 2 EHV charges'!$A$11:$A$11),1, COUNTIF(A$4:$A112, 'Annex 2 EHV charges'!$A$11:$A$11)), 0)),"")</f>
        <v/>
      </c>
      <c r="B113" s="76" t="str">
        <f>IF($A113="","",VLOOKUP($A113,'Annex 2 EHV charges'!$A:$O,2,0))</f>
        <v/>
      </c>
      <c r="C113" s="77" t="str">
        <f>IF($A113="","",VLOOKUP($A113,'Annex 2 EHV charges'!$A:$O,3,0))</f>
        <v/>
      </c>
      <c r="D113" s="76" t="str">
        <f>IF($A113="","",VLOOKUP($A113,'Annex 2 EHV charges'!$A:$O,7,0))</f>
        <v/>
      </c>
      <c r="E113" s="81" t="str">
        <f>IFERROR(IF(VLOOKUP($A113,'Annex 2 EHV charges'!$A:$O,8,FALSE)=0,"",VLOOKUP($A113,'Annex 2 EHV charges'!$A:$O,8,FALSE)),"")</f>
        <v/>
      </c>
      <c r="F113" s="82" t="str">
        <f>IFERROR(IF(VLOOKUP($A113,'Annex 2 EHV charges'!$A:$O,9,FALSE)=0,"",VLOOKUP($A113,'Annex 2 EHV charges'!$A:$O,9,FALSE)),"")</f>
        <v/>
      </c>
      <c r="G113" s="83" t="str">
        <f>IFERROR(IF(VLOOKUP($A113,'Annex 2 EHV charges'!$A:$O,10,FALSE)=0,"",VLOOKUP($A113,'Annex 2 EHV charges'!$A:$O,10,FALSE)),"")</f>
        <v/>
      </c>
      <c r="H113" s="83" t="str">
        <f>IFERROR(IF(VLOOKUP($A113,'Annex 2 EHV charges'!$A:$O,11,FALSE)=0,"",VLOOKUP($A113,'Annex 2 EHV charges'!$A:$O,11,FALSE)),"")</f>
        <v/>
      </c>
    </row>
    <row r="114" spans="1:8" x14ac:dyDescent="0.25">
      <c r="A114" s="76" t="str">
        <f t="array" ref="A114">IFERROR(INDEX('Annex 2 EHV charges'!$A$11:$A$11, MATCH(0, IF(ISBLANK('Annex 2 EHV charges'!$A$11:$A$11),1, COUNTIF(A$4:$A113, 'Annex 2 EHV charges'!$A$11:$A$11)), 0)),"")</f>
        <v/>
      </c>
      <c r="B114" s="76" t="str">
        <f>IF($A114="","",VLOOKUP($A114,'Annex 2 EHV charges'!$A:$O,2,0))</f>
        <v/>
      </c>
      <c r="C114" s="77" t="str">
        <f>IF($A114="","",VLOOKUP($A114,'Annex 2 EHV charges'!$A:$O,3,0))</f>
        <v/>
      </c>
      <c r="D114" s="76" t="str">
        <f>IF($A114="","",VLOOKUP($A114,'Annex 2 EHV charges'!$A:$O,7,0))</f>
        <v/>
      </c>
      <c r="E114" s="81" t="str">
        <f>IFERROR(IF(VLOOKUP($A114,'Annex 2 EHV charges'!$A:$O,8,FALSE)=0,"",VLOOKUP($A114,'Annex 2 EHV charges'!$A:$O,8,FALSE)),"")</f>
        <v/>
      </c>
      <c r="F114" s="82" t="str">
        <f>IFERROR(IF(VLOOKUP($A114,'Annex 2 EHV charges'!$A:$O,9,FALSE)=0,"",VLOOKUP($A114,'Annex 2 EHV charges'!$A:$O,9,FALSE)),"")</f>
        <v/>
      </c>
      <c r="G114" s="83" t="str">
        <f>IFERROR(IF(VLOOKUP($A114,'Annex 2 EHV charges'!$A:$O,10,FALSE)=0,"",VLOOKUP($A114,'Annex 2 EHV charges'!$A:$O,10,FALSE)),"")</f>
        <v/>
      </c>
      <c r="H114" s="83" t="str">
        <f>IFERROR(IF(VLOOKUP($A114,'Annex 2 EHV charges'!$A:$O,11,FALSE)=0,"",VLOOKUP($A114,'Annex 2 EHV charges'!$A:$O,11,FALSE)),"")</f>
        <v/>
      </c>
    </row>
    <row r="115" spans="1:8" x14ac:dyDescent="0.25">
      <c r="A115" s="76" t="str">
        <f t="array" ref="A115">IFERROR(INDEX('Annex 2 EHV charges'!$A$11:$A$11, MATCH(0, IF(ISBLANK('Annex 2 EHV charges'!$A$11:$A$11),1, COUNTIF(A$4:$A114, 'Annex 2 EHV charges'!$A$11:$A$11)), 0)),"")</f>
        <v/>
      </c>
      <c r="B115" s="76" t="str">
        <f>IF($A115="","",VLOOKUP($A115,'Annex 2 EHV charges'!$A:$O,2,0))</f>
        <v/>
      </c>
      <c r="C115" s="77" t="str">
        <f>IF($A115="","",VLOOKUP($A115,'Annex 2 EHV charges'!$A:$O,3,0))</f>
        <v/>
      </c>
      <c r="D115" s="76" t="str">
        <f>IF($A115="","",VLOOKUP($A115,'Annex 2 EHV charges'!$A:$O,7,0))</f>
        <v/>
      </c>
      <c r="E115" s="81" t="str">
        <f>IFERROR(IF(VLOOKUP($A115,'Annex 2 EHV charges'!$A:$O,8,FALSE)=0,"",VLOOKUP($A115,'Annex 2 EHV charges'!$A:$O,8,FALSE)),"")</f>
        <v/>
      </c>
      <c r="F115" s="82" t="str">
        <f>IFERROR(IF(VLOOKUP($A115,'Annex 2 EHV charges'!$A:$O,9,FALSE)=0,"",VLOOKUP($A115,'Annex 2 EHV charges'!$A:$O,9,FALSE)),"")</f>
        <v/>
      </c>
      <c r="G115" s="83" t="str">
        <f>IFERROR(IF(VLOOKUP($A115,'Annex 2 EHV charges'!$A:$O,10,FALSE)=0,"",VLOOKUP($A115,'Annex 2 EHV charges'!$A:$O,10,FALSE)),"")</f>
        <v/>
      </c>
      <c r="H115" s="83" t="str">
        <f>IFERROR(IF(VLOOKUP($A115,'Annex 2 EHV charges'!$A:$O,11,FALSE)=0,"",VLOOKUP($A115,'Annex 2 EHV charges'!$A:$O,11,FALSE)),"")</f>
        <v/>
      </c>
    </row>
    <row r="116" spans="1:8" x14ac:dyDescent="0.25">
      <c r="A116" s="76" t="str">
        <f t="array" ref="A116">IFERROR(INDEX('Annex 2 EHV charges'!$A$11:$A$11, MATCH(0, IF(ISBLANK('Annex 2 EHV charges'!$A$11:$A$11),1, COUNTIF(A$4:$A115, 'Annex 2 EHV charges'!$A$11:$A$11)), 0)),"")</f>
        <v/>
      </c>
      <c r="B116" s="76" t="str">
        <f>IF($A116="","",VLOOKUP($A116,'Annex 2 EHV charges'!$A:$O,2,0))</f>
        <v/>
      </c>
      <c r="C116" s="77" t="str">
        <f>IF($A116="","",VLOOKUP($A116,'Annex 2 EHV charges'!$A:$O,3,0))</f>
        <v/>
      </c>
      <c r="D116" s="76" t="str">
        <f>IF($A116="","",VLOOKUP($A116,'Annex 2 EHV charges'!$A:$O,7,0))</f>
        <v/>
      </c>
      <c r="E116" s="81" t="str">
        <f>IFERROR(IF(VLOOKUP($A116,'Annex 2 EHV charges'!$A:$O,8,FALSE)=0,"",VLOOKUP($A116,'Annex 2 EHV charges'!$A:$O,8,FALSE)),"")</f>
        <v/>
      </c>
      <c r="F116" s="82" t="str">
        <f>IFERROR(IF(VLOOKUP($A116,'Annex 2 EHV charges'!$A:$O,9,FALSE)=0,"",VLOOKUP($A116,'Annex 2 EHV charges'!$A:$O,9,FALSE)),"")</f>
        <v/>
      </c>
      <c r="G116" s="83" t="str">
        <f>IFERROR(IF(VLOOKUP($A116,'Annex 2 EHV charges'!$A:$O,10,FALSE)=0,"",VLOOKUP($A116,'Annex 2 EHV charges'!$A:$O,10,FALSE)),"")</f>
        <v/>
      </c>
      <c r="H116" s="83" t="str">
        <f>IFERROR(IF(VLOOKUP($A116,'Annex 2 EHV charges'!$A:$O,11,FALSE)=0,"",VLOOKUP($A116,'Annex 2 EHV charges'!$A:$O,11,FALSE)),"")</f>
        <v/>
      </c>
    </row>
    <row r="117" spans="1:8" x14ac:dyDescent="0.25">
      <c r="A117" s="76" t="str">
        <f t="array" ref="A117">IFERROR(INDEX('Annex 2 EHV charges'!$A$11:$A$11, MATCH(0, IF(ISBLANK('Annex 2 EHV charges'!$A$11:$A$11),1, COUNTIF(A$4:$A116, 'Annex 2 EHV charges'!$A$11:$A$11)), 0)),"")</f>
        <v/>
      </c>
      <c r="B117" s="76" t="str">
        <f>IF($A117="","",VLOOKUP($A117,'Annex 2 EHV charges'!$A:$O,2,0))</f>
        <v/>
      </c>
      <c r="C117" s="77" t="str">
        <f>IF($A117="","",VLOOKUP($A117,'Annex 2 EHV charges'!$A:$O,3,0))</f>
        <v/>
      </c>
      <c r="D117" s="76" t="str">
        <f>IF($A117="","",VLOOKUP($A117,'Annex 2 EHV charges'!$A:$O,7,0))</f>
        <v/>
      </c>
      <c r="E117" s="81" t="str">
        <f>IFERROR(IF(VLOOKUP($A117,'Annex 2 EHV charges'!$A:$O,8,FALSE)=0,"",VLOOKUP($A117,'Annex 2 EHV charges'!$A:$O,8,FALSE)),"")</f>
        <v/>
      </c>
      <c r="F117" s="82" t="str">
        <f>IFERROR(IF(VLOOKUP($A117,'Annex 2 EHV charges'!$A:$O,9,FALSE)=0,"",VLOOKUP($A117,'Annex 2 EHV charges'!$A:$O,9,FALSE)),"")</f>
        <v/>
      </c>
      <c r="G117" s="83" t="str">
        <f>IFERROR(IF(VLOOKUP($A117,'Annex 2 EHV charges'!$A:$O,10,FALSE)=0,"",VLOOKUP($A117,'Annex 2 EHV charges'!$A:$O,10,FALSE)),"")</f>
        <v/>
      </c>
      <c r="H117" s="83" t="str">
        <f>IFERROR(IF(VLOOKUP($A117,'Annex 2 EHV charges'!$A:$O,11,FALSE)=0,"",VLOOKUP($A117,'Annex 2 EHV charges'!$A:$O,11,FALSE)),"")</f>
        <v/>
      </c>
    </row>
    <row r="118" spans="1:8" x14ac:dyDescent="0.25">
      <c r="A118" s="76" t="str">
        <f t="array" ref="A118">IFERROR(INDEX('Annex 2 EHV charges'!$A$11:$A$11, MATCH(0, IF(ISBLANK('Annex 2 EHV charges'!$A$11:$A$11),1, COUNTIF(A$4:$A117, 'Annex 2 EHV charges'!$A$11:$A$11)), 0)),"")</f>
        <v/>
      </c>
      <c r="B118" s="76" t="str">
        <f>IF($A118="","",VLOOKUP($A118,'Annex 2 EHV charges'!$A:$O,2,0))</f>
        <v/>
      </c>
      <c r="C118" s="77" t="str">
        <f>IF($A118="","",VLOOKUP($A118,'Annex 2 EHV charges'!$A:$O,3,0))</f>
        <v/>
      </c>
      <c r="D118" s="76" t="str">
        <f>IF($A118="","",VLOOKUP($A118,'Annex 2 EHV charges'!$A:$O,7,0))</f>
        <v/>
      </c>
      <c r="E118" s="81" t="str">
        <f>IFERROR(IF(VLOOKUP($A118,'Annex 2 EHV charges'!$A:$O,8,FALSE)=0,"",VLOOKUP($A118,'Annex 2 EHV charges'!$A:$O,8,FALSE)),"")</f>
        <v/>
      </c>
      <c r="F118" s="82" t="str">
        <f>IFERROR(IF(VLOOKUP($A118,'Annex 2 EHV charges'!$A:$O,9,FALSE)=0,"",VLOOKUP($A118,'Annex 2 EHV charges'!$A:$O,9,FALSE)),"")</f>
        <v/>
      </c>
      <c r="G118" s="83" t="str">
        <f>IFERROR(IF(VLOOKUP($A118,'Annex 2 EHV charges'!$A:$O,10,FALSE)=0,"",VLOOKUP($A118,'Annex 2 EHV charges'!$A:$O,10,FALSE)),"")</f>
        <v/>
      </c>
      <c r="H118" s="83" t="str">
        <f>IFERROR(IF(VLOOKUP($A118,'Annex 2 EHV charges'!$A:$O,11,FALSE)=0,"",VLOOKUP($A118,'Annex 2 EHV charges'!$A:$O,11,FALSE)),"")</f>
        <v/>
      </c>
    </row>
    <row r="119" spans="1:8" x14ac:dyDescent="0.25">
      <c r="A119" s="76" t="str">
        <f t="array" ref="A119">IFERROR(INDEX('Annex 2 EHV charges'!$A$11:$A$11, MATCH(0, IF(ISBLANK('Annex 2 EHV charges'!$A$11:$A$11),1, COUNTIF(A$4:$A118, 'Annex 2 EHV charges'!$A$11:$A$11)), 0)),"")</f>
        <v/>
      </c>
      <c r="B119" s="76" t="str">
        <f>IF($A119="","",VLOOKUP($A119,'Annex 2 EHV charges'!$A:$O,2,0))</f>
        <v/>
      </c>
      <c r="C119" s="77" t="str">
        <f>IF($A119="","",VLOOKUP($A119,'Annex 2 EHV charges'!$A:$O,3,0))</f>
        <v/>
      </c>
      <c r="D119" s="76" t="str">
        <f>IF($A119="","",VLOOKUP($A119,'Annex 2 EHV charges'!$A:$O,7,0))</f>
        <v/>
      </c>
      <c r="E119" s="81" t="str">
        <f>IFERROR(IF(VLOOKUP($A119,'Annex 2 EHV charges'!$A:$O,8,FALSE)=0,"",VLOOKUP($A119,'Annex 2 EHV charges'!$A:$O,8,FALSE)),"")</f>
        <v/>
      </c>
      <c r="F119" s="82" t="str">
        <f>IFERROR(IF(VLOOKUP($A119,'Annex 2 EHV charges'!$A:$O,9,FALSE)=0,"",VLOOKUP($A119,'Annex 2 EHV charges'!$A:$O,9,FALSE)),"")</f>
        <v/>
      </c>
      <c r="G119" s="83" t="str">
        <f>IFERROR(IF(VLOOKUP($A119,'Annex 2 EHV charges'!$A:$O,10,FALSE)=0,"",VLOOKUP($A119,'Annex 2 EHV charges'!$A:$O,10,FALSE)),"")</f>
        <v/>
      </c>
      <c r="H119" s="83" t="str">
        <f>IFERROR(IF(VLOOKUP($A119,'Annex 2 EHV charges'!$A:$O,11,FALSE)=0,"",VLOOKUP($A119,'Annex 2 EHV charges'!$A:$O,11,FALSE)),"")</f>
        <v/>
      </c>
    </row>
    <row r="120" spans="1:8" x14ac:dyDescent="0.25">
      <c r="A120" s="76" t="str">
        <f t="array" ref="A120">IFERROR(INDEX('Annex 2 EHV charges'!$A$11:$A$11, MATCH(0, IF(ISBLANK('Annex 2 EHV charges'!$A$11:$A$11),1, COUNTIF(A$4:$A119, 'Annex 2 EHV charges'!$A$11:$A$11)), 0)),"")</f>
        <v/>
      </c>
      <c r="B120" s="76" t="str">
        <f>IF($A120="","",VLOOKUP($A120,'Annex 2 EHV charges'!$A:$O,2,0))</f>
        <v/>
      </c>
      <c r="C120" s="77" t="str">
        <f>IF($A120="","",VLOOKUP($A120,'Annex 2 EHV charges'!$A:$O,3,0))</f>
        <v/>
      </c>
      <c r="D120" s="76" t="str">
        <f>IF($A120="","",VLOOKUP($A120,'Annex 2 EHV charges'!$A:$O,7,0))</f>
        <v/>
      </c>
      <c r="E120" s="81" t="str">
        <f>IFERROR(IF(VLOOKUP($A120,'Annex 2 EHV charges'!$A:$O,8,FALSE)=0,"",VLOOKUP($A120,'Annex 2 EHV charges'!$A:$O,8,FALSE)),"")</f>
        <v/>
      </c>
      <c r="F120" s="82" t="str">
        <f>IFERROR(IF(VLOOKUP($A120,'Annex 2 EHV charges'!$A:$O,9,FALSE)=0,"",VLOOKUP($A120,'Annex 2 EHV charges'!$A:$O,9,FALSE)),"")</f>
        <v/>
      </c>
      <c r="G120" s="83" t="str">
        <f>IFERROR(IF(VLOOKUP($A120,'Annex 2 EHV charges'!$A:$O,10,FALSE)=0,"",VLOOKUP($A120,'Annex 2 EHV charges'!$A:$O,10,FALSE)),"")</f>
        <v/>
      </c>
      <c r="H120" s="83" t="str">
        <f>IFERROR(IF(VLOOKUP($A120,'Annex 2 EHV charges'!$A:$O,11,FALSE)=0,"",VLOOKUP($A120,'Annex 2 EHV charges'!$A:$O,11,FALSE)),"")</f>
        <v/>
      </c>
    </row>
    <row r="121" spans="1:8" x14ac:dyDescent="0.25">
      <c r="A121" s="76" t="str">
        <f t="array" ref="A121">IFERROR(INDEX('Annex 2 EHV charges'!$A$11:$A$11, MATCH(0, IF(ISBLANK('Annex 2 EHV charges'!$A$11:$A$11),1, COUNTIF(A$4:$A120, 'Annex 2 EHV charges'!$A$11:$A$11)), 0)),"")</f>
        <v/>
      </c>
      <c r="B121" s="76" t="str">
        <f>IF($A121="","",VLOOKUP($A121,'Annex 2 EHV charges'!$A:$O,2,0))</f>
        <v/>
      </c>
      <c r="C121" s="77" t="str">
        <f>IF($A121="","",VLOOKUP($A121,'Annex 2 EHV charges'!$A:$O,3,0))</f>
        <v/>
      </c>
      <c r="D121" s="76" t="str">
        <f>IF($A121="","",VLOOKUP($A121,'Annex 2 EHV charges'!$A:$O,7,0))</f>
        <v/>
      </c>
      <c r="E121" s="81" t="str">
        <f>IFERROR(IF(VLOOKUP($A121,'Annex 2 EHV charges'!$A:$O,8,FALSE)=0,"",VLOOKUP($A121,'Annex 2 EHV charges'!$A:$O,8,FALSE)),"")</f>
        <v/>
      </c>
      <c r="F121" s="82" t="str">
        <f>IFERROR(IF(VLOOKUP($A121,'Annex 2 EHV charges'!$A:$O,9,FALSE)=0,"",VLOOKUP($A121,'Annex 2 EHV charges'!$A:$O,9,FALSE)),"")</f>
        <v/>
      </c>
      <c r="G121" s="83" t="str">
        <f>IFERROR(IF(VLOOKUP($A121,'Annex 2 EHV charges'!$A:$O,10,FALSE)=0,"",VLOOKUP($A121,'Annex 2 EHV charges'!$A:$O,10,FALSE)),"")</f>
        <v/>
      </c>
      <c r="H121" s="83" t="str">
        <f>IFERROR(IF(VLOOKUP($A121,'Annex 2 EHV charges'!$A:$O,11,FALSE)=0,"",VLOOKUP($A121,'Annex 2 EHV charges'!$A:$O,11,FALSE)),"")</f>
        <v/>
      </c>
    </row>
    <row r="122" spans="1:8" x14ac:dyDescent="0.25">
      <c r="A122" s="76" t="str">
        <f t="array" ref="A122">IFERROR(INDEX('Annex 2 EHV charges'!$A$11:$A$11, MATCH(0, IF(ISBLANK('Annex 2 EHV charges'!$A$11:$A$11),1, COUNTIF(A$4:$A121, 'Annex 2 EHV charges'!$A$11:$A$11)), 0)),"")</f>
        <v/>
      </c>
      <c r="B122" s="76" t="str">
        <f>IF($A122="","",VLOOKUP($A122,'Annex 2 EHV charges'!$A:$O,2,0))</f>
        <v/>
      </c>
      <c r="C122" s="77" t="str">
        <f>IF($A122="","",VLOOKUP($A122,'Annex 2 EHV charges'!$A:$O,3,0))</f>
        <v/>
      </c>
      <c r="D122" s="76" t="str">
        <f>IF($A122="","",VLOOKUP($A122,'Annex 2 EHV charges'!$A:$O,7,0))</f>
        <v/>
      </c>
      <c r="E122" s="81" t="str">
        <f>IFERROR(IF(VLOOKUP($A122,'Annex 2 EHV charges'!$A:$O,8,FALSE)=0,"",VLOOKUP($A122,'Annex 2 EHV charges'!$A:$O,8,FALSE)),"")</f>
        <v/>
      </c>
      <c r="F122" s="82" t="str">
        <f>IFERROR(IF(VLOOKUP($A122,'Annex 2 EHV charges'!$A:$O,9,FALSE)=0,"",VLOOKUP($A122,'Annex 2 EHV charges'!$A:$O,9,FALSE)),"")</f>
        <v/>
      </c>
      <c r="G122" s="83" t="str">
        <f>IFERROR(IF(VLOOKUP($A122,'Annex 2 EHV charges'!$A:$O,10,FALSE)=0,"",VLOOKUP($A122,'Annex 2 EHV charges'!$A:$O,10,FALSE)),"")</f>
        <v/>
      </c>
      <c r="H122" s="83" t="str">
        <f>IFERROR(IF(VLOOKUP($A122,'Annex 2 EHV charges'!$A:$O,11,FALSE)=0,"",VLOOKUP($A122,'Annex 2 EHV charges'!$A:$O,11,FALSE)),"")</f>
        <v/>
      </c>
    </row>
    <row r="123" spans="1:8" x14ac:dyDescent="0.25">
      <c r="A123" s="76" t="str">
        <f t="array" ref="A123">IFERROR(INDEX('Annex 2 EHV charges'!$A$11:$A$11, MATCH(0, IF(ISBLANK('Annex 2 EHV charges'!$A$11:$A$11),1, COUNTIF(A$4:$A122, 'Annex 2 EHV charges'!$A$11:$A$11)), 0)),"")</f>
        <v/>
      </c>
      <c r="B123" s="76" t="str">
        <f>IF($A123="","",VLOOKUP($A123,'Annex 2 EHV charges'!$A:$O,2,0))</f>
        <v/>
      </c>
      <c r="C123" s="77" t="str">
        <f>IF($A123="","",VLOOKUP($A123,'Annex 2 EHV charges'!$A:$O,3,0))</f>
        <v/>
      </c>
      <c r="D123" s="76" t="str">
        <f>IF($A123="","",VLOOKUP($A123,'Annex 2 EHV charges'!$A:$O,7,0))</f>
        <v/>
      </c>
      <c r="E123" s="81" t="str">
        <f>IFERROR(IF(VLOOKUP($A123,'Annex 2 EHV charges'!$A:$O,8,FALSE)=0,"",VLOOKUP($A123,'Annex 2 EHV charges'!$A:$O,8,FALSE)),"")</f>
        <v/>
      </c>
      <c r="F123" s="82" t="str">
        <f>IFERROR(IF(VLOOKUP($A123,'Annex 2 EHV charges'!$A:$O,9,FALSE)=0,"",VLOOKUP($A123,'Annex 2 EHV charges'!$A:$O,9,FALSE)),"")</f>
        <v/>
      </c>
      <c r="G123" s="83" t="str">
        <f>IFERROR(IF(VLOOKUP($A123,'Annex 2 EHV charges'!$A:$O,10,FALSE)=0,"",VLOOKUP($A123,'Annex 2 EHV charges'!$A:$O,10,FALSE)),"")</f>
        <v/>
      </c>
      <c r="H123" s="83" t="str">
        <f>IFERROR(IF(VLOOKUP($A123,'Annex 2 EHV charges'!$A:$O,11,FALSE)=0,"",VLOOKUP($A123,'Annex 2 EHV charges'!$A:$O,11,FALSE)),"")</f>
        <v/>
      </c>
    </row>
    <row r="124" spans="1:8" x14ac:dyDescent="0.25">
      <c r="A124" s="76" t="str">
        <f t="array" ref="A124">IFERROR(INDEX('Annex 2 EHV charges'!$A$11:$A$11, MATCH(0, IF(ISBLANK('Annex 2 EHV charges'!$A$11:$A$11),1, COUNTIF(A$4:$A123, 'Annex 2 EHV charges'!$A$11:$A$11)), 0)),"")</f>
        <v/>
      </c>
      <c r="B124" s="76" t="str">
        <f>IF($A124="","",VLOOKUP($A124,'Annex 2 EHV charges'!$A:$O,2,0))</f>
        <v/>
      </c>
      <c r="C124" s="77" t="str">
        <f>IF($A124="","",VLOOKUP($A124,'Annex 2 EHV charges'!$A:$O,3,0))</f>
        <v/>
      </c>
      <c r="D124" s="76" t="str">
        <f>IF($A124="","",VLOOKUP($A124,'Annex 2 EHV charges'!$A:$O,7,0))</f>
        <v/>
      </c>
      <c r="E124" s="81" t="str">
        <f>IFERROR(IF(VLOOKUP($A124,'Annex 2 EHV charges'!$A:$O,8,FALSE)=0,"",VLOOKUP($A124,'Annex 2 EHV charges'!$A:$O,8,FALSE)),"")</f>
        <v/>
      </c>
      <c r="F124" s="82" t="str">
        <f>IFERROR(IF(VLOOKUP($A124,'Annex 2 EHV charges'!$A:$O,9,FALSE)=0,"",VLOOKUP($A124,'Annex 2 EHV charges'!$A:$O,9,FALSE)),"")</f>
        <v/>
      </c>
      <c r="G124" s="83" t="str">
        <f>IFERROR(IF(VLOOKUP($A124,'Annex 2 EHV charges'!$A:$O,10,FALSE)=0,"",VLOOKUP($A124,'Annex 2 EHV charges'!$A:$O,10,FALSE)),"")</f>
        <v/>
      </c>
      <c r="H124" s="83" t="str">
        <f>IFERROR(IF(VLOOKUP($A124,'Annex 2 EHV charges'!$A:$O,11,FALSE)=0,"",VLOOKUP($A124,'Annex 2 EHV charges'!$A:$O,11,FALSE)),"")</f>
        <v/>
      </c>
    </row>
    <row r="125" spans="1:8" x14ac:dyDescent="0.25">
      <c r="A125" s="76" t="str">
        <f t="array" ref="A125">IFERROR(INDEX('Annex 2 EHV charges'!$A$11:$A$11, MATCH(0, IF(ISBLANK('Annex 2 EHV charges'!$A$11:$A$11),1, COUNTIF(A$4:$A124, 'Annex 2 EHV charges'!$A$11:$A$11)), 0)),"")</f>
        <v/>
      </c>
      <c r="B125" s="76" t="str">
        <f>IF($A125="","",VLOOKUP($A125,'Annex 2 EHV charges'!$A:$O,2,0))</f>
        <v/>
      </c>
      <c r="C125" s="77" t="str">
        <f>IF($A125="","",VLOOKUP($A125,'Annex 2 EHV charges'!$A:$O,3,0))</f>
        <v/>
      </c>
      <c r="D125" s="76" t="str">
        <f>IF($A125="","",VLOOKUP($A125,'Annex 2 EHV charges'!$A:$O,7,0))</f>
        <v/>
      </c>
      <c r="E125" s="81" t="str">
        <f>IFERROR(IF(VLOOKUP($A125,'Annex 2 EHV charges'!$A:$O,8,FALSE)=0,"",VLOOKUP($A125,'Annex 2 EHV charges'!$A:$O,8,FALSE)),"")</f>
        <v/>
      </c>
      <c r="F125" s="82" t="str">
        <f>IFERROR(IF(VLOOKUP($A125,'Annex 2 EHV charges'!$A:$O,9,FALSE)=0,"",VLOOKUP($A125,'Annex 2 EHV charges'!$A:$O,9,FALSE)),"")</f>
        <v/>
      </c>
      <c r="G125" s="83" t="str">
        <f>IFERROR(IF(VLOOKUP($A125,'Annex 2 EHV charges'!$A:$O,10,FALSE)=0,"",VLOOKUP($A125,'Annex 2 EHV charges'!$A:$O,10,FALSE)),"")</f>
        <v/>
      </c>
      <c r="H125" s="83" t="str">
        <f>IFERROR(IF(VLOOKUP($A125,'Annex 2 EHV charges'!$A:$O,11,FALSE)=0,"",VLOOKUP($A125,'Annex 2 EHV charges'!$A:$O,11,FALSE)),"")</f>
        <v/>
      </c>
    </row>
    <row r="126" spans="1:8" x14ac:dyDescent="0.25">
      <c r="A126" s="76" t="str">
        <f t="array" ref="A126">IFERROR(INDEX('Annex 2 EHV charges'!$A$11:$A$11, MATCH(0, IF(ISBLANK('Annex 2 EHV charges'!$A$11:$A$11),1, COUNTIF(A$4:$A125, 'Annex 2 EHV charges'!$A$11:$A$11)), 0)),"")</f>
        <v/>
      </c>
      <c r="B126" s="76" t="str">
        <f>IF($A126="","",VLOOKUP($A126,'Annex 2 EHV charges'!$A:$O,2,0))</f>
        <v/>
      </c>
      <c r="C126" s="77" t="str">
        <f>IF($A126="","",VLOOKUP($A126,'Annex 2 EHV charges'!$A:$O,3,0))</f>
        <v/>
      </c>
      <c r="D126" s="76" t="str">
        <f>IF($A126="","",VLOOKUP($A126,'Annex 2 EHV charges'!$A:$O,7,0))</f>
        <v/>
      </c>
      <c r="E126" s="81" t="str">
        <f>IFERROR(IF(VLOOKUP($A126,'Annex 2 EHV charges'!$A:$O,8,FALSE)=0,"",VLOOKUP($A126,'Annex 2 EHV charges'!$A:$O,8,FALSE)),"")</f>
        <v/>
      </c>
      <c r="F126" s="82" t="str">
        <f>IFERROR(IF(VLOOKUP($A126,'Annex 2 EHV charges'!$A:$O,9,FALSE)=0,"",VLOOKUP($A126,'Annex 2 EHV charges'!$A:$O,9,FALSE)),"")</f>
        <v/>
      </c>
      <c r="G126" s="83" t="str">
        <f>IFERROR(IF(VLOOKUP($A126,'Annex 2 EHV charges'!$A:$O,10,FALSE)=0,"",VLOOKUP($A126,'Annex 2 EHV charges'!$A:$O,10,FALSE)),"")</f>
        <v/>
      </c>
      <c r="H126" s="83" t="str">
        <f>IFERROR(IF(VLOOKUP($A126,'Annex 2 EHV charges'!$A:$O,11,FALSE)=0,"",VLOOKUP($A126,'Annex 2 EHV charges'!$A:$O,11,FALSE)),"")</f>
        <v/>
      </c>
    </row>
    <row r="127" spans="1:8" x14ac:dyDescent="0.25">
      <c r="A127" s="76" t="str">
        <f t="array" ref="A127">IFERROR(INDEX('Annex 2 EHV charges'!$A$11:$A$11, MATCH(0, IF(ISBLANK('Annex 2 EHV charges'!$A$11:$A$11),1, COUNTIF(A$4:$A126, 'Annex 2 EHV charges'!$A$11:$A$11)), 0)),"")</f>
        <v/>
      </c>
      <c r="B127" s="76" t="str">
        <f>IF($A127="","",VLOOKUP($A127,'Annex 2 EHV charges'!$A:$O,2,0))</f>
        <v/>
      </c>
      <c r="C127" s="77" t="str">
        <f>IF($A127="","",VLOOKUP($A127,'Annex 2 EHV charges'!$A:$O,3,0))</f>
        <v/>
      </c>
      <c r="D127" s="76" t="str">
        <f>IF($A127="","",VLOOKUP($A127,'Annex 2 EHV charges'!$A:$O,7,0))</f>
        <v/>
      </c>
      <c r="E127" s="81" t="str">
        <f>IFERROR(IF(VLOOKUP($A127,'Annex 2 EHV charges'!$A:$O,8,FALSE)=0,"",VLOOKUP($A127,'Annex 2 EHV charges'!$A:$O,8,FALSE)),"")</f>
        <v/>
      </c>
      <c r="F127" s="82" t="str">
        <f>IFERROR(IF(VLOOKUP($A127,'Annex 2 EHV charges'!$A:$O,9,FALSE)=0,"",VLOOKUP($A127,'Annex 2 EHV charges'!$A:$O,9,FALSE)),"")</f>
        <v/>
      </c>
      <c r="G127" s="83" t="str">
        <f>IFERROR(IF(VLOOKUP($A127,'Annex 2 EHV charges'!$A:$O,10,FALSE)=0,"",VLOOKUP($A127,'Annex 2 EHV charges'!$A:$O,10,FALSE)),"")</f>
        <v/>
      </c>
      <c r="H127" s="83" t="str">
        <f>IFERROR(IF(VLOOKUP($A127,'Annex 2 EHV charges'!$A:$O,11,FALSE)=0,"",VLOOKUP($A127,'Annex 2 EHV charges'!$A:$O,11,FALSE)),"")</f>
        <v/>
      </c>
    </row>
    <row r="128" spans="1:8" x14ac:dyDescent="0.25">
      <c r="A128" s="76" t="str">
        <f t="array" ref="A128">IFERROR(INDEX('Annex 2 EHV charges'!$A$11:$A$11, MATCH(0, IF(ISBLANK('Annex 2 EHV charges'!$A$11:$A$11),1, COUNTIF(A$4:$A127, 'Annex 2 EHV charges'!$A$11:$A$11)), 0)),"")</f>
        <v/>
      </c>
      <c r="B128" s="76" t="str">
        <f>IF($A128="","",VLOOKUP($A128,'Annex 2 EHV charges'!$A:$O,2,0))</f>
        <v/>
      </c>
      <c r="C128" s="77" t="str">
        <f>IF($A128="","",VLOOKUP($A128,'Annex 2 EHV charges'!$A:$O,3,0))</f>
        <v/>
      </c>
      <c r="D128" s="76" t="str">
        <f>IF($A128="","",VLOOKUP($A128,'Annex 2 EHV charges'!$A:$O,7,0))</f>
        <v/>
      </c>
      <c r="E128" s="81" t="str">
        <f>IFERROR(IF(VLOOKUP($A128,'Annex 2 EHV charges'!$A:$O,8,FALSE)=0,"",VLOOKUP($A128,'Annex 2 EHV charges'!$A:$O,8,FALSE)),"")</f>
        <v/>
      </c>
      <c r="F128" s="82" t="str">
        <f>IFERROR(IF(VLOOKUP($A128,'Annex 2 EHV charges'!$A:$O,9,FALSE)=0,"",VLOOKUP($A128,'Annex 2 EHV charges'!$A:$O,9,FALSE)),"")</f>
        <v/>
      </c>
      <c r="G128" s="83" t="str">
        <f>IFERROR(IF(VLOOKUP($A128,'Annex 2 EHV charges'!$A:$O,10,FALSE)=0,"",VLOOKUP($A128,'Annex 2 EHV charges'!$A:$O,10,FALSE)),"")</f>
        <v/>
      </c>
      <c r="H128" s="83" t="str">
        <f>IFERROR(IF(VLOOKUP($A128,'Annex 2 EHV charges'!$A:$O,11,FALSE)=0,"",VLOOKUP($A128,'Annex 2 EHV charges'!$A:$O,11,FALSE)),"")</f>
        <v/>
      </c>
    </row>
    <row r="129" spans="1:8" x14ac:dyDescent="0.25">
      <c r="A129" s="76" t="str">
        <f t="array" ref="A129">IFERROR(INDEX('Annex 2 EHV charges'!$A$11:$A$11, MATCH(0, IF(ISBLANK('Annex 2 EHV charges'!$A$11:$A$11),1, COUNTIF(A$4:$A128, 'Annex 2 EHV charges'!$A$11:$A$11)), 0)),"")</f>
        <v/>
      </c>
      <c r="B129" s="76" t="str">
        <f>IF($A129="","",VLOOKUP($A129,'Annex 2 EHV charges'!$A:$O,2,0))</f>
        <v/>
      </c>
      <c r="C129" s="77" t="str">
        <f>IF($A129="","",VLOOKUP($A129,'Annex 2 EHV charges'!$A:$O,3,0))</f>
        <v/>
      </c>
      <c r="D129" s="76" t="str">
        <f>IF($A129="","",VLOOKUP($A129,'Annex 2 EHV charges'!$A:$O,7,0))</f>
        <v/>
      </c>
      <c r="E129" s="81" t="str">
        <f>IFERROR(IF(VLOOKUP($A129,'Annex 2 EHV charges'!$A:$O,8,FALSE)=0,"",VLOOKUP($A129,'Annex 2 EHV charges'!$A:$O,8,FALSE)),"")</f>
        <v/>
      </c>
      <c r="F129" s="82" t="str">
        <f>IFERROR(IF(VLOOKUP($A129,'Annex 2 EHV charges'!$A:$O,9,FALSE)=0,"",VLOOKUP($A129,'Annex 2 EHV charges'!$A:$O,9,FALSE)),"")</f>
        <v/>
      </c>
      <c r="G129" s="83" t="str">
        <f>IFERROR(IF(VLOOKUP($A129,'Annex 2 EHV charges'!$A:$O,10,FALSE)=0,"",VLOOKUP($A129,'Annex 2 EHV charges'!$A:$O,10,FALSE)),"")</f>
        <v/>
      </c>
      <c r="H129" s="83" t="str">
        <f>IFERROR(IF(VLOOKUP($A129,'Annex 2 EHV charges'!$A:$O,11,FALSE)=0,"",VLOOKUP($A129,'Annex 2 EHV charges'!$A:$O,11,FALSE)),"")</f>
        <v/>
      </c>
    </row>
    <row r="130" spans="1:8" x14ac:dyDescent="0.25">
      <c r="A130" s="76" t="str">
        <f t="array" ref="A130">IFERROR(INDEX('Annex 2 EHV charges'!$A$11:$A$11, MATCH(0, IF(ISBLANK('Annex 2 EHV charges'!$A$11:$A$11),1, COUNTIF(A$4:$A129, 'Annex 2 EHV charges'!$A$11:$A$11)), 0)),"")</f>
        <v/>
      </c>
      <c r="B130" s="76" t="str">
        <f>IF($A130="","",VLOOKUP($A130,'Annex 2 EHV charges'!$A:$O,2,0))</f>
        <v/>
      </c>
      <c r="C130" s="77" t="str">
        <f>IF($A130="","",VLOOKUP($A130,'Annex 2 EHV charges'!$A:$O,3,0))</f>
        <v/>
      </c>
      <c r="D130" s="76" t="str">
        <f>IF($A130="","",VLOOKUP($A130,'Annex 2 EHV charges'!$A:$O,7,0))</f>
        <v/>
      </c>
      <c r="E130" s="81" t="str">
        <f>IFERROR(IF(VLOOKUP($A130,'Annex 2 EHV charges'!$A:$O,8,FALSE)=0,"",VLOOKUP($A130,'Annex 2 EHV charges'!$A:$O,8,FALSE)),"")</f>
        <v/>
      </c>
      <c r="F130" s="82" t="str">
        <f>IFERROR(IF(VLOOKUP($A130,'Annex 2 EHV charges'!$A:$O,9,FALSE)=0,"",VLOOKUP($A130,'Annex 2 EHV charges'!$A:$O,9,FALSE)),"")</f>
        <v/>
      </c>
      <c r="G130" s="83" t="str">
        <f>IFERROR(IF(VLOOKUP($A130,'Annex 2 EHV charges'!$A:$O,10,FALSE)=0,"",VLOOKUP($A130,'Annex 2 EHV charges'!$A:$O,10,FALSE)),"")</f>
        <v/>
      </c>
      <c r="H130" s="83" t="str">
        <f>IFERROR(IF(VLOOKUP($A130,'Annex 2 EHV charges'!$A:$O,11,FALSE)=0,"",VLOOKUP($A130,'Annex 2 EHV charges'!$A:$O,11,FALSE)),"")</f>
        <v/>
      </c>
    </row>
    <row r="131" spans="1:8" x14ac:dyDescent="0.25">
      <c r="A131" s="76" t="str">
        <f t="array" ref="A131">IFERROR(INDEX('Annex 2 EHV charges'!$A$11:$A$11, MATCH(0, IF(ISBLANK('Annex 2 EHV charges'!$A$11:$A$11),1, COUNTIF(A$4:$A130, 'Annex 2 EHV charges'!$A$11:$A$11)), 0)),"")</f>
        <v/>
      </c>
      <c r="B131" s="76" t="str">
        <f>IF($A131="","",VLOOKUP($A131,'Annex 2 EHV charges'!$A:$O,2,0))</f>
        <v/>
      </c>
      <c r="C131" s="77" t="str">
        <f>IF($A131="","",VLOOKUP($A131,'Annex 2 EHV charges'!$A:$O,3,0))</f>
        <v/>
      </c>
      <c r="D131" s="76" t="str">
        <f>IF($A131="","",VLOOKUP($A131,'Annex 2 EHV charges'!$A:$O,7,0))</f>
        <v/>
      </c>
      <c r="E131" s="81" t="str">
        <f>IFERROR(IF(VLOOKUP($A131,'Annex 2 EHV charges'!$A:$O,8,FALSE)=0,"",VLOOKUP($A131,'Annex 2 EHV charges'!$A:$O,8,FALSE)),"")</f>
        <v/>
      </c>
      <c r="F131" s="82" t="str">
        <f>IFERROR(IF(VLOOKUP($A131,'Annex 2 EHV charges'!$A:$O,9,FALSE)=0,"",VLOOKUP($A131,'Annex 2 EHV charges'!$A:$O,9,FALSE)),"")</f>
        <v/>
      </c>
      <c r="G131" s="83" t="str">
        <f>IFERROR(IF(VLOOKUP($A131,'Annex 2 EHV charges'!$A:$O,10,FALSE)=0,"",VLOOKUP($A131,'Annex 2 EHV charges'!$A:$O,10,FALSE)),"")</f>
        <v/>
      </c>
      <c r="H131" s="83" t="str">
        <f>IFERROR(IF(VLOOKUP($A131,'Annex 2 EHV charges'!$A:$O,11,FALSE)=0,"",VLOOKUP($A131,'Annex 2 EHV charges'!$A:$O,11,FALSE)),"")</f>
        <v/>
      </c>
    </row>
    <row r="132" spans="1:8" x14ac:dyDescent="0.25">
      <c r="A132" s="76" t="str">
        <f t="array" ref="A132">IFERROR(INDEX('Annex 2 EHV charges'!$A$11:$A$11, MATCH(0, IF(ISBLANK('Annex 2 EHV charges'!$A$11:$A$11),1, COUNTIF(A$4:$A131, 'Annex 2 EHV charges'!$A$11:$A$11)), 0)),"")</f>
        <v/>
      </c>
      <c r="B132" s="76" t="str">
        <f>IF($A132="","",VLOOKUP($A132,'Annex 2 EHV charges'!$A:$O,2,0))</f>
        <v/>
      </c>
      <c r="C132" s="77" t="str">
        <f>IF($A132="","",VLOOKUP($A132,'Annex 2 EHV charges'!$A:$O,3,0))</f>
        <v/>
      </c>
      <c r="D132" s="76" t="str">
        <f>IF($A132="","",VLOOKUP($A132,'Annex 2 EHV charges'!$A:$O,7,0))</f>
        <v/>
      </c>
      <c r="E132" s="81" t="str">
        <f>IFERROR(IF(VLOOKUP($A132,'Annex 2 EHV charges'!$A:$O,8,FALSE)=0,"",VLOOKUP($A132,'Annex 2 EHV charges'!$A:$O,8,FALSE)),"")</f>
        <v/>
      </c>
      <c r="F132" s="82" t="str">
        <f>IFERROR(IF(VLOOKUP($A132,'Annex 2 EHV charges'!$A:$O,9,FALSE)=0,"",VLOOKUP($A132,'Annex 2 EHV charges'!$A:$O,9,FALSE)),"")</f>
        <v/>
      </c>
      <c r="G132" s="83" t="str">
        <f>IFERROR(IF(VLOOKUP($A132,'Annex 2 EHV charges'!$A:$O,10,FALSE)=0,"",VLOOKUP($A132,'Annex 2 EHV charges'!$A:$O,10,FALSE)),"")</f>
        <v/>
      </c>
      <c r="H132" s="83" t="str">
        <f>IFERROR(IF(VLOOKUP($A132,'Annex 2 EHV charges'!$A:$O,11,FALSE)=0,"",VLOOKUP($A132,'Annex 2 EHV charges'!$A:$O,11,FALSE)),"")</f>
        <v/>
      </c>
    </row>
    <row r="133" spans="1:8" x14ac:dyDescent="0.25">
      <c r="A133" s="76" t="str">
        <f t="array" ref="A133">IFERROR(INDEX('Annex 2 EHV charges'!$A$11:$A$11, MATCH(0, IF(ISBLANK('Annex 2 EHV charges'!$A$11:$A$11),1, COUNTIF(A$4:$A132, 'Annex 2 EHV charges'!$A$11:$A$11)), 0)),"")</f>
        <v/>
      </c>
      <c r="B133" s="76" t="str">
        <f>IF($A133="","",VLOOKUP($A133,'Annex 2 EHV charges'!$A:$O,2,0))</f>
        <v/>
      </c>
      <c r="C133" s="77" t="str">
        <f>IF($A133="","",VLOOKUP($A133,'Annex 2 EHV charges'!$A:$O,3,0))</f>
        <v/>
      </c>
      <c r="D133" s="76" t="str">
        <f>IF($A133="","",VLOOKUP($A133,'Annex 2 EHV charges'!$A:$O,7,0))</f>
        <v/>
      </c>
      <c r="E133" s="81" t="str">
        <f>IFERROR(IF(VLOOKUP($A133,'Annex 2 EHV charges'!$A:$O,8,FALSE)=0,"",VLOOKUP($A133,'Annex 2 EHV charges'!$A:$O,8,FALSE)),"")</f>
        <v/>
      </c>
      <c r="F133" s="82" t="str">
        <f>IFERROR(IF(VLOOKUP($A133,'Annex 2 EHV charges'!$A:$O,9,FALSE)=0,"",VLOOKUP($A133,'Annex 2 EHV charges'!$A:$O,9,FALSE)),"")</f>
        <v/>
      </c>
      <c r="G133" s="83" t="str">
        <f>IFERROR(IF(VLOOKUP($A133,'Annex 2 EHV charges'!$A:$O,10,FALSE)=0,"",VLOOKUP($A133,'Annex 2 EHV charges'!$A:$O,10,FALSE)),"")</f>
        <v/>
      </c>
      <c r="H133" s="83" t="str">
        <f>IFERROR(IF(VLOOKUP($A133,'Annex 2 EHV charges'!$A:$O,11,FALSE)=0,"",VLOOKUP($A133,'Annex 2 EHV charges'!$A:$O,11,FALSE)),"")</f>
        <v/>
      </c>
    </row>
    <row r="134" spans="1:8" x14ac:dyDescent="0.25">
      <c r="A134" s="76" t="str">
        <f t="array" ref="A134">IFERROR(INDEX('Annex 2 EHV charges'!$A$11:$A$11, MATCH(0, IF(ISBLANK('Annex 2 EHV charges'!$A$11:$A$11),1, COUNTIF(A$4:$A133, 'Annex 2 EHV charges'!$A$11:$A$11)), 0)),"")</f>
        <v/>
      </c>
      <c r="B134" s="76" t="str">
        <f>IF($A134="","",VLOOKUP($A134,'Annex 2 EHV charges'!$A:$O,2,0))</f>
        <v/>
      </c>
      <c r="C134" s="77" t="str">
        <f>IF($A134="","",VLOOKUP($A134,'Annex 2 EHV charges'!$A:$O,3,0))</f>
        <v/>
      </c>
      <c r="D134" s="76" t="str">
        <f>IF($A134="","",VLOOKUP($A134,'Annex 2 EHV charges'!$A:$O,7,0))</f>
        <v/>
      </c>
      <c r="E134" s="81" t="str">
        <f>IFERROR(IF(VLOOKUP($A134,'Annex 2 EHV charges'!$A:$O,8,FALSE)=0,"",VLOOKUP($A134,'Annex 2 EHV charges'!$A:$O,8,FALSE)),"")</f>
        <v/>
      </c>
      <c r="F134" s="82" t="str">
        <f>IFERROR(IF(VLOOKUP($A134,'Annex 2 EHV charges'!$A:$O,9,FALSE)=0,"",VLOOKUP($A134,'Annex 2 EHV charges'!$A:$O,9,FALSE)),"")</f>
        <v/>
      </c>
      <c r="G134" s="83" t="str">
        <f>IFERROR(IF(VLOOKUP($A134,'Annex 2 EHV charges'!$A:$O,10,FALSE)=0,"",VLOOKUP($A134,'Annex 2 EHV charges'!$A:$O,10,FALSE)),"")</f>
        <v/>
      </c>
      <c r="H134" s="83" t="str">
        <f>IFERROR(IF(VLOOKUP($A134,'Annex 2 EHV charges'!$A:$O,11,FALSE)=0,"",VLOOKUP($A134,'Annex 2 EHV charges'!$A:$O,11,FALSE)),"")</f>
        <v/>
      </c>
    </row>
    <row r="135" spans="1:8" x14ac:dyDescent="0.25">
      <c r="A135" s="76" t="str">
        <f t="array" ref="A135">IFERROR(INDEX('Annex 2 EHV charges'!$A$11:$A$11, MATCH(0, IF(ISBLANK('Annex 2 EHV charges'!$A$11:$A$11),1, COUNTIF(A$4:$A134, 'Annex 2 EHV charges'!$A$11:$A$11)), 0)),"")</f>
        <v/>
      </c>
      <c r="B135" s="76" t="str">
        <f>IF($A135="","",VLOOKUP($A135,'Annex 2 EHV charges'!$A:$O,2,0))</f>
        <v/>
      </c>
      <c r="C135" s="77" t="str">
        <f>IF($A135="","",VLOOKUP($A135,'Annex 2 EHV charges'!$A:$O,3,0))</f>
        <v/>
      </c>
      <c r="D135" s="76" t="str">
        <f>IF($A135="","",VLOOKUP($A135,'Annex 2 EHV charges'!$A:$O,7,0))</f>
        <v/>
      </c>
      <c r="E135" s="81" t="str">
        <f>IFERROR(IF(VLOOKUP($A135,'Annex 2 EHV charges'!$A:$O,8,FALSE)=0,"",VLOOKUP($A135,'Annex 2 EHV charges'!$A:$O,8,FALSE)),"")</f>
        <v/>
      </c>
      <c r="F135" s="82" t="str">
        <f>IFERROR(IF(VLOOKUP($A135,'Annex 2 EHV charges'!$A:$O,9,FALSE)=0,"",VLOOKUP($A135,'Annex 2 EHV charges'!$A:$O,9,FALSE)),"")</f>
        <v/>
      </c>
      <c r="G135" s="83" t="str">
        <f>IFERROR(IF(VLOOKUP($A135,'Annex 2 EHV charges'!$A:$O,10,FALSE)=0,"",VLOOKUP($A135,'Annex 2 EHV charges'!$A:$O,10,FALSE)),"")</f>
        <v/>
      </c>
      <c r="H135" s="83" t="str">
        <f>IFERROR(IF(VLOOKUP($A135,'Annex 2 EHV charges'!$A:$O,11,FALSE)=0,"",VLOOKUP($A135,'Annex 2 EHV charges'!$A:$O,11,FALSE)),"")</f>
        <v/>
      </c>
    </row>
    <row r="136" spans="1:8" x14ac:dyDescent="0.25">
      <c r="A136" s="76" t="str">
        <f t="array" ref="A136">IFERROR(INDEX('Annex 2 EHV charges'!$A$11:$A$11, MATCH(0, IF(ISBLANK('Annex 2 EHV charges'!$A$11:$A$11),1, COUNTIF(A$4:$A135, 'Annex 2 EHV charges'!$A$11:$A$11)), 0)),"")</f>
        <v/>
      </c>
      <c r="B136" s="76" t="str">
        <f>IF($A136="","",VLOOKUP($A136,'Annex 2 EHV charges'!$A:$O,2,0))</f>
        <v/>
      </c>
      <c r="C136" s="77" t="str">
        <f>IF($A136="","",VLOOKUP($A136,'Annex 2 EHV charges'!$A:$O,3,0))</f>
        <v/>
      </c>
      <c r="D136" s="76" t="str">
        <f>IF($A136="","",VLOOKUP($A136,'Annex 2 EHV charges'!$A:$O,7,0))</f>
        <v/>
      </c>
      <c r="E136" s="81" t="str">
        <f>IFERROR(IF(VLOOKUP($A136,'Annex 2 EHV charges'!$A:$O,8,FALSE)=0,"",VLOOKUP($A136,'Annex 2 EHV charges'!$A:$O,8,FALSE)),"")</f>
        <v/>
      </c>
      <c r="F136" s="82" t="str">
        <f>IFERROR(IF(VLOOKUP($A136,'Annex 2 EHV charges'!$A:$O,9,FALSE)=0,"",VLOOKUP($A136,'Annex 2 EHV charges'!$A:$O,9,FALSE)),"")</f>
        <v/>
      </c>
      <c r="G136" s="83" t="str">
        <f>IFERROR(IF(VLOOKUP($A136,'Annex 2 EHV charges'!$A:$O,10,FALSE)=0,"",VLOOKUP($A136,'Annex 2 EHV charges'!$A:$O,10,FALSE)),"")</f>
        <v/>
      </c>
      <c r="H136" s="83" t="str">
        <f>IFERROR(IF(VLOOKUP($A136,'Annex 2 EHV charges'!$A:$O,11,FALSE)=0,"",VLOOKUP($A136,'Annex 2 EHV charges'!$A:$O,11,FALSE)),"")</f>
        <v/>
      </c>
    </row>
    <row r="137" spans="1:8" x14ac:dyDescent="0.25">
      <c r="A137" s="76" t="str">
        <f t="array" ref="A137">IFERROR(INDEX('Annex 2 EHV charges'!$A$11:$A$11, MATCH(0, IF(ISBLANK('Annex 2 EHV charges'!$A$11:$A$11),1, COUNTIF(A$4:$A136, 'Annex 2 EHV charges'!$A$11:$A$11)), 0)),"")</f>
        <v/>
      </c>
      <c r="B137" s="76" t="str">
        <f>IF($A137="","",VLOOKUP($A137,'Annex 2 EHV charges'!$A:$O,2,0))</f>
        <v/>
      </c>
      <c r="C137" s="77" t="str">
        <f>IF($A137="","",VLOOKUP($A137,'Annex 2 EHV charges'!$A:$O,3,0))</f>
        <v/>
      </c>
      <c r="D137" s="76" t="str">
        <f>IF($A137="","",VLOOKUP($A137,'Annex 2 EHV charges'!$A:$O,7,0))</f>
        <v/>
      </c>
      <c r="E137" s="81" t="str">
        <f>IFERROR(IF(VLOOKUP($A137,'Annex 2 EHV charges'!$A:$O,8,FALSE)=0,"",VLOOKUP($A137,'Annex 2 EHV charges'!$A:$O,8,FALSE)),"")</f>
        <v/>
      </c>
      <c r="F137" s="82" t="str">
        <f>IFERROR(IF(VLOOKUP($A137,'Annex 2 EHV charges'!$A:$O,9,FALSE)=0,"",VLOOKUP($A137,'Annex 2 EHV charges'!$A:$O,9,FALSE)),"")</f>
        <v/>
      </c>
      <c r="G137" s="83" t="str">
        <f>IFERROR(IF(VLOOKUP($A137,'Annex 2 EHV charges'!$A:$O,10,FALSE)=0,"",VLOOKUP($A137,'Annex 2 EHV charges'!$A:$O,10,FALSE)),"")</f>
        <v/>
      </c>
      <c r="H137" s="83" t="str">
        <f>IFERROR(IF(VLOOKUP($A137,'Annex 2 EHV charges'!$A:$O,11,FALSE)=0,"",VLOOKUP($A137,'Annex 2 EHV charges'!$A:$O,11,FALSE)),"")</f>
        <v/>
      </c>
    </row>
    <row r="138" spans="1:8" x14ac:dyDescent="0.25">
      <c r="A138" s="76" t="str">
        <f t="array" ref="A138">IFERROR(INDEX('Annex 2 EHV charges'!$A$11:$A$11, MATCH(0, IF(ISBLANK('Annex 2 EHV charges'!$A$11:$A$11),1, COUNTIF(A$4:$A137, 'Annex 2 EHV charges'!$A$11:$A$11)), 0)),"")</f>
        <v/>
      </c>
      <c r="B138" s="76" t="str">
        <f>IF($A138="","",VLOOKUP($A138,'Annex 2 EHV charges'!$A:$O,2,0))</f>
        <v/>
      </c>
      <c r="C138" s="77" t="str">
        <f>IF($A138="","",VLOOKUP($A138,'Annex 2 EHV charges'!$A:$O,3,0))</f>
        <v/>
      </c>
      <c r="D138" s="76" t="str">
        <f>IF($A138="","",VLOOKUP($A138,'Annex 2 EHV charges'!$A:$O,7,0))</f>
        <v/>
      </c>
      <c r="E138" s="81" t="str">
        <f>IFERROR(IF(VLOOKUP($A138,'Annex 2 EHV charges'!$A:$O,8,FALSE)=0,"",VLOOKUP($A138,'Annex 2 EHV charges'!$A:$O,8,FALSE)),"")</f>
        <v/>
      </c>
      <c r="F138" s="82" t="str">
        <f>IFERROR(IF(VLOOKUP($A138,'Annex 2 EHV charges'!$A:$O,9,FALSE)=0,"",VLOOKUP($A138,'Annex 2 EHV charges'!$A:$O,9,FALSE)),"")</f>
        <v/>
      </c>
      <c r="G138" s="83" t="str">
        <f>IFERROR(IF(VLOOKUP($A138,'Annex 2 EHV charges'!$A:$O,10,FALSE)=0,"",VLOOKUP($A138,'Annex 2 EHV charges'!$A:$O,10,FALSE)),"")</f>
        <v/>
      </c>
      <c r="H138" s="83" t="str">
        <f>IFERROR(IF(VLOOKUP($A138,'Annex 2 EHV charges'!$A:$O,11,FALSE)=0,"",VLOOKUP($A138,'Annex 2 EHV charges'!$A:$O,11,FALSE)),"")</f>
        <v/>
      </c>
    </row>
    <row r="139" spans="1:8" x14ac:dyDescent="0.25">
      <c r="A139" s="76" t="str">
        <f t="array" ref="A139">IFERROR(INDEX('Annex 2 EHV charges'!$A$11:$A$11, MATCH(0, IF(ISBLANK('Annex 2 EHV charges'!$A$11:$A$11),1, COUNTIF(A$4:$A138, 'Annex 2 EHV charges'!$A$11:$A$11)), 0)),"")</f>
        <v/>
      </c>
      <c r="B139" s="76" t="str">
        <f>IF($A139="","",VLOOKUP($A139,'Annex 2 EHV charges'!$A:$O,2,0))</f>
        <v/>
      </c>
      <c r="C139" s="77" t="str">
        <f>IF($A139="","",VLOOKUP($A139,'Annex 2 EHV charges'!$A:$O,3,0))</f>
        <v/>
      </c>
      <c r="D139" s="76" t="str">
        <f>IF($A139="","",VLOOKUP($A139,'Annex 2 EHV charges'!$A:$O,7,0))</f>
        <v/>
      </c>
      <c r="E139" s="81" t="str">
        <f>IFERROR(IF(VLOOKUP($A139,'Annex 2 EHV charges'!$A:$O,8,FALSE)=0,"",VLOOKUP($A139,'Annex 2 EHV charges'!$A:$O,8,FALSE)),"")</f>
        <v/>
      </c>
      <c r="F139" s="82" t="str">
        <f>IFERROR(IF(VLOOKUP($A139,'Annex 2 EHV charges'!$A:$O,9,FALSE)=0,"",VLOOKUP($A139,'Annex 2 EHV charges'!$A:$O,9,FALSE)),"")</f>
        <v/>
      </c>
      <c r="G139" s="83" t="str">
        <f>IFERROR(IF(VLOOKUP($A139,'Annex 2 EHV charges'!$A:$O,10,FALSE)=0,"",VLOOKUP($A139,'Annex 2 EHV charges'!$A:$O,10,FALSE)),"")</f>
        <v/>
      </c>
      <c r="H139" s="83" t="str">
        <f>IFERROR(IF(VLOOKUP($A139,'Annex 2 EHV charges'!$A:$O,11,FALSE)=0,"",VLOOKUP($A139,'Annex 2 EHV charges'!$A:$O,11,FALSE)),"")</f>
        <v/>
      </c>
    </row>
    <row r="140" spans="1:8" x14ac:dyDescent="0.25">
      <c r="A140" s="76" t="str">
        <f t="array" ref="A140">IFERROR(INDEX('Annex 2 EHV charges'!$A$11:$A$11, MATCH(0, IF(ISBLANK('Annex 2 EHV charges'!$A$11:$A$11),1, COUNTIF(A$4:$A139, 'Annex 2 EHV charges'!$A$11:$A$11)), 0)),"")</f>
        <v/>
      </c>
      <c r="B140" s="76" t="str">
        <f>IF($A140="","",VLOOKUP($A140,'Annex 2 EHV charges'!$A:$O,2,0))</f>
        <v/>
      </c>
      <c r="C140" s="77" t="str">
        <f>IF($A140="","",VLOOKUP($A140,'Annex 2 EHV charges'!$A:$O,3,0))</f>
        <v/>
      </c>
      <c r="D140" s="76" t="str">
        <f>IF($A140="","",VLOOKUP($A140,'Annex 2 EHV charges'!$A:$O,7,0))</f>
        <v/>
      </c>
      <c r="E140" s="81" t="str">
        <f>IFERROR(IF(VLOOKUP($A140,'Annex 2 EHV charges'!$A:$O,8,FALSE)=0,"",VLOOKUP($A140,'Annex 2 EHV charges'!$A:$O,8,FALSE)),"")</f>
        <v/>
      </c>
      <c r="F140" s="82" t="str">
        <f>IFERROR(IF(VLOOKUP($A140,'Annex 2 EHV charges'!$A:$O,9,FALSE)=0,"",VLOOKUP($A140,'Annex 2 EHV charges'!$A:$O,9,FALSE)),"")</f>
        <v/>
      </c>
      <c r="G140" s="83" t="str">
        <f>IFERROR(IF(VLOOKUP($A140,'Annex 2 EHV charges'!$A:$O,10,FALSE)=0,"",VLOOKUP($A140,'Annex 2 EHV charges'!$A:$O,10,FALSE)),"")</f>
        <v/>
      </c>
      <c r="H140" s="83" t="str">
        <f>IFERROR(IF(VLOOKUP($A140,'Annex 2 EHV charges'!$A:$O,11,FALSE)=0,"",VLOOKUP($A140,'Annex 2 EHV charges'!$A:$O,11,FALSE)),"")</f>
        <v/>
      </c>
    </row>
    <row r="141" spans="1:8" x14ac:dyDescent="0.25">
      <c r="A141" s="76" t="str">
        <f t="array" ref="A141">IFERROR(INDEX('Annex 2 EHV charges'!$A$11:$A$11, MATCH(0, IF(ISBLANK('Annex 2 EHV charges'!$A$11:$A$11),1, COUNTIF(A$4:$A140, 'Annex 2 EHV charges'!$A$11:$A$11)), 0)),"")</f>
        <v/>
      </c>
      <c r="B141" s="76" t="str">
        <f>IF($A141="","",VLOOKUP($A141,'Annex 2 EHV charges'!$A:$O,2,0))</f>
        <v/>
      </c>
      <c r="C141" s="77" t="str">
        <f>IF($A141="","",VLOOKUP($A141,'Annex 2 EHV charges'!$A:$O,3,0))</f>
        <v/>
      </c>
      <c r="D141" s="76" t="str">
        <f>IF($A141="","",VLOOKUP($A141,'Annex 2 EHV charges'!$A:$O,7,0))</f>
        <v/>
      </c>
      <c r="E141" s="81" t="str">
        <f>IFERROR(IF(VLOOKUP($A141,'Annex 2 EHV charges'!$A:$O,8,FALSE)=0,"",VLOOKUP($A141,'Annex 2 EHV charges'!$A:$O,8,FALSE)),"")</f>
        <v/>
      </c>
      <c r="F141" s="82" t="str">
        <f>IFERROR(IF(VLOOKUP($A141,'Annex 2 EHV charges'!$A:$O,9,FALSE)=0,"",VLOOKUP($A141,'Annex 2 EHV charges'!$A:$O,9,FALSE)),"")</f>
        <v/>
      </c>
      <c r="G141" s="83" t="str">
        <f>IFERROR(IF(VLOOKUP($A141,'Annex 2 EHV charges'!$A:$O,10,FALSE)=0,"",VLOOKUP($A141,'Annex 2 EHV charges'!$A:$O,10,FALSE)),"")</f>
        <v/>
      </c>
      <c r="H141" s="83" t="str">
        <f>IFERROR(IF(VLOOKUP($A141,'Annex 2 EHV charges'!$A:$O,11,FALSE)=0,"",VLOOKUP($A141,'Annex 2 EHV charges'!$A:$O,11,FALSE)),"")</f>
        <v/>
      </c>
    </row>
    <row r="142" spans="1:8" x14ac:dyDescent="0.25">
      <c r="A142" s="76" t="str">
        <f t="array" ref="A142">IFERROR(INDEX('Annex 2 EHV charges'!$A$11:$A$11, MATCH(0, IF(ISBLANK('Annex 2 EHV charges'!$A$11:$A$11),1, COUNTIF(A$4:$A141, 'Annex 2 EHV charges'!$A$11:$A$11)), 0)),"")</f>
        <v/>
      </c>
      <c r="B142" s="76" t="str">
        <f>IF($A142="","",VLOOKUP($A142,'Annex 2 EHV charges'!$A:$O,2,0))</f>
        <v/>
      </c>
      <c r="C142" s="77" t="str">
        <f>IF($A142="","",VLOOKUP($A142,'Annex 2 EHV charges'!$A:$O,3,0))</f>
        <v/>
      </c>
      <c r="D142" s="76" t="str">
        <f>IF($A142="","",VLOOKUP($A142,'Annex 2 EHV charges'!$A:$O,7,0))</f>
        <v/>
      </c>
      <c r="E142" s="81" t="str">
        <f>IFERROR(IF(VLOOKUP($A142,'Annex 2 EHV charges'!$A:$O,8,FALSE)=0,"",VLOOKUP($A142,'Annex 2 EHV charges'!$A:$O,8,FALSE)),"")</f>
        <v/>
      </c>
      <c r="F142" s="82" t="str">
        <f>IFERROR(IF(VLOOKUP($A142,'Annex 2 EHV charges'!$A:$O,9,FALSE)=0,"",VLOOKUP($A142,'Annex 2 EHV charges'!$A:$O,9,FALSE)),"")</f>
        <v/>
      </c>
      <c r="G142" s="83" t="str">
        <f>IFERROR(IF(VLOOKUP($A142,'Annex 2 EHV charges'!$A:$O,10,FALSE)=0,"",VLOOKUP($A142,'Annex 2 EHV charges'!$A:$O,10,FALSE)),"")</f>
        <v/>
      </c>
      <c r="H142" s="83" t="str">
        <f>IFERROR(IF(VLOOKUP($A142,'Annex 2 EHV charges'!$A:$O,11,FALSE)=0,"",VLOOKUP($A142,'Annex 2 EHV charges'!$A:$O,11,FALSE)),"")</f>
        <v/>
      </c>
    </row>
    <row r="143" spans="1:8" x14ac:dyDescent="0.25">
      <c r="A143" s="76" t="str">
        <f t="array" ref="A143">IFERROR(INDEX('Annex 2 EHV charges'!$A$11:$A$11, MATCH(0, IF(ISBLANK('Annex 2 EHV charges'!$A$11:$A$11),1, COUNTIF(A$4:$A142, 'Annex 2 EHV charges'!$A$11:$A$11)), 0)),"")</f>
        <v/>
      </c>
      <c r="B143" s="76" t="str">
        <f>IF($A143="","",VLOOKUP($A143,'Annex 2 EHV charges'!$A:$O,2,0))</f>
        <v/>
      </c>
      <c r="C143" s="77" t="str">
        <f>IF($A143="","",VLOOKUP($A143,'Annex 2 EHV charges'!$A:$O,3,0))</f>
        <v/>
      </c>
      <c r="D143" s="76" t="str">
        <f>IF($A143="","",VLOOKUP($A143,'Annex 2 EHV charges'!$A:$O,7,0))</f>
        <v/>
      </c>
      <c r="E143" s="81" t="str">
        <f>IFERROR(IF(VLOOKUP($A143,'Annex 2 EHV charges'!$A:$O,8,FALSE)=0,"",VLOOKUP($A143,'Annex 2 EHV charges'!$A:$O,8,FALSE)),"")</f>
        <v/>
      </c>
      <c r="F143" s="82" t="str">
        <f>IFERROR(IF(VLOOKUP($A143,'Annex 2 EHV charges'!$A:$O,9,FALSE)=0,"",VLOOKUP($A143,'Annex 2 EHV charges'!$A:$O,9,FALSE)),"")</f>
        <v/>
      </c>
      <c r="G143" s="83" t="str">
        <f>IFERROR(IF(VLOOKUP($A143,'Annex 2 EHV charges'!$A:$O,10,FALSE)=0,"",VLOOKUP($A143,'Annex 2 EHV charges'!$A:$O,10,FALSE)),"")</f>
        <v/>
      </c>
      <c r="H143" s="83" t="str">
        <f>IFERROR(IF(VLOOKUP($A143,'Annex 2 EHV charges'!$A:$O,11,FALSE)=0,"",VLOOKUP($A143,'Annex 2 EHV charges'!$A:$O,11,FALSE)),"")</f>
        <v/>
      </c>
    </row>
    <row r="144" spans="1:8" x14ac:dyDescent="0.25">
      <c r="A144" s="76" t="str">
        <f t="array" ref="A144">IFERROR(INDEX('Annex 2 EHV charges'!$A$11:$A$11, MATCH(0, IF(ISBLANK('Annex 2 EHV charges'!$A$11:$A$11),1, COUNTIF(A$4:$A143, 'Annex 2 EHV charges'!$A$11:$A$11)), 0)),"")</f>
        <v/>
      </c>
      <c r="B144" s="76" t="str">
        <f>IF($A144="","",VLOOKUP($A144,'Annex 2 EHV charges'!$A:$O,2,0))</f>
        <v/>
      </c>
      <c r="C144" s="77" t="str">
        <f>IF($A144="","",VLOOKUP($A144,'Annex 2 EHV charges'!$A:$O,3,0))</f>
        <v/>
      </c>
      <c r="D144" s="76" t="str">
        <f>IF($A144="","",VLOOKUP($A144,'Annex 2 EHV charges'!$A:$O,7,0))</f>
        <v/>
      </c>
      <c r="E144" s="81" t="str">
        <f>IFERROR(IF(VLOOKUP($A144,'Annex 2 EHV charges'!$A:$O,8,FALSE)=0,"",VLOOKUP($A144,'Annex 2 EHV charges'!$A:$O,8,FALSE)),"")</f>
        <v/>
      </c>
      <c r="F144" s="82" t="str">
        <f>IFERROR(IF(VLOOKUP($A144,'Annex 2 EHV charges'!$A:$O,9,FALSE)=0,"",VLOOKUP($A144,'Annex 2 EHV charges'!$A:$O,9,FALSE)),"")</f>
        <v/>
      </c>
      <c r="G144" s="83" t="str">
        <f>IFERROR(IF(VLOOKUP($A144,'Annex 2 EHV charges'!$A:$O,10,FALSE)=0,"",VLOOKUP($A144,'Annex 2 EHV charges'!$A:$O,10,FALSE)),"")</f>
        <v/>
      </c>
      <c r="H144" s="83" t="str">
        <f>IFERROR(IF(VLOOKUP($A144,'Annex 2 EHV charges'!$A:$O,11,FALSE)=0,"",VLOOKUP($A144,'Annex 2 EHV charges'!$A:$O,11,FALSE)),"")</f>
        <v/>
      </c>
    </row>
    <row r="145" spans="1:8" x14ac:dyDescent="0.25">
      <c r="A145" s="76" t="str">
        <f t="array" ref="A145">IFERROR(INDEX('Annex 2 EHV charges'!$A$11:$A$11, MATCH(0, IF(ISBLANK('Annex 2 EHV charges'!$A$11:$A$11),1, COUNTIF(A$4:$A144, 'Annex 2 EHV charges'!$A$11:$A$11)), 0)),"")</f>
        <v/>
      </c>
      <c r="B145" s="76" t="str">
        <f>IF($A145="","",VLOOKUP($A145,'Annex 2 EHV charges'!$A:$O,2,0))</f>
        <v/>
      </c>
      <c r="C145" s="77" t="str">
        <f>IF($A145="","",VLOOKUP($A145,'Annex 2 EHV charges'!$A:$O,3,0))</f>
        <v/>
      </c>
      <c r="D145" s="76" t="str">
        <f>IF($A145="","",VLOOKUP($A145,'Annex 2 EHV charges'!$A:$O,7,0))</f>
        <v/>
      </c>
      <c r="E145" s="81" t="str">
        <f>IFERROR(IF(VLOOKUP($A145,'Annex 2 EHV charges'!$A:$O,8,FALSE)=0,"",VLOOKUP($A145,'Annex 2 EHV charges'!$A:$O,8,FALSE)),"")</f>
        <v/>
      </c>
      <c r="F145" s="82" t="str">
        <f>IFERROR(IF(VLOOKUP($A145,'Annex 2 EHV charges'!$A:$O,9,FALSE)=0,"",VLOOKUP($A145,'Annex 2 EHV charges'!$A:$O,9,FALSE)),"")</f>
        <v/>
      </c>
      <c r="G145" s="83" t="str">
        <f>IFERROR(IF(VLOOKUP($A145,'Annex 2 EHV charges'!$A:$O,10,FALSE)=0,"",VLOOKUP($A145,'Annex 2 EHV charges'!$A:$O,10,FALSE)),"")</f>
        <v/>
      </c>
      <c r="H145" s="83" t="str">
        <f>IFERROR(IF(VLOOKUP($A145,'Annex 2 EHV charges'!$A:$O,11,FALSE)=0,"",VLOOKUP($A145,'Annex 2 EHV charges'!$A:$O,11,FALSE)),"")</f>
        <v/>
      </c>
    </row>
    <row r="146" spans="1:8" x14ac:dyDescent="0.25">
      <c r="A146" s="76" t="str">
        <f t="array" ref="A146">IFERROR(INDEX('Annex 2 EHV charges'!$A$11:$A$11, MATCH(0, IF(ISBLANK('Annex 2 EHV charges'!$A$11:$A$11),1, COUNTIF(A$4:$A145, 'Annex 2 EHV charges'!$A$11:$A$11)), 0)),"")</f>
        <v/>
      </c>
      <c r="B146" s="76" t="str">
        <f>IF($A146="","",VLOOKUP($A146,'Annex 2 EHV charges'!$A:$O,2,0))</f>
        <v/>
      </c>
      <c r="C146" s="77" t="str">
        <f>IF($A146="","",VLOOKUP($A146,'Annex 2 EHV charges'!$A:$O,3,0))</f>
        <v/>
      </c>
      <c r="D146" s="76" t="str">
        <f>IF($A146="","",VLOOKUP($A146,'Annex 2 EHV charges'!$A:$O,7,0))</f>
        <v/>
      </c>
      <c r="E146" s="81" t="str">
        <f>IFERROR(IF(VLOOKUP($A146,'Annex 2 EHV charges'!$A:$O,8,FALSE)=0,"",VLOOKUP($A146,'Annex 2 EHV charges'!$A:$O,8,FALSE)),"")</f>
        <v/>
      </c>
      <c r="F146" s="82" t="str">
        <f>IFERROR(IF(VLOOKUP($A146,'Annex 2 EHV charges'!$A:$O,9,FALSE)=0,"",VLOOKUP($A146,'Annex 2 EHV charges'!$A:$O,9,FALSE)),"")</f>
        <v/>
      </c>
      <c r="G146" s="83" t="str">
        <f>IFERROR(IF(VLOOKUP($A146,'Annex 2 EHV charges'!$A:$O,10,FALSE)=0,"",VLOOKUP($A146,'Annex 2 EHV charges'!$A:$O,10,FALSE)),"")</f>
        <v/>
      </c>
      <c r="H146" s="83" t="str">
        <f>IFERROR(IF(VLOOKUP($A146,'Annex 2 EHV charges'!$A:$O,11,FALSE)=0,"",VLOOKUP($A146,'Annex 2 EHV charges'!$A:$O,11,FALSE)),"")</f>
        <v/>
      </c>
    </row>
    <row r="147" spans="1:8" x14ac:dyDescent="0.25">
      <c r="A147" s="76" t="str">
        <f t="array" ref="A147">IFERROR(INDEX('Annex 2 EHV charges'!$A$11:$A$11, MATCH(0, IF(ISBLANK('Annex 2 EHV charges'!$A$11:$A$11),1, COUNTIF(A$4:$A146, 'Annex 2 EHV charges'!$A$11:$A$11)), 0)),"")</f>
        <v/>
      </c>
      <c r="B147" s="76" t="str">
        <f>IF($A147="","",VLOOKUP($A147,'Annex 2 EHV charges'!$A:$O,2,0))</f>
        <v/>
      </c>
      <c r="C147" s="77" t="str">
        <f>IF($A147="","",VLOOKUP($A147,'Annex 2 EHV charges'!$A:$O,3,0))</f>
        <v/>
      </c>
      <c r="D147" s="76" t="str">
        <f>IF($A147="","",VLOOKUP($A147,'Annex 2 EHV charges'!$A:$O,7,0))</f>
        <v/>
      </c>
      <c r="E147" s="81" t="str">
        <f>IFERROR(IF(VLOOKUP($A147,'Annex 2 EHV charges'!$A:$O,8,FALSE)=0,"",VLOOKUP($A147,'Annex 2 EHV charges'!$A:$O,8,FALSE)),"")</f>
        <v/>
      </c>
      <c r="F147" s="82" t="str">
        <f>IFERROR(IF(VLOOKUP($A147,'Annex 2 EHV charges'!$A:$O,9,FALSE)=0,"",VLOOKUP($A147,'Annex 2 EHV charges'!$A:$O,9,FALSE)),"")</f>
        <v/>
      </c>
      <c r="G147" s="83" t="str">
        <f>IFERROR(IF(VLOOKUP($A147,'Annex 2 EHV charges'!$A:$O,10,FALSE)=0,"",VLOOKUP($A147,'Annex 2 EHV charges'!$A:$O,10,FALSE)),"")</f>
        <v/>
      </c>
      <c r="H147" s="83" t="str">
        <f>IFERROR(IF(VLOOKUP($A147,'Annex 2 EHV charges'!$A:$O,11,FALSE)=0,"",VLOOKUP($A147,'Annex 2 EHV charges'!$A:$O,11,FALSE)),"")</f>
        <v/>
      </c>
    </row>
    <row r="148" spans="1:8" x14ac:dyDescent="0.25">
      <c r="A148" s="76" t="str">
        <f t="array" ref="A148">IFERROR(INDEX('Annex 2 EHV charges'!$A$11:$A$11, MATCH(0, IF(ISBLANK('Annex 2 EHV charges'!$A$11:$A$11),1, COUNTIF(A$4:$A147, 'Annex 2 EHV charges'!$A$11:$A$11)), 0)),"")</f>
        <v/>
      </c>
      <c r="B148" s="76" t="str">
        <f>IF($A148="","",VLOOKUP($A148,'Annex 2 EHV charges'!$A:$O,2,0))</f>
        <v/>
      </c>
      <c r="C148" s="77" t="str">
        <f>IF($A148="","",VLOOKUP($A148,'Annex 2 EHV charges'!$A:$O,3,0))</f>
        <v/>
      </c>
      <c r="D148" s="76" t="str">
        <f>IF($A148="","",VLOOKUP($A148,'Annex 2 EHV charges'!$A:$O,7,0))</f>
        <v/>
      </c>
      <c r="E148" s="81" t="str">
        <f>IFERROR(IF(VLOOKUP($A148,'Annex 2 EHV charges'!$A:$O,8,FALSE)=0,"",VLOOKUP($A148,'Annex 2 EHV charges'!$A:$O,8,FALSE)),"")</f>
        <v/>
      </c>
      <c r="F148" s="82" t="str">
        <f>IFERROR(IF(VLOOKUP($A148,'Annex 2 EHV charges'!$A:$O,9,FALSE)=0,"",VLOOKUP($A148,'Annex 2 EHV charges'!$A:$O,9,FALSE)),"")</f>
        <v/>
      </c>
      <c r="G148" s="83" t="str">
        <f>IFERROR(IF(VLOOKUP($A148,'Annex 2 EHV charges'!$A:$O,10,FALSE)=0,"",VLOOKUP($A148,'Annex 2 EHV charges'!$A:$O,10,FALSE)),"")</f>
        <v/>
      </c>
      <c r="H148" s="83" t="str">
        <f>IFERROR(IF(VLOOKUP($A148,'Annex 2 EHV charges'!$A:$O,11,FALSE)=0,"",VLOOKUP($A148,'Annex 2 EHV charges'!$A:$O,11,FALSE)),"")</f>
        <v/>
      </c>
    </row>
    <row r="149" spans="1:8" x14ac:dyDescent="0.25">
      <c r="A149" s="76" t="str">
        <f t="array" ref="A149">IFERROR(INDEX('Annex 2 EHV charges'!$A$11:$A$11, MATCH(0, IF(ISBLANK('Annex 2 EHV charges'!$A$11:$A$11),1, COUNTIF(A$4:$A148, 'Annex 2 EHV charges'!$A$11:$A$11)), 0)),"")</f>
        <v/>
      </c>
      <c r="B149" s="76" t="str">
        <f>IF($A149="","",VLOOKUP($A149,'Annex 2 EHV charges'!$A:$O,2,0))</f>
        <v/>
      </c>
      <c r="C149" s="77" t="str">
        <f>IF($A149="","",VLOOKUP($A149,'Annex 2 EHV charges'!$A:$O,3,0))</f>
        <v/>
      </c>
      <c r="D149" s="76" t="str">
        <f>IF($A149="","",VLOOKUP($A149,'Annex 2 EHV charges'!$A:$O,7,0))</f>
        <v/>
      </c>
      <c r="E149" s="81" t="str">
        <f>IFERROR(IF(VLOOKUP($A149,'Annex 2 EHV charges'!$A:$O,8,FALSE)=0,"",VLOOKUP($A149,'Annex 2 EHV charges'!$A:$O,8,FALSE)),"")</f>
        <v/>
      </c>
      <c r="F149" s="82" t="str">
        <f>IFERROR(IF(VLOOKUP($A149,'Annex 2 EHV charges'!$A:$O,9,FALSE)=0,"",VLOOKUP($A149,'Annex 2 EHV charges'!$A:$O,9,FALSE)),"")</f>
        <v/>
      </c>
      <c r="G149" s="83" t="str">
        <f>IFERROR(IF(VLOOKUP($A149,'Annex 2 EHV charges'!$A:$O,10,FALSE)=0,"",VLOOKUP($A149,'Annex 2 EHV charges'!$A:$O,10,FALSE)),"")</f>
        <v/>
      </c>
      <c r="H149" s="83" t="str">
        <f>IFERROR(IF(VLOOKUP($A149,'Annex 2 EHV charges'!$A:$O,11,FALSE)=0,"",VLOOKUP($A149,'Annex 2 EHV charges'!$A:$O,11,FALSE)),"")</f>
        <v/>
      </c>
    </row>
    <row r="150" spans="1:8" x14ac:dyDescent="0.25">
      <c r="A150" s="76" t="str">
        <f t="array" ref="A150">IFERROR(INDEX('Annex 2 EHV charges'!$A$11:$A$11, MATCH(0, IF(ISBLANK('Annex 2 EHV charges'!$A$11:$A$11),1, COUNTIF(A$4:$A149, 'Annex 2 EHV charges'!$A$11:$A$11)), 0)),"")</f>
        <v/>
      </c>
      <c r="B150" s="76" t="str">
        <f>IF($A150="","",VLOOKUP($A150,'Annex 2 EHV charges'!$A:$O,2,0))</f>
        <v/>
      </c>
      <c r="C150" s="77" t="str">
        <f>IF($A150="","",VLOOKUP($A150,'Annex 2 EHV charges'!$A:$O,3,0))</f>
        <v/>
      </c>
      <c r="D150" s="76" t="str">
        <f>IF($A150="","",VLOOKUP($A150,'Annex 2 EHV charges'!$A:$O,7,0))</f>
        <v/>
      </c>
      <c r="E150" s="81" t="str">
        <f>IFERROR(IF(VLOOKUP($A150,'Annex 2 EHV charges'!$A:$O,8,FALSE)=0,"",VLOOKUP($A150,'Annex 2 EHV charges'!$A:$O,8,FALSE)),"")</f>
        <v/>
      </c>
      <c r="F150" s="82" t="str">
        <f>IFERROR(IF(VLOOKUP($A150,'Annex 2 EHV charges'!$A:$O,9,FALSE)=0,"",VLOOKUP($A150,'Annex 2 EHV charges'!$A:$O,9,FALSE)),"")</f>
        <v/>
      </c>
      <c r="G150" s="83" t="str">
        <f>IFERROR(IF(VLOOKUP($A150,'Annex 2 EHV charges'!$A:$O,10,FALSE)=0,"",VLOOKUP($A150,'Annex 2 EHV charges'!$A:$O,10,FALSE)),"")</f>
        <v/>
      </c>
      <c r="H150" s="83" t="str">
        <f>IFERROR(IF(VLOOKUP($A150,'Annex 2 EHV charges'!$A:$O,11,FALSE)=0,"",VLOOKUP($A150,'Annex 2 EHV charges'!$A:$O,11,FALSE)),"")</f>
        <v/>
      </c>
    </row>
    <row r="151" spans="1:8" x14ac:dyDescent="0.25">
      <c r="A151" s="76" t="str">
        <f t="array" ref="A151">IFERROR(INDEX('Annex 2 EHV charges'!$A$11:$A$11, MATCH(0, IF(ISBLANK('Annex 2 EHV charges'!$A$11:$A$11),1, COUNTIF(A$4:$A150, 'Annex 2 EHV charges'!$A$11:$A$11)), 0)),"")</f>
        <v/>
      </c>
      <c r="B151" s="76" t="str">
        <f>IF($A151="","",VLOOKUP($A151,'Annex 2 EHV charges'!$A:$O,2,0))</f>
        <v/>
      </c>
      <c r="C151" s="77" t="str">
        <f>IF($A151="","",VLOOKUP($A151,'Annex 2 EHV charges'!$A:$O,3,0))</f>
        <v/>
      </c>
      <c r="D151" s="76" t="str">
        <f>IF($A151="","",VLOOKUP($A151,'Annex 2 EHV charges'!$A:$O,7,0))</f>
        <v/>
      </c>
      <c r="E151" s="81" t="str">
        <f>IFERROR(IF(VLOOKUP($A151,'Annex 2 EHV charges'!$A:$O,8,FALSE)=0,"",VLOOKUP($A151,'Annex 2 EHV charges'!$A:$O,8,FALSE)),"")</f>
        <v/>
      </c>
      <c r="F151" s="82" t="str">
        <f>IFERROR(IF(VLOOKUP($A151,'Annex 2 EHV charges'!$A:$O,9,FALSE)=0,"",VLOOKUP($A151,'Annex 2 EHV charges'!$A:$O,9,FALSE)),"")</f>
        <v/>
      </c>
      <c r="G151" s="83" t="str">
        <f>IFERROR(IF(VLOOKUP($A151,'Annex 2 EHV charges'!$A:$O,10,FALSE)=0,"",VLOOKUP($A151,'Annex 2 EHV charges'!$A:$O,10,FALSE)),"")</f>
        <v/>
      </c>
      <c r="H151" s="83" t="str">
        <f>IFERROR(IF(VLOOKUP($A151,'Annex 2 EHV charges'!$A:$O,11,FALSE)=0,"",VLOOKUP($A151,'Annex 2 EHV charges'!$A:$O,11,FALSE)),"")</f>
        <v/>
      </c>
    </row>
    <row r="152" spans="1:8" x14ac:dyDescent="0.25">
      <c r="A152" s="76" t="str">
        <f t="array" ref="A152">IFERROR(INDEX('Annex 2 EHV charges'!$A$11:$A$11, MATCH(0, IF(ISBLANK('Annex 2 EHV charges'!$A$11:$A$11),1, COUNTIF(A$4:$A151, 'Annex 2 EHV charges'!$A$11:$A$11)), 0)),"")</f>
        <v/>
      </c>
      <c r="B152" s="76" t="str">
        <f>IF($A152="","",VLOOKUP($A152,'Annex 2 EHV charges'!$A:$O,2,0))</f>
        <v/>
      </c>
      <c r="C152" s="77" t="str">
        <f>IF($A152="","",VLOOKUP($A152,'Annex 2 EHV charges'!$A:$O,3,0))</f>
        <v/>
      </c>
      <c r="D152" s="76" t="str">
        <f>IF($A152="","",VLOOKUP($A152,'Annex 2 EHV charges'!$A:$O,7,0))</f>
        <v/>
      </c>
      <c r="E152" s="81" t="str">
        <f>IFERROR(IF(VLOOKUP($A152,'Annex 2 EHV charges'!$A:$O,8,FALSE)=0,"",VLOOKUP($A152,'Annex 2 EHV charges'!$A:$O,8,FALSE)),"")</f>
        <v/>
      </c>
      <c r="F152" s="82" t="str">
        <f>IFERROR(IF(VLOOKUP($A152,'Annex 2 EHV charges'!$A:$O,9,FALSE)=0,"",VLOOKUP($A152,'Annex 2 EHV charges'!$A:$O,9,FALSE)),"")</f>
        <v/>
      </c>
      <c r="G152" s="83" t="str">
        <f>IFERROR(IF(VLOOKUP($A152,'Annex 2 EHV charges'!$A:$O,10,FALSE)=0,"",VLOOKUP($A152,'Annex 2 EHV charges'!$A:$O,10,FALSE)),"")</f>
        <v/>
      </c>
      <c r="H152" s="83" t="str">
        <f>IFERROR(IF(VLOOKUP($A152,'Annex 2 EHV charges'!$A:$O,11,FALSE)=0,"",VLOOKUP($A152,'Annex 2 EHV charges'!$A:$O,11,FALSE)),"")</f>
        <v/>
      </c>
    </row>
    <row r="153" spans="1:8" x14ac:dyDescent="0.25">
      <c r="A153" s="76" t="str">
        <f t="array" ref="A153">IFERROR(INDEX('Annex 2 EHV charges'!$A$11:$A$11, MATCH(0, IF(ISBLANK('Annex 2 EHV charges'!$A$11:$A$11),1, COUNTIF(A$4:$A152, 'Annex 2 EHV charges'!$A$11:$A$11)), 0)),"")</f>
        <v/>
      </c>
      <c r="B153" s="76" t="str">
        <f>IF($A153="","",VLOOKUP($A153,'Annex 2 EHV charges'!$A:$O,2,0))</f>
        <v/>
      </c>
      <c r="C153" s="77" t="str">
        <f>IF($A153="","",VLOOKUP($A153,'Annex 2 EHV charges'!$A:$O,3,0))</f>
        <v/>
      </c>
      <c r="D153" s="76" t="str">
        <f>IF($A153="","",VLOOKUP($A153,'Annex 2 EHV charges'!$A:$O,7,0))</f>
        <v/>
      </c>
      <c r="E153" s="81" t="str">
        <f>IFERROR(IF(VLOOKUP($A153,'Annex 2 EHV charges'!$A:$O,8,FALSE)=0,"",VLOOKUP($A153,'Annex 2 EHV charges'!$A:$O,8,FALSE)),"")</f>
        <v/>
      </c>
      <c r="F153" s="82" t="str">
        <f>IFERROR(IF(VLOOKUP($A153,'Annex 2 EHV charges'!$A:$O,9,FALSE)=0,"",VLOOKUP($A153,'Annex 2 EHV charges'!$A:$O,9,FALSE)),"")</f>
        <v/>
      </c>
      <c r="G153" s="83" t="str">
        <f>IFERROR(IF(VLOOKUP($A153,'Annex 2 EHV charges'!$A:$O,10,FALSE)=0,"",VLOOKUP($A153,'Annex 2 EHV charges'!$A:$O,10,FALSE)),"")</f>
        <v/>
      </c>
      <c r="H153" s="83" t="str">
        <f>IFERROR(IF(VLOOKUP($A153,'Annex 2 EHV charges'!$A:$O,11,FALSE)=0,"",VLOOKUP($A153,'Annex 2 EHV charges'!$A:$O,11,FALSE)),"")</f>
        <v/>
      </c>
    </row>
    <row r="154" spans="1:8" x14ac:dyDescent="0.25">
      <c r="A154" s="76" t="str">
        <f t="array" ref="A154">IFERROR(INDEX('Annex 2 EHV charges'!$A$11:$A$11, MATCH(0, IF(ISBLANK('Annex 2 EHV charges'!$A$11:$A$11),1, COUNTIF(A$4:$A153, 'Annex 2 EHV charges'!$A$11:$A$11)), 0)),"")</f>
        <v/>
      </c>
      <c r="B154" s="76" t="str">
        <f>IF($A154="","",VLOOKUP($A154,'Annex 2 EHV charges'!$A:$O,2,0))</f>
        <v/>
      </c>
      <c r="C154" s="77" t="str">
        <f>IF($A154="","",VLOOKUP($A154,'Annex 2 EHV charges'!$A:$O,3,0))</f>
        <v/>
      </c>
      <c r="D154" s="76" t="str">
        <f>IF($A154="","",VLOOKUP($A154,'Annex 2 EHV charges'!$A:$O,7,0))</f>
        <v/>
      </c>
      <c r="E154" s="81" t="str">
        <f>IFERROR(IF(VLOOKUP($A154,'Annex 2 EHV charges'!$A:$O,8,FALSE)=0,"",VLOOKUP($A154,'Annex 2 EHV charges'!$A:$O,8,FALSE)),"")</f>
        <v/>
      </c>
      <c r="F154" s="82" t="str">
        <f>IFERROR(IF(VLOOKUP($A154,'Annex 2 EHV charges'!$A:$O,9,FALSE)=0,"",VLOOKUP($A154,'Annex 2 EHV charges'!$A:$O,9,FALSE)),"")</f>
        <v/>
      </c>
      <c r="G154" s="83" t="str">
        <f>IFERROR(IF(VLOOKUP($A154,'Annex 2 EHV charges'!$A:$O,10,FALSE)=0,"",VLOOKUP($A154,'Annex 2 EHV charges'!$A:$O,10,FALSE)),"")</f>
        <v/>
      </c>
      <c r="H154" s="83" t="str">
        <f>IFERROR(IF(VLOOKUP($A154,'Annex 2 EHV charges'!$A:$O,11,FALSE)=0,"",VLOOKUP($A154,'Annex 2 EHV charges'!$A:$O,11,FALSE)),"")</f>
        <v/>
      </c>
    </row>
    <row r="155" spans="1:8" x14ac:dyDescent="0.25">
      <c r="A155" s="76" t="str">
        <f t="array" ref="A155">IFERROR(INDEX('Annex 2 EHV charges'!$A$11:$A$11, MATCH(0, IF(ISBLANK('Annex 2 EHV charges'!$A$11:$A$11),1, COUNTIF(A$4:$A154, 'Annex 2 EHV charges'!$A$11:$A$11)), 0)),"")</f>
        <v/>
      </c>
      <c r="B155" s="76" t="str">
        <f>IF($A155="","",VLOOKUP($A155,'Annex 2 EHV charges'!$A:$O,2,0))</f>
        <v/>
      </c>
      <c r="C155" s="77" t="str">
        <f>IF($A155="","",VLOOKUP($A155,'Annex 2 EHV charges'!$A:$O,3,0))</f>
        <v/>
      </c>
      <c r="D155" s="76" t="str">
        <f>IF($A155="","",VLOOKUP($A155,'Annex 2 EHV charges'!$A:$O,7,0))</f>
        <v/>
      </c>
      <c r="E155" s="81" t="str">
        <f>IFERROR(IF(VLOOKUP($A155,'Annex 2 EHV charges'!$A:$O,8,FALSE)=0,"",VLOOKUP($A155,'Annex 2 EHV charges'!$A:$O,8,FALSE)),"")</f>
        <v/>
      </c>
      <c r="F155" s="82" t="str">
        <f>IFERROR(IF(VLOOKUP($A155,'Annex 2 EHV charges'!$A:$O,9,FALSE)=0,"",VLOOKUP($A155,'Annex 2 EHV charges'!$A:$O,9,FALSE)),"")</f>
        <v/>
      </c>
      <c r="G155" s="83" t="str">
        <f>IFERROR(IF(VLOOKUP($A155,'Annex 2 EHV charges'!$A:$O,10,FALSE)=0,"",VLOOKUP($A155,'Annex 2 EHV charges'!$A:$O,10,FALSE)),"")</f>
        <v/>
      </c>
      <c r="H155" s="83" t="str">
        <f>IFERROR(IF(VLOOKUP($A155,'Annex 2 EHV charges'!$A:$O,11,FALSE)=0,"",VLOOKUP($A155,'Annex 2 EHV charges'!$A:$O,11,FALSE)),"")</f>
        <v/>
      </c>
    </row>
    <row r="156" spans="1:8" x14ac:dyDescent="0.25">
      <c r="A156" s="76" t="str">
        <f t="array" ref="A156">IFERROR(INDEX('Annex 2 EHV charges'!$A$11:$A$11, MATCH(0, IF(ISBLANK('Annex 2 EHV charges'!$A$11:$A$11),1, COUNTIF(A$4:$A155, 'Annex 2 EHV charges'!$A$11:$A$11)), 0)),"")</f>
        <v/>
      </c>
      <c r="B156" s="76" t="str">
        <f>IF($A156="","",VLOOKUP($A156,'Annex 2 EHV charges'!$A:$O,2,0))</f>
        <v/>
      </c>
      <c r="C156" s="77" t="str">
        <f>IF($A156="","",VLOOKUP($A156,'Annex 2 EHV charges'!$A:$O,3,0))</f>
        <v/>
      </c>
      <c r="D156" s="76" t="str">
        <f>IF($A156="","",VLOOKUP($A156,'Annex 2 EHV charges'!$A:$O,7,0))</f>
        <v/>
      </c>
      <c r="E156" s="81" t="str">
        <f>IFERROR(IF(VLOOKUP($A156,'Annex 2 EHV charges'!$A:$O,8,FALSE)=0,"",VLOOKUP($A156,'Annex 2 EHV charges'!$A:$O,8,FALSE)),"")</f>
        <v/>
      </c>
      <c r="F156" s="82" t="str">
        <f>IFERROR(IF(VLOOKUP($A156,'Annex 2 EHV charges'!$A:$O,9,FALSE)=0,"",VLOOKUP($A156,'Annex 2 EHV charges'!$A:$O,9,FALSE)),"")</f>
        <v/>
      </c>
      <c r="G156" s="83" t="str">
        <f>IFERROR(IF(VLOOKUP($A156,'Annex 2 EHV charges'!$A:$O,10,FALSE)=0,"",VLOOKUP($A156,'Annex 2 EHV charges'!$A:$O,10,FALSE)),"")</f>
        <v/>
      </c>
      <c r="H156" s="83" t="str">
        <f>IFERROR(IF(VLOOKUP($A156,'Annex 2 EHV charges'!$A:$O,11,FALSE)=0,"",VLOOKUP($A156,'Annex 2 EHV charges'!$A:$O,11,FALSE)),"")</f>
        <v/>
      </c>
    </row>
    <row r="157" spans="1:8" x14ac:dyDescent="0.25">
      <c r="A157" s="76" t="str">
        <f t="array" ref="A157">IFERROR(INDEX('Annex 2 EHV charges'!$A$11:$A$11, MATCH(0, IF(ISBLANK('Annex 2 EHV charges'!$A$11:$A$11),1, COUNTIF(A$4:$A156, 'Annex 2 EHV charges'!$A$11:$A$11)), 0)),"")</f>
        <v/>
      </c>
      <c r="B157" s="76" t="str">
        <f>IF($A157="","",VLOOKUP($A157,'Annex 2 EHV charges'!$A:$O,2,0))</f>
        <v/>
      </c>
      <c r="C157" s="77" t="str">
        <f>IF($A157="","",VLOOKUP($A157,'Annex 2 EHV charges'!$A:$O,3,0))</f>
        <v/>
      </c>
      <c r="D157" s="76" t="str">
        <f>IF($A157="","",VLOOKUP($A157,'Annex 2 EHV charges'!$A:$O,7,0))</f>
        <v/>
      </c>
      <c r="E157" s="81" t="str">
        <f>IFERROR(IF(VLOOKUP($A157,'Annex 2 EHV charges'!$A:$O,8,FALSE)=0,"",VLOOKUP($A157,'Annex 2 EHV charges'!$A:$O,8,FALSE)),"")</f>
        <v/>
      </c>
      <c r="F157" s="82" t="str">
        <f>IFERROR(IF(VLOOKUP($A157,'Annex 2 EHV charges'!$A:$O,9,FALSE)=0,"",VLOOKUP($A157,'Annex 2 EHV charges'!$A:$O,9,FALSE)),"")</f>
        <v/>
      </c>
      <c r="G157" s="83" t="str">
        <f>IFERROR(IF(VLOOKUP($A157,'Annex 2 EHV charges'!$A:$O,10,FALSE)=0,"",VLOOKUP($A157,'Annex 2 EHV charges'!$A:$O,10,FALSE)),"")</f>
        <v/>
      </c>
      <c r="H157" s="83" t="str">
        <f>IFERROR(IF(VLOOKUP($A157,'Annex 2 EHV charges'!$A:$O,11,FALSE)=0,"",VLOOKUP($A157,'Annex 2 EHV charges'!$A:$O,11,FALSE)),"")</f>
        <v/>
      </c>
    </row>
    <row r="158" spans="1:8" x14ac:dyDescent="0.25">
      <c r="A158" s="76" t="str">
        <f t="array" ref="A158">IFERROR(INDEX('Annex 2 EHV charges'!$A$11:$A$11, MATCH(0, IF(ISBLANK('Annex 2 EHV charges'!$A$11:$A$11),1, COUNTIF(A$4:$A157, 'Annex 2 EHV charges'!$A$11:$A$11)), 0)),"")</f>
        <v/>
      </c>
      <c r="B158" s="76" t="str">
        <f>IF($A158="","",VLOOKUP($A158,'Annex 2 EHV charges'!$A:$O,2,0))</f>
        <v/>
      </c>
      <c r="C158" s="77" t="str">
        <f>IF($A158="","",VLOOKUP($A158,'Annex 2 EHV charges'!$A:$O,3,0))</f>
        <v/>
      </c>
      <c r="D158" s="76" t="str">
        <f>IF($A158="","",VLOOKUP($A158,'Annex 2 EHV charges'!$A:$O,7,0))</f>
        <v/>
      </c>
      <c r="E158" s="81" t="str">
        <f>IFERROR(IF(VLOOKUP($A158,'Annex 2 EHV charges'!$A:$O,8,FALSE)=0,"",VLOOKUP($A158,'Annex 2 EHV charges'!$A:$O,8,FALSE)),"")</f>
        <v/>
      </c>
      <c r="F158" s="82" t="str">
        <f>IFERROR(IF(VLOOKUP($A158,'Annex 2 EHV charges'!$A:$O,9,FALSE)=0,"",VLOOKUP($A158,'Annex 2 EHV charges'!$A:$O,9,FALSE)),"")</f>
        <v/>
      </c>
      <c r="G158" s="83" t="str">
        <f>IFERROR(IF(VLOOKUP($A158,'Annex 2 EHV charges'!$A:$O,10,FALSE)=0,"",VLOOKUP($A158,'Annex 2 EHV charges'!$A:$O,10,FALSE)),"")</f>
        <v/>
      </c>
      <c r="H158" s="83" t="str">
        <f>IFERROR(IF(VLOOKUP($A158,'Annex 2 EHV charges'!$A:$O,11,FALSE)=0,"",VLOOKUP($A158,'Annex 2 EHV charges'!$A:$O,11,FALSE)),"")</f>
        <v/>
      </c>
    </row>
    <row r="159" spans="1:8" x14ac:dyDescent="0.25">
      <c r="A159" s="76" t="str">
        <f t="array" ref="A159">IFERROR(INDEX('Annex 2 EHV charges'!$A$11:$A$11, MATCH(0, IF(ISBLANK('Annex 2 EHV charges'!$A$11:$A$11),1, COUNTIF(A$4:$A158, 'Annex 2 EHV charges'!$A$11:$A$11)), 0)),"")</f>
        <v/>
      </c>
      <c r="B159" s="76" t="str">
        <f>IF($A159="","",VLOOKUP($A159,'Annex 2 EHV charges'!$A:$O,2,0))</f>
        <v/>
      </c>
      <c r="C159" s="77" t="str">
        <f>IF($A159="","",VLOOKUP($A159,'Annex 2 EHV charges'!$A:$O,3,0))</f>
        <v/>
      </c>
      <c r="D159" s="76" t="str">
        <f>IF($A159="","",VLOOKUP($A159,'Annex 2 EHV charges'!$A:$O,7,0))</f>
        <v/>
      </c>
      <c r="E159" s="81" t="str">
        <f>IFERROR(IF(VLOOKUP($A159,'Annex 2 EHV charges'!$A:$O,8,FALSE)=0,"",VLOOKUP($A159,'Annex 2 EHV charges'!$A:$O,8,FALSE)),"")</f>
        <v/>
      </c>
      <c r="F159" s="82" t="str">
        <f>IFERROR(IF(VLOOKUP($A159,'Annex 2 EHV charges'!$A:$O,9,FALSE)=0,"",VLOOKUP($A159,'Annex 2 EHV charges'!$A:$O,9,FALSE)),"")</f>
        <v/>
      </c>
      <c r="G159" s="83" t="str">
        <f>IFERROR(IF(VLOOKUP($A159,'Annex 2 EHV charges'!$A:$O,10,FALSE)=0,"",VLOOKUP($A159,'Annex 2 EHV charges'!$A:$O,10,FALSE)),"")</f>
        <v/>
      </c>
      <c r="H159" s="83" t="str">
        <f>IFERROR(IF(VLOOKUP($A159,'Annex 2 EHV charges'!$A:$O,11,FALSE)=0,"",VLOOKUP($A159,'Annex 2 EHV charges'!$A:$O,11,FALSE)),"")</f>
        <v/>
      </c>
    </row>
    <row r="160" spans="1:8" x14ac:dyDescent="0.25">
      <c r="A160" s="76" t="str">
        <f t="array" ref="A160">IFERROR(INDEX('Annex 2 EHV charges'!$A$11:$A$11, MATCH(0, IF(ISBLANK('Annex 2 EHV charges'!$A$11:$A$11),1, COUNTIF(A$4:$A159, 'Annex 2 EHV charges'!$A$11:$A$11)), 0)),"")</f>
        <v/>
      </c>
      <c r="B160" s="76" t="str">
        <f>IF($A160="","",VLOOKUP($A160,'Annex 2 EHV charges'!$A:$O,2,0))</f>
        <v/>
      </c>
      <c r="C160" s="77" t="str">
        <f>IF($A160="","",VLOOKUP($A160,'Annex 2 EHV charges'!$A:$O,3,0))</f>
        <v/>
      </c>
      <c r="D160" s="76" t="str">
        <f>IF($A160="","",VLOOKUP($A160,'Annex 2 EHV charges'!$A:$O,7,0))</f>
        <v/>
      </c>
      <c r="E160" s="81" t="str">
        <f>IFERROR(IF(VLOOKUP($A160,'Annex 2 EHV charges'!$A:$O,8,FALSE)=0,"",VLOOKUP($A160,'Annex 2 EHV charges'!$A:$O,8,FALSE)),"")</f>
        <v/>
      </c>
      <c r="F160" s="82" t="str">
        <f>IFERROR(IF(VLOOKUP($A160,'Annex 2 EHV charges'!$A:$O,9,FALSE)=0,"",VLOOKUP($A160,'Annex 2 EHV charges'!$A:$O,9,FALSE)),"")</f>
        <v/>
      </c>
      <c r="G160" s="83" t="str">
        <f>IFERROR(IF(VLOOKUP($A160,'Annex 2 EHV charges'!$A:$O,10,FALSE)=0,"",VLOOKUP($A160,'Annex 2 EHV charges'!$A:$O,10,FALSE)),"")</f>
        <v/>
      </c>
      <c r="H160" s="83" t="str">
        <f>IFERROR(IF(VLOOKUP($A160,'Annex 2 EHV charges'!$A:$O,11,FALSE)=0,"",VLOOKUP($A160,'Annex 2 EHV charges'!$A:$O,11,FALSE)),"")</f>
        <v/>
      </c>
    </row>
    <row r="161" spans="1:8" x14ac:dyDescent="0.25">
      <c r="A161" s="76" t="str">
        <f t="array" ref="A161">IFERROR(INDEX('Annex 2 EHV charges'!$A$11:$A$11, MATCH(0, IF(ISBLANK('Annex 2 EHV charges'!$A$11:$A$11),1, COUNTIF(A$4:$A160, 'Annex 2 EHV charges'!$A$11:$A$11)), 0)),"")</f>
        <v/>
      </c>
      <c r="B161" s="76" t="str">
        <f>IF($A161="","",VLOOKUP($A161,'Annex 2 EHV charges'!$A:$O,2,0))</f>
        <v/>
      </c>
      <c r="C161" s="77" t="str">
        <f>IF($A161="","",VLOOKUP($A161,'Annex 2 EHV charges'!$A:$O,3,0))</f>
        <v/>
      </c>
      <c r="D161" s="76" t="str">
        <f>IF($A161="","",VLOOKUP($A161,'Annex 2 EHV charges'!$A:$O,7,0))</f>
        <v/>
      </c>
      <c r="E161" s="81" t="str">
        <f>IFERROR(IF(VLOOKUP($A161,'Annex 2 EHV charges'!$A:$O,8,FALSE)=0,"",VLOOKUP($A161,'Annex 2 EHV charges'!$A:$O,8,FALSE)),"")</f>
        <v/>
      </c>
      <c r="F161" s="82" t="str">
        <f>IFERROR(IF(VLOOKUP($A161,'Annex 2 EHV charges'!$A:$O,9,FALSE)=0,"",VLOOKUP($A161,'Annex 2 EHV charges'!$A:$O,9,FALSE)),"")</f>
        <v/>
      </c>
      <c r="G161" s="83" t="str">
        <f>IFERROR(IF(VLOOKUP($A161,'Annex 2 EHV charges'!$A:$O,10,FALSE)=0,"",VLOOKUP($A161,'Annex 2 EHV charges'!$A:$O,10,FALSE)),"")</f>
        <v/>
      </c>
      <c r="H161" s="83" t="str">
        <f>IFERROR(IF(VLOOKUP($A161,'Annex 2 EHV charges'!$A:$O,11,FALSE)=0,"",VLOOKUP($A161,'Annex 2 EHV charges'!$A:$O,11,FALSE)),"")</f>
        <v/>
      </c>
    </row>
    <row r="162" spans="1:8" x14ac:dyDescent="0.25">
      <c r="A162" s="76" t="str">
        <f t="array" ref="A162">IFERROR(INDEX('Annex 2 EHV charges'!$A$11:$A$11, MATCH(0, IF(ISBLANK('Annex 2 EHV charges'!$A$11:$A$11),1, COUNTIF(A$4:$A161, 'Annex 2 EHV charges'!$A$11:$A$11)), 0)),"")</f>
        <v/>
      </c>
      <c r="B162" s="76" t="str">
        <f>IF($A162="","",VLOOKUP($A162,'Annex 2 EHV charges'!$A:$O,2,0))</f>
        <v/>
      </c>
      <c r="C162" s="77" t="str">
        <f>IF($A162="","",VLOOKUP($A162,'Annex 2 EHV charges'!$A:$O,3,0))</f>
        <v/>
      </c>
      <c r="D162" s="76" t="str">
        <f>IF($A162="","",VLOOKUP($A162,'Annex 2 EHV charges'!$A:$O,7,0))</f>
        <v/>
      </c>
      <c r="E162" s="81" t="str">
        <f>IFERROR(IF(VLOOKUP($A162,'Annex 2 EHV charges'!$A:$O,8,FALSE)=0,"",VLOOKUP($A162,'Annex 2 EHV charges'!$A:$O,8,FALSE)),"")</f>
        <v/>
      </c>
      <c r="F162" s="82" t="str">
        <f>IFERROR(IF(VLOOKUP($A162,'Annex 2 EHV charges'!$A:$O,9,FALSE)=0,"",VLOOKUP($A162,'Annex 2 EHV charges'!$A:$O,9,FALSE)),"")</f>
        <v/>
      </c>
      <c r="G162" s="83" t="str">
        <f>IFERROR(IF(VLOOKUP($A162,'Annex 2 EHV charges'!$A:$O,10,FALSE)=0,"",VLOOKUP($A162,'Annex 2 EHV charges'!$A:$O,10,FALSE)),"")</f>
        <v/>
      </c>
      <c r="H162" s="83" t="str">
        <f>IFERROR(IF(VLOOKUP($A162,'Annex 2 EHV charges'!$A:$O,11,FALSE)=0,"",VLOOKUP($A162,'Annex 2 EHV charges'!$A:$O,11,FALSE)),"")</f>
        <v/>
      </c>
    </row>
    <row r="163" spans="1:8" x14ac:dyDescent="0.25">
      <c r="A163" s="76" t="str">
        <f t="array" ref="A163">IFERROR(INDEX('Annex 2 EHV charges'!$A$11:$A$11, MATCH(0, IF(ISBLANK('Annex 2 EHV charges'!$A$11:$A$11),1, COUNTIF(A$4:$A162, 'Annex 2 EHV charges'!$A$11:$A$11)), 0)),"")</f>
        <v/>
      </c>
      <c r="B163" s="76" t="str">
        <f>IF($A163="","",VLOOKUP($A163,'Annex 2 EHV charges'!$A:$O,2,0))</f>
        <v/>
      </c>
      <c r="C163" s="77" t="str">
        <f>IF($A163="","",VLOOKUP($A163,'Annex 2 EHV charges'!$A:$O,3,0))</f>
        <v/>
      </c>
      <c r="D163" s="76" t="str">
        <f>IF($A163="","",VLOOKUP($A163,'Annex 2 EHV charges'!$A:$O,7,0))</f>
        <v/>
      </c>
      <c r="E163" s="81" t="str">
        <f>IFERROR(IF(VLOOKUP($A163,'Annex 2 EHV charges'!$A:$O,8,FALSE)=0,"",VLOOKUP($A163,'Annex 2 EHV charges'!$A:$O,8,FALSE)),"")</f>
        <v/>
      </c>
      <c r="F163" s="82" t="str">
        <f>IFERROR(IF(VLOOKUP($A163,'Annex 2 EHV charges'!$A:$O,9,FALSE)=0,"",VLOOKUP($A163,'Annex 2 EHV charges'!$A:$O,9,FALSE)),"")</f>
        <v/>
      </c>
      <c r="G163" s="83" t="str">
        <f>IFERROR(IF(VLOOKUP($A163,'Annex 2 EHV charges'!$A:$O,10,FALSE)=0,"",VLOOKUP($A163,'Annex 2 EHV charges'!$A:$O,10,FALSE)),"")</f>
        <v/>
      </c>
      <c r="H163" s="83" t="str">
        <f>IFERROR(IF(VLOOKUP($A163,'Annex 2 EHV charges'!$A:$O,11,FALSE)=0,"",VLOOKUP($A163,'Annex 2 EHV charges'!$A:$O,11,FALSE)),"")</f>
        <v/>
      </c>
    </row>
    <row r="164" spans="1:8" x14ac:dyDescent="0.25">
      <c r="A164" s="76" t="str">
        <f t="array" ref="A164">IFERROR(INDEX('Annex 2 EHV charges'!$A$11:$A$11, MATCH(0, IF(ISBLANK('Annex 2 EHV charges'!$A$11:$A$11),1, COUNTIF(A$4:$A163, 'Annex 2 EHV charges'!$A$11:$A$11)), 0)),"")</f>
        <v/>
      </c>
      <c r="B164" s="76" t="str">
        <f>IF($A164="","",VLOOKUP($A164,'Annex 2 EHV charges'!$A:$O,2,0))</f>
        <v/>
      </c>
      <c r="C164" s="77" t="str">
        <f>IF($A164="","",VLOOKUP($A164,'Annex 2 EHV charges'!$A:$O,3,0))</f>
        <v/>
      </c>
      <c r="D164" s="76" t="str">
        <f>IF($A164="","",VLOOKUP($A164,'Annex 2 EHV charges'!$A:$O,7,0))</f>
        <v/>
      </c>
      <c r="E164" s="81" t="str">
        <f>IFERROR(IF(VLOOKUP($A164,'Annex 2 EHV charges'!$A:$O,8,FALSE)=0,"",VLOOKUP($A164,'Annex 2 EHV charges'!$A:$O,8,FALSE)),"")</f>
        <v/>
      </c>
      <c r="F164" s="82" t="str">
        <f>IFERROR(IF(VLOOKUP($A164,'Annex 2 EHV charges'!$A:$O,9,FALSE)=0,"",VLOOKUP($A164,'Annex 2 EHV charges'!$A:$O,9,FALSE)),"")</f>
        <v/>
      </c>
      <c r="G164" s="83" t="str">
        <f>IFERROR(IF(VLOOKUP($A164,'Annex 2 EHV charges'!$A:$O,10,FALSE)=0,"",VLOOKUP($A164,'Annex 2 EHV charges'!$A:$O,10,FALSE)),"")</f>
        <v/>
      </c>
      <c r="H164" s="83" t="str">
        <f>IFERROR(IF(VLOOKUP($A164,'Annex 2 EHV charges'!$A:$O,11,FALSE)=0,"",VLOOKUP($A164,'Annex 2 EHV charges'!$A:$O,11,FALSE)),"")</f>
        <v/>
      </c>
    </row>
    <row r="165" spans="1:8" x14ac:dyDescent="0.25">
      <c r="A165" s="76" t="str">
        <f t="array" ref="A165">IFERROR(INDEX('Annex 2 EHV charges'!$A$11:$A$11, MATCH(0, IF(ISBLANK('Annex 2 EHV charges'!$A$11:$A$11),1, COUNTIF(A$4:$A164, 'Annex 2 EHV charges'!$A$11:$A$11)), 0)),"")</f>
        <v/>
      </c>
      <c r="B165" s="76" t="str">
        <f>IF($A165="","",VLOOKUP($A165,'Annex 2 EHV charges'!$A:$O,2,0))</f>
        <v/>
      </c>
      <c r="C165" s="77" t="str">
        <f>IF($A165="","",VLOOKUP($A165,'Annex 2 EHV charges'!$A:$O,3,0))</f>
        <v/>
      </c>
      <c r="D165" s="76" t="str">
        <f>IF($A165="","",VLOOKUP($A165,'Annex 2 EHV charges'!$A:$O,7,0))</f>
        <v/>
      </c>
      <c r="E165" s="81" t="str">
        <f>IFERROR(IF(VLOOKUP($A165,'Annex 2 EHV charges'!$A:$O,8,FALSE)=0,"",VLOOKUP($A165,'Annex 2 EHV charges'!$A:$O,8,FALSE)),"")</f>
        <v/>
      </c>
      <c r="F165" s="82" t="str">
        <f>IFERROR(IF(VLOOKUP($A165,'Annex 2 EHV charges'!$A:$O,9,FALSE)=0,"",VLOOKUP($A165,'Annex 2 EHV charges'!$A:$O,9,FALSE)),"")</f>
        <v/>
      </c>
      <c r="G165" s="83" t="str">
        <f>IFERROR(IF(VLOOKUP($A165,'Annex 2 EHV charges'!$A:$O,10,FALSE)=0,"",VLOOKUP($A165,'Annex 2 EHV charges'!$A:$O,10,FALSE)),"")</f>
        <v/>
      </c>
      <c r="H165" s="83" t="str">
        <f>IFERROR(IF(VLOOKUP($A165,'Annex 2 EHV charges'!$A:$O,11,FALSE)=0,"",VLOOKUP($A165,'Annex 2 EHV charges'!$A:$O,11,FALSE)),"")</f>
        <v/>
      </c>
    </row>
    <row r="166" spans="1:8" x14ac:dyDescent="0.25">
      <c r="A166" s="76" t="str">
        <f t="array" ref="A166">IFERROR(INDEX('Annex 2 EHV charges'!$A$11:$A$11, MATCH(0, IF(ISBLANK('Annex 2 EHV charges'!$A$11:$A$11),1, COUNTIF(A$4:$A165, 'Annex 2 EHV charges'!$A$11:$A$11)), 0)),"")</f>
        <v/>
      </c>
      <c r="B166" s="76" t="str">
        <f>IF($A166="","",VLOOKUP($A166,'Annex 2 EHV charges'!$A:$O,2,0))</f>
        <v/>
      </c>
      <c r="C166" s="77" t="str">
        <f>IF($A166="","",VLOOKUP($A166,'Annex 2 EHV charges'!$A:$O,3,0))</f>
        <v/>
      </c>
      <c r="D166" s="76" t="str">
        <f>IF($A166="","",VLOOKUP($A166,'Annex 2 EHV charges'!$A:$O,7,0))</f>
        <v/>
      </c>
      <c r="E166" s="81" t="str">
        <f>IFERROR(IF(VLOOKUP($A166,'Annex 2 EHV charges'!$A:$O,8,FALSE)=0,"",VLOOKUP($A166,'Annex 2 EHV charges'!$A:$O,8,FALSE)),"")</f>
        <v/>
      </c>
      <c r="F166" s="82" t="str">
        <f>IFERROR(IF(VLOOKUP($A166,'Annex 2 EHV charges'!$A:$O,9,FALSE)=0,"",VLOOKUP($A166,'Annex 2 EHV charges'!$A:$O,9,FALSE)),"")</f>
        <v/>
      </c>
      <c r="G166" s="83" t="str">
        <f>IFERROR(IF(VLOOKUP($A166,'Annex 2 EHV charges'!$A:$O,10,FALSE)=0,"",VLOOKUP($A166,'Annex 2 EHV charges'!$A:$O,10,FALSE)),"")</f>
        <v/>
      </c>
      <c r="H166" s="83" t="str">
        <f>IFERROR(IF(VLOOKUP($A166,'Annex 2 EHV charges'!$A:$O,11,FALSE)=0,"",VLOOKUP($A166,'Annex 2 EHV charges'!$A:$O,11,FALSE)),"")</f>
        <v/>
      </c>
    </row>
    <row r="167" spans="1:8" x14ac:dyDescent="0.25">
      <c r="A167" s="76" t="str">
        <f t="array" ref="A167">IFERROR(INDEX('Annex 2 EHV charges'!$A$11:$A$11, MATCH(0, IF(ISBLANK('Annex 2 EHV charges'!$A$11:$A$11),1, COUNTIF(A$4:$A166, 'Annex 2 EHV charges'!$A$11:$A$11)), 0)),"")</f>
        <v/>
      </c>
      <c r="B167" s="76" t="str">
        <f>IF($A167="","",VLOOKUP($A167,'Annex 2 EHV charges'!$A:$O,2,0))</f>
        <v/>
      </c>
      <c r="C167" s="77" t="str">
        <f>IF($A167="","",VLOOKUP($A167,'Annex 2 EHV charges'!$A:$O,3,0))</f>
        <v/>
      </c>
      <c r="D167" s="76" t="str">
        <f>IF($A167="","",VLOOKUP($A167,'Annex 2 EHV charges'!$A:$O,7,0))</f>
        <v/>
      </c>
      <c r="E167" s="81" t="str">
        <f>IFERROR(IF(VLOOKUP($A167,'Annex 2 EHV charges'!$A:$O,8,FALSE)=0,"",VLOOKUP($A167,'Annex 2 EHV charges'!$A:$O,8,FALSE)),"")</f>
        <v/>
      </c>
      <c r="F167" s="82" t="str">
        <f>IFERROR(IF(VLOOKUP($A167,'Annex 2 EHV charges'!$A:$O,9,FALSE)=0,"",VLOOKUP($A167,'Annex 2 EHV charges'!$A:$O,9,FALSE)),"")</f>
        <v/>
      </c>
      <c r="G167" s="83" t="str">
        <f>IFERROR(IF(VLOOKUP($A167,'Annex 2 EHV charges'!$A:$O,10,FALSE)=0,"",VLOOKUP($A167,'Annex 2 EHV charges'!$A:$O,10,FALSE)),"")</f>
        <v/>
      </c>
      <c r="H167" s="83" t="str">
        <f>IFERROR(IF(VLOOKUP($A167,'Annex 2 EHV charges'!$A:$O,11,FALSE)=0,"",VLOOKUP($A167,'Annex 2 EHV charges'!$A:$O,11,FALSE)),"")</f>
        <v/>
      </c>
    </row>
    <row r="168" spans="1:8" x14ac:dyDescent="0.25">
      <c r="A168" s="76" t="str">
        <f t="array" ref="A168">IFERROR(INDEX('Annex 2 EHV charges'!$A$11:$A$11, MATCH(0, IF(ISBLANK('Annex 2 EHV charges'!$A$11:$A$11),1, COUNTIF(A$4:$A167, 'Annex 2 EHV charges'!$A$11:$A$11)), 0)),"")</f>
        <v/>
      </c>
      <c r="B168" s="76" t="str">
        <f>IF($A168="","",VLOOKUP($A168,'Annex 2 EHV charges'!$A:$O,2,0))</f>
        <v/>
      </c>
      <c r="C168" s="77" t="str">
        <f>IF($A168="","",VLOOKUP($A168,'Annex 2 EHV charges'!$A:$O,3,0))</f>
        <v/>
      </c>
      <c r="D168" s="76" t="str">
        <f>IF($A168="","",VLOOKUP($A168,'Annex 2 EHV charges'!$A:$O,7,0))</f>
        <v/>
      </c>
      <c r="E168" s="81" t="str">
        <f>IFERROR(IF(VLOOKUP($A168,'Annex 2 EHV charges'!$A:$O,8,FALSE)=0,"",VLOOKUP($A168,'Annex 2 EHV charges'!$A:$O,8,FALSE)),"")</f>
        <v/>
      </c>
      <c r="F168" s="82" t="str">
        <f>IFERROR(IF(VLOOKUP($A168,'Annex 2 EHV charges'!$A:$O,9,FALSE)=0,"",VLOOKUP($A168,'Annex 2 EHV charges'!$A:$O,9,FALSE)),"")</f>
        <v/>
      </c>
      <c r="G168" s="83" t="str">
        <f>IFERROR(IF(VLOOKUP($A168,'Annex 2 EHV charges'!$A:$O,10,FALSE)=0,"",VLOOKUP($A168,'Annex 2 EHV charges'!$A:$O,10,FALSE)),"")</f>
        <v/>
      </c>
      <c r="H168" s="83" t="str">
        <f>IFERROR(IF(VLOOKUP($A168,'Annex 2 EHV charges'!$A:$O,11,FALSE)=0,"",VLOOKUP($A168,'Annex 2 EHV charges'!$A:$O,11,FALSE)),"")</f>
        <v/>
      </c>
    </row>
    <row r="169" spans="1:8" x14ac:dyDescent="0.25">
      <c r="A169" s="76" t="str">
        <f t="array" ref="A169">IFERROR(INDEX('Annex 2 EHV charges'!$A$11:$A$11, MATCH(0, IF(ISBLANK('Annex 2 EHV charges'!$A$11:$A$11),1, COUNTIF(A$4:$A168, 'Annex 2 EHV charges'!$A$11:$A$11)), 0)),"")</f>
        <v/>
      </c>
      <c r="B169" s="76" t="str">
        <f>IF($A169="","",VLOOKUP($A169,'Annex 2 EHV charges'!$A:$O,2,0))</f>
        <v/>
      </c>
      <c r="C169" s="77" t="str">
        <f>IF($A169="","",VLOOKUP($A169,'Annex 2 EHV charges'!$A:$O,3,0))</f>
        <v/>
      </c>
      <c r="D169" s="76" t="str">
        <f>IF($A169="","",VLOOKUP($A169,'Annex 2 EHV charges'!$A:$O,7,0))</f>
        <v/>
      </c>
      <c r="E169" s="81" t="str">
        <f>IFERROR(IF(VLOOKUP($A169,'Annex 2 EHV charges'!$A:$O,8,FALSE)=0,"",VLOOKUP($A169,'Annex 2 EHV charges'!$A:$O,8,FALSE)),"")</f>
        <v/>
      </c>
      <c r="F169" s="82" t="str">
        <f>IFERROR(IF(VLOOKUP($A169,'Annex 2 EHV charges'!$A:$O,9,FALSE)=0,"",VLOOKUP($A169,'Annex 2 EHV charges'!$A:$O,9,FALSE)),"")</f>
        <v/>
      </c>
      <c r="G169" s="83" t="str">
        <f>IFERROR(IF(VLOOKUP($A169,'Annex 2 EHV charges'!$A:$O,10,FALSE)=0,"",VLOOKUP($A169,'Annex 2 EHV charges'!$A:$O,10,FALSE)),"")</f>
        <v/>
      </c>
      <c r="H169" s="83" t="str">
        <f>IFERROR(IF(VLOOKUP($A169,'Annex 2 EHV charges'!$A:$O,11,FALSE)=0,"",VLOOKUP($A169,'Annex 2 EHV charges'!$A:$O,11,FALSE)),"")</f>
        <v/>
      </c>
    </row>
    <row r="170" spans="1:8" x14ac:dyDescent="0.25">
      <c r="A170" s="76" t="str">
        <f t="array" ref="A170">IFERROR(INDEX('Annex 2 EHV charges'!$A$11:$A$11, MATCH(0, IF(ISBLANK('Annex 2 EHV charges'!$A$11:$A$11),1, COUNTIF(A$4:$A169, 'Annex 2 EHV charges'!$A$11:$A$11)), 0)),"")</f>
        <v/>
      </c>
      <c r="B170" s="76" t="str">
        <f>IF($A170="","",VLOOKUP($A170,'Annex 2 EHV charges'!$A:$O,2,0))</f>
        <v/>
      </c>
      <c r="C170" s="77" t="str">
        <f>IF($A170="","",VLOOKUP($A170,'Annex 2 EHV charges'!$A:$O,3,0))</f>
        <v/>
      </c>
      <c r="D170" s="76" t="str">
        <f>IF($A170="","",VLOOKUP($A170,'Annex 2 EHV charges'!$A:$O,7,0))</f>
        <v/>
      </c>
      <c r="E170" s="81" t="str">
        <f>IFERROR(IF(VLOOKUP($A170,'Annex 2 EHV charges'!$A:$O,8,FALSE)=0,"",VLOOKUP($A170,'Annex 2 EHV charges'!$A:$O,8,FALSE)),"")</f>
        <v/>
      </c>
      <c r="F170" s="82" t="str">
        <f>IFERROR(IF(VLOOKUP($A170,'Annex 2 EHV charges'!$A:$O,9,FALSE)=0,"",VLOOKUP($A170,'Annex 2 EHV charges'!$A:$O,9,FALSE)),"")</f>
        <v/>
      </c>
      <c r="G170" s="83" t="str">
        <f>IFERROR(IF(VLOOKUP($A170,'Annex 2 EHV charges'!$A:$O,10,FALSE)=0,"",VLOOKUP($A170,'Annex 2 EHV charges'!$A:$O,10,FALSE)),"")</f>
        <v/>
      </c>
      <c r="H170" s="83" t="str">
        <f>IFERROR(IF(VLOOKUP($A170,'Annex 2 EHV charges'!$A:$O,11,FALSE)=0,"",VLOOKUP($A170,'Annex 2 EHV charges'!$A:$O,11,FALSE)),"")</f>
        <v/>
      </c>
    </row>
    <row r="171" spans="1:8" x14ac:dyDescent="0.25">
      <c r="A171" s="76" t="str">
        <f t="array" ref="A171">IFERROR(INDEX('Annex 2 EHV charges'!$A$11:$A$11, MATCH(0, IF(ISBLANK('Annex 2 EHV charges'!$A$11:$A$11),1, COUNTIF(A$4:$A170, 'Annex 2 EHV charges'!$A$11:$A$11)), 0)),"")</f>
        <v/>
      </c>
      <c r="B171" s="76" t="str">
        <f>IF($A171="","",VLOOKUP($A171,'Annex 2 EHV charges'!$A:$O,2,0))</f>
        <v/>
      </c>
      <c r="C171" s="77" t="str">
        <f>IF($A171="","",VLOOKUP($A171,'Annex 2 EHV charges'!$A:$O,3,0))</f>
        <v/>
      </c>
      <c r="D171" s="76" t="str">
        <f>IF($A171="","",VLOOKUP($A171,'Annex 2 EHV charges'!$A:$O,7,0))</f>
        <v/>
      </c>
      <c r="E171" s="81" t="str">
        <f>IFERROR(IF(VLOOKUP($A171,'Annex 2 EHV charges'!$A:$O,8,FALSE)=0,"",VLOOKUP($A171,'Annex 2 EHV charges'!$A:$O,8,FALSE)),"")</f>
        <v/>
      </c>
      <c r="F171" s="82" t="str">
        <f>IFERROR(IF(VLOOKUP($A171,'Annex 2 EHV charges'!$A:$O,9,FALSE)=0,"",VLOOKUP($A171,'Annex 2 EHV charges'!$A:$O,9,FALSE)),"")</f>
        <v/>
      </c>
      <c r="G171" s="83" t="str">
        <f>IFERROR(IF(VLOOKUP($A171,'Annex 2 EHV charges'!$A:$O,10,FALSE)=0,"",VLOOKUP($A171,'Annex 2 EHV charges'!$A:$O,10,FALSE)),"")</f>
        <v/>
      </c>
      <c r="H171" s="83" t="str">
        <f>IFERROR(IF(VLOOKUP($A171,'Annex 2 EHV charges'!$A:$O,11,FALSE)=0,"",VLOOKUP($A171,'Annex 2 EHV charges'!$A:$O,11,FALSE)),"")</f>
        <v/>
      </c>
    </row>
    <row r="172" spans="1:8" x14ac:dyDescent="0.25">
      <c r="A172" s="76" t="str">
        <f t="array" ref="A172">IFERROR(INDEX('Annex 2 EHV charges'!$A$11:$A$11, MATCH(0, IF(ISBLANK('Annex 2 EHV charges'!$A$11:$A$11),1, COUNTIF(A$4:$A171, 'Annex 2 EHV charges'!$A$11:$A$11)), 0)),"")</f>
        <v/>
      </c>
      <c r="B172" s="76" t="str">
        <f>IF($A172="","",VLOOKUP($A172,'Annex 2 EHV charges'!$A:$O,2,0))</f>
        <v/>
      </c>
      <c r="C172" s="77" t="str">
        <f>IF($A172="","",VLOOKUP($A172,'Annex 2 EHV charges'!$A:$O,3,0))</f>
        <v/>
      </c>
      <c r="D172" s="76" t="str">
        <f>IF($A172="","",VLOOKUP($A172,'Annex 2 EHV charges'!$A:$O,7,0))</f>
        <v/>
      </c>
      <c r="E172" s="81" t="str">
        <f>IFERROR(IF(VLOOKUP($A172,'Annex 2 EHV charges'!$A:$O,8,FALSE)=0,"",VLOOKUP($A172,'Annex 2 EHV charges'!$A:$O,8,FALSE)),"")</f>
        <v/>
      </c>
      <c r="F172" s="82" t="str">
        <f>IFERROR(IF(VLOOKUP($A172,'Annex 2 EHV charges'!$A:$O,9,FALSE)=0,"",VLOOKUP($A172,'Annex 2 EHV charges'!$A:$O,9,FALSE)),"")</f>
        <v/>
      </c>
      <c r="G172" s="83" t="str">
        <f>IFERROR(IF(VLOOKUP($A172,'Annex 2 EHV charges'!$A:$O,10,FALSE)=0,"",VLOOKUP($A172,'Annex 2 EHV charges'!$A:$O,10,FALSE)),"")</f>
        <v/>
      </c>
      <c r="H172" s="83" t="str">
        <f>IFERROR(IF(VLOOKUP($A172,'Annex 2 EHV charges'!$A:$O,11,FALSE)=0,"",VLOOKUP($A172,'Annex 2 EHV charges'!$A:$O,11,FALSE)),"")</f>
        <v/>
      </c>
    </row>
    <row r="173" spans="1:8" x14ac:dyDescent="0.25">
      <c r="A173" s="76" t="str">
        <f t="array" ref="A173">IFERROR(INDEX('Annex 2 EHV charges'!$A$11:$A$11, MATCH(0, IF(ISBLANK('Annex 2 EHV charges'!$A$11:$A$11),1, COUNTIF(A$4:$A172, 'Annex 2 EHV charges'!$A$11:$A$11)), 0)),"")</f>
        <v/>
      </c>
      <c r="B173" s="76" t="str">
        <f>IF($A173="","",VLOOKUP($A173,'Annex 2 EHV charges'!$A:$O,2,0))</f>
        <v/>
      </c>
      <c r="C173" s="77" t="str">
        <f>IF($A173="","",VLOOKUP($A173,'Annex 2 EHV charges'!$A:$O,3,0))</f>
        <v/>
      </c>
      <c r="D173" s="76" t="str">
        <f>IF($A173="","",VLOOKUP($A173,'Annex 2 EHV charges'!$A:$O,7,0))</f>
        <v/>
      </c>
      <c r="E173" s="81" t="str">
        <f>IFERROR(IF(VLOOKUP($A173,'Annex 2 EHV charges'!$A:$O,8,FALSE)=0,"",VLOOKUP($A173,'Annex 2 EHV charges'!$A:$O,8,FALSE)),"")</f>
        <v/>
      </c>
      <c r="F173" s="82" t="str">
        <f>IFERROR(IF(VLOOKUP($A173,'Annex 2 EHV charges'!$A:$O,9,FALSE)=0,"",VLOOKUP($A173,'Annex 2 EHV charges'!$A:$O,9,FALSE)),"")</f>
        <v/>
      </c>
      <c r="G173" s="83" t="str">
        <f>IFERROR(IF(VLOOKUP($A173,'Annex 2 EHV charges'!$A:$O,10,FALSE)=0,"",VLOOKUP($A173,'Annex 2 EHV charges'!$A:$O,10,FALSE)),"")</f>
        <v/>
      </c>
      <c r="H173" s="83" t="str">
        <f>IFERROR(IF(VLOOKUP($A173,'Annex 2 EHV charges'!$A:$O,11,FALSE)=0,"",VLOOKUP($A173,'Annex 2 EHV charges'!$A:$O,11,FALSE)),"")</f>
        <v/>
      </c>
    </row>
    <row r="174" spans="1:8" x14ac:dyDescent="0.25">
      <c r="A174" s="76" t="str">
        <f t="array" ref="A174">IFERROR(INDEX('Annex 2 EHV charges'!$A$11:$A$11, MATCH(0, IF(ISBLANK('Annex 2 EHV charges'!$A$11:$A$11),1, COUNTIF(A$4:$A173, 'Annex 2 EHV charges'!$A$11:$A$11)), 0)),"")</f>
        <v/>
      </c>
      <c r="B174" s="76" t="str">
        <f>IF($A174="","",VLOOKUP($A174,'Annex 2 EHV charges'!$A:$O,2,0))</f>
        <v/>
      </c>
      <c r="C174" s="77" t="str">
        <f>IF($A174="","",VLOOKUP($A174,'Annex 2 EHV charges'!$A:$O,3,0))</f>
        <v/>
      </c>
      <c r="D174" s="76" t="str">
        <f>IF($A174="","",VLOOKUP($A174,'Annex 2 EHV charges'!$A:$O,7,0))</f>
        <v/>
      </c>
      <c r="E174" s="81" t="str">
        <f>IFERROR(IF(VLOOKUP($A174,'Annex 2 EHV charges'!$A:$O,8,FALSE)=0,"",VLOOKUP($A174,'Annex 2 EHV charges'!$A:$O,8,FALSE)),"")</f>
        <v/>
      </c>
      <c r="F174" s="82" t="str">
        <f>IFERROR(IF(VLOOKUP($A174,'Annex 2 EHV charges'!$A:$O,9,FALSE)=0,"",VLOOKUP($A174,'Annex 2 EHV charges'!$A:$O,9,FALSE)),"")</f>
        <v/>
      </c>
      <c r="G174" s="83" t="str">
        <f>IFERROR(IF(VLOOKUP($A174,'Annex 2 EHV charges'!$A:$O,10,FALSE)=0,"",VLOOKUP($A174,'Annex 2 EHV charges'!$A:$O,10,FALSE)),"")</f>
        <v/>
      </c>
      <c r="H174" s="83" t="str">
        <f>IFERROR(IF(VLOOKUP($A174,'Annex 2 EHV charges'!$A:$O,11,FALSE)=0,"",VLOOKUP($A174,'Annex 2 EHV charges'!$A:$O,11,FALSE)),"")</f>
        <v/>
      </c>
    </row>
    <row r="175" spans="1:8" x14ac:dyDescent="0.25">
      <c r="A175" s="76" t="str">
        <f t="array" ref="A175">IFERROR(INDEX('Annex 2 EHV charges'!$A$11:$A$11, MATCH(0, IF(ISBLANK('Annex 2 EHV charges'!$A$11:$A$11),1, COUNTIF(A$4:$A174, 'Annex 2 EHV charges'!$A$11:$A$11)), 0)),"")</f>
        <v/>
      </c>
      <c r="B175" s="76" t="str">
        <f>IF($A175="","",VLOOKUP($A175,'Annex 2 EHV charges'!$A:$O,2,0))</f>
        <v/>
      </c>
      <c r="C175" s="77" t="str">
        <f>IF($A175="","",VLOOKUP($A175,'Annex 2 EHV charges'!$A:$O,3,0))</f>
        <v/>
      </c>
      <c r="D175" s="76" t="str">
        <f>IF($A175="","",VLOOKUP($A175,'Annex 2 EHV charges'!$A:$O,7,0))</f>
        <v/>
      </c>
      <c r="E175" s="81" t="str">
        <f>IFERROR(IF(VLOOKUP($A175,'Annex 2 EHV charges'!$A:$O,8,FALSE)=0,"",VLOOKUP($A175,'Annex 2 EHV charges'!$A:$O,8,FALSE)),"")</f>
        <v/>
      </c>
      <c r="F175" s="82" t="str">
        <f>IFERROR(IF(VLOOKUP($A175,'Annex 2 EHV charges'!$A:$O,9,FALSE)=0,"",VLOOKUP($A175,'Annex 2 EHV charges'!$A:$O,9,FALSE)),"")</f>
        <v/>
      </c>
      <c r="G175" s="83" t="str">
        <f>IFERROR(IF(VLOOKUP($A175,'Annex 2 EHV charges'!$A:$O,10,FALSE)=0,"",VLOOKUP($A175,'Annex 2 EHV charges'!$A:$O,10,FALSE)),"")</f>
        <v/>
      </c>
      <c r="H175" s="83" t="str">
        <f>IFERROR(IF(VLOOKUP($A175,'Annex 2 EHV charges'!$A:$O,11,FALSE)=0,"",VLOOKUP($A175,'Annex 2 EHV charges'!$A:$O,11,FALSE)),"")</f>
        <v/>
      </c>
    </row>
    <row r="176" spans="1:8" x14ac:dyDescent="0.25">
      <c r="A176" s="76" t="str">
        <f t="array" ref="A176">IFERROR(INDEX('Annex 2 EHV charges'!$A$11:$A$11, MATCH(0, IF(ISBLANK('Annex 2 EHV charges'!$A$11:$A$11),1, COUNTIF(A$4:$A175, 'Annex 2 EHV charges'!$A$11:$A$11)), 0)),"")</f>
        <v/>
      </c>
      <c r="B176" s="76" t="str">
        <f>IF($A176="","",VLOOKUP($A176,'Annex 2 EHV charges'!$A:$O,2,0))</f>
        <v/>
      </c>
      <c r="C176" s="77" t="str">
        <f>IF($A176="","",VLOOKUP($A176,'Annex 2 EHV charges'!$A:$O,3,0))</f>
        <v/>
      </c>
      <c r="D176" s="76" t="str">
        <f>IF($A176="","",VLOOKUP($A176,'Annex 2 EHV charges'!$A:$O,7,0))</f>
        <v/>
      </c>
      <c r="E176" s="81" t="str">
        <f>IFERROR(IF(VLOOKUP($A176,'Annex 2 EHV charges'!$A:$O,8,FALSE)=0,"",VLOOKUP($A176,'Annex 2 EHV charges'!$A:$O,8,FALSE)),"")</f>
        <v/>
      </c>
      <c r="F176" s="82" t="str">
        <f>IFERROR(IF(VLOOKUP($A176,'Annex 2 EHV charges'!$A:$O,9,FALSE)=0,"",VLOOKUP($A176,'Annex 2 EHV charges'!$A:$O,9,FALSE)),"")</f>
        <v/>
      </c>
      <c r="G176" s="83" t="str">
        <f>IFERROR(IF(VLOOKUP($A176,'Annex 2 EHV charges'!$A:$O,10,FALSE)=0,"",VLOOKUP($A176,'Annex 2 EHV charges'!$A:$O,10,FALSE)),"")</f>
        <v/>
      </c>
      <c r="H176" s="83" t="str">
        <f>IFERROR(IF(VLOOKUP($A176,'Annex 2 EHV charges'!$A:$O,11,FALSE)=0,"",VLOOKUP($A176,'Annex 2 EHV charges'!$A:$O,11,FALSE)),"")</f>
        <v/>
      </c>
    </row>
    <row r="177" spans="1:8" x14ac:dyDescent="0.25">
      <c r="A177" s="76" t="str">
        <f t="array" ref="A177">IFERROR(INDEX('Annex 2 EHV charges'!$A$11:$A$11, MATCH(0, IF(ISBLANK('Annex 2 EHV charges'!$A$11:$A$11),1, COUNTIF(A$4:$A176, 'Annex 2 EHV charges'!$A$11:$A$11)), 0)),"")</f>
        <v/>
      </c>
      <c r="B177" s="76" t="str">
        <f>IF($A177="","",VLOOKUP($A177,'Annex 2 EHV charges'!$A:$O,2,0))</f>
        <v/>
      </c>
      <c r="C177" s="77" t="str">
        <f>IF($A177="","",VLOOKUP($A177,'Annex 2 EHV charges'!$A:$O,3,0))</f>
        <v/>
      </c>
      <c r="D177" s="76" t="str">
        <f>IF($A177="","",VLOOKUP($A177,'Annex 2 EHV charges'!$A:$O,7,0))</f>
        <v/>
      </c>
      <c r="E177" s="81" t="str">
        <f>IFERROR(IF(VLOOKUP($A177,'Annex 2 EHV charges'!$A:$O,8,FALSE)=0,"",VLOOKUP($A177,'Annex 2 EHV charges'!$A:$O,8,FALSE)),"")</f>
        <v/>
      </c>
      <c r="F177" s="82" t="str">
        <f>IFERROR(IF(VLOOKUP($A177,'Annex 2 EHV charges'!$A:$O,9,FALSE)=0,"",VLOOKUP($A177,'Annex 2 EHV charges'!$A:$O,9,FALSE)),"")</f>
        <v/>
      </c>
      <c r="G177" s="83" t="str">
        <f>IFERROR(IF(VLOOKUP($A177,'Annex 2 EHV charges'!$A:$O,10,FALSE)=0,"",VLOOKUP($A177,'Annex 2 EHV charges'!$A:$O,10,FALSE)),"")</f>
        <v/>
      </c>
      <c r="H177" s="83" t="str">
        <f>IFERROR(IF(VLOOKUP($A177,'Annex 2 EHV charges'!$A:$O,11,FALSE)=0,"",VLOOKUP($A177,'Annex 2 EHV charges'!$A:$O,11,FALSE)),"")</f>
        <v/>
      </c>
    </row>
    <row r="178" spans="1:8" x14ac:dyDescent="0.25">
      <c r="A178" s="76" t="str">
        <f t="array" ref="A178">IFERROR(INDEX('Annex 2 EHV charges'!$A$11:$A$11, MATCH(0, IF(ISBLANK('Annex 2 EHV charges'!$A$11:$A$11),1, COUNTIF(A$4:$A177, 'Annex 2 EHV charges'!$A$11:$A$11)), 0)),"")</f>
        <v/>
      </c>
      <c r="B178" s="76" t="str">
        <f>IF($A178="","",VLOOKUP($A178,'Annex 2 EHV charges'!$A:$O,2,0))</f>
        <v/>
      </c>
      <c r="C178" s="77" t="str">
        <f>IF($A178="","",VLOOKUP($A178,'Annex 2 EHV charges'!$A:$O,3,0))</f>
        <v/>
      </c>
      <c r="D178" s="76" t="str">
        <f>IF($A178="","",VLOOKUP($A178,'Annex 2 EHV charges'!$A:$O,7,0))</f>
        <v/>
      </c>
      <c r="E178" s="81" t="str">
        <f>IFERROR(IF(VLOOKUP($A178,'Annex 2 EHV charges'!$A:$O,8,FALSE)=0,"",VLOOKUP($A178,'Annex 2 EHV charges'!$A:$O,8,FALSE)),"")</f>
        <v/>
      </c>
      <c r="F178" s="82" t="str">
        <f>IFERROR(IF(VLOOKUP($A178,'Annex 2 EHV charges'!$A:$O,9,FALSE)=0,"",VLOOKUP($A178,'Annex 2 EHV charges'!$A:$O,9,FALSE)),"")</f>
        <v/>
      </c>
      <c r="G178" s="83" t="str">
        <f>IFERROR(IF(VLOOKUP($A178,'Annex 2 EHV charges'!$A:$O,10,FALSE)=0,"",VLOOKUP($A178,'Annex 2 EHV charges'!$A:$O,10,FALSE)),"")</f>
        <v/>
      </c>
      <c r="H178" s="83" t="str">
        <f>IFERROR(IF(VLOOKUP($A178,'Annex 2 EHV charges'!$A:$O,11,FALSE)=0,"",VLOOKUP($A178,'Annex 2 EHV charges'!$A:$O,11,FALSE)),"")</f>
        <v/>
      </c>
    </row>
    <row r="179" spans="1:8" x14ac:dyDescent="0.25">
      <c r="A179" s="76" t="str">
        <f t="array" ref="A179">IFERROR(INDEX('Annex 2 EHV charges'!$A$11:$A$11, MATCH(0, IF(ISBLANK('Annex 2 EHV charges'!$A$11:$A$11),1, COUNTIF(A$4:$A178, 'Annex 2 EHV charges'!$A$11:$A$11)), 0)),"")</f>
        <v/>
      </c>
      <c r="B179" s="76" t="str">
        <f>IF($A179="","",VLOOKUP($A179,'Annex 2 EHV charges'!$A:$O,2,0))</f>
        <v/>
      </c>
      <c r="C179" s="77" t="str">
        <f>IF($A179="","",VLOOKUP($A179,'Annex 2 EHV charges'!$A:$O,3,0))</f>
        <v/>
      </c>
      <c r="D179" s="76" t="str">
        <f>IF($A179="","",VLOOKUP($A179,'Annex 2 EHV charges'!$A:$O,7,0))</f>
        <v/>
      </c>
      <c r="E179" s="81" t="str">
        <f>IFERROR(IF(VLOOKUP($A179,'Annex 2 EHV charges'!$A:$O,8,FALSE)=0,"",VLOOKUP($A179,'Annex 2 EHV charges'!$A:$O,8,FALSE)),"")</f>
        <v/>
      </c>
      <c r="F179" s="82" t="str">
        <f>IFERROR(IF(VLOOKUP($A179,'Annex 2 EHV charges'!$A:$O,9,FALSE)=0,"",VLOOKUP($A179,'Annex 2 EHV charges'!$A:$O,9,FALSE)),"")</f>
        <v/>
      </c>
      <c r="G179" s="83" t="str">
        <f>IFERROR(IF(VLOOKUP($A179,'Annex 2 EHV charges'!$A:$O,10,FALSE)=0,"",VLOOKUP($A179,'Annex 2 EHV charges'!$A:$O,10,FALSE)),"")</f>
        <v/>
      </c>
      <c r="H179" s="83" t="str">
        <f>IFERROR(IF(VLOOKUP($A179,'Annex 2 EHV charges'!$A:$O,11,FALSE)=0,"",VLOOKUP($A179,'Annex 2 EHV charges'!$A:$O,11,FALSE)),"")</f>
        <v/>
      </c>
    </row>
    <row r="180" spans="1:8" x14ac:dyDescent="0.25">
      <c r="A180" s="76" t="str">
        <f t="array" ref="A180">IFERROR(INDEX('Annex 2 EHV charges'!$A$11:$A$11, MATCH(0, IF(ISBLANK('Annex 2 EHV charges'!$A$11:$A$11),1, COUNTIF(A$4:$A179, 'Annex 2 EHV charges'!$A$11:$A$11)), 0)),"")</f>
        <v/>
      </c>
      <c r="B180" s="76" t="str">
        <f>IF($A180="","",VLOOKUP($A180,'Annex 2 EHV charges'!$A:$O,2,0))</f>
        <v/>
      </c>
      <c r="C180" s="77" t="str">
        <f>IF($A180="","",VLOOKUP($A180,'Annex 2 EHV charges'!$A:$O,3,0))</f>
        <v/>
      </c>
      <c r="D180" s="76" t="str">
        <f>IF($A180="","",VLOOKUP($A180,'Annex 2 EHV charges'!$A:$O,7,0))</f>
        <v/>
      </c>
      <c r="E180" s="81" t="str">
        <f>IFERROR(IF(VLOOKUP($A180,'Annex 2 EHV charges'!$A:$O,8,FALSE)=0,"",VLOOKUP($A180,'Annex 2 EHV charges'!$A:$O,8,FALSE)),"")</f>
        <v/>
      </c>
      <c r="F180" s="82" t="str">
        <f>IFERROR(IF(VLOOKUP($A180,'Annex 2 EHV charges'!$A:$O,9,FALSE)=0,"",VLOOKUP($A180,'Annex 2 EHV charges'!$A:$O,9,FALSE)),"")</f>
        <v/>
      </c>
      <c r="G180" s="83" t="str">
        <f>IFERROR(IF(VLOOKUP($A180,'Annex 2 EHV charges'!$A:$O,10,FALSE)=0,"",VLOOKUP($A180,'Annex 2 EHV charges'!$A:$O,10,FALSE)),"")</f>
        <v/>
      </c>
      <c r="H180" s="83" t="str">
        <f>IFERROR(IF(VLOOKUP($A180,'Annex 2 EHV charges'!$A:$O,11,FALSE)=0,"",VLOOKUP($A180,'Annex 2 EHV charges'!$A:$O,11,FALSE)),"")</f>
        <v/>
      </c>
    </row>
    <row r="181" spans="1:8" x14ac:dyDescent="0.25">
      <c r="A181" s="76" t="str">
        <f t="array" ref="A181">IFERROR(INDEX('Annex 2 EHV charges'!$A$11:$A$11, MATCH(0, IF(ISBLANK('Annex 2 EHV charges'!$A$11:$A$11),1, COUNTIF(A$4:$A180, 'Annex 2 EHV charges'!$A$11:$A$11)), 0)),"")</f>
        <v/>
      </c>
      <c r="B181" s="76" t="str">
        <f>IF($A181="","",VLOOKUP($A181,'Annex 2 EHV charges'!$A:$O,2,0))</f>
        <v/>
      </c>
      <c r="C181" s="77" t="str">
        <f>IF($A181="","",VLOOKUP($A181,'Annex 2 EHV charges'!$A:$O,3,0))</f>
        <v/>
      </c>
      <c r="D181" s="76" t="str">
        <f>IF($A181="","",VLOOKUP($A181,'Annex 2 EHV charges'!$A:$O,7,0))</f>
        <v/>
      </c>
      <c r="E181" s="81" t="str">
        <f>IFERROR(IF(VLOOKUP($A181,'Annex 2 EHV charges'!$A:$O,8,FALSE)=0,"",VLOOKUP($A181,'Annex 2 EHV charges'!$A:$O,8,FALSE)),"")</f>
        <v/>
      </c>
      <c r="F181" s="82" t="str">
        <f>IFERROR(IF(VLOOKUP($A181,'Annex 2 EHV charges'!$A:$O,9,FALSE)=0,"",VLOOKUP($A181,'Annex 2 EHV charges'!$A:$O,9,FALSE)),"")</f>
        <v/>
      </c>
      <c r="G181" s="83" t="str">
        <f>IFERROR(IF(VLOOKUP($A181,'Annex 2 EHV charges'!$A:$O,10,FALSE)=0,"",VLOOKUP($A181,'Annex 2 EHV charges'!$A:$O,10,FALSE)),"")</f>
        <v/>
      </c>
      <c r="H181" s="83" t="str">
        <f>IFERROR(IF(VLOOKUP($A181,'Annex 2 EHV charges'!$A:$O,11,FALSE)=0,"",VLOOKUP($A181,'Annex 2 EHV charges'!$A:$O,11,FALSE)),"")</f>
        <v/>
      </c>
    </row>
    <row r="182" spans="1:8" x14ac:dyDescent="0.25">
      <c r="A182" s="76" t="str">
        <f t="array" ref="A182">IFERROR(INDEX('Annex 2 EHV charges'!$A$11:$A$11, MATCH(0, IF(ISBLANK('Annex 2 EHV charges'!$A$11:$A$11),1, COUNTIF(A$4:$A181, 'Annex 2 EHV charges'!$A$11:$A$11)), 0)),"")</f>
        <v/>
      </c>
      <c r="B182" s="76" t="str">
        <f>IF($A182="","",VLOOKUP($A182,'Annex 2 EHV charges'!$A:$O,2,0))</f>
        <v/>
      </c>
      <c r="C182" s="77" t="str">
        <f>IF($A182="","",VLOOKUP($A182,'Annex 2 EHV charges'!$A:$O,3,0))</f>
        <v/>
      </c>
      <c r="D182" s="76" t="str">
        <f>IF($A182="","",VLOOKUP($A182,'Annex 2 EHV charges'!$A:$O,7,0))</f>
        <v/>
      </c>
      <c r="E182" s="81" t="str">
        <f>IFERROR(IF(VLOOKUP($A182,'Annex 2 EHV charges'!$A:$O,8,FALSE)=0,"",VLOOKUP($A182,'Annex 2 EHV charges'!$A:$O,8,FALSE)),"")</f>
        <v/>
      </c>
      <c r="F182" s="82" t="str">
        <f>IFERROR(IF(VLOOKUP($A182,'Annex 2 EHV charges'!$A:$O,9,FALSE)=0,"",VLOOKUP($A182,'Annex 2 EHV charges'!$A:$O,9,FALSE)),"")</f>
        <v/>
      </c>
      <c r="G182" s="83" t="str">
        <f>IFERROR(IF(VLOOKUP($A182,'Annex 2 EHV charges'!$A:$O,10,FALSE)=0,"",VLOOKUP($A182,'Annex 2 EHV charges'!$A:$O,10,FALSE)),"")</f>
        <v/>
      </c>
      <c r="H182" s="83" t="str">
        <f>IFERROR(IF(VLOOKUP($A182,'Annex 2 EHV charges'!$A:$O,11,FALSE)=0,"",VLOOKUP($A182,'Annex 2 EHV charges'!$A:$O,11,FALSE)),"")</f>
        <v/>
      </c>
    </row>
    <row r="183" spans="1:8" x14ac:dyDescent="0.25">
      <c r="A183" s="76" t="str">
        <f t="array" ref="A183">IFERROR(INDEX('Annex 2 EHV charges'!$A$11:$A$11, MATCH(0, IF(ISBLANK('Annex 2 EHV charges'!$A$11:$A$11),1, COUNTIF(A$4:$A182, 'Annex 2 EHV charges'!$A$11:$A$11)), 0)),"")</f>
        <v/>
      </c>
      <c r="B183" s="76" t="str">
        <f>IF($A183="","",VLOOKUP($A183,'Annex 2 EHV charges'!$A:$O,2,0))</f>
        <v/>
      </c>
      <c r="C183" s="77" t="str">
        <f>IF($A183="","",VLOOKUP($A183,'Annex 2 EHV charges'!$A:$O,3,0))</f>
        <v/>
      </c>
      <c r="D183" s="76" t="str">
        <f>IF($A183="","",VLOOKUP($A183,'Annex 2 EHV charges'!$A:$O,7,0))</f>
        <v/>
      </c>
      <c r="E183" s="81" t="str">
        <f>IFERROR(IF(VLOOKUP($A183,'Annex 2 EHV charges'!$A:$O,8,FALSE)=0,"",VLOOKUP($A183,'Annex 2 EHV charges'!$A:$O,8,FALSE)),"")</f>
        <v/>
      </c>
      <c r="F183" s="82" t="str">
        <f>IFERROR(IF(VLOOKUP($A183,'Annex 2 EHV charges'!$A:$O,9,FALSE)=0,"",VLOOKUP($A183,'Annex 2 EHV charges'!$A:$O,9,FALSE)),"")</f>
        <v/>
      </c>
      <c r="G183" s="83" t="str">
        <f>IFERROR(IF(VLOOKUP($A183,'Annex 2 EHV charges'!$A:$O,10,FALSE)=0,"",VLOOKUP($A183,'Annex 2 EHV charges'!$A:$O,10,FALSE)),"")</f>
        <v/>
      </c>
      <c r="H183" s="83" t="str">
        <f>IFERROR(IF(VLOOKUP($A183,'Annex 2 EHV charges'!$A:$O,11,FALSE)=0,"",VLOOKUP($A183,'Annex 2 EHV charges'!$A:$O,11,FALSE)),"")</f>
        <v/>
      </c>
    </row>
    <row r="184" spans="1:8" x14ac:dyDescent="0.25">
      <c r="A184" s="76" t="str">
        <f t="array" ref="A184">IFERROR(INDEX('Annex 2 EHV charges'!$A$11:$A$11, MATCH(0, IF(ISBLANK('Annex 2 EHV charges'!$A$11:$A$11),1, COUNTIF(A$4:$A183, 'Annex 2 EHV charges'!$A$11:$A$11)), 0)),"")</f>
        <v/>
      </c>
      <c r="B184" s="76" t="str">
        <f>IF($A184="","",VLOOKUP($A184,'Annex 2 EHV charges'!$A:$O,2,0))</f>
        <v/>
      </c>
      <c r="C184" s="77" t="str">
        <f>IF($A184="","",VLOOKUP($A184,'Annex 2 EHV charges'!$A:$O,3,0))</f>
        <v/>
      </c>
      <c r="D184" s="76" t="str">
        <f>IF($A184="","",VLOOKUP($A184,'Annex 2 EHV charges'!$A:$O,7,0))</f>
        <v/>
      </c>
      <c r="E184" s="81" t="str">
        <f>IFERROR(IF(VLOOKUP($A184,'Annex 2 EHV charges'!$A:$O,8,FALSE)=0,"",VLOOKUP($A184,'Annex 2 EHV charges'!$A:$O,8,FALSE)),"")</f>
        <v/>
      </c>
      <c r="F184" s="82" t="str">
        <f>IFERROR(IF(VLOOKUP($A184,'Annex 2 EHV charges'!$A:$O,9,FALSE)=0,"",VLOOKUP($A184,'Annex 2 EHV charges'!$A:$O,9,FALSE)),"")</f>
        <v/>
      </c>
      <c r="G184" s="83" t="str">
        <f>IFERROR(IF(VLOOKUP($A184,'Annex 2 EHV charges'!$A:$O,10,FALSE)=0,"",VLOOKUP($A184,'Annex 2 EHV charges'!$A:$O,10,FALSE)),"")</f>
        <v/>
      </c>
      <c r="H184" s="83" t="str">
        <f>IFERROR(IF(VLOOKUP($A184,'Annex 2 EHV charges'!$A:$O,11,FALSE)=0,"",VLOOKUP($A184,'Annex 2 EHV charges'!$A:$O,11,FALSE)),"")</f>
        <v/>
      </c>
    </row>
    <row r="185" spans="1:8" x14ac:dyDescent="0.25">
      <c r="A185" s="76" t="str">
        <f t="array" ref="A185">IFERROR(INDEX('Annex 2 EHV charges'!$A$11:$A$11, MATCH(0, IF(ISBLANK('Annex 2 EHV charges'!$A$11:$A$11),1, COUNTIF(A$4:$A184, 'Annex 2 EHV charges'!$A$11:$A$11)), 0)),"")</f>
        <v/>
      </c>
      <c r="B185" s="76" t="str">
        <f>IF($A185="","",VLOOKUP($A185,'Annex 2 EHV charges'!$A:$O,2,0))</f>
        <v/>
      </c>
      <c r="C185" s="77" t="str">
        <f>IF($A185="","",VLOOKUP($A185,'Annex 2 EHV charges'!$A:$O,3,0))</f>
        <v/>
      </c>
      <c r="D185" s="76" t="str">
        <f>IF($A185="","",VLOOKUP($A185,'Annex 2 EHV charges'!$A:$O,7,0))</f>
        <v/>
      </c>
      <c r="E185" s="81" t="str">
        <f>IFERROR(IF(VLOOKUP($A185,'Annex 2 EHV charges'!$A:$O,8,FALSE)=0,"",VLOOKUP($A185,'Annex 2 EHV charges'!$A:$O,8,FALSE)),"")</f>
        <v/>
      </c>
      <c r="F185" s="82" t="str">
        <f>IFERROR(IF(VLOOKUP($A185,'Annex 2 EHV charges'!$A:$O,9,FALSE)=0,"",VLOOKUP($A185,'Annex 2 EHV charges'!$A:$O,9,FALSE)),"")</f>
        <v/>
      </c>
      <c r="G185" s="83" t="str">
        <f>IFERROR(IF(VLOOKUP($A185,'Annex 2 EHV charges'!$A:$O,10,FALSE)=0,"",VLOOKUP($A185,'Annex 2 EHV charges'!$A:$O,10,FALSE)),"")</f>
        <v/>
      </c>
      <c r="H185" s="83" t="str">
        <f>IFERROR(IF(VLOOKUP($A185,'Annex 2 EHV charges'!$A:$O,11,FALSE)=0,"",VLOOKUP($A185,'Annex 2 EHV charges'!$A:$O,11,FALSE)),"")</f>
        <v/>
      </c>
    </row>
    <row r="186" spans="1:8" x14ac:dyDescent="0.25">
      <c r="A186" s="76" t="str">
        <f t="array" ref="A186">IFERROR(INDEX('Annex 2 EHV charges'!$A$11:$A$11, MATCH(0, IF(ISBLANK('Annex 2 EHV charges'!$A$11:$A$11),1, COUNTIF(A$4:$A185, 'Annex 2 EHV charges'!$A$11:$A$11)), 0)),"")</f>
        <v/>
      </c>
      <c r="B186" s="76" t="str">
        <f>IF($A186="","",VLOOKUP($A186,'Annex 2 EHV charges'!$A:$O,2,0))</f>
        <v/>
      </c>
      <c r="C186" s="77" t="str">
        <f>IF($A186="","",VLOOKUP($A186,'Annex 2 EHV charges'!$A:$O,3,0))</f>
        <v/>
      </c>
      <c r="D186" s="76" t="str">
        <f>IF($A186="","",VLOOKUP($A186,'Annex 2 EHV charges'!$A:$O,7,0))</f>
        <v/>
      </c>
      <c r="E186" s="81" t="str">
        <f>IFERROR(IF(VLOOKUP($A186,'Annex 2 EHV charges'!$A:$O,8,FALSE)=0,"",VLOOKUP($A186,'Annex 2 EHV charges'!$A:$O,8,FALSE)),"")</f>
        <v/>
      </c>
      <c r="F186" s="82" t="str">
        <f>IFERROR(IF(VLOOKUP($A186,'Annex 2 EHV charges'!$A:$O,9,FALSE)=0,"",VLOOKUP($A186,'Annex 2 EHV charges'!$A:$O,9,FALSE)),"")</f>
        <v/>
      </c>
      <c r="G186" s="83" t="str">
        <f>IFERROR(IF(VLOOKUP($A186,'Annex 2 EHV charges'!$A:$O,10,FALSE)=0,"",VLOOKUP($A186,'Annex 2 EHV charges'!$A:$O,10,FALSE)),"")</f>
        <v/>
      </c>
      <c r="H186" s="83" t="str">
        <f>IFERROR(IF(VLOOKUP($A186,'Annex 2 EHV charges'!$A:$O,11,FALSE)=0,"",VLOOKUP($A186,'Annex 2 EHV charges'!$A:$O,11,FALSE)),"")</f>
        <v/>
      </c>
    </row>
    <row r="187" spans="1:8" x14ac:dyDescent="0.25">
      <c r="A187" s="76" t="str">
        <f t="array" ref="A187">IFERROR(INDEX('Annex 2 EHV charges'!$A$11:$A$11, MATCH(0, IF(ISBLANK('Annex 2 EHV charges'!$A$11:$A$11),1, COUNTIF(A$4:$A186, 'Annex 2 EHV charges'!$A$11:$A$11)), 0)),"")</f>
        <v/>
      </c>
      <c r="B187" s="76" t="str">
        <f>IF($A187="","",VLOOKUP($A187,'Annex 2 EHV charges'!$A:$O,2,0))</f>
        <v/>
      </c>
      <c r="C187" s="77" t="str">
        <f>IF($A187="","",VLOOKUP($A187,'Annex 2 EHV charges'!$A:$O,3,0))</f>
        <v/>
      </c>
      <c r="D187" s="76" t="str">
        <f>IF($A187="","",VLOOKUP($A187,'Annex 2 EHV charges'!$A:$O,7,0))</f>
        <v/>
      </c>
      <c r="E187" s="81" t="str">
        <f>IFERROR(IF(VLOOKUP($A187,'Annex 2 EHV charges'!$A:$O,8,FALSE)=0,"",VLOOKUP($A187,'Annex 2 EHV charges'!$A:$O,8,FALSE)),"")</f>
        <v/>
      </c>
      <c r="F187" s="82" t="str">
        <f>IFERROR(IF(VLOOKUP($A187,'Annex 2 EHV charges'!$A:$O,9,FALSE)=0,"",VLOOKUP($A187,'Annex 2 EHV charges'!$A:$O,9,FALSE)),"")</f>
        <v/>
      </c>
      <c r="G187" s="83" t="str">
        <f>IFERROR(IF(VLOOKUP($A187,'Annex 2 EHV charges'!$A:$O,10,FALSE)=0,"",VLOOKUP($A187,'Annex 2 EHV charges'!$A:$O,10,FALSE)),"")</f>
        <v/>
      </c>
      <c r="H187" s="83" t="str">
        <f>IFERROR(IF(VLOOKUP($A187,'Annex 2 EHV charges'!$A:$O,11,FALSE)=0,"",VLOOKUP($A187,'Annex 2 EHV charges'!$A:$O,11,FALSE)),"")</f>
        <v/>
      </c>
    </row>
    <row r="188" spans="1:8" x14ac:dyDescent="0.25">
      <c r="A188" s="76" t="str">
        <f t="array" ref="A188">IFERROR(INDEX('Annex 2 EHV charges'!$A$11:$A$11, MATCH(0, IF(ISBLANK('Annex 2 EHV charges'!$A$11:$A$11),1, COUNTIF(A$4:$A187, 'Annex 2 EHV charges'!$A$11:$A$11)), 0)),"")</f>
        <v/>
      </c>
      <c r="B188" s="76" t="str">
        <f>IF($A188="","",VLOOKUP($A188,'Annex 2 EHV charges'!$A:$O,2,0))</f>
        <v/>
      </c>
      <c r="C188" s="77" t="str">
        <f>IF($A188="","",VLOOKUP($A188,'Annex 2 EHV charges'!$A:$O,3,0))</f>
        <v/>
      </c>
      <c r="D188" s="76" t="str">
        <f>IF($A188="","",VLOOKUP($A188,'Annex 2 EHV charges'!$A:$O,7,0))</f>
        <v/>
      </c>
      <c r="E188" s="81" t="str">
        <f>IFERROR(IF(VLOOKUP($A188,'Annex 2 EHV charges'!$A:$O,8,FALSE)=0,"",VLOOKUP($A188,'Annex 2 EHV charges'!$A:$O,8,FALSE)),"")</f>
        <v/>
      </c>
      <c r="F188" s="82" t="str">
        <f>IFERROR(IF(VLOOKUP($A188,'Annex 2 EHV charges'!$A:$O,9,FALSE)=0,"",VLOOKUP($A188,'Annex 2 EHV charges'!$A:$O,9,FALSE)),"")</f>
        <v/>
      </c>
      <c r="G188" s="83" t="str">
        <f>IFERROR(IF(VLOOKUP($A188,'Annex 2 EHV charges'!$A:$O,10,FALSE)=0,"",VLOOKUP($A188,'Annex 2 EHV charges'!$A:$O,10,FALSE)),"")</f>
        <v/>
      </c>
      <c r="H188" s="83" t="str">
        <f>IFERROR(IF(VLOOKUP($A188,'Annex 2 EHV charges'!$A:$O,11,FALSE)=0,"",VLOOKUP($A188,'Annex 2 EHV charges'!$A:$O,11,FALSE)),"")</f>
        <v/>
      </c>
    </row>
    <row r="189" spans="1:8" x14ac:dyDescent="0.25">
      <c r="A189" s="76" t="str">
        <f t="array" ref="A189">IFERROR(INDEX('Annex 2 EHV charges'!$A$11:$A$11, MATCH(0, IF(ISBLANK('Annex 2 EHV charges'!$A$11:$A$11),1, COUNTIF(A$4:$A188, 'Annex 2 EHV charges'!$A$11:$A$11)), 0)),"")</f>
        <v/>
      </c>
      <c r="B189" s="76" t="str">
        <f>IF($A189="","",VLOOKUP($A189,'Annex 2 EHV charges'!$A:$O,2,0))</f>
        <v/>
      </c>
      <c r="C189" s="77" t="str">
        <f>IF($A189="","",VLOOKUP($A189,'Annex 2 EHV charges'!$A:$O,3,0))</f>
        <v/>
      </c>
      <c r="D189" s="76" t="str">
        <f>IF($A189="","",VLOOKUP($A189,'Annex 2 EHV charges'!$A:$O,7,0))</f>
        <v/>
      </c>
      <c r="E189" s="81" t="str">
        <f>IFERROR(IF(VLOOKUP($A189,'Annex 2 EHV charges'!$A:$O,8,FALSE)=0,"",VLOOKUP($A189,'Annex 2 EHV charges'!$A:$O,8,FALSE)),"")</f>
        <v/>
      </c>
      <c r="F189" s="82" t="str">
        <f>IFERROR(IF(VLOOKUP($A189,'Annex 2 EHV charges'!$A:$O,9,FALSE)=0,"",VLOOKUP($A189,'Annex 2 EHV charges'!$A:$O,9,FALSE)),"")</f>
        <v/>
      </c>
      <c r="G189" s="83" t="str">
        <f>IFERROR(IF(VLOOKUP($A189,'Annex 2 EHV charges'!$A:$O,10,FALSE)=0,"",VLOOKUP($A189,'Annex 2 EHV charges'!$A:$O,10,FALSE)),"")</f>
        <v/>
      </c>
      <c r="H189" s="83" t="str">
        <f>IFERROR(IF(VLOOKUP($A189,'Annex 2 EHV charges'!$A:$O,11,FALSE)=0,"",VLOOKUP($A189,'Annex 2 EHV charges'!$A:$O,11,FALSE)),"")</f>
        <v/>
      </c>
    </row>
    <row r="190" spans="1:8" x14ac:dyDescent="0.25">
      <c r="A190" s="76" t="str">
        <f t="array" ref="A190">IFERROR(INDEX('Annex 2 EHV charges'!$A$11:$A$11, MATCH(0, IF(ISBLANK('Annex 2 EHV charges'!$A$11:$A$11),1, COUNTIF(A$4:$A189, 'Annex 2 EHV charges'!$A$11:$A$11)), 0)),"")</f>
        <v/>
      </c>
      <c r="B190" s="76" t="str">
        <f>IF($A190="","",VLOOKUP($A190,'Annex 2 EHV charges'!$A:$O,2,0))</f>
        <v/>
      </c>
      <c r="C190" s="77" t="str">
        <f>IF($A190="","",VLOOKUP($A190,'Annex 2 EHV charges'!$A:$O,3,0))</f>
        <v/>
      </c>
      <c r="D190" s="76" t="str">
        <f>IF($A190="","",VLOOKUP($A190,'Annex 2 EHV charges'!$A:$O,7,0))</f>
        <v/>
      </c>
      <c r="E190" s="81" t="str">
        <f>IFERROR(IF(VLOOKUP($A190,'Annex 2 EHV charges'!$A:$O,8,FALSE)=0,"",VLOOKUP($A190,'Annex 2 EHV charges'!$A:$O,8,FALSE)),"")</f>
        <v/>
      </c>
      <c r="F190" s="82" t="str">
        <f>IFERROR(IF(VLOOKUP($A190,'Annex 2 EHV charges'!$A:$O,9,FALSE)=0,"",VLOOKUP($A190,'Annex 2 EHV charges'!$A:$O,9,FALSE)),"")</f>
        <v/>
      </c>
      <c r="G190" s="83" t="str">
        <f>IFERROR(IF(VLOOKUP($A190,'Annex 2 EHV charges'!$A:$O,10,FALSE)=0,"",VLOOKUP($A190,'Annex 2 EHV charges'!$A:$O,10,FALSE)),"")</f>
        <v/>
      </c>
      <c r="H190" s="83" t="str">
        <f>IFERROR(IF(VLOOKUP($A190,'Annex 2 EHV charges'!$A:$O,11,FALSE)=0,"",VLOOKUP($A190,'Annex 2 EHV charges'!$A:$O,11,FALSE)),"")</f>
        <v/>
      </c>
    </row>
    <row r="191" spans="1:8" x14ac:dyDescent="0.25">
      <c r="A191" s="76" t="str">
        <f t="array" ref="A191">IFERROR(INDEX('Annex 2 EHV charges'!$A$11:$A$11, MATCH(0, IF(ISBLANK('Annex 2 EHV charges'!$A$11:$A$11),1, COUNTIF(A$4:$A190, 'Annex 2 EHV charges'!$A$11:$A$11)), 0)),"")</f>
        <v/>
      </c>
      <c r="B191" s="76" t="str">
        <f>IF($A191="","",VLOOKUP($A191,'Annex 2 EHV charges'!$A:$O,2,0))</f>
        <v/>
      </c>
      <c r="C191" s="77" t="str">
        <f>IF($A191="","",VLOOKUP($A191,'Annex 2 EHV charges'!$A:$O,3,0))</f>
        <v/>
      </c>
      <c r="D191" s="76" t="str">
        <f>IF($A191="","",VLOOKUP($A191,'Annex 2 EHV charges'!$A:$O,7,0))</f>
        <v/>
      </c>
      <c r="E191" s="81" t="str">
        <f>IFERROR(IF(VLOOKUP($A191,'Annex 2 EHV charges'!$A:$O,8,FALSE)=0,"",VLOOKUP($A191,'Annex 2 EHV charges'!$A:$O,8,FALSE)),"")</f>
        <v/>
      </c>
      <c r="F191" s="82" t="str">
        <f>IFERROR(IF(VLOOKUP($A191,'Annex 2 EHV charges'!$A:$O,9,FALSE)=0,"",VLOOKUP($A191,'Annex 2 EHV charges'!$A:$O,9,FALSE)),"")</f>
        <v/>
      </c>
      <c r="G191" s="83" t="str">
        <f>IFERROR(IF(VLOOKUP($A191,'Annex 2 EHV charges'!$A:$O,10,FALSE)=0,"",VLOOKUP($A191,'Annex 2 EHV charges'!$A:$O,10,FALSE)),"")</f>
        <v/>
      </c>
      <c r="H191" s="83" t="str">
        <f>IFERROR(IF(VLOOKUP($A191,'Annex 2 EHV charges'!$A:$O,11,FALSE)=0,"",VLOOKUP($A191,'Annex 2 EHV charges'!$A:$O,11,FALSE)),"")</f>
        <v/>
      </c>
    </row>
    <row r="192" spans="1:8" x14ac:dyDescent="0.25">
      <c r="A192" s="76" t="str">
        <f t="array" ref="A192">IFERROR(INDEX('Annex 2 EHV charges'!$A$11:$A$11, MATCH(0, IF(ISBLANK('Annex 2 EHV charges'!$A$11:$A$11),1, COUNTIF(A$4:$A191, 'Annex 2 EHV charges'!$A$11:$A$11)), 0)),"")</f>
        <v/>
      </c>
      <c r="B192" s="76" t="str">
        <f>IF($A192="","",VLOOKUP($A192,'Annex 2 EHV charges'!$A:$O,2,0))</f>
        <v/>
      </c>
      <c r="C192" s="77" t="str">
        <f>IF($A192="","",VLOOKUP($A192,'Annex 2 EHV charges'!$A:$O,3,0))</f>
        <v/>
      </c>
      <c r="D192" s="76" t="str">
        <f>IF($A192="","",VLOOKUP($A192,'Annex 2 EHV charges'!$A:$O,7,0))</f>
        <v/>
      </c>
      <c r="E192" s="81" t="str">
        <f>IFERROR(IF(VLOOKUP($A192,'Annex 2 EHV charges'!$A:$O,8,FALSE)=0,"",VLOOKUP($A192,'Annex 2 EHV charges'!$A:$O,8,FALSE)),"")</f>
        <v/>
      </c>
      <c r="F192" s="82" t="str">
        <f>IFERROR(IF(VLOOKUP($A192,'Annex 2 EHV charges'!$A:$O,9,FALSE)=0,"",VLOOKUP($A192,'Annex 2 EHV charges'!$A:$O,9,FALSE)),"")</f>
        <v/>
      </c>
      <c r="G192" s="83" t="str">
        <f>IFERROR(IF(VLOOKUP($A192,'Annex 2 EHV charges'!$A:$O,10,FALSE)=0,"",VLOOKUP($A192,'Annex 2 EHV charges'!$A:$O,10,FALSE)),"")</f>
        <v/>
      </c>
      <c r="H192" s="83" t="str">
        <f>IFERROR(IF(VLOOKUP($A192,'Annex 2 EHV charges'!$A:$O,11,FALSE)=0,"",VLOOKUP($A192,'Annex 2 EHV charges'!$A:$O,11,FALSE)),"")</f>
        <v/>
      </c>
    </row>
    <row r="193" spans="1:8" x14ac:dyDescent="0.25">
      <c r="A193" s="76" t="str">
        <f t="array" ref="A193">IFERROR(INDEX('Annex 2 EHV charges'!$A$11:$A$11, MATCH(0, IF(ISBLANK('Annex 2 EHV charges'!$A$11:$A$11),1, COUNTIF(A$4:$A192, 'Annex 2 EHV charges'!$A$11:$A$11)), 0)),"")</f>
        <v/>
      </c>
      <c r="B193" s="76" t="str">
        <f>IF($A193="","",VLOOKUP($A193,'Annex 2 EHV charges'!$A:$O,2,0))</f>
        <v/>
      </c>
      <c r="C193" s="77" t="str">
        <f>IF($A193="","",VLOOKUP($A193,'Annex 2 EHV charges'!$A:$O,3,0))</f>
        <v/>
      </c>
      <c r="D193" s="76" t="str">
        <f>IF($A193="","",VLOOKUP($A193,'Annex 2 EHV charges'!$A:$O,7,0))</f>
        <v/>
      </c>
      <c r="E193" s="81" t="str">
        <f>IFERROR(IF(VLOOKUP($A193,'Annex 2 EHV charges'!$A:$O,8,FALSE)=0,"",VLOOKUP($A193,'Annex 2 EHV charges'!$A:$O,8,FALSE)),"")</f>
        <v/>
      </c>
      <c r="F193" s="82" t="str">
        <f>IFERROR(IF(VLOOKUP($A193,'Annex 2 EHV charges'!$A:$O,9,FALSE)=0,"",VLOOKUP($A193,'Annex 2 EHV charges'!$A:$O,9,FALSE)),"")</f>
        <v/>
      </c>
      <c r="G193" s="83" t="str">
        <f>IFERROR(IF(VLOOKUP($A193,'Annex 2 EHV charges'!$A:$O,10,FALSE)=0,"",VLOOKUP($A193,'Annex 2 EHV charges'!$A:$O,10,FALSE)),"")</f>
        <v/>
      </c>
      <c r="H193" s="83" t="str">
        <f>IFERROR(IF(VLOOKUP($A193,'Annex 2 EHV charges'!$A:$O,11,FALSE)=0,"",VLOOKUP($A193,'Annex 2 EHV charges'!$A:$O,11,FALSE)),"")</f>
        <v/>
      </c>
    </row>
    <row r="194" spans="1:8" x14ac:dyDescent="0.25">
      <c r="A194" s="76" t="str">
        <f t="array" ref="A194">IFERROR(INDEX('Annex 2 EHV charges'!$A$11:$A$11, MATCH(0, IF(ISBLANK('Annex 2 EHV charges'!$A$11:$A$11),1, COUNTIF(A$4:$A193, 'Annex 2 EHV charges'!$A$11:$A$11)), 0)),"")</f>
        <v/>
      </c>
      <c r="B194" s="76" t="str">
        <f>IF($A194="","",VLOOKUP($A194,'Annex 2 EHV charges'!$A:$O,2,0))</f>
        <v/>
      </c>
      <c r="C194" s="77" t="str">
        <f>IF($A194="","",VLOOKUP($A194,'Annex 2 EHV charges'!$A:$O,3,0))</f>
        <v/>
      </c>
      <c r="D194" s="76" t="str">
        <f>IF($A194="","",VLOOKUP($A194,'Annex 2 EHV charges'!$A:$O,7,0))</f>
        <v/>
      </c>
      <c r="E194" s="81" t="str">
        <f>IFERROR(IF(VLOOKUP($A194,'Annex 2 EHV charges'!$A:$O,8,FALSE)=0,"",VLOOKUP($A194,'Annex 2 EHV charges'!$A:$O,8,FALSE)),"")</f>
        <v/>
      </c>
      <c r="F194" s="82" t="str">
        <f>IFERROR(IF(VLOOKUP($A194,'Annex 2 EHV charges'!$A:$O,9,FALSE)=0,"",VLOOKUP($A194,'Annex 2 EHV charges'!$A:$O,9,FALSE)),"")</f>
        <v/>
      </c>
      <c r="G194" s="83" t="str">
        <f>IFERROR(IF(VLOOKUP($A194,'Annex 2 EHV charges'!$A:$O,10,FALSE)=0,"",VLOOKUP($A194,'Annex 2 EHV charges'!$A:$O,10,FALSE)),"")</f>
        <v/>
      </c>
      <c r="H194" s="83" t="str">
        <f>IFERROR(IF(VLOOKUP($A194,'Annex 2 EHV charges'!$A:$O,11,FALSE)=0,"",VLOOKUP($A194,'Annex 2 EHV charges'!$A:$O,11,FALSE)),"")</f>
        <v/>
      </c>
    </row>
    <row r="195" spans="1:8" x14ac:dyDescent="0.25">
      <c r="A195" s="76" t="str">
        <f t="array" ref="A195">IFERROR(INDEX('Annex 2 EHV charges'!$A$11:$A$11, MATCH(0, IF(ISBLANK('Annex 2 EHV charges'!$A$11:$A$11),1, COUNTIF(A$4:$A194, 'Annex 2 EHV charges'!$A$11:$A$11)), 0)),"")</f>
        <v/>
      </c>
      <c r="B195" s="76" t="str">
        <f>IF($A195="","",VLOOKUP($A195,'Annex 2 EHV charges'!$A:$O,2,0))</f>
        <v/>
      </c>
      <c r="C195" s="77" t="str">
        <f>IF($A195="","",VLOOKUP($A195,'Annex 2 EHV charges'!$A:$O,3,0))</f>
        <v/>
      </c>
      <c r="D195" s="76" t="str">
        <f>IF($A195="","",VLOOKUP($A195,'Annex 2 EHV charges'!$A:$O,7,0))</f>
        <v/>
      </c>
      <c r="E195" s="81" t="str">
        <f>IFERROR(IF(VLOOKUP($A195,'Annex 2 EHV charges'!$A:$O,8,FALSE)=0,"",VLOOKUP($A195,'Annex 2 EHV charges'!$A:$O,8,FALSE)),"")</f>
        <v/>
      </c>
      <c r="F195" s="82" t="str">
        <f>IFERROR(IF(VLOOKUP($A195,'Annex 2 EHV charges'!$A:$O,9,FALSE)=0,"",VLOOKUP($A195,'Annex 2 EHV charges'!$A:$O,9,FALSE)),"")</f>
        <v/>
      </c>
      <c r="G195" s="83" t="str">
        <f>IFERROR(IF(VLOOKUP($A195,'Annex 2 EHV charges'!$A:$O,10,FALSE)=0,"",VLOOKUP($A195,'Annex 2 EHV charges'!$A:$O,10,FALSE)),"")</f>
        <v/>
      </c>
      <c r="H195" s="83" t="str">
        <f>IFERROR(IF(VLOOKUP($A195,'Annex 2 EHV charges'!$A:$O,11,FALSE)=0,"",VLOOKUP($A195,'Annex 2 EHV charges'!$A:$O,11,FALSE)),"")</f>
        <v/>
      </c>
    </row>
    <row r="196" spans="1:8" x14ac:dyDescent="0.25">
      <c r="A196" s="76" t="str">
        <f t="array" ref="A196">IFERROR(INDEX('Annex 2 EHV charges'!$A$11:$A$11, MATCH(0, IF(ISBLANK('Annex 2 EHV charges'!$A$11:$A$11),1, COUNTIF(A$4:$A195, 'Annex 2 EHV charges'!$A$11:$A$11)), 0)),"")</f>
        <v/>
      </c>
      <c r="B196" s="76" t="str">
        <f>IF($A196="","",VLOOKUP($A196,'Annex 2 EHV charges'!$A:$O,2,0))</f>
        <v/>
      </c>
      <c r="C196" s="77" t="str">
        <f>IF($A196="","",VLOOKUP($A196,'Annex 2 EHV charges'!$A:$O,3,0))</f>
        <v/>
      </c>
      <c r="D196" s="76" t="str">
        <f>IF($A196="","",VLOOKUP($A196,'Annex 2 EHV charges'!$A:$O,7,0))</f>
        <v/>
      </c>
      <c r="E196" s="81" t="str">
        <f>IFERROR(IF(VLOOKUP($A196,'Annex 2 EHV charges'!$A:$O,8,FALSE)=0,"",VLOOKUP($A196,'Annex 2 EHV charges'!$A:$O,8,FALSE)),"")</f>
        <v/>
      </c>
      <c r="F196" s="82" t="str">
        <f>IFERROR(IF(VLOOKUP($A196,'Annex 2 EHV charges'!$A:$O,9,FALSE)=0,"",VLOOKUP($A196,'Annex 2 EHV charges'!$A:$O,9,FALSE)),"")</f>
        <v/>
      </c>
      <c r="G196" s="83" t="str">
        <f>IFERROR(IF(VLOOKUP($A196,'Annex 2 EHV charges'!$A:$O,10,FALSE)=0,"",VLOOKUP($A196,'Annex 2 EHV charges'!$A:$O,10,FALSE)),"")</f>
        <v/>
      </c>
      <c r="H196" s="83" t="str">
        <f>IFERROR(IF(VLOOKUP($A196,'Annex 2 EHV charges'!$A:$O,11,FALSE)=0,"",VLOOKUP($A196,'Annex 2 EHV charges'!$A:$O,11,FALSE)),"")</f>
        <v/>
      </c>
    </row>
    <row r="197" spans="1:8" x14ac:dyDescent="0.25">
      <c r="A197" s="76" t="str">
        <f t="array" ref="A197">IFERROR(INDEX('Annex 2 EHV charges'!$A$11:$A$11, MATCH(0, IF(ISBLANK('Annex 2 EHV charges'!$A$11:$A$11),1, COUNTIF(A$4:$A196, 'Annex 2 EHV charges'!$A$11:$A$11)), 0)),"")</f>
        <v/>
      </c>
      <c r="B197" s="76" t="str">
        <f>IF($A197="","",VLOOKUP($A197,'Annex 2 EHV charges'!$A:$O,2,0))</f>
        <v/>
      </c>
      <c r="C197" s="77" t="str">
        <f>IF($A197="","",VLOOKUP($A197,'Annex 2 EHV charges'!$A:$O,3,0))</f>
        <v/>
      </c>
      <c r="D197" s="76" t="str">
        <f>IF($A197="","",VLOOKUP($A197,'Annex 2 EHV charges'!$A:$O,7,0))</f>
        <v/>
      </c>
      <c r="E197" s="81" t="str">
        <f>IFERROR(IF(VLOOKUP($A197,'Annex 2 EHV charges'!$A:$O,8,FALSE)=0,"",VLOOKUP($A197,'Annex 2 EHV charges'!$A:$O,8,FALSE)),"")</f>
        <v/>
      </c>
      <c r="F197" s="82" t="str">
        <f>IFERROR(IF(VLOOKUP($A197,'Annex 2 EHV charges'!$A:$O,9,FALSE)=0,"",VLOOKUP($A197,'Annex 2 EHV charges'!$A:$O,9,FALSE)),"")</f>
        <v/>
      </c>
      <c r="G197" s="83" t="str">
        <f>IFERROR(IF(VLOOKUP($A197,'Annex 2 EHV charges'!$A:$O,10,FALSE)=0,"",VLOOKUP($A197,'Annex 2 EHV charges'!$A:$O,10,FALSE)),"")</f>
        <v/>
      </c>
      <c r="H197" s="83" t="str">
        <f>IFERROR(IF(VLOOKUP($A197,'Annex 2 EHV charges'!$A:$O,11,FALSE)=0,"",VLOOKUP($A197,'Annex 2 EHV charges'!$A:$O,11,FALSE)),"")</f>
        <v/>
      </c>
    </row>
    <row r="198" spans="1:8" x14ac:dyDescent="0.25">
      <c r="A198" s="76" t="str">
        <f t="array" ref="A198">IFERROR(INDEX('Annex 2 EHV charges'!$A$11:$A$11, MATCH(0, IF(ISBLANK('Annex 2 EHV charges'!$A$11:$A$11),1, COUNTIF(A$4:$A197, 'Annex 2 EHV charges'!$A$11:$A$11)), 0)),"")</f>
        <v/>
      </c>
      <c r="B198" s="76" t="str">
        <f>IF($A198="","",VLOOKUP($A198,'Annex 2 EHV charges'!$A:$O,2,0))</f>
        <v/>
      </c>
      <c r="C198" s="77" t="str">
        <f>IF($A198="","",VLOOKUP($A198,'Annex 2 EHV charges'!$A:$O,3,0))</f>
        <v/>
      </c>
      <c r="D198" s="76" t="str">
        <f>IF($A198="","",VLOOKUP($A198,'Annex 2 EHV charges'!$A:$O,7,0))</f>
        <v/>
      </c>
      <c r="E198" s="81" t="str">
        <f>IFERROR(IF(VLOOKUP($A198,'Annex 2 EHV charges'!$A:$O,8,FALSE)=0,"",VLOOKUP($A198,'Annex 2 EHV charges'!$A:$O,8,FALSE)),"")</f>
        <v/>
      </c>
      <c r="F198" s="82" t="str">
        <f>IFERROR(IF(VLOOKUP($A198,'Annex 2 EHV charges'!$A:$O,9,FALSE)=0,"",VLOOKUP($A198,'Annex 2 EHV charges'!$A:$O,9,FALSE)),"")</f>
        <v/>
      </c>
      <c r="G198" s="83" t="str">
        <f>IFERROR(IF(VLOOKUP($A198,'Annex 2 EHV charges'!$A:$O,10,FALSE)=0,"",VLOOKUP($A198,'Annex 2 EHV charges'!$A:$O,10,FALSE)),"")</f>
        <v/>
      </c>
      <c r="H198" s="83" t="str">
        <f>IFERROR(IF(VLOOKUP($A198,'Annex 2 EHV charges'!$A:$O,11,FALSE)=0,"",VLOOKUP($A198,'Annex 2 EHV charges'!$A:$O,11,FALSE)),"")</f>
        <v/>
      </c>
    </row>
    <row r="199" spans="1:8" x14ac:dyDescent="0.25">
      <c r="A199" s="76" t="str">
        <f t="array" ref="A199">IFERROR(INDEX('Annex 2 EHV charges'!$A$11:$A$11, MATCH(0, IF(ISBLANK('Annex 2 EHV charges'!$A$11:$A$11),1, COUNTIF(A$4:$A198, 'Annex 2 EHV charges'!$A$11:$A$11)), 0)),"")</f>
        <v/>
      </c>
      <c r="B199" s="76" t="str">
        <f>IF($A199="","",VLOOKUP($A199,'Annex 2 EHV charges'!$A:$O,2,0))</f>
        <v/>
      </c>
      <c r="C199" s="77" t="str">
        <f>IF($A199="","",VLOOKUP($A199,'Annex 2 EHV charges'!$A:$O,3,0))</f>
        <v/>
      </c>
      <c r="D199" s="76" t="str">
        <f>IF($A199="","",VLOOKUP($A199,'Annex 2 EHV charges'!$A:$O,7,0))</f>
        <v/>
      </c>
      <c r="E199" s="81" t="str">
        <f>IFERROR(IF(VLOOKUP($A199,'Annex 2 EHV charges'!$A:$O,8,FALSE)=0,"",VLOOKUP($A199,'Annex 2 EHV charges'!$A:$O,8,FALSE)),"")</f>
        <v/>
      </c>
      <c r="F199" s="82" t="str">
        <f>IFERROR(IF(VLOOKUP($A199,'Annex 2 EHV charges'!$A:$O,9,FALSE)=0,"",VLOOKUP($A199,'Annex 2 EHV charges'!$A:$O,9,FALSE)),"")</f>
        <v/>
      </c>
      <c r="G199" s="83" t="str">
        <f>IFERROR(IF(VLOOKUP($A199,'Annex 2 EHV charges'!$A:$O,10,FALSE)=0,"",VLOOKUP($A199,'Annex 2 EHV charges'!$A:$O,10,FALSE)),"")</f>
        <v/>
      </c>
      <c r="H199" s="83" t="str">
        <f>IFERROR(IF(VLOOKUP($A199,'Annex 2 EHV charges'!$A:$O,11,FALSE)=0,"",VLOOKUP($A199,'Annex 2 EHV charges'!$A:$O,11,FALSE)),"")</f>
        <v/>
      </c>
    </row>
    <row r="200" spans="1:8" x14ac:dyDescent="0.25">
      <c r="A200" s="76" t="str">
        <f t="array" ref="A200">IFERROR(INDEX('Annex 2 EHV charges'!$A$11:$A$11, MATCH(0, IF(ISBLANK('Annex 2 EHV charges'!$A$11:$A$11),1, COUNTIF(A$4:$A199, 'Annex 2 EHV charges'!$A$11:$A$11)), 0)),"")</f>
        <v/>
      </c>
      <c r="B200" s="76" t="str">
        <f>IF($A200="","",VLOOKUP($A200,'Annex 2 EHV charges'!$A:$O,2,0))</f>
        <v/>
      </c>
      <c r="C200" s="77" t="str">
        <f>IF($A200="","",VLOOKUP($A200,'Annex 2 EHV charges'!$A:$O,3,0))</f>
        <v/>
      </c>
      <c r="D200" s="76" t="str">
        <f>IF($A200="","",VLOOKUP($A200,'Annex 2 EHV charges'!$A:$O,7,0))</f>
        <v/>
      </c>
      <c r="E200" s="81" t="str">
        <f>IFERROR(IF(VLOOKUP($A200,'Annex 2 EHV charges'!$A:$O,8,FALSE)=0,"",VLOOKUP($A200,'Annex 2 EHV charges'!$A:$O,8,FALSE)),"")</f>
        <v/>
      </c>
      <c r="F200" s="82" t="str">
        <f>IFERROR(IF(VLOOKUP($A200,'Annex 2 EHV charges'!$A:$O,9,FALSE)=0,"",VLOOKUP($A200,'Annex 2 EHV charges'!$A:$O,9,FALSE)),"")</f>
        <v/>
      </c>
      <c r="G200" s="83" t="str">
        <f>IFERROR(IF(VLOOKUP($A200,'Annex 2 EHV charges'!$A:$O,10,FALSE)=0,"",VLOOKUP($A200,'Annex 2 EHV charges'!$A:$O,10,FALSE)),"")</f>
        <v/>
      </c>
      <c r="H200" s="83" t="str">
        <f>IFERROR(IF(VLOOKUP($A200,'Annex 2 EHV charges'!$A:$O,11,FALSE)=0,"",VLOOKUP($A200,'Annex 2 EHV charges'!$A:$O,11,FALSE)),"")</f>
        <v/>
      </c>
    </row>
    <row r="201" spans="1:8" x14ac:dyDescent="0.25">
      <c r="A201" s="76" t="str">
        <f t="array" ref="A201">IFERROR(INDEX('Annex 2 EHV charges'!$A$11:$A$11, MATCH(0, IF(ISBLANK('Annex 2 EHV charges'!$A$11:$A$11),1, COUNTIF(A$4:$A200, 'Annex 2 EHV charges'!$A$11:$A$11)), 0)),"")</f>
        <v/>
      </c>
      <c r="B201" s="76" t="str">
        <f>IF($A201="","",VLOOKUP($A201,'Annex 2 EHV charges'!$A:$O,2,0))</f>
        <v/>
      </c>
      <c r="C201" s="77" t="str">
        <f>IF($A201="","",VLOOKUP($A201,'Annex 2 EHV charges'!$A:$O,3,0))</f>
        <v/>
      </c>
      <c r="D201" s="76" t="str">
        <f>IF($A201="","",VLOOKUP($A201,'Annex 2 EHV charges'!$A:$O,7,0))</f>
        <v/>
      </c>
      <c r="E201" s="81" t="str">
        <f>IFERROR(IF(VLOOKUP($A201,'Annex 2 EHV charges'!$A:$O,8,FALSE)=0,"",VLOOKUP($A201,'Annex 2 EHV charges'!$A:$O,8,FALSE)),"")</f>
        <v/>
      </c>
      <c r="F201" s="82" t="str">
        <f>IFERROR(IF(VLOOKUP($A201,'Annex 2 EHV charges'!$A:$O,9,FALSE)=0,"",VLOOKUP($A201,'Annex 2 EHV charges'!$A:$O,9,FALSE)),"")</f>
        <v/>
      </c>
      <c r="G201" s="83" t="str">
        <f>IFERROR(IF(VLOOKUP($A201,'Annex 2 EHV charges'!$A:$O,10,FALSE)=0,"",VLOOKUP($A201,'Annex 2 EHV charges'!$A:$O,10,FALSE)),"")</f>
        <v/>
      </c>
      <c r="H201" s="83" t="str">
        <f>IFERROR(IF(VLOOKUP($A201,'Annex 2 EHV charges'!$A:$O,11,FALSE)=0,"",VLOOKUP($A201,'Annex 2 EHV charges'!$A:$O,11,FALSE)),"")</f>
        <v/>
      </c>
    </row>
    <row r="202" spans="1:8" x14ac:dyDescent="0.25">
      <c r="A202" s="76" t="str">
        <f t="array" ref="A202">IFERROR(INDEX('Annex 2 EHV charges'!$A$11:$A$11, MATCH(0, IF(ISBLANK('Annex 2 EHV charges'!$A$11:$A$11),1, COUNTIF(A$4:$A201, 'Annex 2 EHV charges'!$A$11:$A$11)), 0)),"")</f>
        <v/>
      </c>
      <c r="B202" s="76" t="str">
        <f>IF($A202="","",VLOOKUP($A202,'Annex 2 EHV charges'!$A:$O,2,0))</f>
        <v/>
      </c>
      <c r="C202" s="77" t="str">
        <f>IF($A202="","",VLOOKUP($A202,'Annex 2 EHV charges'!$A:$O,3,0))</f>
        <v/>
      </c>
      <c r="D202" s="76" t="str">
        <f>IF($A202="","",VLOOKUP($A202,'Annex 2 EHV charges'!$A:$O,7,0))</f>
        <v/>
      </c>
      <c r="E202" s="81" t="str">
        <f>IFERROR(IF(VLOOKUP($A202,'Annex 2 EHV charges'!$A:$O,8,FALSE)=0,"",VLOOKUP($A202,'Annex 2 EHV charges'!$A:$O,8,FALSE)),"")</f>
        <v/>
      </c>
      <c r="F202" s="82" t="str">
        <f>IFERROR(IF(VLOOKUP($A202,'Annex 2 EHV charges'!$A:$O,9,FALSE)=0,"",VLOOKUP($A202,'Annex 2 EHV charges'!$A:$O,9,FALSE)),"")</f>
        <v/>
      </c>
      <c r="G202" s="83" t="str">
        <f>IFERROR(IF(VLOOKUP($A202,'Annex 2 EHV charges'!$A:$O,10,FALSE)=0,"",VLOOKUP($A202,'Annex 2 EHV charges'!$A:$O,10,FALSE)),"")</f>
        <v/>
      </c>
      <c r="H202" s="83" t="str">
        <f>IFERROR(IF(VLOOKUP($A202,'Annex 2 EHV charges'!$A:$O,11,FALSE)=0,"",VLOOKUP($A202,'Annex 2 EHV charges'!$A:$O,11,FALSE)),"")</f>
        <v/>
      </c>
    </row>
    <row r="203" spans="1:8" x14ac:dyDescent="0.25">
      <c r="A203" s="76" t="str">
        <f t="array" ref="A203">IFERROR(INDEX('Annex 2 EHV charges'!$A$11:$A$11, MATCH(0, IF(ISBLANK('Annex 2 EHV charges'!$A$11:$A$11),1, COUNTIF(A$4:$A202, 'Annex 2 EHV charges'!$A$11:$A$11)), 0)),"")</f>
        <v/>
      </c>
      <c r="B203" s="76" t="str">
        <f>IF($A203="","",VLOOKUP($A203,'Annex 2 EHV charges'!$A:$O,2,0))</f>
        <v/>
      </c>
      <c r="C203" s="77" t="str">
        <f>IF($A203="","",VLOOKUP($A203,'Annex 2 EHV charges'!$A:$O,3,0))</f>
        <v/>
      </c>
      <c r="D203" s="76" t="str">
        <f>IF($A203="","",VLOOKUP($A203,'Annex 2 EHV charges'!$A:$O,7,0))</f>
        <v/>
      </c>
      <c r="E203" s="81" t="str">
        <f>IFERROR(IF(VLOOKUP($A203,'Annex 2 EHV charges'!$A:$O,8,FALSE)=0,"",VLOOKUP($A203,'Annex 2 EHV charges'!$A:$O,8,FALSE)),"")</f>
        <v/>
      </c>
      <c r="F203" s="82" t="str">
        <f>IFERROR(IF(VLOOKUP($A203,'Annex 2 EHV charges'!$A:$O,9,FALSE)=0,"",VLOOKUP($A203,'Annex 2 EHV charges'!$A:$O,9,FALSE)),"")</f>
        <v/>
      </c>
      <c r="G203" s="83" t="str">
        <f>IFERROR(IF(VLOOKUP($A203,'Annex 2 EHV charges'!$A:$O,10,FALSE)=0,"",VLOOKUP($A203,'Annex 2 EHV charges'!$A:$O,10,FALSE)),"")</f>
        <v/>
      </c>
      <c r="H203" s="83" t="str">
        <f>IFERROR(IF(VLOOKUP($A203,'Annex 2 EHV charges'!$A:$O,11,FALSE)=0,"",VLOOKUP($A203,'Annex 2 EHV charges'!$A:$O,11,FALSE)),"")</f>
        <v/>
      </c>
    </row>
    <row r="204" spans="1:8" x14ac:dyDescent="0.25">
      <c r="A204" s="76" t="str">
        <f t="array" ref="A204">IFERROR(INDEX('Annex 2 EHV charges'!$A$11:$A$11, MATCH(0, IF(ISBLANK('Annex 2 EHV charges'!$A$11:$A$11),1, COUNTIF(A$4:$A203, 'Annex 2 EHV charges'!$A$11:$A$11)), 0)),"")</f>
        <v/>
      </c>
      <c r="B204" s="76" t="str">
        <f>IF($A204="","",VLOOKUP($A204,'Annex 2 EHV charges'!$A:$O,2,0))</f>
        <v/>
      </c>
      <c r="C204" s="77" t="str">
        <f>IF($A204="","",VLOOKUP($A204,'Annex 2 EHV charges'!$A:$O,3,0))</f>
        <v/>
      </c>
      <c r="D204" s="76" t="str">
        <f>IF($A204="","",VLOOKUP($A204,'Annex 2 EHV charges'!$A:$O,7,0))</f>
        <v/>
      </c>
      <c r="E204" s="81" t="str">
        <f>IFERROR(IF(VLOOKUP($A204,'Annex 2 EHV charges'!$A:$O,8,FALSE)=0,"",VLOOKUP($A204,'Annex 2 EHV charges'!$A:$O,8,FALSE)),"")</f>
        <v/>
      </c>
      <c r="F204" s="82" t="str">
        <f>IFERROR(IF(VLOOKUP($A204,'Annex 2 EHV charges'!$A:$O,9,FALSE)=0,"",VLOOKUP($A204,'Annex 2 EHV charges'!$A:$O,9,FALSE)),"")</f>
        <v/>
      </c>
      <c r="G204" s="83" t="str">
        <f>IFERROR(IF(VLOOKUP($A204,'Annex 2 EHV charges'!$A:$O,10,FALSE)=0,"",VLOOKUP($A204,'Annex 2 EHV charges'!$A:$O,10,FALSE)),"")</f>
        <v/>
      </c>
      <c r="H204" s="83" t="str">
        <f>IFERROR(IF(VLOOKUP($A204,'Annex 2 EHV charges'!$A:$O,11,FALSE)=0,"",VLOOKUP($A204,'Annex 2 EHV charges'!$A:$O,11,FALSE)),"")</f>
        <v/>
      </c>
    </row>
    <row r="205" spans="1:8" x14ac:dyDescent="0.25">
      <c r="A205" s="76" t="str">
        <f t="array" ref="A205">IFERROR(INDEX('Annex 2 EHV charges'!$A$11:$A$11, MATCH(0, IF(ISBLANK('Annex 2 EHV charges'!$A$11:$A$11),1, COUNTIF(A$4:$A204, 'Annex 2 EHV charges'!$A$11:$A$11)), 0)),"")</f>
        <v/>
      </c>
      <c r="B205" s="76" t="str">
        <f>IF($A205="","",VLOOKUP($A205,'Annex 2 EHV charges'!$A:$O,2,0))</f>
        <v/>
      </c>
      <c r="C205" s="77" t="str">
        <f>IF($A205="","",VLOOKUP($A205,'Annex 2 EHV charges'!$A:$O,3,0))</f>
        <v/>
      </c>
      <c r="D205" s="76" t="str">
        <f>IF($A205="","",VLOOKUP($A205,'Annex 2 EHV charges'!$A:$O,7,0))</f>
        <v/>
      </c>
      <c r="E205" s="81" t="str">
        <f>IFERROR(IF(VLOOKUP($A205,'Annex 2 EHV charges'!$A:$O,8,FALSE)=0,"",VLOOKUP($A205,'Annex 2 EHV charges'!$A:$O,8,FALSE)),"")</f>
        <v/>
      </c>
      <c r="F205" s="82" t="str">
        <f>IFERROR(IF(VLOOKUP($A205,'Annex 2 EHV charges'!$A:$O,9,FALSE)=0,"",VLOOKUP($A205,'Annex 2 EHV charges'!$A:$O,9,FALSE)),"")</f>
        <v/>
      </c>
      <c r="G205" s="83" t="str">
        <f>IFERROR(IF(VLOOKUP($A205,'Annex 2 EHV charges'!$A:$O,10,FALSE)=0,"",VLOOKUP($A205,'Annex 2 EHV charges'!$A:$O,10,FALSE)),"")</f>
        <v/>
      </c>
      <c r="H205" s="83" t="str">
        <f>IFERROR(IF(VLOOKUP($A205,'Annex 2 EHV charges'!$A:$O,11,FALSE)=0,"",VLOOKUP($A205,'Annex 2 EHV charges'!$A:$O,11,FALSE)),"")</f>
        <v/>
      </c>
    </row>
    <row r="206" spans="1:8" x14ac:dyDescent="0.25">
      <c r="A206" s="76" t="str">
        <f t="array" ref="A206">IFERROR(INDEX('Annex 2 EHV charges'!$A$11:$A$11, MATCH(0, IF(ISBLANK('Annex 2 EHV charges'!$A$11:$A$11),1, COUNTIF(A$4:$A205, 'Annex 2 EHV charges'!$A$11:$A$11)), 0)),"")</f>
        <v/>
      </c>
      <c r="B206" s="76" t="str">
        <f>IF($A206="","",VLOOKUP($A206,'Annex 2 EHV charges'!$A:$O,2,0))</f>
        <v/>
      </c>
      <c r="C206" s="77" t="str">
        <f>IF($A206="","",VLOOKUP($A206,'Annex 2 EHV charges'!$A:$O,3,0))</f>
        <v/>
      </c>
      <c r="D206" s="76" t="str">
        <f>IF($A206="","",VLOOKUP($A206,'Annex 2 EHV charges'!$A:$O,7,0))</f>
        <v/>
      </c>
      <c r="E206" s="81" t="str">
        <f>IFERROR(IF(VLOOKUP($A206,'Annex 2 EHV charges'!$A:$O,8,FALSE)=0,"",VLOOKUP($A206,'Annex 2 EHV charges'!$A:$O,8,FALSE)),"")</f>
        <v/>
      </c>
      <c r="F206" s="82" t="str">
        <f>IFERROR(IF(VLOOKUP($A206,'Annex 2 EHV charges'!$A:$O,9,FALSE)=0,"",VLOOKUP($A206,'Annex 2 EHV charges'!$A:$O,9,FALSE)),"")</f>
        <v/>
      </c>
      <c r="G206" s="83" t="str">
        <f>IFERROR(IF(VLOOKUP($A206,'Annex 2 EHV charges'!$A:$O,10,FALSE)=0,"",VLOOKUP($A206,'Annex 2 EHV charges'!$A:$O,10,FALSE)),"")</f>
        <v/>
      </c>
      <c r="H206" s="83" t="str">
        <f>IFERROR(IF(VLOOKUP($A206,'Annex 2 EHV charges'!$A:$O,11,FALSE)=0,"",VLOOKUP($A206,'Annex 2 EHV charges'!$A:$O,11,FALSE)),"")</f>
        <v/>
      </c>
    </row>
    <row r="207" spans="1:8" x14ac:dyDescent="0.25">
      <c r="A207" s="76" t="str">
        <f t="array" ref="A207">IFERROR(INDEX('Annex 2 EHV charges'!$A$11:$A$11, MATCH(0, IF(ISBLANK('Annex 2 EHV charges'!$A$11:$A$11),1, COUNTIF(A$4:$A206, 'Annex 2 EHV charges'!$A$11:$A$11)), 0)),"")</f>
        <v/>
      </c>
      <c r="B207" s="76" t="str">
        <f>IF($A207="","",VLOOKUP($A207,'Annex 2 EHV charges'!$A:$O,2,0))</f>
        <v/>
      </c>
      <c r="C207" s="77" t="str">
        <f>IF($A207="","",VLOOKUP($A207,'Annex 2 EHV charges'!$A:$O,3,0))</f>
        <v/>
      </c>
      <c r="D207" s="76" t="str">
        <f>IF($A207="","",VLOOKUP($A207,'Annex 2 EHV charges'!$A:$O,7,0))</f>
        <v/>
      </c>
      <c r="E207" s="81" t="str">
        <f>IFERROR(IF(VLOOKUP($A207,'Annex 2 EHV charges'!$A:$O,8,FALSE)=0,"",VLOOKUP($A207,'Annex 2 EHV charges'!$A:$O,8,FALSE)),"")</f>
        <v/>
      </c>
      <c r="F207" s="82" t="str">
        <f>IFERROR(IF(VLOOKUP($A207,'Annex 2 EHV charges'!$A:$O,9,FALSE)=0,"",VLOOKUP($A207,'Annex 2 EHV charges'!$A:$O,9,FALSE)),"")</f>
        <v/>
      </c>
      <c r="G207" s="83" t="str">
        <f>IFERROR(IF(VLOOKUP($A207,'Annex 2 EHV charges'!$A:$O,10,FALSE)=0,"",VLOOKUP($A207,'Annex 2 EHV charges'!$A:$O,10,FALSE)),"")</f>
        <v/>
      </c>
      <c r="H207" s="83" t="str">
        <f>IFERROR(IF(VLOOKUP($A207,'Annex 2 EHV charges'!$A:$O,11,FALSE)=0,"",VLOOKUP($A207,'Annex 2 EHV charges'!$A:$O,11,FALSE)),"")</f>
        <v/>
      </c>
    </row>
    <row r="208" spans="1:8" x14ac:dyDescent="0.25">
      <c r="A208" s="76" t="str">
        <f t="array" ref="A208">IFERROR(INDEX('Annex 2 EHV charges'!$A$11:$A$11, MATCH(0, IF(ISBLANK('Annex 2 EHV charges'!$A$11:$A$11),1, COUNTIF(A$4:$A207, 'Annex 2 EHV charges'!$A$11:$A$11)), 0)),"")</f>
        <v/>
      </c>
      <c r="B208" s="76" t="str">
        <f>IF($A208="","",VLOOKUP($A208,'Annex 2 EHV charges'!$A:$O,2,0))</f>
        <v/>
      </c>
      <c r="C208" s="77" t="str">
        <f>IF($A208="","",VLOOKUP($A208,'Annex 2 EHV charges'!$A:$O,3,0))</f>
        <v/>
      </c>
      <c r="D208" s="76" t="str">
        <f>IF($A208="","",VLOOKUP($A208,'Annex 2 EHV charges'!$A:$O,7,0))</f>
        <v/>
      </c>
      <c r="E208" s="81" t="str">
        <f>IFERROR(IF(VLOOKUP($A208,'Annex 2 EHV charges'!$A:$O,8,FALSE)=0,"",VLOOKUP($A208,'Annex 2 EHV charges'!$A:$O,8,FALSE)),"")</f>
        <v/>
      </c>
      <c r="F208" s="82" t="str">
        <f>IFERROR(IF(VLOOKUP($A208,'Annex 2 EHV charges'!$A:$O,9,FALSE)=0,"",VLOOKUP($A208,'Annex 2 EHV charges'!$A:$O,9,FALSE)),"")</f>
        <v/>
      </c>
      <c r="G208" s="83" t="str">
        <f>IFERROR(IF(VLOOKUP($A208,'Annex 2 EHV charges'!$A:$O,10,FALSE)=0,"",VLOOKUP($A208,'Annex 2 EHV charges'!$A:$O,10,FALSE)),"")</f>
        <v/>
      </c>
      <c r="H208" s="83" t="str">
        <f>IFERROR(IF(VLOOKUP($A208,'Annex 2 EHV charges'!$A:$O,11,FALSE)=0,"",VLOOKUP($A208,'Annex 2 EHV charges'!$A:$O,11,FALSE)),"")</f>
        <v/>
      </c>
    </row>
    <row r="209" spans="1:8" x14ac:dyDescent="0.25">
      <c r="A209" s="76" t="str">
        <f t="array" ref="A209">IFERROR(INDEX('Annex 2 EHV charges'!$A$11:$A$11, MATCH(0, IF(ISBLANK('Annex 2 EHV charges'!$A$11:$A$11),1, COUNTIF(A$4:$A208, 'Annex 2 EHV charges'!$A$11:$A$11)), 0)),"")</f>
        <v/>
      </c>
      <c r="B209" s="76" t="str">
        <f>IF($A209="","",VLOOKUP($A209,'Annex 2 EHV charges'!$A:$O,2,0))</f>
        <v/>
      </c>
      <c r="C209" s="77" t="str">
        <f>IF($A209="","",VLOOKUP($A209,'Annex 2 EHV charges'!$A:$O,3,0))</f>
        <v/>
      </c>
      <c r="D209" s="76" t="str">
        <f>IF($A209="","",VLOOKUP($A209,'Annex 2 EHV charges'!$A:$O,7,0))</f>
        <v/>
      </c>
      <c r="E209" s="81" t="str">
        <f>IFERROR(IF(VLOOKUP($A209,'Annex 2 EHV charges'!$A:$O,8,FALSE)=0,"",VLOOKUP($A209,'Annex 2 EHV charges'!$A:$O,8,FALSE)),"")</f>
        <v/>
      </c>
      <c r="F209" s="82" t="str">
        <f>IFERROR(IF(VLOOKUP($A209,'Annex 2 EHV charges'!$A:$O,9,FALSE)=0,"",VLOOKUP($A209,'Annex 2 EHV charges'!$A:$O,9,FALSE)),"")</f>
        <v/>
      </c>
      <c r="G209" s="83" t="str">
        <f>IFERROR(IF(VLOOKUP($A209,'Annex 2 EHV charges'!$A:$O,10,FALSE)=0,"",VLOOKUP($A209,'Annex 2 EHV charges'!$A:$O,10,FALSE)),"")</f>
        <v/>
      </c>
      <c r="H209" s="83" t="str">
        <f>IFERROR(IF(VLOOKUP($A209,'Annex 2 EHV charges'!$A:$O,11,FALSE)=0,"",VLOOKUP($A209,'Annex 2 EHV charges'!$A:$O,11,FALSE)),"")</f>
        <v/>
      </c>
    </row>
    <row r="210" spans="1:8" x14ac:dyDescent="0.25">
      <c r="A210" s="76" t="str">
        <f t="array" ref="A210">IFERROR(INDEX('Annex 2 EHV charges'!$A$11:$A$11, MATCH(0, IF(ISBLANK('Annex 2 EHV charges'!$A$11:$A$11),1, COUNTIF(A$4:$A209, 'Annex 2 EHV charges'!$A$11:$A$11)), 0)),"")</f>
        <v/>
      </c>
      <c r="B210" s="76" t="str">
        <f>IF($A210="","",VLOOKUP($A210,'Annex 2 EHV charges'!$A:$O,2,0))</f>
        <v/>
      </c>
      <c r="C210" s="77" t="str">
        <f>IF($A210="","",VLOOKUP($A210,'Annex 2 EHV charges'!$A:$O,3,0))</f>
        <v/>
      </c>
      <c r="D210" s="76" t="str">
        <f>IF($A210="","",VLOOKUP($A210,'Annex 2 EHV charges'!$A:$O,7,0))</f>
        <v/>
      </c>
      <c r="E210" s="81" t="str">
        <f>IFERROR(IF(VLOOKUP($A210,'Annex 2 EHV charges'!$A:$O,8,FALSE)=0,"",VLOOKUP($A210,'Annex 2 EHV charges'!$A:$O,8,FALSE)),"")</f>
        <v/>
      </c>
      <c r="F210" s="82" t="str">
        <f>IFERROR(IF(VLOOKUP($A210,'Annex 2 EHV charges'!$A:$O,9,FALSE)=0,"",VLOOKUP($A210,'Annex 2 EHV charges'!$A:$O,9,FALSE)),"")</f>
        <v/>
      </c>
      <c r="G210" s="83" t="str">
        <f>IFERROR(IF(VLOOKUP($A210,'Annex 2 EHV charges'!$A:$O,10,FALSE)=0,"",VLOOKUP($A210,'Annex 2 EHV charges'!$A:$O,10,FALSE)),"")</f>
        <v/>
      </c>
      <c r="H210" s="83" t="str">
        <f>IFERROR(IF(VLOOKUP($A210,'Annex 2 EHV charges'!$A:$O,11,FALSE)=0,"",VLOOKUP($A210,'Annex 2 EHV charges'!$A:$O,11,FALSE)),"")</f>
        <v/>
      </c>
    </row>
    <row r="211" spans="1:8" x14ac:dyDescent="0.25">
      <c r="A211" s="76" t="str">
        <f t="array" ref="A211">IFERROR(INDEX('Annex 2 EHV charges'!$A$11:$A$11, MATCH(0, IF(ISBLANK('Annex 2 EHV charges'!$A$11:$A$11),1, COUNTIF(A$4:$A210, 'Annex 2 EHV charges'!$A$11:$A$11)), 0)),"")</f>
        <v/>
      </c>
      <c r="B211" s="76" t="str">
        <f>IF($A211="","",VLOOKUP($A211,'Annex 2 EHV charges'!$A:$O,2,0))</f>
        <v/>
      </c>
      <c r="C211" s="77" t="str">
        <f>IF($A211="","",VLOOKUP($A211,'Annex 2 EHV charges'!$A:$O,3,0))</f>
        <v/>
      </c>
      <c r="D211" s="76" t="str">
        <f>IF($A211="","",VLOOKUP($A211,'Annex 2 EHV charges'!$A:$O,7,0))</f>
        <v/>
      </c>
      <c r="E211" s="81" t="str">
        <f>IFERROR(IF(VLOOKUP($A211,'Annex 2 EHV charges'!$A:$O,8,FALSE)=0,"",VLOOKUP($A211,'Annex 2 EHV charges'!$A:$O,8,FALSE)),"")</f>
        <v/>
      </c>
      <c r="F211" s="82" t="str">
        <f>IFERROR(IF(VLOOKUP($A211,'Annex 2 EHV charges'!$A:$O,9,FALSE)=0,"",VLOOKUP($A211,'Annex 2 EHV charges'!$A:$O,9,FALSE)),"")</f>
        <v/>
      </c>
      <c r="G211" s="83" t="str">
        <f>IFERROR(IF(VLOOKUP($A211,'Annex 2 EHV charges'!$A:$O,10,FALSE)=0,"",VLOOKUP($A211,'Annex 2 EHV charges'!$A:$O,10,FALSE)),"")</f>
        <v/>
      </c>
      <c r="H211" s="83" t="str">
        <f>IFERROR(IF(VLOOKUP($A211,'Annex 2 EHV charges'!$A:$O,11,FALSE)=0,"",VLOOKUP($A211,'Annex 2 EHV charges'!$A:$O,11,FALSE)),"")</f>
        <v/>
      </c>
    </row>
    <row r="212" spans="1:8" x14ac:dyDescent="0.25">
      <c r="A212" s="76" t="str">
        <f t="array" ref="A212">IFERROR(INDEX('Annex 2 EHV charges'!$A$11:$A$11, MATCH(0, IF(ISBLANK('Annex 2 EHV charges'!$A$11:$A$11),1, COUNTIF(A$4:$A211, 'Annex 2 EHV charges'!$A$11:$A$11)), 0)),"")</f>
        <v/>
      </c>
      <c r="B212" s="76" t="str">
        <f>IF($A212="","",VLOOKUP($A212,'Annex 2 EHV charges'!$A:$O,2,0))</f>
        <v/>
      </c>
      <c r="C212" s="77" t="str">
        <f>IF($A212="","",VLOOKUP($A212,'Annex 2 EHV charges'!$A:$O,3,0))</f>
        <v/>
      </c>
      <c r="D212" s="76" t="str">
        <f>IF($A212="","",VLOOKUP($A212,'Annex 2 EHV charges'!$A:$O,7,0))</f>
        <v/>
      </c>
      <c r="E212" s="81" t="str">
        <f>IFERROR(IF(VLOOKUP($A212,'Annex 2 EHV charges'!$A:$O,8,FALSE)=0,"",VLOOKUP($A212,'Annex 2 EHV charges'!$A:$O,8,FALSE)),"")</f>
        <v/>
      </c>
      <c r="F212" s="82" t="str">
        <f>IFERROR(IF(VLOOKUP($A212,'Annex 2 EHV charges'!$A:$O,9,FALSE)=0,"",VLOOKUP($A212,'Annex 2 EHV charges'!$A:$O,9,FALSE)),"")</f>
        <v/>
      </c>
      <c r="G212" s="83" t="str">
        <f>IFERROR(IF(VLOOKUP($A212,'Annex 2 EHV charges'!$A:$O,10,FALSE)=0,"",VLOOKUP($A212,'Annex 2 EHV charges'!$A:$O,10,FALSE)),"")</f>
        <v/>
      </c>
      <c r="H212" s="83" t="str">
        <f>IFERROR(IF(VLOOKUP($A212,'Annex 2 EHV charges'!$A:$O,11,FALSE)=0,"",VLOOKUP($A212,'Annex 2 EHV charges'!$A:$O,11,FALSE)),"")</f>
        <v/>
      </c>
    </row>
    <row r="213" spans="1:8" x14ac:dyDescent="0.25">
      <c r="A213" s="76" t="str">
        <f t="array" ref="A213">IFERROR(INDEX('Annex 2 EHV charges'!$A$11:$A$11, MATCH(0, IF(ISBLANK('Annex 2 EHV charges'!$A$11:$A$11),1, COUNTIF(A$4:$A212, 'Annex 2 EHV charges'!$A$11:$A$11)), 0)),"")</f>
        <v/>
      </c>
      <c r="B213" s="76" t="str">
        <f>IF($A213="","",VLOOKUP($A213,'Annex 2 EHV charges'!$A:$O,2,0))</f>
        <v/>
      </c>
      <c r="C213" s="77" t="str">
        <f>IF($A213="","",VLOOKUP($A213,'Annex 2 EHV charges'!$A:$O,3,0))</f>
        <v/>
      </c>
      <c r="D213" s="76" t="str">
        <f>IF($A213="","",VLOOKUP($A213,'Annex 2 EHV charges'!$A:$O,7,0))</f>
        <v/>
      </c>
      <c r="E213" s="81" t="str">
        <f>IFERROR(IF(VLOOKUP($A213,'Annex 2 EHV charges'!$A:$O,8,FALSE)=0,"",VLOOKUP($A213,'Annex 2 EHV charges'!$A:$O,8,FALSE)),"")</f>
        <v/>
      </c>
      <c r="F213" s="82" t="str">
        <f>IFERROR(IF(VLOOKUP($A213,'Annex 2 EHV charges'!$A:$O,9,FALSE)=0,"",VLOOKUP($A213,'Annex 2 EHV charges'!$A:$O,9,FALSE)),"")</f>
        <v/>
      </c>
      <c r="G213" s="83" t="str">
        <f>IFERROR(IF(VLOOKUP($A213,'Annex 2 EHV charges'!$A:$O,10,FALSE)=0,"",VLOOKUP($A213,'Annex 2 EHV charges'!$A:$O,10,FALSE)),"")</f>
        <v/>
      </c>
      <c r="H213" s="83" t="str">
        <f>IFERROR(IF(VLOOKUP($A213,'Annex 2 EHV charges'!$A:$O,11,FALSE)=0,"",VLOOKUP($A213,'Annex 2 EHV charges'!$A:$O,11,FALSE)),"")</f>
        <v/>
      </c>
    </row>
    <row r="214" spans="1:8" x14ac:dyDescent="0.25">
      <c r="A214" s="76" t="str">
        <f t="array" ref="A214">IFERROR(INDEX('Annex 2 EHV charges'!$A$11:$A$11, MATCH(0, IF(ISBLANK('Annex 2 EHV charges'!$A$11:$A$11),1, COUNTIF(A$4:$A213, 'Annex 2 EHV charges'!$A$11:$A$11)), 0)),"")</f>
        <v/>
      </c>
      <c r="B214" s="76" t="str">
        <f>IF($A214="","",VLOOKUP($A214,'Annex 2 EHV charges'!$A:$O,2,0))</f>
        <v/>
      </c>
      <c r="C214" s="77" t="str">
        <f>IF($A214="","",VLOOKUP($A214,'Annex 2 EHV charges'!$A:$O,3,0))</f>
        <v/>
      </c>
      <c r="D214" s="76" t="str">
        <f>IF($A214="","",VLOOKUP($A214,'Annex 2 EHV charges'!$A:$O,7,0))</f>
        <v/>
      </c>
      <c r="E214" s="81" t="str">
        <f>IFERROR(IF(VLOOKUP($A214,'Annex 2 EHV charges'!$A:$O,8,FALSE)=0,"",VLOOKUP($A214,'Annex 2 EHV charges'!$A:$O,8,FALSE)),"")</f>
        <v/>
      </c>
      <c r="F214" s="82" t="str">
        <f>IFERROR(IF(VLOOKUP($A214,'Annex 2 EHV charges'!$A:$O,9,FALSE)=0,"",VLOOKUP($A214,'Annex 2 EHV charges'!$A:$O,9,FALSE)),"")</f>
        <v/>
      </c>
      <c r="G214" s="83" t="str">
        <f>IFERROR(IF(VLOOKUP($A214,'Annex 2 EHV charges'!$A:$O,10,FALSE)=0,"",VLOOKUP($A214,'Annex 2 EHV charges'!$A:$O,10,FALSE)),"")</f>
        <v/>
      </c>
      <c r="H214" s="83" t="str">
        <f>IFERROR(IF(VLOOKUP($A214,'Annex 2 EHV charges'!$A:$O,11,FALSE)=0,"",VLOOKUP($A214,'Annex 2 EHV charges'!$A:$O,11,FALSE)),"")</f>
        <v/>
      </c>
    </row>
    <row r="215" spans="1:8" x14ac:dyDescent="0.25">
      <c r="A215" s="76" t="str">
        <f t="array" ref="A215">IFERROR(INDEX('Annex 2 EHV charges'!$A$11:$A$11, MATCH(0, IF(ISBLANK('Annex 2 EHV charges'!$A$11:$A$11),1, COUNTIF(A$4:$A214, 'Annex 2 EHV charges'!$A$11:$A$11)), 0)),"")</f>
        <v/>
      </c>
      <c r="B215" s="76" t="str">
        <f>IF($A215="","",VLOOKUP($A215,'Annex 2 EHV charges'!$A:$O,2,0))</f>
        <v/>
      </c>
      <c r="C215" s="77" t="str">
        <f>IF($A215="","",VLOOKUP($A215,'Annex 2 EHV charges'!$A:$O,3,0))</f>
        <v/>
      </c>
      <c r="D215" s="76" t="str">
        <f>IF($A215="","",VLOOKUP($A215,'Annex 2 EHV charges'!$A:$O,7,0))</f>
        <v/>
      </c>
      <c r="E215" s="81" t="str">
        <f>IFERROR(IF(VLOOKUP($A215,'Annex 2 EHV charges'!$A:$O,8,FALSE)=0,"",VLOOKUP($A215,'Annex 2 EHV charges'!$A:$O,8,FALSE)),"")</f>
        <v/>
      </c>
      <c r="F215" s="82" t="str">
        <f>IFERROR(IF(VLOOKUP($A215,'Annex 2 EHV charges'!$A:$O,9,FALSE)=0,"",VLOOKUP($A215,'Annex 2 EHV charges'!$A:$O,9,FALSE)),"")</f>
        <v/>
      </c>
      <c r="G215" s="83" t="str">
        <f>IFERROR(IF(VLOOKUP($A215,'Annex 2 EHV charges'!$A:$O,10,FALSE)=0,"",VLOOKUP($A215,'Annex 2 EHV charges'!$A:$O,10,FALSE)),"")</f>
        <v/>
      </c>
      <c r="H215" s="83" t="str">
        <f>IFERROR(IF(VLOOKUP($A215,'Annex 2 EHV charges'!$A:$O,11,FALSE)=0,"",VLOOKUP($A215,'Annex 2 EHV charges'!$A:$O,11,FALSE)),"")</f>
        <v/>
      </c>
    </row>
    <row r="216" spans="1:8" x14ac:dyDescent="0.25">
      <c r="A216" s="76" t="str">
        <f t="array" ref="A216">IFERROR(INDEX('Annex 2 EHV charges'!$A$11:$A$11, MATCH(0, IF(ISBLANK('Annex 2 EHV charges'!$A$11:$A$11),1, COUNTIF(A$4:$A215, 'Annex 2 EHV charges'!$A$11:$A$11)), 0)),"")</f>
        <v/>
      </c>
      <c r="B216" s="76" t="str">
        <f>IF($A216="","",VLOOKUP($A216,'Annex 2 EHV charges'!$A:$O,2,0))</f>
        <v/>
      </c>
      <c r="C216" s="77" t="str">
        <f>IF($A216="","",VLOOKUP($A216,'Annex 2 EHV charges'!$A:$O,3,0))</f>
        <v/>
      </c>
      <c r="D216" s="76" t="str">
        <f>IF($A216="","",VLOOKUP($A216,'Annex 2 EHV charges'!$A:$O,7,0))</f>
        <v/>
      </c>
      <c r="E216" s="81" t="str">
        <f>IFERROR(IF(VLOOKUP($A216,'Annex 2 EHV charges'!$A:$O,8,FALSE)=0,"",VLOOKUP($A216,'Annex 2 EHV charges'!$A:$O,8,FALSE)),"")</f>
        <v/>
      </c>
      <c r="F216" s="82" t="str">
        <f>IFERROR(IF(VLOOKUP($A216,'Annex 2 EHV charges'!$A:$O,9,FALSE)=0,"",VLOOKUP($A216,'Annex 2 EHV charges'!$A:$O,9,FALSE)),"")</f>
        <v/>
      </c>
      <c r="G216" s="83" t="str">
        <f>IFERROR(IF(VLOOKUP($A216,'Annex 2 EHV charges'!$A:$O,10,FALSE)=0,"",VLOOKUP($A216,'Annex 2 EHV charges'!$A:$O,10,FALSE)),"")</f>
        <v/>
      </c>
      <c r="H216" s="83" t="str">
        <f>IFERROR(IF(VLOOKUP($A216,'Annex 2 EHV charges'!$A:$O,11,FALSE)=0,"",VLOOKUP($A216,'Annex 2 EHV charges'!$A:$O,11,FALSE)),"")</f>
        <v/>
      </c>
    </row>
    <row r="217" spans="1:8" x14ac:dyDescent="0.25">
      <c r="A217" s="76" t="str">
        <f t="array" ref="A217">IFERROR(INDEX('Annex 2 EHV charges'!$A$11:$A$11, MATCH(0, IF(ISBLANK('Annex 2 EHV charges'!$A$11:$A$11),1, COUNTIF(A$4:$A216, 'Annex 2 EHV charges'!$A$11:$A$11)), 0)),"")</f>
        <v/>
      </c>
      <c r="B217" s="76" t="str">
        <f>IF($A217="","",VLOOKUP($A217,'Annex 2 EHV charges'!$A:$O,2,0))</f>
        <v/>
      </c>
      <c r="C217" s="77" t="str">
        <f>IF($A217="","",VLOOKUP($A217,'Annex 2 EHV charges'!$A:$O,3,0))</f>
        <v/>
      </c>
      <c r="D217" s="76" t="str">
        <f>IF($A217="","",VLOOKUP($A217,'Annex 2 EHV charges'!$A:$O,7,0))</f>
        <v/>
      </c>
      <c r="E217" s="81" t="str">
        <f>IFERROR(IF(VLOOKUP($A217,'Annex 2 EHV charges'!$A:$O,8,FALSE)=0,"",VLOOKUP($A217,'Annex 2 EHV charges'!$A:$O,8,FALSE)),"")</f>
        <v/>
      </c>
      <c r="F217" s="82" t="str">
        <f>IFERROR(IF(VLOOKUP($A217,'Annex 2 EHV charges'!$A:$O,9,FALSE)=0,"",VLOOKUP($A217,'Annex 2 EHV charges'!$A:$O,9,FALSE)),"")</f>
        <v/>
      </c>
      <c r="G217" s="83" t="str">
        <f>IFERROR(IF(VLOOKUP($A217,'Annex 2 EHV charges'!$A:$O,10,FALSE)=0,"",VLOOKUP($A217,'Annex 2 EHV charges'!$A:$O,10,FALSE)),"")</f>
        <v/>
      </c>
      <c r="H217" s="83" t="str">
        <f>IFERROR(IF(VLOOKUP($A217,'Annex 2 EHV charges'!$A:$O,11,FALSE)=0,"",VLOOKUP($A217,'Annex 2 EHV charges'!$A:$O,11,FALSE)),"")</f>
        <v/>
      </c>
    </row>
    <row r="218" spans="1:8" x14ac:dyDescent="0.25">
      <c r="A218" s="76" t="str">
        <f t="array" ref="A218">IFERROR(INDEX('Annex 2 EHV charges'!$A$11:$A$11, MATCH(0, IF(ISBLANK('Annex 2 EHV charges'!$A$11:$A$11),1, COUNTIF(A$4:$A217, 'Annex 2 EHV charges'!$A$11:$A$11)), 0)),"")</f>
        <v/>
      </c>
      <c r="B218" s="76" t="str">
        <f>IF($A218="","",VLOOKUP($A218,'Annex 2 EHV charges'!$A:$O,2,0))</f>
        <v/>
      </c>
      <c r="C218" s="77" t="str">
        <f>IF($A218="","",VLOOKUP($A218,'Annex 2 EHV charges'!$A:$O,3,0))</f>
        <v/>
      </c>
      <c r="D218" s="76" t="str">
        <f>IF($A218="","",VLOOKUP($A218,'Annex 2 EHV charges'!$A:$O,7,0))</f>
        <v/>
      </c>
      <c r="E218" s="81" t="str">
        <f>IFERROR(IF(VLOOKUP($A218,'Annex 2 EHV charges'!$A:$O,8,FALSE)=0,"",VLOOKUP($A218,'Annex 2 EHV charges'!$A:$O,8,FALSE)),"")</f>
        <v/>
      </c>
      <c r="F218" s="82" t="str">
        <f>IFERROR(IF(VLOOKUP($A218,'Annex 2 EHV charges'!$A:$O,9,FALSE)=0,"",VLOOKUP($A218,'Annex 2 EHV charges'!$A:$O,9,FALSE)),"")</f>
        <v/>
      </c>
      <c r="G218" s="83" t="str">
        <f>IFERROR(IF(VLOOKUP($A218,'Annex 2 EHV charges'!$A:$O,10,FALSE)=0,"",VLOOKUP($A218,'Annex 2 EHV charges'!$A:$O,10,FALSE)),"")</f>
        <v/>
      </c>
      <c r="H218" s="83" t="str">
        <f>IFERROR(IF(VLOOKUP($A218,'Annex 2 EHV charges'!$A:$O,11,FALSE)=0,"",VLOOKUP($A218,'Annex 2 EHV charges'!$A:$O,11,FALSE)),"")</f>
        <v/>
      </c>
    </row>
    <row r="219" spans="1:8" x14ac:dyDescent="0.25">
      <c r="A219" s="76" t="str">
        <f t="array" ref="A219">IFERROR(INDEX('Annex 2 EHV charges'!$A$11:$A$11, MATCH(0, IF(ISBLANK('Annex 2 EHV charges'!$A$11:$A$11),1, COUNTIF(A$4:$A218, 'Annex 2 EHV charges'!$A$11:$A$11)), 0)),"")</f>
        <v/>
      </c>
      <c r="B219" s="76" t="str">
        <f>IF($A219="","",VLOOKUP($A219,'Annex 2 EHV charges'!$A:$O,2,0))</f>
        <v/>
      </c>
      <c r="C219" s="77" t="str">
        <f>IF($A219="","",VLOOKUP($A219,'Annex 2 EHV charges'!$A:$O,3,0))</f>
        <v/>
      </c>
      <c r="D219" s="76" t="str">
        <f>IF($A219="","",VLOOKUP($A219,'Annex 2 EHV charges'!$A:$O,7,0))</f>
        <v/>
      </c>
      <c r="E219" s="81" t="str">
        <f>IFERROR(IF(VLOOKUP($A219,'Annex 2 EHV charges'!$A:$O,8,FALSE)=0,"",VLOOKUP($A219,'Annex 2 EHV charges'!$A:$O,8,FALSE)),"")</f>
        <v/>
      </c>
      <c r="F219" s="82" t="str">
        <f>IFERROR(IF(VLOOKUP($A219,'Annex 2 EHV charges'!$A:$O,9,FALSE)=0,"",VLOOKUP($A219,'Annex 2 EHV charges'!$A:$O,9,FALSE)),"")</f>
        <v/>
      </c>
      <c r="G219" s="83" t="str">
        <f>IFERROR(IF(VLOOKUP($A219,'Annex 2 EHV charges'!$A:$O,10,FALSE)=0,"",VLOOKUP($A219,'Annex 2 EHV charges'!$A:$O,10,FALSE)),"")</f>
        <v/>
      </c>
      <c r="H219" s="83" t="str">
        <f>IFERROR(IF(VLOOKUP($A219,'Annex 2 EHV charges'!$A:$O,11,FALSE)=0,"",VLOOKUP($A219,'Annex 2 EHV charges'!$A:$O,11,FALSE)),"")</f>
        <v/>
      </c>
    </row>
    <row r="220" spans="1:8" x14ac:dyDescent="0.25">
      <c r="A220" s="76" t="str">
        <f t="array" ref="A220">IFERROR(INDEX('Annex 2 EHV charges'!$A$11:$A$11, MATCH(0, IF(ISBLANK('Annex 2 EHV charges'!$A$11:$A$11),1, COUNTIF(A$4:$A219, 'Annex 2 EHV charges'!$A$11:$A$11)), 0)),"")</f>
        <v/>
      </c>
      <c r="B220" s="76" t="str">
        <f>IF($A220="","",VLOOKUP($A220,'Annex 2 EHV charges'!$A:$O,2,0))</f>
        <v/>
      </c>
      <c r="C220" s="77" t="str">
        <f>IF($A220="","",VLOOKUP($A220,'Annex 2 EHV charges'!$A:$O,3,0))</f>
        <v/>
      </c>
      <c r="D220" s="76" t="str">
        <f>IF($A220="","",VLOOKUP($A220,'Annex 2 EHV charges'!$A:$O,7,0))</f>
        <v/>
      </c>
      <c r="E220" s="81" t="str">
        <f>IFERROR(IF(VLOOKUP($A220,'Annex 2 EHV charges'!$A:$O,8,FALSE)=0,"",VLOOKUP($A220,'Annex 2 EHV charges'!$A:$O,8,FALSE)),"")</f>
        <v/>
      </c>
      <c r="F220" s="82" t="str">
        <f>IFERROR(IF(VLOOKUP($A220,'Annex 2 EHV charges'!$A:$O,9,FALSE)=0,"",VLOOKUP($A220,'Annex 2 EHV charges'!$A:$O,9,FALSE)),"")</f>
        <v/>
      </c>
      <c r="G220" s="83" t="str">
        <f>IFERROR(IF(VLOOKUP($A220,'Annex 2 EHV charges'!$A:$O,10,FALSE)=0,"",VLOOKUP($A220,'Annex 2 EHV charges'!$A:$O,10,FALSE)),"")</f>
        <v/>
      </c>
      <c r="H220" s="83" t="str">
        <f>IFERROR(IF(VLOOKUP($A220,'Annex 2 EHV charges'!$A:$O,11,FALSE)=0,"",VLOOKUP($A220,'Annex 2 EHV charges'!$A:$O,11,FALSE)),"")</f>
        <v/>
      </c>
    </row>
    <row r="221" spans="1:8" x14ac:dyDescent="0.25">
      <c r="A221" s="76" t="str">
        <f t="array" ref="A221">IFERROR(INDEX('Annex 2 EHV charges'!$A$11:$A$11, MATCH(0, IF(ISBLANK('Annex 2 EHV charges'!$A$11:$A$11),1, COUNTIF(A$4:$A220, 'Annex 2 EHV charges'!$A$11:$A$11)), 0)),"")</f>
        <v/>
      </c>
      <c r="B221" s="76" t="str">
        <f>IF($A221="","",VLOOKUP($A221,'Annex 2 EHV charges'!$A:$O,2,0))</f>
        <v/>
      </c>
      <c r="C221" s="77" t="str">
        <f>IF($A221="","",VLOOKUP($A221,'Annex 2 EHV charges'!$A:$O,3,0))</f>
        <v/>
      </c>
      <c r="D221" s="76" t="str">
        <f>IF($A221="","",VLOOKUP($A221,'Annex 2 EHV charges'!$A:$O,7,0))</f>
        <v/>
      </c>
      <c r="E221" s="81" t="str">
        <f>IFERROR(IF(VLOOKUP($A221,'Annex 2 EHV charges'!$A:$O,8,FALSE)=0,"",VLOOKUP($A221,'Annex 2 EHV charges'!$A:$O,8,FALSE)),"")</f>
        <v/>
      </c>
      <c r="F221" s="82" t="str">
        <f>IFERROR(IF(VLOOKUP($A221,'Annex 2 EHV charges'!$A:$O,9,FALSE)=0,"",VLOOKUP($A221,'Annex 2 EHV charges'!$A:$O,9,FALSE)),"")</f>
        <v/>
      </c>
      <c r="G221" s="83" t="str">
        <f>IFERROR(IF(VLOOKUP($A221,'Annex 2 EHV charges'!$A:$O,10,FALSE)=0,"",VLOOKUP($A221,'Annex 2 EHV charges'!$A:$O,10,FALSE)),"")</f>
        <v/>
      </c>
      <c r="H221" s="83" t="str">
        <f>IFERROR(IF(VLOOKUP($A221,'Annex 2 EHV charges'!$A:$O,11,FALSE)=0,"",VLOOKUP($A221,'Annex 2 EHV charges'!$A:$O,11,FALSE)),"")</f>
        <v/>
      </c>
    </row>
    <row r="222" spans="1:8" x14ac:dyDescent="0.25">
      <c r="A222" s="76" t="str">
        <f t="array" ref="A222">IFERROR(INDEX('Annex 2 EHV charges'!$A$11:$A$11, MATCH(0, IF(ISBLANK('Annex 2 EHV charges'!$A$11:$A$11),1, COUNTIF(A$4:$A221, 'Annex 2 EHV charges'!$A$11:$A$11)), 0)),"")</f>
        <v/>
      </c>
      <c r="B222" s="76" t="str">
        <f>IF($A222="","",VLOOKUP($A222,'Annex 2 EHV charges'!$A:$O,2,0))</f>
        <v/>
      </c>
      <c r="C222" s="77" t="str">
        <f>IF($A222="","",VLOOKUP($A222,'Annex 2 EHV charges'!$A:$O,3,0))</f>
        <v/>
      </c>
      <c r="D222" s="76" t="str">
        <f>IF($A222="","",VLOOKUP($A222,'Annex 2 EHV charges'!$A:$O,7,0))</f>
        <v/>
      </c>
      <c r="E222" s="81" t="str">
        <f>IFERROR(IF(VLOOKUP($A222,'Annex 2 EHV charges'!$A:$O,8,FALSE)=0,"",VLOOKUP($A222,'Annex 2 EHV charges'!$A:$O,8,FALSE)),"")</f>
        <v/>
      </c>
      <c r="F222" s="82" t="str">
        <f>IFERROR(IF(VLOOKUP($A222,'Annex 2 EHV charges'!$A:$O,9,FALSE)=0,"",VLOOKUP($A222,'Annex 2 EHV charges'!$A:$O,9,FALSE)),"")</f>
        <v/>
      </c>
      <c r="G222" s="83" t="str">
        <f>IFERROR(IF(VLOOKUP($A222,'Annex 2 EHV charges'!$A:$O,10,FALSE)=0,"",VLOOKUP($A222,'Annex 2 EHV charges'!$A:$O,10,FALSE)),"")</f>
        <v/>
      </c>
      <c r="H222" s="83" t="str">
        <f>IFERROR(IF(VLOOKUP($A222,'Annex 2 EHV charges'!$A:$O,11,FALSE)=0,"",VLOOKUP($A222,'Annex 2 EHV charges'!$A:$O,11,FALSE)),"")</f>
        <v/>
      </c>
    </row>
    <row r="223" spans="1:8" x14ac:dyDescent="0.25">
      <c r="A223" s="76" t="str">
        <f t="array" ref="A223">IFERROR(INDEX('Annex 2 EHV charges'!$A$11:$A$11, MATCH(0, IF(ISBLANK('Annex 2 EHV charges'!$A$11:$A$11),1, COUNTIF(A$4:$A222, 'Annex 2 EHV charges'!$A$11:$A$11)), 0)),"")</f>
        <v/>
      </c>
      <c r="B223" s="76" t="str">
        <f>IF($A223="","",VLOOKUP($A223,'Annex 2 EHV charges'!$A:$O,2,0))</f>
        <v/>
      </c>
      <c r="C223" s="77" t="str">
        <f>IF($A223="","",VLOOKUP($A223,'Annex 2 EHV charges'!$A:$O,3,0))</f>
        <v/>
      </c>
      <c r="D223" s="76" t="str">
        <f>IF($A223="","",VLOOKUP($A223,'Annex 2 EHV charges'!$A:$O,7,0))</f>
        <v/>
      </c>
      <c r="E223" s="81" t="str">
        <f>IFERROR(IF(VLOOKUP($A223,'Annex 2 EHV charges'!$A:$O,8,FALSE)=0,"",VLOOKUP($A223,'Annex 2 EHV charges'!$A:$O,8,FALSE)),"")</f>
        <v/>
      </c>
      <c r="F223" s="82" t="str">
        <f>IFERROR(IF(VLOOKUP($A223,'Annex 2 EHV charges'!$A:$O,9,FALSE)=0,"",VLOOKUP($A223,'Annex 2 EHV charges'!$A:$O,9,FALSE)),"")</f>
        <v/>
      </c>
      <c r="G223" s="83" t="str">
        <f>IFERROR(IF(VLOOKUP($A223,'Annex 2 EHV charges'!$A:$O,10,FALSE)=0,"",VLOOKUP($A223,'Annex 2 EHV charges'!$A:$O,10,FALSE)),"")</f>
        <v/>
      </c>
      <c r="H223" s="83" t="str">
        <f>IFERROR(IF(VLOOKUP($A223,'Annex 2 EHV charges'!$A:$O,11,FALSE)=0,"",VLOOKUP($A223,'Annex 2 EHV charges'!$A:$O,11,FALSE)),"")</f>
        <v/>
      </c>
    </row>
    <row r="224" spans="1:8" x14ac:dyDescent="0.25">
      <c r="A224" s="76" t="str">
        <f t="array" ref="A224">IFERROR(INDEX('Annex 2 EHV charges'!$A$11:$A$11, MATCH(0, IF(ISBLANK('Annex 2 EHV charges'!$A$11:$A$11),1, COUNTIF(A$4:$A223, 'Annex 2 EHV charges'!$A$11:$A$11)), 0)),"")</f>
        <v/>
      </c>
      <c r="B224" s="76" t="str">
        <f>IF($A224="","",VLOOKUP($A224,'Annex 2 EHV charges'!$A:$O,2,0))</f>
        <v/>
      </c>
      <c r="C224" s="77" t="str">
        <f>IF($A224="","",VLOOKUP($A224,'Annex 2 EHV charges'!$A:$O,3,0))</f>
        <v/>
      </c>
      <c r="D224" s="76" t="str">
        <f>IF($A224="","",VLOOKUP($A224,'Annex 2 EHV charges'!$A:$O,7,0))</f>
        <v/>
      </c>
      <c r="E224" s="81" t="str">
        <f>IFERROR(IF(VLOOKUP($A224,'Annex 2 EHV charges'!$A:$O,8,FALSE)=0,"",VLOOKUP($A224,'Annex 2 EHV charges'!$A:$O,8,FALSE)),"")</f>
        <v/>
      </c>
      <c r="F224" s="82" t="str">
        <f>IFERROR(IF(VLOOKUP($A224,'Annex 2 EHV charges'!$A:$O,9,FALSE)=0,"",VLOOKUP($A224,'Annex 2 EHV charges'!$A:$O,9,FALSE)),"")</f>
        <v/>
      </c>
      <c r="G224" s="83" t="str">
        <f>IFERROR(IF(VLOOKUP($A224,'Annex 2 EHV charges'!$A:$O,10,FALSE)=0,"",VLOOKUP($A224,'Annex 2 EHV charges'!$A:$O,10,FALSE)),"")</f>
        <v/>
      </c>
      <c r="H224" s="83" t="str">
        <f>IFERROR(IF(VLOOKUP($A224,'Annex 2 EHV charges'!$A:$O,11,FALSE)=0,"",VLOOKUP($A224,'Annex 2 EHV charges'!$A:$O,11,FALSE)),"")</f>
        <v/>
      </c>
    </row>
    <row r="225" spans="1:8" x14ac:dyDescent="0.25">
      <c r="A225" s="76" t="str">
        <f t="array" ref="A225">IFERROR(INDEX('Annex 2 EHV charges'!$A$11:$A$11, MATCH(0, IF(ISBLANK('Annex 2 EHV charges'!$A$11:$A$11),1, COUNTIF(A$4:$A224, 'Annex 2 EHV charges'!$A$11:$A$11)), 0)),"")</f>
        <v/>
      </c>
      <c r="B225" s="76" t="str">
        <f>IF($A225="","",VLOOKUP($A225,'Annex 2 EHV charges'!$A:$O,2,0))</f>
        <v/>
      </c>
      <c r="C225" s="77" t="str">
        <f>IF($A225="","",VLOOKUP($A225,'Annex 2 EHV charges'!$A:$O,3,0))</f>
        <v/>
      </c>
      <c r="D225" s="76" t="str">
        <f>IF($A225="","",VLOOKUP($A225,'Annex 2 EHV charges'!$A:$O,7,0))</f>
        <v/>
      </c>
      <c r="E225" s="81" t="str">
        <f>IFERROR(IF(VLOOKUP($A225,'Annex 2 EHV charges'!$A:$O,8,FALSE)=0,"",VLOOKUP($A225,'Annex 2 EHV charges'!$A:$O,8,FALSE)),"")</f>
        <v/>
      </c>
      <c r="F225" s="82" t="str">
        <f>IFERROR(IF(VLOOKUP($A225,'Annex 2 EHV charges'!$A:$O,9,FALSE)=0,"",VLOOKUP($A225,'Annex 2 EHV charges'!$A:$O,9,FALSE)),"")</f>
        <v/>
      </c>
      <c r="G225" s="83" t="str">
        <f>IFERROR(IF(VLOOKUP($A225,'Annex 2 EHV charges'!$A:$O,10,FALSE)=0,"",VLOOKUP($A225,'Annex 2 EHV charges'!$A:$O,10,FALSE)),"")</f>
        <v/>
      </c>
      <c r="H225" s="83" t="str">
        <f>IFERROR(IF(VLOOKUP($A225,'Annex 2 EHV charges'!$A:$O,11,FALSE)=0,"",VLOOKUP($A225,'Annex 2 EHV charges'!$A:$O,11,FALSE)),"")</f>
        <v/>
      </c>
    </row>
    <row r="226" spans="1:8" x14ac:dyDescent="0.25">
      <c r="A226" s="76" t="str">
        <f t="array" ref="A226">IFERROR(INDEX('Annex 2 EHV charges'!$A$11:$A$11, MATCH(0, IF(ISBLANK('Annex 2 EHV charges'!$A$11:$A$11),1, COUNTIF(A$4:$A225, 'Annex 2 EHV charges'!$A$11:$A$11)), 0)),"")</f>
        <v/>
      </c>
      <c r="B226" s="76" t="str">
        <f>IF($A226="","",VLOOKUP($A226,'Annex 2 EHV charges'!$A:$O,2,0))</f>
        <v/>
      </c>
      <c r="C226" s="77" t="str">
        <f>IF($A226="","",VLOOKUP($A226,'Annex 2 EHV charges'!$A:$O,3,0))</f>
        <v/>
      </c>
      <c r="D226" s="76" t="str">
        <f>IF($A226="","",VLOOKUP($A226,'Annex 2 EHV charges'!$A:$O,7,0))</f>
        <v/>
      </c>
      <c r="E226" s="81" t="str">
        <f>IFERROR(IF(VLOOKUP($A226,'Annex 2 EHV charges'!$A:$O,8,FALSE)=0,"",VLOOKUP($A226,'Annex 2 EHV charges'!$A:$O,8,FALSE)),"")</f>
        <v/>
      </c>
      <c r="F226" s="82" t="str">
        <f>IFERROR(IF(VLOOKUP($A226,'Annex 2 EHV charges'!$A:$O,9,FALSE)=0,"",VLOOKUP($A226,'Annex 2 EHV charges'!$A:$O,9,FALSE)),"")</f>
        <v/>
      </c>
      <c r="G226" s="83" t="str">
        <f>IFERROR(IF(VLOOKUP($A226,'Annex 2 EHV charges'!$A:$O,10,FALSE)=0,"",VLOOKUP($A226,'Annex 2 EHV charges'!$A:$O,10,FALSE)),"")</f>
        <v/>
      </c>
      <c r="H226" s="83" t="str">
        <f>IFERROR(IF(VLOOKUP($A226,'Annex 2 EHV charges'!$A:$O,11,FALSE)=0,"",VLOOKUP($A226,'Annex 2 EHV charges'!$A:$O,11,FALSE)),"")</f>
        <v/>
      </c>
    </row>
    <row r="227" spans="1:8" x14ac:dyDescent="0.25">
      <c r="A227" s="76" t="str">
        <f t="array" ref="A227">IFERROR(INDEX('Annex 2 EHV charges'!$A$11:$A$11, MATCH(0, IF(ISBLANK('Annex 2 EHV charges'!$A$11:$A$11),1, COUNTIF(A$4:$A226, 'Annex 2 EHV charges'!$A$11:$A$11)), 0)),"")</f>
        <v/>
      </c>
      <c r="B227" s="76" t="str">
        <f>IF($A227="","",VLOOKUP($A227,'Annex 2 EHV charges'!$A:$O,2,0))</f>
        <v/>
      </c>
      <c r="C227" s="77" t="str">
        <f>IF($A227="","",VLOOKUP($A227,'Annex 2 EHV charges'!$A:$O,3,0))</f>
        <v/>
      </c>
      <c r="D227" s="76" t="str">
        <f>IF($A227="","",VLOOKUP($A227,'Annex 2 EHV charges'!$A:$O,7,0))</f>
        <v/>
      </c>
      <c r="E227" s="81" t="str">
        <f>IFERROR(IF(VLOOKUP($A227,'Annex 2 EHV charges'!$A:$O,8,FALSE)=0,"",VLOOKUP($A227,'Annex 2 EHV charges'!$A:$O,8,FALSE)),"")</f>
        <v/>
      </c>
      <c r="F227" s="82" t="str">
        <f>IFERROR(IF(VLOOKUP($A227,'Annex 2 EHV charges'!$A:$O,9,FALSE)=0,"",VLOOKUP($A227,'Annex 2 EHV charges'!$A:$O,9,FALSE)),"")</f>
        <v/>
      </c>
      <c r="G227" s="83" t="str">
        <f>IFERROR(IF(VLOOKUP($A227,'Annex 2 EHV charges'!$A:$O,10,FALSE)=0,"",VLOOKUP($A227,'Annex 2 EHV charges'!$A:$O,10,FALSE)),"")</f>
        <v/>
      </c>
      <c r="H227" s="83" t="str">
        <f>IFERROR(IF(VLOOKUP($A227,'Annex 2 EHV charges'!$A:$O,11,FALSE)=0,"",VLOOKUP($A227,'Annex 2 EHV charges'!$A:$O,11,FALSE)),"")</f>
        <v/>
      </c>
    </row>
    <row r="228" spans="1:8" x14ac:dyDescent="0.25">
      <c r="A228" s="76" t="str">
        <f t="array" ref="A228">IFERROR(INDEX('Annex 2 EHV charges'!$A$11:$A$11, MATCH(0, IF(ISBLANK('Annex 2 EHV charges'!$A$11:$A$11),1, COUNTIF(A$4:$A227, 'Annex 2 EHV charges'!$A$11:$A$11)), 0)),"")</f>
        <v/>
      </c>
      <c r="B228" s="76" t="str">
        <f>IF($A228="","",VLOOKUP($A228,'Annex 2 EHV charges'!$A:$O,2,0))</f>
        <v/>
      </c>
      <c r="C228" s="77" t="str">
        <f>IF($A228="","",VLOOKUP($A228,'Annex 2 EHV charges'!$A:$O,3,0))</f>
        <v/>
      </c>
      <c r="D228" s="76" t="str">
        <f>IF($A228="","",VLOOKUP($A228,'Annex 2 EHV charges'!$A:$O,7,0))</f>
        <v/>
      </c>
      <c r="E228" s="81" t="str">
        <f>IFERROR(IF(VLOOKUP($A228,'Annex 2 EHV charges'!$A:$O,8,FALSE)=0,"",VLOOKUP($A228,'Annex 2 EHV charges'!$A:$O,8,FALSE)),"")</f>
        <v/>
      </c>
      <c r="F228" s="82" t="str">
        <f>IFERROR(IF(VLOOKUP($A228,'Annex 2 EHV charges'!$A:$O,9,FALSE)=0,"",VLOOKUP($A228,'Annex 2 EHV charges'!$A:$O,9,FALSE)),"")</f>
        <v/>
      </c>
      <c r="G228" s="83" t="str">
        <f>IFERROR(IF(VLOOKUP($A228,'Annex 2 EHV charges'!$A:$O,10,FALSE)=0,"",VLOOKUP($A228,'Annex 2 EHV charges'!$A:$O,10,FALSE)),"")</f>
        <v/>
      </c>
      <c r="H228" s="83" t="str">
        <f>IFERROR(IF(VLOOKUP($A228,'Annex 2 EHV charges'!$A:$O,11,FALSE)=0,"",VLOOKUP($A228,'Annex 2 EHV charges'!$A:$O,11,FALSE)),"")</f>
        <v/>
      </c>
    </row>
    <row r="229" spans="1:8" x14ac:dyDescent="0.25">
      <c r="A229" s="76" t="str">
        <f t="array" ref="A229">IFERROR(INDEX('Annex 2 EHV charges'!$A$11:$A$11, MATCH(0, IF(ISBLANK('Annex 2 EHV charges'!$A$11:$A$11),1, COUNTIF(A$4:$A228, 'Annex 2 EHV charges'!$A$11:$A$11)), 0)),"")</f>
        <v/>
      </c>
      <c r="B229" s="76" t="str">
        <f>IF($A229="","",VLOOKUP($A229,'Annex 2 EHV charges'!$A:$O,2,0))</f>
        <v/>
      </c>
      <c r="C229" s="77" t="str">
        <f>IF($A229="","",VLOOKUP($A229,'Annex 2 EHV charges'!$A:$O,3,0))</f>
        <v/>
      </c>
      <c r="D229" s="76" t="str">
        <f>IF($A229="","",VLOOKUP($A229,'Annex 2 EHV charges'!$A:$O,7,0))</f>
        <v/>
      </c>
      <c r="E229" s="81" t="str">
        <f>IFERROR(IF(VLOOKUP($A229,'Annex 2 EHV charges'!$A:$O,8,FALSE)=0,"",VLOOKUP($A229,'Annex 2 EHV charges'!$A:$O,8,FALSE)),"")</f>
        <v/>
      </c>
      <c r="F229" s="82" t="str">
        <f>IFERROR(IF(VLOOKUP($A229,'Annex 2 EHV charges'!$A:$O,9,FALSE)=0,"",VLOOKUP($A229,'Annex 2 EHV charges'!$A:$O,9,FALSE)),"")</f>
        <v/>
      </c>
      <c r="G229" s="83" t="str">
        <f>IFERROR(IF(VLOOKUP($A229,'Annex 2 EHV charges'!$A:$O,10,FALSE)=0,"",VLOOKUP($A229,'Annex 2 EHV charges'!$A:$O,10,FALSE)),"")</f>
        <v/>
      </c>
      <c r="H229" s="83" t="str">
        <f>IFERROR(IF(VLOOKUP($A229,'Annex 2 EHV charges'!$A:$O,11,FALSE)=0,"",VLOOKUP($A229,'Annex 2 EHV charges'!$A:$O,11,FALSE)),"")</f>
        <v/>
      </c>
    </row>
    <row r="230" spans="1:8" x14ac:dyDescent="0.25">
      <c r="A230" s="76" t="str">
        <f t="array" ref="A230">IFERROR(INDEX('Annex 2 EHV charges'!$A$11:$A$11, MATCH(0, IF(ISBLANK('Annex 2 EHV charges'!$A$11:$A$11),1, COUNTIF(A$4:$A229, 'Annex 2 EHV charges'!$A$11:$A$11)), 0)),"")</f>
        <v/>
      </c>
      <c r="B230" s="76" t="str">
        <f>IF($A230="","",VLOOKUP($A230,'Annex 2 EHV charges'!$A:$O,2,0))</f>
        <v/>
      </c>
      <c r="C230" s="77" t="str">
        <f>IF($A230="","",VLOOKUP($A230,'Annex 2 EHV charges'!$A:$O,3,0))</f>
        <v/>
      </c>
      <c r="D230" s="76" t="str">
        <f>IF($A230="","",VLOOKUP($A230,'Annex 2 EHV charges'!$A:$O,7,0))</f>
        <v/>
      </c>
      <c r="E230" s="81" t="str">
        <f>IFERROR(IF(VLOOKUP($A230,'Annex 2 EHV charges'!$A:$O,8,FALSE)=0,"",VLOOKUP($A230,'Annex 2 EHV charges'!$A:$O,8,FALSE)),"")</f>
        <v/>
      </c>
      <c r="F230" s="82" t="str">
        <f>IFERROR(IF(VLOOKUP($A230,'Annex 2 EHV charges'!$A:$O,9,FALSE)=0,"",VLOOKUP($A230,'Annex 2 EHV charges'!$A:$O,9,FALSE)),"")</f>
        <v/>
      </c>
      <c r="G230" s="83" t="str">
        <f>IFERROR(IF(VLOOKUP($A230,'Annex 2 EHV charges'!$A:$O,10,FALSE)=0,"",VLOOKUP($A230,'Annex 2 EHV charges'!$A:$O,10,FALSE)),"")</f>
        <v/>
      </c>
      <c r="H230" s="83" t="str">
        <f>IFERROR(IF(VLOOKUP($A230,'Annex 2 EHV charges'!$A:$O,11,FALSE)=0,"",VLOOKUP($A230,'Annex 2 EHV charges'!$A:$O,11,FALSE)),"")</f>
        <v/>
      </c>
    </row>
    <row r="231" spans="1:8" x14ac:dyDescent="0.25">
      <c r="A231" s="76" t="str">
        <f t="array" ref="A231">IFERROR(INDEX('Annex 2 EHV charges'!$A$11:$A$11, MATCH(0, IF(ISBLANK('Annex 2 EHV charges'!$A$11:$A$11),1, COUNTIF(A$4:$A230, 'Annex 2 EHV charges'!$A$11:$A$11)), 0)),"")</f>
        <v/>
      </c>
      <c r="B231" s="76" t="str">
        <f>IF($A231="","",VLOOKUP($A231,'Annex 2 EHV charges'!$A:$O,2,0))</f>
        <v/>
      </c>
      <c r="C231" s="77" t="str">
        <f>IF($A231="","",VLOOKUP($A231,'Annex 2 EHV charges'!$A:$O,3,0))</f>
        <v/>
      </c>
      <c r="D231" s="76" t="str">
        <f>IF($A231="","",VLOOKUP($A231,'Annex 2 EHV charges'!$A:$O,7,0))</f>
        <v/>
      </c>
      <c r="E231" s="81" t="str">
        <f>IFERROR(IF(VLOOKUP($A231,'Annex 2 EHV charges'!$A:$O,8,FALSE)=0,"",VLOOKUP($A231,'Annex 2 EHV charges'!$A:$O,8,FALSE)),"")</f>
        <v/>
      </c>
      <c r="F231" s="82" t="str">
        <f>IFERROR(IF(VLOOKUP($A231,'Annex 2 EHV charges'!$A:$O,9,FALSE)=0,"",VLOOKUP($A231,'Annex 2 EHV charges'!$A:$O,9,FALSE)),"")</f>
        <v/>
      </c>
      <c r="G231" s="83" t="str">
        <f>IFERROR(IF(VLOOKUP($A231,'Annex 2 EHV charges'!$A:$O,10,FALSE)=0,"",VLOOKUP($A231,'Annex 2 EHV charges'!$A:$O,10,FALSE)),"")</f>
        <v/>
      </c>
      <c r="H231" s="83" t="str">
        <f>IFERROR(IF(VLOOKUP($A231,'Annex 2 EHV charges'!$A:$O,11,FALSE)=0,"",VLOOKUP($A231,'Annex 2 EHV charges'!$A:$O,11,FALSE)),"")</f>
        <v/>
      </c>
    </row>
    <row r="232" spans="1:8" x14ac:dyDescent="0.25">
      <c r="A232" s="76" t="str">
        <f t="array" ref="A232">IFERROR(INDEX('Annex 2 EHV charges'!$A$11:$A$11, MATCH(0, IF(ISBLANK('Annex 2 EHV charges'!$A$11:$A$11),1, COUNTIF(A$4:$A231, 'Annex 2 EHV charges'!$A$11:$A$11)), 0)),"")</f>
        <v/>
      </c>
      <c r="B232" s="76" t="str">
        <f>IF($A232="","",VLOOKUP($A232,'Annex 2 EHV charges'!$A:$O,2,0))</f>
        <v/>
      </c>
      <c r="C232" s="77" t="str">
        <f>IF($A232="","",VLOOKUP($A232,'Annex 2 EHV charges'!$A:$O,3,0))</f>
        <v/>
      </c>
      <c r="D232" s="76" t="str">
        <f>IF($A232="","",VLOOKUP($A232,'Annex 2 EHV charges'!$A:$O,7,0))</f>
        <v/>
      </c>
      <c r="E232" s="81" t="str">
        <f>IFERROR(IF(VLOOKUP($A232,'Annex 2 EHV charges'!$A:$O,8,FALSE)=0,"",VLOOKUP($A232,'Annex 2 EHV charges'!$A:$O,8,FALSE)),"")</f>
        <v/>
      </c>
      <c r="F232" s="82" t="str">
        <f>IFERROR(IF(VLOOKUP($A232,'Annex 2 EHV charges'!$A:$O,9,FALSE)=0,"",VLOOKUP($A232,'Annex 2 EHV charges'!$A:$O,9,FALSE)),"")</f>
        <v/>
      </c>
      <c r="G232" s="83" t="str">
        <f>IFERROR(IF(VLOOKUP($A232,'Annex 2 EHV charges'!$A:$O,10,FALSE)=0,"",VLOOKUP($A232,'Annex 2 EHV charges'!$A:$O,10,FALSE)),"")</f>
        <v/>
      </c>
      <c r="H232" s="83" t="str">
        <f>IFERROR(IF(VLOOKUP($A232,'Annex 2 EHV charges'!$A:$O,11,FALSE)=0,"",VLOOKUP($A232,'Annex 2 EHV charges'!$A:$O,11,FALSE)),"")</f>
        <v/>
      </c>
    </row>
    <row r="233" spans="1:8" x14ac:dyDescent="0.25">
      <c r="A233" s="76" t="str">
        <f t="array" ref="A233">IFERROR(INDEX('Annex 2 EHV charges'!$A$11:$A$11, MATCH(0, IF(ISBLANK('Annex 2 EHV charges'!$A$11:$A$11),1, COUNTIF(A$4:$A232, 'Annex 2 EHV charges'!$A$11:$A$11)), 0)),"")</f>
        <v/>
      </c>
      <c r="B233" s="76" t="str">
        <f>IF($A233="","",VLOOKUP($A233,'Annex 2 EHV charges'!$A:$O,2,0))</f>
        <v/>
      </c>
      <c r="C233" s="77" t="str">
        <f>IF($A233="","",VLOOKUP($A233,'Annex 2 EHV charges'!$A:$O,3,0))</f>
        <v/>
      </c>
      <c r="D233" s="76" t="str">
        <f>IF($A233="","",VLOOKUP($A233,'Annex 2 EHV charges'!$A:$O,7,0))</f>
        <v/>
      </c>
      <c r="E233" s="81" t="str">
        <f>IFERROR(IF(VLOOKUP($A233,'Annex 2 EHV charges'!$A:$O,8,FALSE)=0,"",VLOOKUP($A233,'Annex 2 EHV charges'!$A:$O,8,FALSE)),"")</f>
        <v/>
      </c>
      <c r="F233" s="82" t="str">
        <f>IFERROR(IF(VLOOKUP($A233,'Annex 2 EHV charges'!$A:$O,9,FALSE)=0,"",VLOOKUP($A233,'Annex 2 EHV charges'!$A:$O,9,FALSE)),"")</f>
        <v/>
      </c>
      <c r="G233" s="83" t="str">
        <f>IFERROR(IF(VLOOKUP($A233,'Annex 2 EHV charges'!$A:$O,10,FALSE)=0,"",VLOOKUP($A233,'Annex 2 EHV charges'!$A:$O,10,FALSE)),"")</f>
        <v/>
      </c>
      <c r="H233" s="83" t="str">
        <f>IFERROR(IF(VLOOKUP($A233,'Annex 2 EHV charges'!$A:$O,11,FALSE)=0,"",VLOOKUP($A233,'Annex 2 EHV charges'!$A:$O,11,FALSE)),"")</f>
        <v/>
      </c>
    </row>
    <row r="234" spans="1:8" x14ac:dyDescent="0.25">
      <c r="A234" s="76" t="str">
        <f t="array" ref="A234">IFERROR(INDEX('Annex 2 EHV charges'!$A$11:$A$11, MATCH(0, IF(ISBLANK('Annex 2 EHV charges'!$A$11:$A$11),1, COUNTIF(A$4:$A233, 'Annex 2 EHV charges'!$A$11:$A$11)), 0)),"")</f>
        <v/>
      </c>
      <c r="B234" s="76" t="str">
        <f>IF($A234="","",VLOOKUP($A234,'Annex 2 EHV charges'!$A:$O,2,0))</f>
        <v/>
      </c>
      <c r="C234" s="77" t="str">
        <f>IF($A234="","",VLOOKUP($A234,'Annex 2 EHV charges'!$A:$O,3,0))</f>
        <v/>
      </c>
      <c r="D234" s="76" t="str">
        <f>IF($A234="","",VLOOKUP($A234,'Annex 2 EHV charges'!$A:$O,7,0))</f>
        <v/>
      </c>
      <c r="E234" s="81" t="str">
        <f>IFERROR(IF(VLOOKUP($A234,'Annex 2 EHV charges'!$A:$O,8,FALSE)=0,"",VLOOKUP($A234,'Annex 2 EHV charges'!$A:$O,8,FALSE)),"")</f>
        <v/>
      </c>
      <c r="F234" s="82" t="str">
        <f>IFERROR(IF(VLOOKUP($A234,'Annex 2 EHV charges'!$A:$O,9,FALSE)=0,"",VLOOKUP($A234,'Annex 2 EHV charges'!$A:$O,9,FALSE)),"")</f>
        <v/>
      </c>
      <c r="G234" s="83" t="str">
        <f>IFERROR(IF(VLOOKUP($A234,'Annex 2 EHV charges'!$A:$O,10,FALSE)=0,"",VLOOKUP($A234,'Annex 2 EHV charges'!$A:$O,10,FALSE)),"")</f>
        <v/>
      </c>
      <c r="H234" s="83" t="str">
        <f>IFERROR(IF(VLOOKUP($A234,'Annex 2 EHV charges'!$A:$O,11,FALSE)=0,"",VLOOKUP($A234,'Annex 2 EHV charges'!$A:$O,11,FALSE)),"")</f>
        <v/>
      </c>
    </row>
    <row r="235" spans="1:8" x14ac:dyDescent="0.25">
      <c r="A235" s="76" t="str">
        <f t="array" ref="A235">IFERROR(INDEX('Annex 2 EHV charges'!$A$11:$A$11, MATCH(0, IF(ISBLANK('Annex 2 EHV charges'!$A$11:$A$11),1, COUNTIF(A$4:$A234, 'Annex 2 EHV charges'!$A$11:$A$11)), 0)),"")</f>
        <v/>
      </c>
      <c r="B235" s="76" t="str">
        <f>IF($A235="","",VLOOKUP($A235,'Annex 2 EHV charges'!$A:$O,2,0))</f>
        <v/>
      </c>
      <c r="C235" s="77" t="str">
        <f>IF($A235="","",VLOOKUP($A235,'Annex 2 EHV charges'!$A:$O,3,0))</f>
        <v/>
      </c>
      <c r="D235" s="76" t="str">
        <f>IF($A235="","",VLOOKUP($A235,'Annex 2 EHV charges'!$A:$O,7,0))</f>
        <v/>
      </c>
      <c r="E235" s="81" t="str">
        <f>IFERROR(IF(VLOOKUP($A235,'Annex 2 EHV charges'!$A:$O,8,FALSE)=0,"",VLOOKUP($A235,'Annex 2 EHV charges'!$A:$O,8,FALSE)),"")</f>
        <v/>
      </c>
      <c r="F235" s="82" t="str">
        <f>IFERROR(IF(VLOOKUP($A235,'Annex 2 EHV charges'!$A:$O,9,FALSE)=0,"",VLOOKUP($A235,'Annex 2 EHV charges'!$A:$O,9,FALSE)),"")</f>
        <v/>
      </c>
      <c r="G235" s="83" t="str">
        <f>IFERROR(IF(VLOOKUP($A235,'Annex 2 EHV charges'!$A:$O,10,FALSE)=0,"",VLOOKUP($A235,'Annex 2 EHV charges'!$A:$O,10,FALSE)),"")</f>
        <v/>
      </c>
      <c r="H235" s="83" t="str">
        <f>IFERROR(IF(VLOOKUP($A235,'Annex 2 EHV charges'!$A:$O,11,FALSE)=0,"",VLOOKUP($A235,'Annex 2 EHV charges'!$A:$O,11,FALSE)),"")</f>
        <v/>
      </c>
    </row>
    <row r="236" spans="1:8" x14ac:dyDescent="0.25">
      <c r="A236" s="76" t="str">
        <f t="array" ref="A236">IFERROR(INDEX('Annex 2 EHV charges'!$A$11:$A$11, MATCH(0, IF(ISBLANK('Annex 2 EHV charges'!$A$11:$A$11),1, COUNTIF(A$4:$A235, 'Annex 2 EHV charges'!$A$11:$A$11)), 0)),"")</f>
        <v/>
      </c>
      <c r="B236" s="76" t="str">
        <f>IF($A236="","",VLOOKUP($A236,'Annex 2 EHV charges'!$A:$O,2,0))</f>
        <v/>
      </c>
      <c r="C236" s="77" t="str">
        <f>IF($A236="","",VLOOKUP($A236,'Annex 2 EHV charges'!$A:$O,3,0))</f>
        <v/>
      </c>
      <c r="D236" s="76" t="str">
        <f>IF($A236="","",VLOOKUP($A236,'Annex 2 EHV charges'!$A:$O,7,0))</f>
        <v/>
      </c>
      <c r="E236" s="81" t="str">
        <f>IFERROR(IF(VLOOKUP($A236,'Annex 2 EHV charges'!$A:$O,8,FALSE)=0,"",VLOOKUP($A236,'Annex 2 EHV charges'!$A:$O,8,FALSE)),"")</f>
        <v/>
      </c>
      <c r="F236" s="82" t="str">
        <f>IFERROR(IF(VLOOKUP($A236,'Annex 2 EHV charges'!$A:$O,9,FALSE)=0,"",VLOOKUP($A236,'Annex 2 EHV charges'!$A:$O,9,FALSE)),"")</f>
        <v/>
      </c>
      <c r="G236" s="83" t="str">
        <f>IFERROR(IF(VLOOKUP($A236,'Annex 2 EHV charges'!$A:$O,10,FALSE)=0,"",VLOOKUP($A236,'Annex 2 EHV charges'!$A:$O,10,FALSE)),"")</f>
        <v/>
      </c>
      <c r="H236" s="83" t="str">
        <f>IFERROR(IF(VLOOKUP($A236,'Annex 2 EHV charges'!$A:$O,11,FALSE)=0,"",VLOOKUP($A236,'Annex 2 EHV charges'!$A:$O,11,FALSE)),"")</f>
        <v/>
      </c>
    </row>
    <row r="237" spans="1:8" x14ac:dyDescent="0.25">
      <c r="A237" s="76" t="str">
        <f t="array" ref="A237">IFERROR(INDEX('Annex 2 EHV charges'!$A$11:$A$11, MATCH(0, IF(ISBLANK('Annex 2 EHV charges'!$A$11:$A$11),1, COUNTIF(A$4:$A236, 'Annex 2 EHV charges'!$A$11:$A$11)), 0)),"")</f>
        <v/>
      </c>
      <c r="B237" s="76" t="str">
        <f>IF($A237="","",VLOOKUP($A237,'Annex 2 EHV charges'!$A:$O,2,0))</f>
        <v/>
      </c>
      <c r="C237" s="77" t="str">
        <f>IF($A237="","",VLOOKUP($A237,'Annex 2 EHV charges'!$A:$O,3,0))</f>
        <v/>
      </c>
      <c r="D237" s="76" t="str">
        <f>IF($A237="","",VLOOKUP($A237,'Annex 2 EHV charges'!$A:$O,7,0))</f>
        <v/>
      </c>
      <c r="E237" s="81" t="str">
        <f>IFERROR(IF(VLOOKUP($A237,'Annex 2 EHV charges'!$A:$O,8,FALSE)=0,"",VLOOKUP($A237,'Annex 2 EHV charges'!$A:$O,8,FALSE)),"")</f>
        <v/>
      </c>
      <c r="F237" s="82" t="str">
        <f>IFERROR(IF(VLOOKUP($A237,'Annex 2 EHV charges'!$A:$O,9,FALSE)=0,"",VLOOKUP($A237,'Annex 2 EHV charges'!$A:$O,9,FALSE)),"")</f>
        <v/>
      </c>
      <c r="G237" s="83" t="str">
        <f>IFERROR(IF(VLOOKUP($A237,'Annex 2 EHV charges'!$A:$O,10,FALSE)=0,"",VLOOKUP($A237,'Annex 2 EHV charges'!$A:$O,10,FALSE)),"")</f>
        <v/>
      </c>
      <c r="H237" s="83" t="str">
        <f>IFERROR(IF(VLOOKUP($A237,'Annex 2 EHV charges'!$A:$O,11,FALSE)=0,"",VLOOKUP($A237,'Annex 2 EHV charges'!$A:$O,11,FALSE)),"")</f>
        <v/>
      </c>
    </row>
    <row r="238" spans="1:8" x14ac:dyDescent="0.25">
      <c r="A238" s="76" t="str">
        <f t="array" ref="A238">IFERROR(INDEX('Annex 2 EHV charges'!$A$11:$A$11, MATCH(0, IF(ISBLANK('Annex 2 EHV charges'!$A$11:$A$11),1, COUNTIF(A$4:$A237, 'Annex 2 EHV charges'!$A$11:$A$11)), 0)),"")</f>
        <v/>
      </c>
      <c r="B238" s="76" t="str">
        <f>IF($A238="","",VLOOKUP($A238,'Annex 2 EHV charges'!$A:$O,2,0))</f>
        <v/>
      </c>
      <c r="C238" s="77" t="str">
        <f>IF($A238="","",VLOOKUP($A238,'Annex 2 EHV charges'!$A:$O,3,0))</f>
        <v/>
      </c>
      <c r="D238" s="76" t="str">
        <f>IF($A238="","",VLOOKUP($A238,'Annex 2 EHV charges'!$A:$O,7,0))</f>
        <v/>
      </c>
      <c r="E238" s="81" t="str">
        <f>IFERROR(IF(VLOOKUP($A238,'Annex 2 EHV charges'!$A:$O,8,FALSE)=0,"",VLOOKUP($A238,'Annex 2 EHV charges'!$A:$O,8,FALSE)),"")</f>
        <v/>
      </c>
      <c r="F238" s="82" t="str">
        <f>IFERROR(IF(VLOOKUP($A238,'Annex 2 EHV charges'!$A:$O,9,FALSE)=0,"",VLOOKUP($A238,'Annex 2 EHV charges'!$A:$O,9,FALSE)),"")</f>
        <v/>
      </c>
      <c r="G238" s="83" t="str">
        <f>IFERROR(IF(VLOOKUP($A238,'Annex 2 EHV charges'!$A:$O,10,FALSE)=0,"",VLOOKUP($A238,'Annex 2 EHV charges'!$A:$O,10,FALSE)),"")</f>
        <v/>
      </c>
      <c r="H238" s="83" t="str">
        <f>IFERROR(IF(VLOOKUP($A238,'Annex 2 EHV charges'!$A:$O,11,FALSE)=0,"",VLOOKUP($A238,'Annex 2 EHV charges'!$A:$O,11,FALSE)),"")</f>
        <v/>
      </c>
    </row>
    <row r="239" spans="1:8" x14ac:dyDescent="0.25">
      <c r="A239" s="76" t="str">
        <f t="array" ref="A239">IFERROR(INDEX('Annex 2 EHV charges'!$A$11:$A$11, MATCH(0, IF(ISBLANK('Annex 2 EHV charges'!$A$11:$A$11),1, COUNTIF(A$4:$A238, 'Annex 2 EHV charges'!$A$11:$A$11)), 0)),"")</f>
        <v/>
      </c>
      <c r="B239" s="76" t="str">
        <f>IF($A239="","",VLOOKUP($A239,'Annex 2 EHV charges'!$A:$O,2,0))</f>
        <v/>
      </c>
      <c r="C239" s="77" t="str">
        <f>IF($A239="","",VLOOKUP($A239,'Annex 2 EHV charges'!$A:$O,3,0))</f>
        <v/>
      </c>
      <c r="D239" s="76" t="str">
        <f>IF($A239="","",VLOOKUP($A239,'Annex 2 EHV charges'!$A:$O,7,0))</f>
        <v/>
      </c>
      <c r="E239" s="81" t="str">
        <f>IFERROR(IF(VLOOKUP($A239,'Annex 2 EHV charges'!$A:$O,8,FALSE)=0,"",VLOOKUP($A239,'Annex 2 EHV charges'!$A:$O,8,FALSE)),"")</f>
        <v/>
      </c>
      <c r="F239" s="82" t="str">
        <f>IFERROR(IF(VLOOKUP($A239,'Annex 2 EHV charges'!$A:$O,9,FALSE)=0,"",VLOOKUP($A239,'Annex 2 EHV charges'!$A:$O,9,FALSE)),"")</f>
        <v/>
      </c>
      <c r="G239" s="83" t="str">
        <f>IFERROR(IF(VLOOKUP($A239,'Annex 2 EHV charges'!$A:$O,10,FALSE)=0,"",VLOOKUP($A239,'Annex 2 EHV charges'!$A:$O,10,FALSE)),"")</f>
        <v/>
      </c>
      <c r="H239" s="83" t="str">
        <f>IFERROR(IF(VLOOKUP($A239,'Annex 2 EHV charges'!$A:$O,11,FALSE)=0,"",VLOOKUP($A239,'Annex 2 EHV charges'!$A:$O,11,FALSE)),"")</f>
        <v/>
      </c>
    </row>
    <row r="240" spans="1:8" x14ac:dyDescent="0.25">
      <c r="A240" s="76" t="str">
        <f t="array" ref="A240">IFERROR(INDEX('Annex 2 EHV charges'!$A$11:$A$11, MATCH(0, IF(ISBLANK('Annex 2 EHV charges'!$A$11:$A$11),1, COUNTIF(A$4:$A239, 'Annex 2 EHV charges'!$A$11:$A$11)), 0)),"")</f>
        <v/>
      </c>
      <c r="B240" s="76" t="str">
        <f>IF($A240="","",VLOOKUP($A240,'Annex 2 EHV charges'!$A:$O,2,0))</f>
        <v/>
      </c>
      <c r="C240" s="77" t="str">
        <f>IF($A240="","",VLOOKUP($A240,'Annex 2 EHV charges'!$A:$O,3,0))</f>
        <v/>
      </c>
      <c r="D240" s="76" t="str">
        <f>IF($A240="","",VLOOKUP($A240,'Annex 2 EHV charges'!$A:$O,7,0))</f>
        <v/>
      </c>
      <c r="E240" s="81" t="str">
        <f>IFERROR(IF(VLOOKUP($A240,'Annex 2 EHV charges'!$A:$O,8,FALSE)=0,"",VLOOKUP($A240,'Annex 2 EHV charges'!$A:$O,8,FALSE)),"")</f>
        <v/>
      </c>
      <c r="F240" s="82" t="str">
        <f>IFERROR(IF(VLOOKUP($A240,'Annex 2 EHV charges'!$A:$O,9,FALSE)=0,"",VLOOKUP($A240,'Annex 2 EHV charges'!$A:$O,9,FALSE)),"")</f>
        <v/>
      </c>
      <c r="G240" s="83" t="str">
        <f>IFERROR(IF(VLOOKUP($A240,'Annex 2 EHV charges'!$A:$O,10,FALSE)=0,"",VLOOKUP($A240,'Annex 2 EHV charges'!$A:$O,10,FALSE)),"")</f>
        <v/>
      </c>
      <c r="H240" s="83" t="str">
        <f>IFERROR(IF(VLOOKUP($A240,'Annex 2 EHV charges'!$A:$O,11,FALSE)=0,"",VLOOKUP($A240,'Annex 2 EHV charges'!$A:$O,11,FALSE)),"")</f>
        <v/>
      </c>
    </row>
    <row r="241" spans="1:8" x14ac:dyDescent="0.25">
      <c r="A241" s="76" t="str">
        <f t="array" ref="A241">IFERROR(INDEX('Annex 2 EHV charges'!$A$11:$A$11, MATCH(0, IF(ISBLANK('Annex 2 EHV charges'!$A$11:$A$11),1, COUNTIF(A$4:$A240, 'Annex 2 EHV charges'!$A$11:$A$11)), 0)),"")</f>
        <v/>
      </c>
      <c r="B241" s="76" t="str">
        <f>IF($A241="","",VLOOKUP($A241,'Annex 2 EHV charges'!$A:$O,2,0))</f>
        <v/>
      </c>
      <c r="C241" s="77" t="str">
        <f>IF($A241="","",VLOOKUP($A241,'Annex 2 EHV charges'!$A:$O,3,0))</f>
        <v/>
      </c>
      <c r="D241" s="76" t="str">
        <f>IF($A241="","",VLOOKUP($A241,'Annex 2 EHV charges'!$A:$O,7,0))</f>
        <v/>
      </c>
      <c r="E241" s="81" t="str">
        <f>IFERROR(IF(VLOOKUP($A241,'Annex 2 EHV charges'!$A:$O,8,FALSE)=0,"",VLOOKUP($A241,'Annex 2 EHV charges'!$A:$O,8,FALSE)),"")</f>
        <v/>
      </c>
      <c r="F241" s="82" t="str">
        <f>IFERROR(IF(VLOOKUP($A241,'Annex 2 EHV charges'!$A:$O,9,FALSE)=0,"",VLOOKUP($A241,'Annex 2 EHV charges'!$A:$O,9,FALSE)),"")</f>
        <v/>
      </c>
      <c r="G241" s="83" t="str">
        <f>IFERROR(IF(VLOOKUP($A241,'Annex 2 EHV charges'!$A:$O,10,FALSE)=0,"",VLOOKUP($A241,'Annex 2 EHV charges'!$A:$O,10,FALSE)),"")</f>
        <v/>
      </c>
      <c r="H241" s="83" t="str">
        <f>IFERROR(IF(VLOOKUP($A241,'Annex 2 EHV charges'!$A:$O,11,FALSE)=0,"",VLOOKUP($A241,'Annex 2 EHV charges'!$A:$O,11,FALSE)),"")</f>
        <v/>
      </c>
    </row>
    <row r="242" spans="1:8" x14ac:dyDescent="0.25">
      <c r="A242" s="76" t="str">
        <f t="array" ref="A242">IFERROR(INDEX('Annex 2 EHV charges'!$A$11:$A$11, MATCH(0, IF(ISBLANK('Annex 2 EHV charges'!$A$11:$A$11),1, COUNTIF(A$4:$A241, 'Annex 2 EHV charges'!$A$11:$A$11)), 0)),"")</f>
        <v/>
      </c>
      <c r="B242" s="76" t="str">
        <f>IF($A242="","",VLOOKUP($A242,'Annex 2 EHV charges'!$A:$O,2,0))</f>
        <v/>
      </c>
      <c r="C242" s="77" t="str">
        <f>IF($A242="","",VLOOKUP($A242,'Annex 2 EHV charges'!$A:$O,3,0))</f>
        <v/>
      </c>
      <c r="D242" s="76" t="str">
        <f>IF($A242="","",VLOOKUP($A242,'Annex 2 EHV charges'!$A:$O,7,0))</f>
        <v/>
      </c>
      <c r="E242" s="81" t="str">
        <f>IFERROR(IF(VLOOKUP($A242,'Annex 2 EHV charges'!$A:$O,8,FALSE)=0,"",VLOOKUP($A242,'Annex 2 EHV charges'!$A:$O,8,FALSE)),"")</f>
        <v/>
      </c>
      <c r="F242" s="82" t="str">
        <f>IFERROR(IF(VLOOKUP($A242,'Annex 2 EHV charges'!$A:$O,9,FALSE)=0,"",VLOOKUP($A242,'Annex 2 EHV charges'!$A:$O,9,FALSE)),"")</f>
        <v/>
      </c>
      <c r="G242" s="83" t="str">
        <f>IFERROR(IF(VLOOKUP($A242,'Annex 2 EHV charges'!$A:$O,10,FALSE)=0,"",VLOOKUP($A242,'Annex 2 EHV charges'!$A:$O,10,FALSE)),"")</f>
        <v/>
      </c>
      <c r="H242" s="83" t="str">
        <f>IFERROR(IF(VLOOKUP($A242,'Annex 2 EHV charges'!$A:$O,11,FALSE)=0,"",VLOOKUP($A242,'Annex 2 EHV charges'!$A:$O,11,FALSE)),"")</f>
        <v/>
      </c>
    </row>
    <row r="243" spans="1:8" x14ac:dyDescent="0.25">
      <c r="A243" s="76" t="str">
        <f t="array" ref="A243">IFERROR(INDEX('Annex 2 EHV charges'!$A$11:$A$11, MATCH(0, IF(ISBLANK('Annex 2 EHV charges'!$A$11:$A$11),1, COUNTIF(A$4:$A242, 'Annex 2 EHV charges'!$A$11:$A$11)), 0)),"")</f>
        <v/>
      </c>
      <c r="B243" s="76" t="str">
        <f>IF($A243="","",VLOOKUP($A243,'Annex 2 EHV charges'!$A:$O,2,0))</f>
        <v/>
      </c>
      <c r="C243" s="77" t="str">
        <f>IF($A243="","",VLOOKUP($A243,'Annex 2 EHV charges'!$A:$O,3,0))</f>
        <v/>
      </c>
      <c r="D243" s="76" t="str">
        <f>IF($A243="","",VLOOKUP($A243,'Annex 2 EHV charges'!$A:$O,7,0))</f>
        <v/>
      </c>
      <c r="E243" s="81" t="str">
        <f>IFERROR(IF(VLOOKUP($A243,'Annex 2 EHV charges'!$A:$O,8,FALSE)=0,"",VLOOKUP($A243,'Annex 2 EHV charges'!$A:$O,8,FALSE)),"")</f>
        <v/>
      </c>
      <c r="F243" s="82" t="str">
        <f>IFERROR(IF(VLOOKUP($A243,'Annex 2 EHV charges'!$A:$O,9,FALSE)=0,"",VLOOKUP($A243,'Annex 2 EHV charges'!$A:$O,9,FALSE)),"")</f>
        <v/>
      </c>
      <c r="G243" s="83" t="str">
        <f>IFERROR(IF(VLOOKUP($A243,'Annex 2 EHV charges'!$A:$O,10,FALSE)=0,"",VLOOKUP($A243,'Annex 2 EHV charges'!$A:$O,10,FALSE)),"")</f>
        <v/>
      </c>
      <c r="H243" s="83" t="str">
        <f>IFERROR(IF(VLOOKUP($A243,'Annex 2 EHV charges'!$A:$O,11,FALSE)=0,"",VLOOKUP($A243,'Annex 2 EHV charges'!$A:$O,11,FALSE)),"")</f>
        <v/>
      </c>
    </row>
    <row r="244" spans="1:8" x14ac:dyDescent="0.25">
      <c r="A244" s="76" t="str">
        <f t="array" ref="A244">IFERROR(INDEX('Annex 2 EHV charges'!$A$11:$A$11, MATCH(0, IF(ISBLANK('Annex 2 EHV charges'!$A$11:$A$11),1, COUNTIF(A$4:$A243, 'Annex 2 EHV charges'!$A$11:$A$11)), 0)),"")</f>
        <v/>
      </c>
      <c r="B244" s="76" t="str">
        <f>IF($A244="","",VLOOKUP($A244,'Annex 2 EHV charges'!$A:$O,2,0))</f>
        <v/>
      </c>
      <c r="C244" s="77" t="str">
        <f>IF($A244="","",VLOOKUP($A244,'Annex 2 EHV charges'!$A:$O,3,0))</f>
        <v/>
      </c>
      <c r="D244" s="76" t="str">
        <f>IF($A244="","",VLOOKUP($A244,'Annex 2 EHV charges'!$A:$O,7,0))</f>
        <v/>
      </c>
      <c r="E244" s="81" t="str">
        <f>IFERROR(IF(VLOOKUP($A244,'Annex 2 EHV charges'!$A:$O,8,FALSE)=0,"",VLOOKUP($A244,'Annex 2 EHV charges'!$A:$O,8,FALSE)),"")</f>
        <v/>
      </c>
      <c r="F244" s="82" t="str">
        <f>IFERROR(IF(VLOOKUP($A244,'Annex 2 EHV charges'!$A:$O,9,FALSE)=0,"",VLOOKUP($A244,'Annex 2 EHV charges'!$A:$O,9,FALSE)),"")</f>
        <v/>
      </c>
      <c r="G244" s="83" t="str">
        <f>IFERROR(IF(VLOOKUP($A244,'Annex 2 EHV charges'!$A:$O,10,FALSE)=0,"",VLOOKUP($A244,'Annex 2 EHV charges'!$A:$O,10,FALSE)),"")</f>
        <v/>
      </c>
      <c r="H244" s="83" t="str">
        <f>IFERROR(IF(VLOOKUP($A244,'Annex 2 EHV charges'!$A:$O,11,FALSE)=0,"",VLOOKUP($A244,'Annex 2 EHV charges'!$A:$O,11,FALSE)),"")</f>
        <v/>
      </c>
    </row>
    <row r="245" spans="1:8" x14ac:dyDescent="0.25">
      <c r="A245" s="76" t="str">
        <f t="array" ref="A245">IFERROR(INDEX('Annex 2 EHV charges'!$A$11:$A$11, MATCH(0, IF(ISBLANK('Annex 2 EHV charges'!$A$11:$A$11),1, COUNTIF(A$4:$A244, 'Annex 2 EHV charges'!$A$11:$A$11)), 0)),"")</f>
        <v/>
      </c>
      <c r="B245" s="76" t="str">
        <f>IF($A245="","",VLOOKUP($A245,'Annex 2 EHV charges'!$A:$O,2,0))</f>
        <v/>
      </c>
      <c r="C245" s="77" t="str">
        <f>IF($A245="","",VLOOKUP($A245,'Annex 2 EHV charges'!$A:$O,3,0))</f>
        <v/>
      </c>
      <c r="D245" s="76" t="str">
        <f>IF($A245="","",VLOOKUP($A245,'Annex 2 EHV charges'!$A:$O,7,0))</f>
        <v/>
      </c>
      <c r="E245" s="81" t="str">
        <f>IFERROR(IF(VLOOKUP($A245,'Annex 2 EHV charges'!$A:$O,8,FALSE)=0,"",VLOOKUP($A245,'Annex 2 EHV charges'!$A:$O,8,FALSE)),"")</f>
        <v/>
      </c>
      <c r="F245" s="82" t="str">
        <f>IFERROR(IF(VLOOKUP($A245,'Annex 2 EHV charges'!$A:$O,9,FALSE)=0,"",VLOOKUP($A245,'Annex 2 EHV charges'!$A:$O,9,FALSE)),"")</f>
        <v/>
      </c>
      <c r="G245" s="83" t="str">
        <f>IFERROR(IF(VLOOKUP($A245,'Annex 2 EHV charges'!$A:$O,10,FALSE)=0,"",VLOOKUP($A245,'Annex 2 EHV charges'!$A:$O,10,FALSE)),"")</f>
        <v/>
      </c>
      <c r="H245" s="83" t="str">
        <f>IFERROR(IF(VLOOKUP($A245,'Annex 2 EHV charges'!$A:$O,11,FALSE)=0,"",VLOOKUP($A245,'Annex 2 EHV charges'!$A:$O,11,FALSE)),"")</f>
        <v/>
      </c>
    </row>
    <row r="246" spans="1:8" x14ac:dyDescent="0.25">
      <c r="A246" s="76" t="str">
        <f t="array" ref="A246">IFERROR(INDEX('Annex 2 EHV charges'!$A$11:$A$11, MATCH(0, IF(ISBLANK('Annex 2 EHV charges'!$A$11:$A$11),1, COUNTIF(A$4:$A245, 'Annex 2 EHV charges'!$A$11:$A$11)), 0)),"")</f>
        <v/>
      </c>
      <c r="B246" s="76" t="str">
        <f>IF($A246="","",VLOOKUP($A246,'Annex 2 EHV charges'!$A:$O,2,0))</f>
        <v/>
      </c>
      <c r="C246" s="77" t="str">
        <f>IF($A246="","",VLOOKUP($A246,'Annex 2 EHV charges'!$A:$O,3,0))</f>
        <v/>
      </c>
      <c r="D246" s="76" t="str">
        <f>IF($A246="","",VLOOKUP($A246,'Annex 2 EHV charges'!$A:$O,7,0))</f>
        <v/>
      </c>
      <c r="E246" s="81" t="str">
        <f>IFERROR(IF(VLOOKUP($A246,'Annex 2 EHV charges'!$A:$O,8,FALSE)=0,"",VLOOKUP($A246,'Annex 2 EHV charges'!$A:$O,8,FALSE)),"")</f>
        <v/>
      </c>
      <c r="F246" s="82" t="str">
        <f>IFERROR(IF(VLOOKUP($A246,'Annex 2 EHV charges'!$A:$O,9,FALSE)=0,"",VLOOKUP($A246,'Annex 2 EHV charges'!$A:$O,9,FALSE)),"")</f>
        <v/>
      </c>
      <c r="G246" s="83" t="str">
        <f>IFERROR(IF(VLOOKUP($A246,'Annex 2 EHV charges'!$A:$O,10,FALSE)=0,"",VLOOKUP($A246,'Annex 2 EHV charges'!$A:$O,10,FALSE)),"")</f>
        <v/>
      </c>
      <c r="H246" s="83" t="str">
        <f>IFERROR(IF(VLOOKUP($A246,'Annex 2 EHV charges'!$A:$O,11,FALSE)=0,"",VLOOKUP($A246,'Annex 2 EHV charges'!$A:$O,11,FALSE)),"")</f>
        <v/>
      </c>
    </row>
    <row r="247" spans="1:8" x14ac:dyDescent="0.25">
      <c r="A247" s="76" t="str">
        <f t="array" ref="A247">IFERROR(INDEX('Annex 2 EHV charges'!$A$11:$A$11, MATCH(0, IF(ISBLANK('Annex 2 EHV charges'!$A$11:$A$11),1, COUNTIF(A$4:$A246, 'Annex 2 EHV charges'!$A$11:$A$11)), 0)),"")</f>
        <v/>
      </c>
      <c r="B247" s="76" t="str">
        <f>IF($A247="","",VLOOKUP($A247,'Annex 2 EHV charges'!$A:$O,2,0))</f>
        <v/>
      </c>
      <c r="C247" s="77" t="str">
        <f>IF($A247="","",VLOOKUP($A247,'Annex 2 EHV charges'!$A:$O,3,0))</f>
        <v/>
      </c>
      <c r="D247" s="76" t="str">
        <f>IF($A247="","",VLOOKUP($A247,'Annex 2 EHV charges'!$A:$O,7,0))</f>
        <v/>
      </c>
      <c r="E247" s="81" t="str">
        <f>IFERROR(IF(VLOOKUP($A247,'Annex 2 EHV charges'!$A:$O,8,FALSE)=0,"",VLOOKUP($A247,'Annex 2 EHV charges'!$A:$O,8,FALSE)),"")</f>
        <v/>
      </c>
      <c r="F247" s="82" t="str">
        <f>IFERROR(IF(VLOOKUP($A247,'Annex 2 EHV charges'!$A:$O,9,FALSE)=0,"",VLOOKUP($A247,'Annex 2 EHV charges'!$A:$O,9,FALSE)),"")</f>
        <v/>
      </c>
      <c r="G247" s="83" t="str">
        <f>IFERROR(IF(VLOOKUP($A247,'Annex 2 EHV charges'!$A:$O,10,FALSE)=0,"",VLOOKUP($A247,'Annex 2 EHV charges'!$A:$O,10,FALSE)),"")</f>
        <v/>
      </c>
      <c r="H247" s="83" t="str">
        <f>IFERROR(IF(VLOOKUP($A247,'Annex 2 EHV charges'!$A:$O,11,FALSE)=0,"",VLOOKUP($A247,'Annex 2 EHV charges'!$A:$O,11,FALSE)),"")</f>
        <v/>
      </c>
    </row>
    <row r="248" spans="1:8" x14ac:dyDescent="0.25">
      <c r="A248" s="76" t="str">
        <f t="array" ref="A248">IFERROR(INDEX('Annex 2 EHV charges'!$A$11:$A$11, MATCH(0, IF(ISBLANK('Annex 2 EHV charges'!$A$11:$A$11),1, COUNTIF(A$4:$A247, 'Annex 2 EHV charges'!$A$11:$A$11)), 0)),"")</f>
        <v/>
      </c>
      <c r="B248" s="76" t="str">
        <f>IF($A248="","",VLOOKUP($A248,'Annex 2 EHV charges'!$A:$O,2,0))</f>
        <v/>
      </c>
      <c r="C248" s="77" t="str">
        <f>IF($A248="","",VLOOKUP($A248,'Annex 2 EHV charges'!$A:$O,3,0))</f>
        <v/>
      </c>
      <c r="D248" s="76" t="str">
        <f>IF($A248="","",VLOOKUP($A248,'Annex 2 EHV charges'!$A:$O,7,0))</f>
        <v/>
      </c>
      <c r="E248" s="81" t="str">
        <f>IFERROR(IF(VLOOKUP($A248,'Annex 2 EHV charges'!$A:$O,8,FALSE)=0,"",VLOOKUP($A248,'Annex 2 EHV charges'!$A:$O,8,FALSE)),"")</f>
        <v/>
      </c>
      <c r="F248" s="82" t="str">
        <f>IFERROR(IF(VLOOKUP($A248,'Annex 2 EHV charges'!$A:$O,9,FALSE)=0,"",VLOOKUP($A248,'Annex 2 EHV charges'!$A:$O,9,FALSE)),"")</f>
        <v/>
      </c>
      <c r="G248" s="83" t="str">
        <f>IFERROR(IF(VLOOKUP($A248,'Annex 2 EHV charges'!$A:$O,10,FALSE)=0,"",VLOOKUP($A248,'Annex 2 EHV charges'!$A:$O,10,FALSE)),"")</f>
        <v/>
      </c>
      <c r="H248" s="83" t="str">
        <f>IFERROR(IF(VLOOKUP($A248,'Annex 2 EHV charges'!$A:$O,11,FALSE)=0,"",VLOOKUP($A248,'Annex 2 EHV charges'!$A:$O,11,FALSE)),"")</f>
        <v/>
      </c>
    </row>
    <row r="249" spans="1:8" x14ac:dyDescent="0.25">
      <c r="A249" s="76" t="str">
        <f t="array" ref="A249">IFERROR(INDEX('Annex 2 EHV charges'!$A$11:$A$11, MATCH(0, IF(ISBLANK('Annex 2 EHV charges'!$A$11:$A$11),1, COUNTIF(A$4:$A248, 'Annex 2 EHV charges'!$A$11:$A$11)), 0)),"")</f>
        <v/>
      </c>
      <c r="B249" s="76" t="str">
        <f>IF($A249="","",VLOOKUP($A249,'Annex 2 EHV charges'!$A:$O,2,0))</f>
        <v/>
      </c>
      <c r="C249" s="77" t="str">
        <f>IF($A249="","",VLOOKUP($A249,'Annex 2 EHV charges'!$A:$O,3,0))</f>
        <v/>
      </c>
      <c r="D249" s="76" t="str">
        <f>IF($A249="","",VLOOKUP($A249,'Annex 2 EHV charges'!$A:$O,7,0))</f>
        <v/>
      </c>
      <c r="E249" s="81" t="str">
        <f>IFERROR(IF(VLOOKUP($A249,'Annex 2 EHV charges'!$A:$O,8,FALSE)=0,"",VLOOKUP($A249,'Annex 2 EHV charges'!$A:$O,8,FALSE)),"")</f>
        <v/>
      </c>
      <c r="F249" s="82" t="str">
        <f>IFERROR(IF(VLOOKUP($A249,'Annex 2 EHV charges'!$A:$O,9,FALSE)=0,"",VLOOKUP($A249,'Annex 2 EHV charges'!$A:$O,9,FALSE)),"")</f>
        <v/>
      </c>
      <c r="G249" s="83" t="str">
        <f>IFERROR(IF(VLOOKUP($A249,'Annex 2 EHV charges'!$A:$O,10,FALSE)=0,"",VLOOKUP($A249,'Annex 2 EHV charges'!$A:$O,10,FALSE)),"")</f>
        <v/>
      </c>
      <c r="H249" s="83" t="str">
        <f>IFERROR(IF(VLOOKUP($A249,'Annex 2 EHV charges'!$A:$O,11,FALSE)=0,"",VLOOKUP($A249,'Annex 2 EHV charges'!$A:$O,11,FALSE)),"")</f>
        <v/>
      </c>
    </row>
    <row r="250" spans="1:8" x14ac:dyDescent="0.25">
      <c r="A250" s="76" t="str">
        <f t="array" ref="A250">IFERROR(INDEX('Annex 2 EHV charges'!$A$11:$A$11, MATCH(0, IF(ISBLANK('Annex 2 EHV charges'!$A$11:$A$11),1, COUNTIF(A$4:$A249, 'Annex 2 EHV charges'!$A$11:$A$11)), 0)),"")</f>
        <v/>
      </c>
      <c r="B250" s="76" t="str">
        <f>IF($A250="","",VLOOKUP($A250,'Annex 2 EHV charges'!$A:$O,2,0))</f>
        <v/>
      </c>
      <c r="C250" s="77" t="str">
        <f>IF($A250="","",VLOOKUP($A250,'Annex 2 EHV charges'!$A:$O,3,0))</f>
        <v/>
      </c>
      <c r="D250" s="76" t="str">
        <f>IF($A250="","",VLOOKUP($A250,'Annex 2 EHV charges'!$A:$O,7,0))</f>
        <v/>
      </c>
      <c r="E250" s="81" t="str">
        <f>IFERROR(IF(VLOOKUP($A250,'Annex 2 EHV charges'!$A:$O,8,FALSE)=0,"",VLOOKUP($A250,'Annex 2 EHV charges'!$A:$O,8,FALSE)),"")</f>
        <v/>
      </c>
      <c r="F250" s="82" t="str">
        <f>IFERROR(IF(VLOOKUP($A250,'Annex 2 EHV charges'!$A:$O,9,FALSE)=0,"",VLOOKUP($A250,'Annex 2 EHV charges'!$A:$O,9,FALSE)),"")</f>
        <v/>
      </c>
      <c r="G250" s="83" t="str">
        <f>IFERROR(IF(VLOOKUP($A250,'Annex 2 EHV charges'!$A:$O,10,FALSE)=0,"",VLOOKUP($A250,'Annex 2 EHV charges'!$A:$O,10,FALSE)),"")</f>
        <v/>
      </c>
      <c r="H250" s="83" t="str">
        <f>IFERROR(IF(VLOOKUP($A250,'Annex 2 EHV charges'!$A:$O,11,FALSE)=0,"",VLOOKUP($A250,'Annex 2 EHV charges'!$A:$O,11,FALSE)),"")</f>
        <v/>
      </c>
    </row>
    <row r="251" spans="1:8" x14ac:dyDescent="0.25">
      <c r="A251" s="76" t="str">
        <f t="array" ref="A251">IFERROR(INDEX('Annex 2 EHV charges'!$A$11:$A$11, MATCH(0, IF(ISBLANK('Annex 2 EHV charges'!$A$11:$A$11),1, COUNTIF(A$4:$A250, 'Annex 2 EHV charges'!$A$11:$A$11)), 0)),"")</f>
        <v/>
      </c>
      <c r="B251" s="76" t="str">
        <f>IF($A251="","",VLOOKUP($A251,'Annex 2 EHV charges'!$A:$O,2,0))</f>
        <v/>
      </c>
      <c r="C251" s="77" t="str">
        <f>IF($A251="","",VLOOKUP($A251,'Annex 2 EHV charges'!$A:$O,3,0))</f>
        <v/>
      </c>
      <c r="D251" s="76" t="str">
        <f>IF($A251="","",VLOOKUP($A251,'Annex 2 EHV charges'!$A:$O,7,0))</f>
        <v/>
      </c>
      <c r="E251" s="81" t="str">
        <f>IFERROR(IF(VLOOKUP($A251,'Annex 2 EHV charges'!$A:$O,8,FALSE)=0,"",VLOOKUP($A251,'Annex 2 EHV charges'!$A:$O,8,FALSE)),"")</f>
        <v/>
      </c>
      <c r="F251" s="82" t="str">
        <f>IFERROR(IF(VLOOKUP($A251,'Annex 2 EHV charges'!$A:$O,9,FALSE)=0,"",VLOOKUP($A251,'Annex 2 EHV charges'!$A:$O,9,FALSE)),"")</f>
        <v/>
      </c>
      <c r="G251" s="83" t="str">
        <f>IFERROR(IF(VLOOKUP($A251,'Annex 2 EHV charges'!$A:$O,10,FALSE)=0,"",VLOOKUP($A251,'Annex 2 EHV charges'!$A:$O,10,FALSE)),"")</f>
        <v/>
      </c>
      <c r="H251" s="83" t="str">
        <f>IFERROR(IF(VLOOKUP($A251,'Annex 2 EHV charges'!$A:$O,11,FALSE)=0,"",VLOOKUP($A251,'Annex 2 EHV charges'!$A:$O,11,FALSE)),"")</f>
        <v/>
      </c>
    </row>
    <row r="252" spans="1:8" x14ac:dyDescent="0.25">
      <c r="A252" s="76" t="str">
        <f t="array" ref="A252">IFERROR(INDEX('Annex 2 EHV charges'!$A$11:$A$11, MATCH(0, IF(ISBLANK('Annex 2 EHV charges'!$A$11:$A$11),1, COUNTIF(A$4:$A251, 'Annex 2 EHV charges'!$A$11:$A$11)), 0)),"")</f>
        <v/>
      </c>
      <c r="B252" s="76" t="str">
        <f>IF($A252="","",VLOOKUP($A252,'Annex 2 EHV charges'!$A:$O,2,0))</f>
        <v/>
      </c>
      <c r="C252" s="77" t="str">
        <f>IF($A252="","",VLOOKUP($A252,'Annex 2 EHV charges'!$A:$O,3,0))</f>
        <v/>
      </c>
      <c r="D252" s="76" t="str">
        <f>IF($A252="","",VLOOKUP($A252,'Annex 2 EHV charges'!$A:$O,7,0))</f>
        <v/>
      </c>
      <c r="E252" s="81" t="str">
        <f>IFERROR(IF(VLOOKUP($A252,'Annex 2 EHV charges'!$A:$O,8,FALSE)=0,"",VLOOKUP($A252,'Annex 2 EHV charges'!$A:$O,8,FALSE)),"")</f>
        <v/>
      </c>
      <c r="F252" s="82" t="str">
        <f>IFERROR(IF(VLOOKUP($A252,'Annex 2 EHV charges'!$A:$O,9,FALSE)=0,"",VLOOKUP($A252,'Annex 2 EHV charges'!$A:$O,9,FALSE)),"")</f>
        <v/>
      </c>
      <c r="G252" s="83" t="str">
        <f>IFERROR(IF(VLOOKUP($A252,'Annex 2 EHV charges'!$A:$O,10,FALSE)=0,"",VLOOKUP($A252,'Annex 2 EHV charges'!$A:$O,10,FALSE)),"")</f>
        <v/>
      </c>
      <c r="H252" s="83" t="str">
        <f>IFERROR(IF(VLOOKUP($A252,'Annex 2 EHV charges'!$A:$O,11,FALSE)=0,"",VLOOKUP($A252,'Annex 2 EHV charges'!$A:$O,11,FALSE)),"")</f>
        <v/>
      </c>
    </row>
    <row r="253" spans="1:8" x14ac:dyDescent="0.25">
      <c r="A253" s="76" t="str">
        <f t="array" ref="A253">IFERROR(INDEX('Annex 2 EHV charges'!$A$11:$A$11, MATCH(0, IF(ISBLANK('Annex 2 EHV charges'!$A$11:$A$11),1, COUNTIF(A$4:$A252, 'Annex 2 EHV charges'!$A$11:$A$11)), 0)),"")</f>
        <v/>
      </c>
      <c r="B253" s="76" t="str">
        <f>IF($A253="","",VLOOKUP($A253,'Annex 2 EHV charges'!$A:$O,2,0))</f>
        <v/>
      </c>
      <c r="C253" s="77" t="str">
        <f>IF($A253="","",VLOOKUP($A253,'Annex 2 EHV charges'!$A:$O,3,0))</f>
        <v/>
      </c>
      <c r="D253" s="76" t="str">
        <f>IF($A253="","",VLOOKUP($A253,'Annex 2 EHV charges'!$A:$O,7,0))</f>
        <v/>
      </c>
      <c r="E253" s="81" t="str">
        <f>IFERROR(IF(VLOOKUP($A253,'Annex 2 EHV charges'!$A:$O,8,FALSE)=0,"",VLOOKUP($A253,'Annex 2 EHV charges'!$A:$O,8,FALSE)),"")</f>
        <v/>
      </c>
      <c r="F253" s="82" t="str">
        <f>IFERROR(IF(VLOOKUP($A253,'Annex 2 EHV charges'!$A:$O,9,FALSE)=0,"",VLOOKUP($A253,'Annex 2 EHV charges'!$A:$O,9,FALSE)),"")</f>
        <v/>
      </c>
      <c r="G253" s="83" t="str">
        <f>IFERROR(IF(VLOOKUP($A253,'Annex 2 EHV charges'!$A:$O,10,FALSE)=0,"",VLOOKUP($A253,'Annex 2 EHV charges'!$A:$O,10,FALSE)),"")</f>
        <v/>
      </c>
      <c r="H253" s="83" t="str">
        <f>IFERROR(IF(VLOOKUP($A253,'Annex 2 EHV charges'!$A:$O,11,FALSE)=0,"",VLOOKUP($A253,'Annex 2 EHV charges'!$A:$O,11,FALSE)),"")</f>
        <v/>
      </c>
    </row>
    <row r="254" spans="1:8" x14ac:dyDescent="0.25">
      <c r="A254" s="76" t="str">
        <f t="array" ref="A254">IFERROR(INDEX('Annex 2 EHV charges'!$A$11:$A$11, MATCH(0, IF(ISBLANK('Annex 2 EHV charges'!$A$11:$A$11),1, COUNTIF(A$4:$A253, 'Annex 2 EHV charges'!$A$11:$A$11)), 0)),"")</f>
        <v/>
      </c>
      <c r="B254" s="76" t="str">
        <f>IF($A254="","",VLOOKUP($A254,'Annex 2 EHV charges'!$A:$O,2,0))</f>
        <v/>
      </c>
      <c r="C254" s="77" t="str">
        <f>IF($A254="","",VLOOKUP($A254,'Annex 2 EHV charges'!$A:$O,3,0))</f>
        <v/>
      </c>
      <c r="D254" s="76" t="str">
        <f>IF($A254="","",VLOOKUP($A254,'Annex 2 EHV charges'!$A:$O,7,0))</f>
        <v/>
      </c>
      <c r="E254" s="81" t="str">
        <f>IFERROR(IF(VLOOKUP($A254,'Annex 2 EHV charges'!$A:$O,8,FALSE)=0,"",VLOOKUP($A254,'Annex 2 EHV charges'!$A:$O,8,FALSE)),"")</f>
        <v/>
      </c>
      <c r="F254" s="82" t="str">
        <f>IFERROR(IF(VLOOKUP($A254,'Annex 2 EHV charges'!$A:$O,9,FALSE)=0,"",VLOOKUP($A254,'Annex 2 EHV charges'!$A:$O,9,FALSE)),"")</f>
        <v/>
      </c>
      <c r="G254" s="83" t="str">
        <f>IFERROR(IF(VLOOKUP($A254,'Annex 2 EHV charges'!$A:$O,10,FALSE)=0,"",VLOOKUP($A254,'Annex 2 EHV charges'!$A:$O,10,FALSE)),"")</f>
        <v/>
      </c>
      <c r="H254" s="83" t="str">
        <f>IFERROR(IF(VLOOKUP($A254,'Annex 2 EHV charges'!$A:$O,11,FALSE)=0,"",VLOOKUP($A254,'Annex 2 EHV charges'!$A:$O,11,FALSE)),"")</f>
        <v/>
      </c>
    </row>
    <row r="255" spans="1:8" x14ac:dyDescent="0.25">
      <c r="A255" s="76" t="str">
        <f t="array" ref="A255">IFERROR(INDEX('Annex 2 EHV charges'!$A$11:$A$11, MATCH(0, IF(ISBLANK('Annex 2 EHV charges'!$A$11:$A$11),1, COUNTIF(A$4:$A254, 'Annex 2 EHV charges'!$A$11:$A$11)), 0)),"")</f>
        <v/>
      </c>
      <c r="B255" s="76" t="str">
        <f>IF($A255="","",VLOOKUP($A255,'Annex 2 EHV charges'!$A:$O,2,0))</f>
        <v/>
      </c>
      <c r="C255" s="77" t="str">
        <f>IF($A255="","",VLOOKUP($A255,'Annex 2 EHV charges'!$A:$O,3,0))</f>
        <v/>
      </c>
      <c r="D255" s="76" t="str">
        <f>IF($A255="","",VLOOKUP($A255,'Annex 2 EHV charges'!$A:$O,7,0))</f>
        <v/>
      </c>
      <c r="E255" s="81" t="str">
        <f>IFERROR(IF(VLOOKUP($A255,'Annex 2 EHV charges'!$A:$O,8,FALSE)=0,"",VLOOKUP($A255,'Annex 2 EHV charges'!$A:$O,8,FALSE)),"")</f>
        <v/>
      </c>
      <c r="F255" s="82" t="str">
        <f>IFERROR(IF(VLOOKUP($A255,'Annex 2 EHV charges'!$A:$O,9,FALSE)=0,"",VLOOKUP($A255,'Annex 2 EHV charges'!$A:$O,9,FALSE)),"")</f>
        <v/>
      </c>
      <c r="G255" s="83" t="str">
        <f>IFERROR(IF(VLOOKUP($A255,'Annex 2 EHV charges'!$A:$O,10,FALSE)=0,"",VLOOKUP($A255,'Annex 2 EHV charges'!$A:$O,10,FALSE)),"")</f>
        <v/>
      </c>
      <c r="H255" s="83" t="str">
        <f>IFERROR(IF(VLOOKUP($A255,'Annex 2 EHV charges'!$A:$O,11,FALSE)=0,"",VLOOKUP($A255,'Annex 2 EHV charges'!$A:$O,11,FALSE)),"")</f>
        <v/>
      </c>
    </row>
    <row r="256" spans="1:8" x14ac:dyDescent="0.25">
      <c r="A256" s="76" t="str">
        <f t="array" ref="A256">IFERROR(INDEX('Annex 2 EHV charges'!$A$11:$A$11, MATCH(0, IF(ISBLANK('Annex 2 EHV charges'!$A$11:$A$11),1, COUNTIF(A$4:$A255, 'Annex 2 EHV charges'!$A$11:$A$11)), 0)),"")</f>
        <v/>
      </c>
      <c r="B256" s="76" t="str">
        <f>IF($A256="","",VLOOKUP($A256,'Annex 2 EHV charges'!$A:$O,2,0))</f>
        <v/>
      </c>
      <c r="C256" s="77" t="str">
        <f>IF($A256="","",VLOOKUP($A256,'Annex 2 EHV charges'!$A:$O,3,0))</f>
        <v/>
      </c>
      <c r="D256" s="76" t="str">
        <f>IF($A256="","",VLOOKUP($A256,'Annex 2 EHV charges'!$A:$O,7,0))</f>
        <v/>
      </c>
      <c r="E256" s="81" t="str">
        <f>IFERROR(IF(VLOOKUP($A256,'Annex 2 EHV charges'!$A:$O,8,FALSE)=0,"",VLOOKUP($A256,'Annex 2 EHV charges'!$A:$O,8,FALSE)),"")</f>
        <v/>
      </c>
      <c r="F256" s="82" t="str">
        <f>IFERROR(IF(VLOOKUP($A256,'Annex 2 EHV charges'!$A:$O,9,FALSE)=0,"",VLOOKUP($A256,'Annex 2 EHV charges'!$A:$O,9,FALSE)),"")</f>
        <v/>
      </c>
      <c r="G256" s="83" t="str">
        <f>IFERROR(IF(VLOOKUP($A256,'Annex 2 EHV charges'!$A:$O,10,FALSE)=0,"",VLOOKUP($A256,'Annex 2 EHV charges'!$A:$O,10,FALSE)),"")</f>
        <v/>
      </c>
      <c r="H256" s="83" t="str">
        <f>IFERROR(IF(VLOOKUP($A256,'Annex 2 EHV charges'!$A:$O,11,FALSE)=0,"",VLOOKUP($A256,'Annex 2 EHV charges'!$A:$O,11,FALSE)),"")</f>
        <v/>
      </c>
    </row>
    <row r="257" spans="1:8" x14ac:dyDescent="0.25">
      <c r="A257" s="76" t="str">
        <f t="array" ref="A257">IFERROR(INDEX('Annex 2 EHV charges'!$A$11:$A$11, MATCH(0, IF(ISBLANK('Annex 2 EHV charges'!$A$11:$A$11),1, COUNTIF(A$4:$A256, 'Annex 2 EHV charges'!$A$11:$A$11)), 0)),"")</f>
        <v/>
      </c>
      <c r="B257" s="76" t="str">
        <f>IF($A257="","",VLOOKUP($A257,'Annex 2 EHV charges'!$A:$O,2,0))</f>
        <v/>
      </c>
      <c r="C257" s="77" t="str">
        <f>IF($A257="","",VLOOKUP($A257,'Annex 2 EHV charges'!$A:$O,3,0))</f>
        <v/>
      </c>
      <c r="D257" s="76" t="str">
        <f>IF($A257="","",VLOOKUP($A257,'Annex 2 EHV charges'!$A:$O,7,0))</f>
        <v/>
      </c>
      <c r="E257" s="81" t="str">
        <f>IFERROR(IF(VLOOKUP($A257,'Annex 2 EHV charges'!$A:$O,8,FALSE)=0,"",VLOOKUP($A257,'Annex 2 EHV charges'!$A:$O,8,FALSE)),"")</f>
        <v/>
      </c>
      <c r="F257" s="82" t="str">
        <f>IFERROR(IF(VLOOKUP($A257,'Annex 2 EHV charges'!$A:$O,9,FALSE)=0,"",VLOOKUP($A257,'Annex 2 EHV charges'!$A:$O,9,FALSE)),"")</f>
        <v/>
      </c>
      <c r="G257" s="83" t="str">
        <f>IFERROR(IF(VLOOKUP($A257,'Annex 2 EHV charges'!$A:$O,10,FALSE)=0,"",VLOOKUP($A257,'Annex 2 EHV charges'!$A:$O,10,FALSE)),"")</f>
        <v/>
      </c>
      <c r="H257" s="83" t="str">
        <f>IFERROR(IF(VLOOKUP($A257,'Annex 2 EHV charges'!$A:$O,11,FALSE)=0,"",VLOOKUP($A257,'Annex 2 EHV charges'!$A:$O,11,FALSE)),"")</f>
        <v/>
      </c>
    </row>
    <row r="258" spans="1:8" x14ac:dyDescent="0.25">
      <c r="A258" s="76" t="str">
        <f t="array" ref="A258">IFERROR(INDEX('Annex 2 EHV charges'!$A$11:$A$11, MATCH(0, IF(ISBLANK('Annex 2 EHV charges'!$A$11:$A$11),1, COUNTIF(A$4:$A257, 'Annex 2 EHV charges'!$A$11:$A$11)), 0)),"")</f>
        <v/>
      </c>
      <c r="B258" s="76" t="str">
        <f>IF($A258="","",VLOOKUP($A258,'Annex 2 EHV charges'!$A:$O,2,0))</f>
        <v/>
      </c>
      <c r="C258" s="77" t="str">
        <f>IF($A258="","",VLOOKUP($A258,'Annex 2 EHV charges'!$A:$O,3,0))</f>
        <v/>
      </c>
      <c r="D258" s="76" t="str">
        <f>IF($A258="","",VLOOKUP($A258,'Annex 2 EHV charges'!$A:$O,7,0))</f>
        <v/>
      </c>
      <c r="E258" s="81" t="str">
        <f>IFERROR(IF(VLOOKUP($A258,'Annex 2 EHV charges'!$A:$O,8,FALSE)=0,"",VLOOKUP($A258,'Annex 2 EHV charges'!$A:$O,8,FALSE)),"")</f>
        <v/>
      </c>
      <c r="F258" s="82" t="str">
        <f>IFERROR(IF(VLOOKUP($A258,'Annex 2 EHV charges'!$A:$O,9,FALSE)=0,"",VLOOKUP($A258,'Annex 2 EHV charges'!$A:$O,9,FALSE)),"")</f>
        <v/>
      </c>
      <c r="G258" s="83" t="str">
        <f>IFERROR(IF(VLOOKUP($A258,'Annex 2 EHV charges'!$A:$O,10,FALSE)=0,"",VLOOKUP($A258,'Annex 2 EHV charges'!$A:$O,10,FALSE)),"")</f>
        <v/>
      </c>
      <c r="H258" s="83" t="str">
        <f>IFERROR(IF(VLOOKUP($A258,'Annex 2 EHV charges'!$A:$O,11,FALSE)=0,"",VLOOKUP($A258,'Annex 2 EHV charges'!$A:$O,11,FALSE)),"")</f>
        <v/>
      </c>
    </row>
    <row r="259" spans="1:8" x14ac:dyDescent="0.25">
      <c r="A259" s="76" t="str">
        <f t="array" ref="A259">IFERROR(INDEX('Annex 2 EHV charges'!$A$11:$A$11, MATCH(0, IF(ISBLANK('Annex 2 EHV charges'!$A$11:$A$11),1, COUNTIF(A$4:$A258, 'Annex 2 EHV charges'!$A$11:$A$11)), 0)),"")</f>
        <v/>
      </c>
      <c r="B259" s="76" t="str">
        <f>IF($A259="","",VLOOKUP($A259,'Annex 2 EHV charges'!$A:$O,2,0))</f>
        <v/>
      </c>
      <c r="C259" s="77" t="str">
        <f>IF($A259="","",VLOOKUP($A259,'Annex 2 EHV charges'!$A:$O,3,0))</f>
        <v/>
      </c>
      <c r="D259" s="76" t="str">
        <f>IF($A259="","",VLOOKUP($A259,'Annex 2 EHV charges'!$A:$O,7,0))</f>
        <v/>
      </c>
      <c r="E259" s="81" t="str">
        <f>IFERROR(IF(VLOOKUP($A259,'Annex 2 EHV charges'!$A:$O,8,FALSE)=0,"",VLOOKUP($A259,'Annex 2 EHV charges'!$A:$O,8,FALSE)),"")</f>
        <v/>
      </c>
      <c r="F259" s="82" t="str">
        <f>IFERROR(IF(VLOOKUP($A259,'Annex 2 EHV charges'!$A:$O,9,FALSE)=0,"",VLOOKUP($A259,'Annex 2 EHV charges'!$A:$O,9,FALSE)),"")</f>
        <v/>
      </c>
      <c r="G259" s="83" t="str">
        <f>IFERROR(IF(VLOOKUP($A259,'Annex 2 EHV charges'!$A:$O,10,FALSE)=0,"",VLOOKUP($A259,'Annex 2 EHV charges'!$A:$O,10,FALSE)),"")</f>
        <v/>
      </c>
      <c r="H259" s="83" t="str">
        <f>IFERROR(IF(VLOOKUP($A259,'Annex 2 EHV charges'!$A:$O,11,FALSE)=0,"",VLOOKUP($A259,'Annex 2 EHV charges'!$A:$O,11,FALSE)),"")</f>
        <v/>
      </c>
    </row>
    <row r="260" spans="1:8" x14ac:dyDescent="0.25">
      <c r="A260" s="76" t="str">
        <f t="array" ref="A260">IFERROR(INDEX('Annex 2 EHV charges'!$A$11:$A$11, MATCH(0, IF(ISBLANK('Annex 2 EHV charges'!$A$11:$A$11),1, COUNTIF(A$4:$A259, 'Annex 2 EHV charges'!$A$11:$A$11)), 0)),"")</f>
        <v/>
      </c>
      <c r="B260" s="76" t="str">
        <f>IF($A260="","",VLOOKUP($A260,'Annex 2 EHV charges'!$A:$O,2,0))</f>
        <v/>
      </c>
      <c r="C260" s="77" t="str">
        <f>IF($A260="","",VLOOKUP($A260,'Annex 2 EHV charges'!$A:$O,3,0))</f>
        <v/>
      </c>
      <c r="D260" s="76" t="str">
        <f>IF($A260="","",VLOOKUP($A260,'Annex 2 EHV charges'!$A:$O,7,0))</f>
        <v/>
      </c>
      <c r="E260" s="81" t="str">
        <f>IFERROR(IF(VLOOKUP($A260,'Annex 2 EHV charges'!$A:$O,8,FALSE)=0,"",VLOOKUP($A260,'Annex 2 EHV charges'!$A:$O,8,FALSE)),"")</f>
        <v/>
      </c>
      <c r="F260" s="82" t="str">
        <f>IFERROR(IF(VLOOKUP($A260,'Annex 2 EHV charges'!$A:$O,9,FALSE)=0,"",VLOOKUP($A260,'Annex 2 EHV charges'!$A:$O,9,FALSE)),"")</f>
        <v/>
      </c>
      <c r="G260" s="83" t="str">
        <f>IFERROR(IF(VLOOKUP($A260,'Annex 2 EHV charges'!$A:$O,10,FALSE)=0,"",VLOOKUP($A260,'Annex 2 EHV charges'!$A:$O,10,FALSE)),"")</f>
        <v/>
      </c>
      <c r="H260" s="83" t="str">
        <f>IFERROR(IF(VLOOKUP($A260,'Annex 2 EHV charges'!$A:$O,11,FALSE)=0,"",VLOOKUP($A260,'Annex 2 EHV charges'!$A:$O,11,FALSE)),"")</f>
        <v/>
      </c>
    </row>
    <row r="261" spans="1:8" x14ac:dyDescent="0.25">
      <c r="A261" s="76" t="str">
        <f t="array" ref="A261">IFERROR(INDEX('Annex 2 EHV charges'!$A$11:$A$11, MATCH(0, IF(ISBLANK('Annex 2 EHV charges'!$A$11:$A$11),1, COUNTIF(A$4:$A260, 'Annex 2 EHV charges'!$A$11:$A$11)), 0)),"")</f>
        <v/>
      </c>
      <c r="B261" s="76" t="str">
        <f>IF($A261="","",VLOOKUP($A261,'Annex 2 EHV charges'!$A:$O,2,0))</f>
        <v/>
      </c>
      <c r="C261" s="77" t="str">
        <f>IF($A261="","",VLOOKUP($A261,'Annex 2 EHV charges'!$A:$O,3,0))</f>
        <v/>
      </c>
      <c r="D261" s="76" t="str">
        <f>IF($A261="","",VLOOKUP($A261,'Annex 2 EHV charges'!$A:$O,7,0))</f>
        <v/>
      </c>
      <c r="E261" s="81" t="str">
        <f>IFERROR(IF(VLOOKUP($A261,'Annex 2 EHV charges'!$A:$O,8,FALSE)=0,"",VLOOKUP($A261,'Annex 2 EHV charges'!$A:$O,8,FALSE)),"")</f>
        <v/>
      </c>
      <c r="F261" s="82" t="str">
        <f>IFERROR(IF(VLOOKUP($A261,'Annex 2 EHV charges'!$A:$O,9,FALSE)=0,"",VLOOKUP($A261,'Annex 2 EHV charges'!$A:$O,9,FALSE)),"")</f>
        <v/>
      </c>
      <c r="G261" s="83" t="str">
        <f>IFERROR(IF(VLOOKUP($A261,'Annex 2 EHV charges'!$A:$O,10,FALSE)=0,"",VLOOKUP($A261,'Annex 2 EHV charges'!$A:$O,10,FALSE)),"")</f>
        <v/>
      </c>
      <c r="H261" s="83" t="str">
        <f>IFERROR(IF(VLOOKUP($A261,'Annex 2 EHV charges'!$A:$O,11,FALSE)=0,"",VLOOKUP($A261,'Annex 2 EHV charges'!$A:$O,11,FALSE)),"")</f>
        <v/>
      </c>
    </row>
    <row r="262" spans="1:8" x14ac:dyDescent="0.25">
      <c r="A262" s="76" t="str">
        <f t="array" ref="A262">IFERROR(INDEX('Annex 2 EHV charges'!$A$11:$A$11, MATCH(0, IF(ISBLANK('Annex 2 EHV charges'!$A$11:$A$11),1, COUNTIF(A$4:$A261, 'Annex 2 EHV charges'!$A$11:$A$11)), 0)),"")</f>
        <v/>
      </c>
      <c r="B262" s="76" t="str">
        <f>IF($A262="","",VLOOKUP($A262,'Annex 2 EHV charges'!$A:$O,2,0))</f>
        <v/>
      </c>
      <c r="C262" s="77" t="str">
        <f>IF($A262="","",VLOOKUP($A262,'Annex 2 EHV charges'!$A:$O,3,0))</f>
        <v/>
      </c>
      <c r="D262" s="76" t="str">
        <f>IF($A262="","",VLOOKUP($A262,'Annex 2 EHV charges'!$A:$O,7,0))</f>
        <v/>
      </c>
      <c r="E262" s="81" t="str">
        <f>IFERROR(IF(VLOOKUP($A262,'Annex 2 EHV charges'!$A:$O,8,FALSE)=0,"",VLOOKUP($A262,'Annex 2 EHV charges'!$A:$O,8,FALSE)),"")</f>
        <v/>
      </c>
      <c r="F262" s="82" t="str">
        <f>IFERROR(IF(VLOOKUP($A262,'Annex 2 EHV charges'!$A:$O,9,FALSE)=0,"",VLOOKUP($A262,'Annex 2 EHV charges'!$A:$O,9,FALSE)),"")</f>
        <v/>
      </c>
      <c r="G262" s="83" t="str">
        <f>IFERROR(IF(VLOOKUP($A262,'Annex 2 EHV charges'!$A:$O,10,FALSE)=0,"",VLOOKUP($A262,'Annex 2 EHV charges'!$A:$O,10,FALSE)),"")</f>
        <v/>
      </c>
      <c r="H262" s="83" t="str">
        <f>IFERROR(IF(VLOOKUP($A262,'Annex 2 EHV charges'!$A:$O,11,FALSE)=0,"",VLOOKUP($A262,'Annex 2 EHV charges'!$A:$O,11,FALSE)),"")</f>
        <v/>
      </c>
    </row>
    <row r="263" spans="1:8" x14ac:dyDescent="0.25">
      <c r="A263" s="76" t="str">
        <f t="array" ref="A263">IFERROR(INDEX('Annex 2 EHV charges'!$A$11:$A$11, MATCH(0, IF(ISBLANK('Annex 2 EHV charges'!$A$11:$A$11),1, COUNTIF(A$4:$A262, 'Annex 2 EHV charges'!$A$11:$A$11)), 0)),"")</f>
        <v/>
      </c>
      <c r="B263" s="76" t="str">
        <f>IF($A263="","",VLOOKUP($A263,'Annex 2 EHV charges'!$A:$O,2,0))</f>
        <v/>
      </c>
      <c r="C263" s="77" t="str">
        <f>IF($A263="","",VLOOKUP($A263,'Annex 2 EHV charges'!$A:$O,3,0))</f>
        <v/>
      </c>
      <c r="D263" s="76" t="str">
        <f>IF($A263="","",VLOOKUP($A263,'Annex 2 EHV charges'!$A:$O,7,0))</f>
        <v/>
      </c>
      <c r="E263" s="81" t="str">
        <f>IFERROR(IF(VLOOKUP($A263,'Annex 2 EHV charges'!$A:$O,8,FALSE)=0,"",VLOOKUP($A263,'Annex 2 EHV charges'!$A:$O,8,FALSE)),"")</f>
        <v/>
      </c>
      <c r="F263" s="82" t="str">
        <f>IFERROR(IF(VLOOKUP($A263,'Annex 2 EHV charges'!$A:$O,9,FALSE)=0,"",VLOOKUP($A263,'Annex 2 EHV charges'!$A:$O,9,FALSE)),"")</f>
        <v/>
      </c>
      <c r="G263" s="83" t="str">
        <f>IFERROR(IF(VLOOKUP($A263,'Annex 2 EHV charges'!$A:$O,10,FALSE)=0,"",VLOOKUP($A263,'Annex 2 EHV charges'!$A:$O,10,FALSE)),"")</f>
        <v/>
      </c>
      <c r="H263" s="83" t="str">
        <f>IFERROR(IF(VLOOKUP($A263,'Annex 2 EHV charges'!$A:$O,11,FALSE)=0,"",VLOOKUP($A263,'Annex 2 EHV charges'!$A:$O,11,FALSE)),"")</f>
        <v/>
      </c>
    </row>
    <row r="264" spans="1:8" x14ac:dyDescent="0.25">
      <c r="A264" s="76" t="str">
        <f t="array" ref="A264">IFERROR(INDEX('Annex 2 EHV charges'!$A$11:$A$11, MATCH(0, IF(ISBLANK('Annex 2 EHV charges'!$A$11:$A$11),1, COUNTIF(A$4:$A263, 'Annex 2 EHV charges'!$A$11:$A$11)), 0)),"")</f>
        <v/>
      </c>
      <c r="B264" s="76" t="str">
        <f>IF($A264="","",VLOOKUP($A264,'Annex 2 EHV charges'!$A:$O,2,0))</f>
        <v/>
      </c>
      <c r="C264" s="77" t="str">
        <f>IF($A264="","",VLOOKUP($A264,'Annex 2 EHV charges'!$A:$O,3,0))</f>
        <v/>
      </c>
      <c r="D264" s="76" t="str">
        <f>IF($A264="","",VLOOKUP($A264,'Annex 2 EHV charges'!$A:$O,7,0))</f>
        <v/>
      </c>
      <c r="E264" s="81" t="str">
        <f>IFERROR(IF(VLOOKUP($A264,'Annex 2 EHV charges'!$A:$O,8,FALSE)=0,"",VLOOKUP($A264,'Annex 2 EHV charges'!$A:$O,8,FALSE)),"")</f>
        <v/>
      </c>
      <c r="F264" s="82" t="str">
        <f>IFERROR(IF(VLOOKUP($A264,'Annex 2 EHV charges'!$A:$O,9,FALSE)=0,"",VLOOKUP($A264,'Annex 2 EHV charges'!$A:$O,9,FALSE)),"")</f>
        <v/>
      </c>
      <c r="G264" s="83" t="str">
        <f>IFERROR(IF(VLOOKUP($A264,'Annex 2 EHV charges'!$A:$O,10,FALSE)=0,"",VLOOKUP($A264,'Annex 2 EHV charges'!$A:$O,10,FALSE)),"")</f>
        <v/>
      </c>
      <c r="H264" s="83" t="str">
        <f>IFERROR(IF(VLOOKUP($A264,'Annex 2 EHV charges'!$A:$O,11,FALSE)=0,"",VLOOKUP($A264,'Annex 2 EHV charges'!$A:$O,11,FALSE)),"")</f>
        <v/>
      </c>
    </row>
    <row r="265" spans="1:8" x14ac:dyDescent="0.25">
      <c r="A265" s="76" t="str">
        <f t="array" ref="A265">IFERROR(INDEX('Annex 2 EHV charges'!$A$11:$A$11, MATCH(0, IF(ISBLANK('Annex 2 EHV charges'!$A$11:$A$11),1, COUNTIF(A$4:$A264, 'Annex 2 EHV charges'!$A$11:$A$11)), 0)),"")</f>
        <v/>
      </c>
      <c r="B265" s="76" t="str">
        <f>IF($A265="","",VLOOKUP($A265,'Annex 2 EHV charges'!$A:$O,2,0))</f>
        <v/>
      </c>
      <c r="C265" s="77" t="str">
        <f>IF($A265="","",VLOOKUP($A265,'Annex 2 EHV charges'!$A:$O,3,0))</f>
        <v/>
      </c>
      <c r="D265" s="76" t="str">
        <f>IF($A265="","",VLOOKUP($A265,'Annex 2 EHV charges'!$A:$O,7,0))</f>
        <v/>
      </c>
      <c r="E265" s="81" t="str">
        <f>IFERROR(IF(VLOOKUP($A265,'Annex 2 EHV charges'!$A:$O,8,FALSE)=0,"",VLOOKUP($A265,'Annex 2 EHV charges'!$A:$O,8,FALSE)),"")</f>
        <v/>
      </c>
      <c r="F265" s="82" t="str">
        <f>IFERROR(IF(VLOOKUP($A265,'Annex 2 EHV charges'!$A:$O,9,FALSE)=0,"",VLOOKUP($A265,'Annex 2 EHV charges'!$A:$O,9,FALSE)),"")</f>
        <v/>
      </c>
      <c r="G265" s="83" t="str">
        <f>IFERROR(IF(VLOOKUP($A265,'Annex 2 EHV charges'!$A:$O,10,FALSE)=0,"",VLOOKUP($A265,'Annex 2 EHV charges'!$A:$O,10,FALSE)),"")</f>
        <v/>
      </c>
      <c r="H265" s="83" t="str">
        <f>IFERROR(IF(VLOOKUP($A265,'Annex 2 EHV charges'!$A:$O,11,FALSE)=0,"",VLOOKUP($A265,'Annex 2 EHV charges'!$A:$O,11,FALSE)),"")</f>
        <v/>
      </c>
    </row>
    <row r="266" spans="1:8" x14ac:dyDescent="0.25">
      <c r="A266" s="76" t="str">
        <f t="array" ref="A266">IFERROR(INDEX('Annex 2 EHV charges'!$A$11:$A$11, MATCH(0, IF(ISBLANK('Annex 2 EHV charges'!$A$11:$A$11),1, COUNTIF(A$4:$A265, 'Annex 2 EHV charges'!$A$11:$A$11)), 0)),"")</f>
        <v/>
      </c>
      <c r="B266" s="76" t="str">
        <f>IF($A266="","",VLOOKUP($A266,'Annex 2 EHV charges'!$A:$O,2,0))</f>
        <v/>
      </c>
      <c r="C266" s="77" t="str">
        <f>IF($A266="","",VLOOKUP($A266,'Annex 2 EHV charges'!$A:$O,3,0))</f>
        <v/>
      </c>
      <c r="D266" s="76" t="str">
        <f>IF($A266="","",VLOOKUP($A266,'Annex 2 EHV charges'!$A:$O,7,0))</f>
        <v/>
      </c>
      <c r="E266" s="81" t="str">
        <f>IFERROR(IF(VLOOKUP($A266,'Annex 2 EHV charges'!$A:$O,8,FALSE)=0,"",VLOOKUP($A266,'Annex 2 EHV charges'!$A:$O,8,FALSE)),"")</f>
        <v/>
      </c>
      <c r="F266" s="82" t="str">
        <f>IFERROR(IF(VLOOKUP($A266,'Annex 2 EHV charges'!$A:$O,9,FALSE)=0,"",VLOOKUP($A266,'Annex 2 EHV charges'!$A:$O,9,FALSE)),"")</f>
        <v/>
      </c>
      <c r="G266" s="83" t="str">
        <f>IFERROR(IF(VLOOKUP($A266,'Annex 2 EHV charges'!$A:$O,10,FALSE)=0,"",VLOOKUP($A266,'Annex 2 EHV charges'!$A:$O,10,FALSE)),"")</f>
        <v/>
      </c>
      <c r="H266" s="83" t="str">
        <f>IFERROR(IF(VLOOKUP($A266,'Annex 2 EHV charges'!$A:$O,11,FALSE)=0,"",VLOOKUP($A266,'Annex 2 EHV charges'!$A:$O,11,FALSE)),"")</f>
        <v/>
      </c>
    </row>
    <row r="267" spans="1:8" x14ac:dyDescent="0.25">
      <c r="A267" s="76" t="str">
        <f t="array" ref="A267">IFERROR(INDEX('Annex 2 EHV charges'!$A$11:$A$11, MATCH(0, IF(ISBLANK('Annex 2 EHV charges'!$A$11:$A$11),1, COUNTIF(A$4:$A266, 'Annex 2 EHV charges'!$A$11:$A$11)), 0)),"")</f>
        <v/>
      </c>
      <c r="B267" s="76" t="str">
        <f>IF($A267="","",VLOOKUP($A267,'Annex 2 EHV charges'!$A:$O,2,0))</f>
        <v/>
      </c>
      <c r="C267" s="77" t="str">
        <f>IF($A267="","",VLOOKUP($A267,'Annex 2 EHV charges'!$A:$O,3,0))</f>
        <v/>
      </c>
      <c r="D267" s="76" t="str">
        <f>IF($A267="","",VLOOKUP($A267,'Annex 2 EHV charges'!$A:$O,7,0))</f>
        <v/>
      </c>
      <c r="E267" s="81" t="str">
        <f>IFERROR(IF(VLOOKUP($A267,'Annex 2 EHV charges'!$A:$O,8,FALSE)=0,"",VLOOKUP($A267,'Annex 2 EHV charges'!$A:$O,8,FALSE)),"")</f>
        <v/>
      </c>
      <c r="F267" s="82" t="str">
        <f>IFERROR(IF(VLOOKUP($A267,'Annex 2 EHV charges'!$A:$O,9,FALSE)=0,"",VLOOKUP($A267,'Annex 2 EHV charges'!$A:$O,9,FALSE)),"")</f>
        <v/>
      </c>
      <c r="G267" s="83" t="str">
        <f>IFERROR(IF(VLOOKUP($A267,'Annex 2 EHV charges'!$A:$O,10,FALSE)=0,"",VLOOKUP($A267,'Annex 2 EHV charges'!$A:$O,10,FALSE)),"")</f>
        <v/>
      </c>
      <c r="H267" s="83" t="str">
        <f>IFERROR(IF(VLOOKUP($A267,'Annex 2 EHV charges'!$A:$O,11,FALSE)=0,"",VLOOKUP($A267,'Annex 2 EHV charges'!$A:$O,11,FALSE)),"")</f>
        <v/>
      </c>
    </row>
    <row r="268" spans="1:8" x14ac:dyDescent="0.25">
      <c r="A268" s="76" t="str">
        <f t="array" ref="A268">IFERROR(INDEX('Annex 2 EHV charges'!$A$11:$A$11, MATCH(0, IF(ISBLANK('Annex 2 EHV charges'!$A$11:$A$11),1, COUNTIF(A$4:$A267, 'Annex 2 EHV charges'!$A$11:$A$11)), 0)),"")</f>
        <v/>
      </c>
      <c r="B268" s="76" t="str">
        <f>IF($A268="","",VLOOKUP($A268,'Annex 2 EHV charges'!$A:$O,2,0))</f>
        <v/>
      </c>
      <c r="C268" s="77" t="str">
        <f>IF($A268="","",VLOOKUP($A268,'Annex 2 EHV charges'!$A:$O,3,0))</f>
        <v/>
      </c>
      <c r="D268" s="76" t="str">
        <f>IF($A268="","",VLOOKUP($A268,'Annex 2 EHV charges'!$A:$O,7,0))</f>
        <v/>
      </c>
      <c r="E268" s="81" t="str">
        <f>IFERROR(IF(VLOOKUP($A268,'Annex 2 EHV charges'!$A:$O,8,FALSE)=0,"",VLOOKUP($A268,'Annex 2 EHV charges'!$A:$O,8,FALSE)),"")</f>
        <v/>
      </c>
      <c r="F268" s="82" t="str">
        <f>IFERROR(IF(VLOOKUP($A268,'Annex 2 EHV charges'!$A:$O,9,FALSE)=0,"",VLOOKUP($A268,'Annex 2 EHV charges'!$A:$O,9,FALSE)),"")</f>
        <v/>
      </c>
      <c r="G268" s="83" t="str">
        <f>IFERROR(IF(VLOOKUP($A268,'Annex 2 EHV charges'!$A:$O,10,FALSE)=0,"",VLOOKUP($A268,'Annex 2 EHV charges'!$A:$O,10,FALSE)),"")</f>
        <v/>
      </c>
      <c r="H268" s="83" t="str">
        <f>IFERROR(IF(VLOOKUP($A268,'Annex 2 EHV charges'!$A:$O,11,FALSE)=0,"",VLOOKUP($A268,'Annex 2 EHV charges'!$A:$O,11,FALSE)),"")</f>
        <v/>
      </c>
    </row>
    <row r="269" spans="1:8" x14ac:dyDescent="0.25">
      <c r="A269" s="76" t="str">
        <f t="array" ref="A269">IFERROR(INDEX('Annex 2 EHV charges'!$A$11:$A$11, MATCH(0, IF(ISBLANK('Annex 2 EHV charges'!$A$11:$A$11),1, COUNTIF(A$4:$A268, 'Annex 2 EHV charges'!$A$11:$A$11)), 0)),"")</f>
        <v/>
      </c>
      <c r="B269" s="76" t="str">
        <f>IF($A269="","",VLOOKUP($A269,'Annex 2 EHV charges'!$A:$O,2,0))</f>
        <v/>
      </c>
      <c r="C269" s="77" t="str">
        <f>IF($A269="","",VLOOKUP($A269,'Annex 2 EHV charges'!$A:$O,3,0))</f>
        <v/>
      </c>
      <c r="D269" s="76" t="str">
        <f>IF($A269="","",VLOOKUP($A269,'Annex 2 EHV charges'!$A:$O,7,0))</f>
        <v/>
      </c>
      <c r="E269" s="81" t="str">
        <f>IFERROR(IF(VLOOKUP($A269,'Annex 2 EHV charges'!$A:$O,8,FALSE)=0,"",VLOOKUP($A269,'Annex 2 EHV charges'!$A:$O,8,FALSE)),"")</f>
        <v/>
      </c>
      <c r="F269" s="82" t="str">
        <f>IFERROR(IF(VLOOKUP($A269,'Annex 2 EHV charges'!$A:$O,9,FALSE)=0,"",VLOOKUP($A269,'Annex 2 EHV charges'!$A:$O,9,FALSE)),"")</f>
        <v/>
      </c>
      <c r="G269" s="83" t="str">
        <f>IFERROR(IF(VLOOKUP($A269,'Annex 2 EHV charges'!$A:$O,10,FALSE)=0,"",VLOOKUP($A269,'Annex 2 EHV charges'!$A:$O,10,FALSE)),"")</f>
        <v/>
      </c>
      <c r="H269" s="83" t="str">
        <f>IFERROR(IF(VLOOKUP($A269,'Annex 2 EHV charges'!$A:$O,11,FALSE)=0,"",VLOOKUP($A269,'Annex 2 EHV charges'!$A:$O,11,FALSE)),"")</f>
        <v/>
      </c>
    </row>
    <row r="270" spans="1:8" x14ac:dyDescent="0.25">
      <c r="A270" s="76" t="str">
        <f t="array" ref="A270">IFERROR(INDEX('Annex 2 EHV charges'!$A$11:$A$11, MATCH(0, IF(ISBLANK('Annex 2 EHV charges'!$A$11:$A$11),1, COUNTIF(A$4:$A269, 'Annex 2 EHV charges'!$A$11:$A$11)), 0)),"")</f>
        <v/>
      </c>
      <c r="B270" s="76" t="str">
        <f>IF($A270="","",VLOOKUP($A270,'Annex 2 EHV charges'!$A:$O,2,0))</f>
        <v/>
      </c>
      <c r="C270" s="77" t="str">
        <f>IF($A270="","",VLOOKUP($A270,'Annex 2 EHV charges'!$A:$O,3,0))</f>
        <v/>
      </c>
      <c r="D270" s="76" t="str">
        <f>IF($A270="","",VLOOKUP($A270,'Annex 2 EHV charges'!$A:$O,7,0))</f>
        <v/>
      </c>
      <c r="E270" s="81" t="str">
        <f>IFERROR(IF(VLOOKUP($A270,'Annex 2 EHV charges'!$A:$O,8,FALSE)=0,"",VLOOKUP($A270,'Annex 2 EHV charges'!$A:$O,8,FALSE)),"")</f>
        <v/>
      </c>
      <c r="F270" s="82" t="str">
        <f>IFERROR(IF(VLOOKUP($A270,'Annex 2 EHV charges'!$A:$O,9,FALSE)=0,"",VLOOKUP($A270,'Annex 2 EHV charges'!$A:$O,9,FALSE)),"")</f>
        <v/>
      </c>
      <c r="G270" s="83" t="str">
        <f>IFERROR(IF(VLOOKUP($A270,'Annex 2 EHV charges'!$A:$O,10,FALSE)=0,"",VLOOKUP($A270,'Annex 2 EHV charges'!$A:$O,10,FALSE)),"")</f>
        <v/>
      </c>
      <c r="H270" s="83" t="str">
        <f>IFERROR(IF(VLOOKUP($A270,'Annex 2 EHV charges'!$A:$O,11,FALSE)=0,"",VLOOKUP($A270,'Annex 2 EHV charges'!$A:$O,11,FALSE)),"")</f>
        <v/>
      </c>
    </row>
    <row r="271" spans="1:8" x14ac:dyDescent="0.25">
      <c r="A271" s="76" t="str">
        <f t="array" ref="A271">IFERROR(INDEX('Annex 2 EHV charges'!$A$11:$A$11, MATCH(0, IF(ISBLANK('Annex 2 EHV charges'!$A$11:$A$11),1, COUNTIF(A$4:$A270, 'Annex 2 EHV charges'!$A$11:$A$11)), 0)),"")</f>
        <v/>
      </c>
      <c r="B271" s="76" t="str">
        <f>IF($A271="","",VLOOKUP($A271,'Annex 2 EHV charges'!$A:$O,2,0))</f>
        <v/>
      </c>
      <c r="C271" s="77" t="str">
        <f>IF($A271="","",VLOOKUP($A271,'Annex 2 EHV charges'!$A:$O,3,0))</f>
        <v/>
      </c>
      <c r="D271" s="76" t="str">
        <f>IF($A271="","",VLOOKUP($A271,'Annex 2 EHV charges'!$A:$O,7,0))</f>
        <v/>
      </c>
      <c r="E271" s="81" t="str">
        <f>IFERROR(IF(VLOOKUP($A271,'Annex 2 EHV charges'!$A:$O,8,FALSE)=0,"",VLOOKUP($A271,'Annex 2 EHV charges'!$A:$O,8,FALSE)),"")</f>
        <v/>
      </c>
      <c r="F271" s="82" t="str">
        <f>IFERROR(IF(VLOOKUP($A271,'Annex 2 EHV charges'!$A:$O,9,FALSE)=0,"",VLOOKUP($A271,'Annex 2 EHV charges'!$A:$O,9,FALSE)),"")</f>
        <v/>
      </c>
      <c r="G271" s="83" t="str">
        <f>IFERROR(IF(VLOOKUP($A271,'Annex 2 EHV charges'!$A:$O,10,FALSE)=0,"",VLOOKUP($A271,'Annex 2 EHV charges'!$A:$O,10,FALSE)),"")</f>
        <v/>
      </c>
      <c r="H271" s="83" t="str">
        <f>IFERROR(IF(VLOOKUP($A271,'Annex 2 EHV charges'!$A:$O,11,FALSE)=0,"",VLOOKUP($A271,'Annex 2 EHV charges'!$A:$O,11,FALSE)),"")</f>
        <v/>
      </c>
    </row>
    <row r="272" spans="1:8" x14ac:dyDescent="0.25">
      <c r="A272" s="76" t="str">
        <f t="array" ref="A272">IFERROR(INDEX('Annex 2 EHV charges'!$A$11:$A$11, MATCH(0, IF(ISBLANK('Annex 2 EHV charges'!$A$11:$A$11),1, COUNTIF(A$4:$A271, 'Annex 2 EHV charges'!$A$11:$A$11)), 0)),"")</f>
        <v/>
      </c>
      <c r="B272" s="76" t="str">
        <f>IF($A272="","",VLOOKUP($A272,'Annex 2 EHV charges'!$A:$O,2,0))</f>
        <v/>
      </c>
      <c r="C272" s="77" t="str">
        <f>IF($A272="","",VLOOKUP($A272,'Annex 2 EHV charges'!$A:$O,3,0))</f>
        <v/>
      </c>
      <c r="D272" s="76" t="str">
        <f>IF($A272="","",VLOOKUP($A272,'Annex 2 EHV charges'!$A:$O,7,0))</f>
        <v/>
      </c>
      <c r="E272" s="81" t="str">
        <f>IFERROR(IF(VLOOKUP($A272,'Annex 2 EHV charges'!$A:$O,8,FALSE)=0,"",VLOOKUP($A272,'Annex 2 EHV charges'!$A:$O,8,FALSE)),"")</f>
        <v/>
      </c>
      <c r="F272" s="82" t="str">
        <f>IFERROR(IF(VLOOKUP($A272,'Annex 2 EHV charges'!$A:$O,9,FALSE)=0,"",VLOOKUP($A272,'Annex 2 EHV charges'!$A:$O,9,FALSE)),"")</f>
        <v/>
      </c>
      <c r="G272" s="83" t="str">
        <f>IFERROR(IF(VLOOKUP($A272,'Annex 2 EHV charges'!$A:$O,10,FALSE)=0,"",VLOOKUP($A272,'Annex 2 EHV charges'!$A:$O,10,FALSE)),"")</f>
        <v/>
      </c>
      <c r="H272" s="83" t="str">
        <f>IFERROR(IF(VLOOKUP($A272,'Annex 2 EHV charges'!$A:$O,11,FALSE)=0,"",VLOOKUP($A272,'Annex 2 EHV charges'!$A:$O,11,FALSE)),"")</f>
        <v/>
      </c>
    </row>
    <row r="273" spans="1:8" x14ac:dyDescent="0.25">
      <c r="A273" s="76" t="str">
        <f t="array" ref="A273">IFERROR(INDEX('Annex 2 EHV charges'!$A$11:$A$11, MATCH(0, IF(ISBLANK('Annex 2 EHV charges'!$A$11:$A$11),1, COUNTIF(A$4:$A272, 'Annex 2 EHV charges'!$A$11:$A$11)), 0)),"")</f>
        <v/>
      </c>
      <c r="B273" s="76" t="str">
        <f>IF($A273="","",VLOOKUP($A273,'Annex 2 EHV charges'!$A:$O,2,0))</f>
        <v/>
      </c>
      <c r="C273" s="77" t="str">
        <f>IF($A273="","",VLOOKUP($A273,'Annex 2 EHV charges'!$A:$O,3,0))</f>
        <v/>
      </c>
      <c r="D273" s="76" t="str">
        <f>IF($A273="","",VLOOKUP($A273,'Annex 2 EHV charges'!$A:$O,7,0))</f>
        <v/>
      </c>
      <c r="E273" s="81" t="str">
        <f>IFERROR(IF(VLOOKUP($A273,'Annex 2 EHV charges'!$A:$O,8,FALSE)=0,"",VLOOKUP($A273,'Annex 2 EHV charges'!$A:$O,8,FALSE)),"")</f>
        <v/>
      </c>
      <c r="F273" s="82" t="str">
        <f>IFERROR(IF(VLOOKUP($A273,'Annex 2 EHV charges'!$A:$O,9,FALSE)=0,"",VLOOKUP($A273,'Annex 2 EHV charges'!$A:$O,9,FALSE)),"")</f>
        <v/>
      </c>
      <c r="G273" s="83" t="str">
        <f>IFERROR(IF(VLOOKUP($A273,'Annex 2 EHV charges'!$A:$O,10,FALSE)=0,"",VLOOKUP($A273,'Annex 2 EHV charges'!$A:$O,10,FALSE)),"")</f>
        <v/>
      </c>
      <c r="H273" s="83" t="str">
        <f>IFERROR(IF(VLOOKUP($A273,'Annex 2 EHV charges'!$A:$O,11,FALSE)=0,"",VLOOKUP($A273,'Annex 2 EHV charges'!$A:$O,11,FALSE)),"")</f>
        <v/>
      </c>
    </row>
    <row r="274" spans="1:8" x14ac:dyDescent="0.25">
      <c r="A274" s="76" t="str">
        <f t="array" ref="A274">IFERROR(INDEX('Annex 2 EHV charges'!$A$11:$A$11, MATCH(0, IF(ISBLANK('Annex 2 EHV charges'!$A$11:$A$11),1, COUNTIF(A$4:$A273, 'Annex 2 EHV charges'!$A$11:$A$11)), 0)),"")</f>
        <v/>
      </c>
      <c r="B274" s="76" t="str">
        <f>IF($A274="","",VLOOKUP($A274,'Annex 2 EHV charges'!$A:$O,2,0))</f>
        <v/>
      </c>
      <c r="C274" s="77" t="str">
        <f>IF($A274="","",VLOOKUP($A274,'Annex 2 EHV charges'!$A:$O,3,0))</f>
        <v/>
      </c>
      <c r="D274" s="76" t="str">
        <f>IF($A274="","",VLOOKUP($A274,'Annex 2 EHV charges'!$A:$O,7,0))</f>
        <v/>
      </c>
      <c r="E274" s="81" t="str">
        <f>IFERROR(IF(VLOOKUP($A274,'Annex 2 EHV charges'!$A:$O,8,FALSE)=0,"",VLOOKUP($A274,'Annex 2 EHV charges'!$A:$O,8,FALSE)),"")</f>
        <v/>
      </c>
      <c r="F274" s="82" t="str">
        <f>IFERROR(IF(VLOOKUP($A274,'Annex 2 EHV charges'!$A:$O,9,FALSE)=0,"",VLOOKUP($A274,'Annex 2 EHV charges'!$A:$O,9,FALSE)),"")</f>
        <v/>
      </c>
      <c r="G274" s="83" t="str">
        <f>IFERROR(IF(VLOOKUP($A274,'Annex 2 EHV charges'!$A:$O,10,FALSE)=0,"",VLOOKUP($A274,'Annex 2 EHV charges'!$A:$O,10,FALSE)),"")</f>
        <v/>
      </c>
      <c r="H274" s="83" t="str">
        <f>IFERROR(IF(VLOOKUP($A274,'Annex 2 EHV charges'!$A:$O,11,FALSE)=0,"",VLOOKUP($A274,'Annex 2 EHV charges'!$A:$O,11,FALSE)),"")</f>
        <v/>
      </c>
    </row>
    <row r="275" spans="1:8" x14ac:dyDescent="0.25">
      <c r="A275" s="76" t="str">
        <f t="array" ref="A275">IFERROR(INDEX('Annex 2 EHV charges'!$A$11:$A$11, MATCH(0, IF(ISBLANK('Annex 2 EHV charges'!$A$11:$A$11),1, COUNTIF(A$4:$A274, 'Annex 2 EHV charges'!$A$11:$A$11)), 0)),"")</f>
        <v/>
      </c>
      <c r="B275" s="76" t="str">
        <f>IF($A275="","",VLOOKUP($A275,'Annex 2 EHV charges'!$A:$O,2,0))</f>
        <v/>
      </c>
      <c r="C275" s="77" t="str">
        <f>IF($A275="","",VLOOKUP($A275,'Annex 2 EHV charges'!$A:$O,3,0))</f>
        <v/>
      </c>
      <c r="D275" s="76" t="str">
        <f>IF($A275="","",VLOOKUP($A275,'Annex 2 EHV charges'!$A:$O,7,0))</f>
        <v/>
      </c>
      <c r="E275" s="81" t="str">
        <f>IFERROR(IF(VLOOKUP($A275,'Annex 2 EHV charges'!$A:$O,8,FALSE)=0,"",VLOOKUP($A275,'Annex 2 EHV charges'!$A:$O,8,FALSE)),"")</f>
        <v/>
      </c>
      <c r="F275" s="82" t="str">
        <f>IFERROR(IF(VLOOKUP($A275,'Annex 2 EHV charges'!$A:$O,9,FALSE)=0,"",VLOOKUP($A275,'Annex 2 EHV charges'!$A:$O,9,FALSE)),"")</f>
        <v/>
      </c>
      <c r="G275" s="83" t="str">
        <f>IFERROR(IF(VLOOKUP($A275,'Annex 2 EHV charges'!$A:$O,10,FALSE)=0,"",VLOOKUP($A275,'Annex 2 EHV charges'!$A:$O,10,FALSE)),"")</f>
        <v/>
      </c>
      <c r="H275" s="83" t="str">
        <f>IFERROR(IF(VLOOKUP($A275,'Annex 2 EHV charges'!$A:$O,11,FALSE)=0,"",VLOOKUP($A275,'Annex 2 EHV charges'!$A:$O,11,FALSE)),"")</f>
        <v/>
      </c>
    </row>
    <row r="276" spans="1:8" x14ac:dyDescent="0.25">
      <c r="A276" s="76" t="str">
        <f t="array" ref="A276">IFERROR(INDEX('Annex 2 EHV charges'!$A$11:$A$11, MATCH(0, IF(ISBLANK('Annex 2 EHV charges'!$A$11:$A$11),1, COUNTIF(A$4:$A275, 'Annex 2 EHV charges'!$A$11:$A$11)), 0)),"")</f>
        <v/>
      </c>
      <c r="B276" s="76" t="str">
        <f>IF($A276="","",VLOOKUP($A276,'Annex 2 EHV charges'!$A:$O,2,0))</f>
        <v/>
      </c>
      <c r="C276" s="77" t="str">
        <f>IF($A276="","",VLOOKUP($A276,'Annex 2 EHV charges'!$A:$O,3,0))</f>
        <v/>
      </c>
      <c r="D276" s="76" t="str">
        <f>IF($A276="","",VLOOKUP($A276,'Annex 2 EHV charges'!$A:$O,7,0))</f>
        <v/>
      </c>
      <c r="E276" s="81" t="str">
        <f>IFERROR(IF(VLOOKUP($A276,'Annex 2 EHV charges'!$A:$O,8,FALSE)=0,"",VLOOKUP($A276,'Annex 2 EHV charges'!$A:$O,8,FALSE)),"")</f>
        <v/>
      </c>
      <c r="F276" s="82" t="str">
        <f>IFERROR(IF(VLOOKUP($A276,'Annex 2 EHV charges'!$A:$O,9,FALSE)=0,"",VLOOKUP($A276,'Annex 2 EHV charges'!$A:$O,9,FALSE)),"")</f>
        <v/>
      </c>
      <c r="G276" s="83" t="str">
        <f>IFERROR(IF(VLOOKUP($A276,'Annex 2 EHV charges'!$A:$O,10,FALSE)=0,"",VLOOKUP($A276,'Annex 2 EHV charges'!$A:$O,10,FALSE)),"")</f>
        <v/>
      </c>
      <c r="H276" s="83" t="str">
        <f>IFERROR(IF(VLOOKUP($A276,'Annex 2 EHV charges'!$A:$O,11,FALSE)=0,"",VLOOKUP($A276,'Annex 2 EHV charges'!$A:$O,11,FALSE)),"")</f>
        <v/>
      </c>
    </row>
    <row r="277" spans="1:8" x14ac:dyDescent="0.25">
      <c r="A277" s="76" t="str">
        <f t="array" ref="A277">IFERROR(INDEX('Annex 2 EHV charges'!$A$11:$A$11, MATCH(0, IF(ISBLANK('Annex 2 EHV charges'!$A$11:$A$11),1, COUNTIF(A$4:$A276, 'Annex 2 EHV charges'!$A$11:$A$11)), 0)),"")</f>
        <v/>
      </c>
      <c r="B277" s="76" t="str">
        <f>IF($A277="","",VLOOKUP($A277,'Annex 2 EHV charges'!$A:$O,2,0))</f>
        <v/>
      </c>
      <c r="C277" s="77" t="str">
        <f>IF($A277="","",VLOOKUP($A277,'Annex 2 EHV charges'!$A:$O,3,0))</f>
        <v/>
      </c>
      <c r="D277" s="76" t="str">
        <f>IF($A277="","",VLOOKUP($A277,'Annex 2 EHV charges'!$A:$O,7,0))</f>
        <v/>
      </c>
      <c r="E277" s="81" t="str">
        <f>IFERROR(IF(VLOOKUP($A277,'Annex 2 EHV charges'!$A:$O,8,FALSE)=0,"",VLOOKUP($A277,'Annex 2 EHV charges'!$A:$O,8,FALSE)),"")</f>
        <v/>
      </c>
      <c r="F277" s="82" t="str">
        <f>IFERROR(IF(VLOOKUP($A277,'Annex 2 EHV charges'!$A:$O,9,FALSE)=0,"",VLOOKUP($A277,'Annex 2 EHV charges'!$A:$O,9,FALSE)),"")</f>
        <v/>
      </c>
      <c r="G277" s="83" t="str">
        <f>IFERROR(IF(VLOOKUP($A277,'Annex 2 EHV charges'!$A:$O,10,FALSE)=0,"",VLOOKUP($A277,'Annex 2 EHV charges'!$A:$O,10,FALSE)),"")</f>
        <v/>
      </c>
      <c r="H277" s="83" t="str">
        <f>IFERROR(IF(VLOOKUP($A277,'Annex 2 EHV charges'!$A:$O,11,FALSE)=0,"",VLOOKUP($A277,'Annex 2 EHV charges'!$A:$O,11,FALSE)),"")</f>
        <v/>
      </c>
    </row>
    <row r="278" spans="1:8" x14ac:dyDescent="0.25">
      <c r="A278" s="76" t="str">
        <f t="array" ref="A278">IFERROR(INDEX('Annex 2 EHV charges'!$A$11:$A$11, MATCH(0, IF(ISBLANK('Annex 2 EHV charges'!$A$11:$A$11),1, COUNTIF(A$4:$A277, 'Annex 2 EHV charges'!$A$11:$A$11)), 0)),"")</f>
        <v/>
      </c>
      <c r="B278" s="76" t="str">
        <f>IF($A278="","",VLOOKUP($A278,'Annex 2 EHV charges'!$A:$O,2,0))</f>
        <v/>
      </c>
      <c r="C278" s="77" t="str">
        <f>IF($A278="","",VLOOKUP($A278,'Annex 2 EHV charges'!$A:$O,3,0))</f>
        <v/>
      </c>
      <c r="D278" s="76" t="str">
        <f>IF($A278="","",VLOOKUP($A278,'Annex 2 EHV charges'!$A:$O,7,0))</f>
        <v/>
      </c>
      <c r="E278" s="81" t="str">
        <f>IFERROR(IF(VLOOKUP($A278,'Annex 2 EHV charges'!$A:$O,8,FALSE)=0,"",VLOOKUP($A278,'Annex 2 EHV charges'!$A:$O,8,FALSE)),"")</f>
        <v/>
      </c>
      <c r="F278" s="82" t="str">
        <f>IFERROR(IF(VLOOKUP($A278,'Annex 2 EHV charges'!$A:$O,9,FALSE)=0,"",VLOOKUP($A278,'Annex 2 EHV charges'!$A:$O,9,FALSE)),"")</f>
        <v/>
      </c>
      <c r="G278" s="83" t="str">
        <f>IFERROR(IF(VLOOKUP($A278,'Annex 2 EHV charges'!$A:$O,10,FALSE)=0,"",VLOOKUP($A278,'Annex 2 EHV charges'!$A:$O,10,FALSE)),"")</f>
        <v/>
      </c>
      <c r="H278" s="83" t="str">
        <f>IFERROR(IF(VLOOKUP($A278,'Annex 2 EHV charges'!$A:$O,11,FALSE)=0,"",VLOOKUP($A278,'Annex 2 EHV charges'!$A:$O,11,FALSE)),"")</f>
        <v/>
      </c>
    </row>
    <row r="279" spans="1:8" x14ac:dyDescent="0.25">
      <c r="A279" s="76" t="str">
        <f t="array" ref="A279">IFERROR(INDEX('Annex 2 EHV charges'!$A$11:$A$11, MATCH(0, IF(ISBLANK('Annex 2 EHV charges'!$A$11:$A$11),1, COUNTIF(A$4:$A278, 'Annex 2 EHV charges'!$A$11:$A$11)), 0)),"")</f>
        <v/>
      </c>
      <c r="B279" s="76" t="str">
        <f>IF($A279="","",VLOOKUP($A279,'Annex 2 EHV charges'!$A:$O,2,0))</f>
        <v/>
      </c>
      <c r="C279" s="77" t="str">
        <f>IF($A279="","",VLOOKUP($A279,'Annex 2 EHV charges'!$A:$O,3,0))</f>
        <v/>
      </c>
      <c r="D279" s="76" t="str">
        <f>IF($A279="","",VLOOKUP($A279,'Annex 2 EHV charges'!$A:$O,7,0))</f>
        <v/>
      </c>
      <c r="E279" s="81" t="str">
        <f>IFERROR(IF(VLOOKUP($A279,'Annex 2 EHV charges'!$A:$O,8,FALSE)=0,"",VLOOKUP($A279,'Annex 2 EHV charges'!$A:$O,8,FALSE)),"")</f>
        <v/>
      </c>
      <c r="F279" s="82" t="str">
        <f>IFERROR(IF(VLOOKUP($A279,'Annex 2 EHV charges'!$A:$O,9,FALSE)=0,"",VLOOKUP($A279,'Annex 2 EHV charges'!$A:$O,9,FALSE)),"")</f>
        <v/>
      </c>
      <c r="G279" s="83" t="str">
        <f>IFERROR(IF(VLOOKUP($A279,'Annex 2 EHV charges'!$A:$O,10,FALSE)=0,"",VLOOKUP($A279,'Annex 2 EHV charges'!$A:$O,10,FALSE)),"")</f>
        <v/>
      </c>
      <c r="H279" s="83" t="str">
        <f>IFERROR(IF(VLOOKUP($A279,'Annex 2 EHV charges'!$A:$O,11,FALSE)=0,"",VLOOKUP($A279,'Annex 2 EHV charges'!$A:$O,11,FALSE)),"")</f>
        <v/>
      </c>
    </row>
    <row r="280" spans="1:8" x14ac:dyDescent="0.25">
      <c r="A280" s="76" t="str">
        <f t="array" ref="A280">IFERROR(INDEX('Annex 2 EHV charges'!$A$11:$A$11, MATCH(0, IF(ISBLANK('Annex 2 EHV charges'!$A$11:$A$11),1, COUNTIF(A$4:$A279, 'Annex 2 EHV charges'!$A$11:$A$11)), 0)),"")</f>
        <v/>
      </c>
      <c r="B280" s="76" t="str">
        <f>IF($A280="","",VLOOKUP($A280,'Annex 2 EHV charges'!$A:$O,2,0))</f>
        <v/>
      </c>
      <c r="C280" s="77" t="str">
        <f>IF($A280="","",VLOOKUP($A280,'Annex 2 EHV charges'!$A:$O,3,0))</f>
        <v/>
      </c>
      <c r="D280" s="76" t="str">
        <f>IF($A280="","",VLOOKUP($A280,'Annex 2 EHV charges'!$A:$O,7,0))</f>
        <v/>
      </c>
      <c r="E280" s="81" t="str">
        <f>IFERROR(IF(VLOOKUP($A280,'Annex 2 EHV charges'!$A:$O,8,FALSE)=0,"",VLOOKUP($A280,'Annex 2 EHV charges'!$A:$O,8,FALSE)),"")</f>
        <v/>
      </c>
      <c r="F280" s="82" t="str">
        <f>IFERROR(IF(VLOOKUP($A280,'Annex 2 EHV charges'!$A:$O,9,FALSE)=0,"",VLOOKUP($A280,'Annex 2 EHV charges'!$A:$O,9,FALSE)),"")</f>
        <v/>
      </c>
      <c r="G280" s="83" t="str">
        <f>IFERROR(IF(VLOOKUP($A280,'Annex 2 EHV charges'!$A:$O,10,FALSE)=0,"",VLOOKUP($A280,'Annex 2 EHV charges'!$A:$O,10,FALSE)),"")</f>
        <v/>
      </c>
      <c r="H280" s="83" t="str">
        <f>IFERROR(IF(VLOOKUP($A280,'Annex 2 EHV charges'!$A:$O,11,FALSE)=0,"",VLOOKUP($A280,'Annex 2 EHV charges'!$A:$O,11,FALSE)),"")</f>
        <v/>
      </c>
    </row>
    <row r="281" spans="1:8" x14ac:dyDescent="0.25">
      <c r="A281" s="76" t="str">
        <f t="array" ref="A281">IFERROR(INDEX('Annex 2 EHV charges'!$A$11:$A$11, MATCH(0, IF(ISBLANK('Annex 2 EHV charges'!$A$11:$A$11),1, COUNTIF(A$4:$A280, 'Annex 2 EHV charges'!$A$11:$A$11)), 0)),"")</f>
        <v/>
      </c>
      <c r="B281" s="76" t="str">
        <f>IF($A281="","",VLOOKUP($A281,'Annex 2 EHV charges'!$A:$O,2,0))</f>
        <v/>
      </c>
      <c r="C281" s="77" t="str">
        <f>IF($A281="","",VLOOKUP($A281,'Annex 2 EHV charges'!$A:$O,3,0))</f>
        <v/>
      </c>
      <c r="D281" s="76" t="str">
        <f>IF($A281="","",VLOOKUP($A281,'Annex 2 EHV charges'!$A:$O,7,0))</f>
        <v/>
      </c>
      <c r="E281" s="81" t="str">
        <f>IFERROR(IF(VLOOKUP($A281,'Annex 2 EHV charges'!$A:$O,8,FALSE)=0,"",VLOOKUP($A281,'Annex 2 EHV charges'!$A:$O,8,FALSE)),"")</f>
        <v/>
      </c>
      <c r="F281" s="82" t="str">
        <f>IFERROR(IF(VLOOKUP($A281,'Annex 2 EHV charges'!$A:$O,9,FALSE)=0,"",VLOOKUP($A281,'Annex 2 EHV charges'!$A:$O,9,FALSE)),"")</f>
        <v/>
      </c>
      <c r="G281" s="83" t="str">
        <f>IFERROR(IF(VLOOKUP($A281,'Annex 2 EHV charges'!$A:$O,10,FALSE)=0,"",VLOOKUP($A281,'Annex 2 EHV charges'!$A:$O,10,FALSE)),"")</f>
        <v/>
      </c>
      <c r="H281" s="83" t="str">
        <f>IFERROR(IF(VLOOKUP($A281,'Annex 2 EHV charges'!$A:$O,11,FALSE)=0,"",VLOOKUP($A281,'Annex 2 EHV charges'!$A:$O,11,FALSE)),"")</f>
        <v/>
      </c>
    </row>
    <row r="282" spans="1:8" x14ac:dyDescent="0.25">
      <c r="A282" s="76" t="str">
        <f t="array" ref="A282">IFERROR(INDEX('Annex 2 EHV charges'!$A$11:$A$11, MATCH(0, IF(ISBLANK('Annex 2 EHV charges'!$A$11:$A$11),1, COUNTIF(A$4:$A281, 'Annex 2 EHV charges'!$A$11:$A$11)), 0)),"")</f>
        <v/>
      </c>
      <c r="B282" s="76" t="str">
        <f>IF($A282="","",VLOOKUP($A282,'Annex 2 EHV charges'!$A:$O,2,0))</f>
        <v/>
      </c>
      <c r="C282" s="77" t="str">
        <f>IF($A282="","",VLOOKUP($A282,'Annex 2 EHV charges'!$A:$O,3,0))</f>
        <v/>
      </c>
      <c r="D282" s="76" t="str">
        <f>IF($A282="","",VLOOKUP($A282,'Annex 2 EHV charges'!$A:$O,7,0))</f>
        <v/>
      </c>
      <c r="E282" s="81" t="str">
        <f>IFERROR(IF(VLOOKUP($A282,'Annex 2 EHV charges'!$A:$O,8,FALSE)=0,"",VLOOKUP($A282,'Annex 2 EHV charges'!$A:$O,8,FALSE)),"")</f>
        <v/>
      </c>
      <c r="F282" s="82" t="str">
        <f>IFERROR(IF(VLOOKUP($A282,'Annex 2 EHV charges'!$A:$O,9,FALSE)=0,"",VLOOKUP($A282,'Annex 2 EHV charges'!$A:$O,9,FALSE)),"")</f>
        <v/>
      </c>
      <c r="G282" s="83" t="str">
        <f>IFERROR(IF(VLOOKUP($A282,'Annex 2 EHV charges'!$A:$O,10,FALSE)=0,"",VLOOKUP($A282,'Annex 2 EHV charges'!$A:$O,10,FALSE)),"")</f>
        <v/>
      </c>
      <c r="H282" s="83" t="str">
        <f>IFERROR(IF(VLOOKUP($A282,'Annex 2 EHV charges'!$A:$O,11,FALSE)=0,"",VLOOKUP($A282,'Annex 2 EHV charges'!$A:$O,11,FALSE)),"")</f>
        <v/>
      </c>
    </row>
    <row r="283" spans="1:8" x14ac:dyDescent="0.25">
      <c r="A283" s="76" t="str">
        <f t="array" ref="A283">IFERROR(INDEX('Annex 2 EHV charges'!$A$11:$A$11, MATCH(0, IF(ISBLANK('Annex 2 EHV charges'!$A$11:$A$11),1, COUNTIF(A$4:$A282, 'Annex 2 EHV charges'!$A$11:$A$11)), 0)),"")</f>
        <v/>
      </c>
      <c r="B283" s="76" t="str">
        <f>IF($A283="","",VLOOKUP($A283,'Annex 2 EHV charges'!$A:$O,2,0))</f>
        <v/>
      </c>
      <c r="C283" s="77" t="str">
        <f>IF($A283="","",VLOOKUP($A283,'Annex 2 EHV charges'!$A:$O,3,0))</f>
        <v/>
      </c>
      <c r="D283" s="76" t="str">
        <f>IF($A283="","",VLOOKUP($A283,'Annex 2 EHV charges'!$A:$O,7,0))</f>
        <v/>
      </c>
      <c r="E283" s="81" t="str">
        <f>IFERROR(IF(VLOOKUP($A283,'Annex 2 EHV charges'!$A:$O,8,FALSE)=0,"",VLOOKUP($A283,'Annex 2 EHV charges'!$A:$O,8,FALSE)),"")</f>
        <v/>
      </c>
      <c r="F283" s="82" t="str">
        <f>IFERROR(IF(VLOOKUP($A283,'Annex 2 EHV charges'!$A:$O,9,FALSE)=0,"",VLOOKUP($A283,'Annex 2 EHV charges'!$A:$O,9,FALSE)),"")</f>
        <v/>
      </c>
      <c r="G283" s="83" t="str">
        <f>IFERROR(IF(VLOOKUP($A283,'Annex 2 EHV charges'!$A:$O,10,FALSE)=0,"",VLOOKUP($A283,'Annex 2 EHV charges'!$A:$O,10,FALSE)),"")</f>
        <v/>
      </c>
      <c r="H283" s="83" t="str">
        <f>IFERROR(IF(VLOOKUP($A283,'Annex 2 EHV charges'!$A:$O,11,FALSE)=0,"",VLOOKUP($A283,'Annex 2 EHV charges'!$A:$O,11,FALSE)),"")</f>
        <v/>
      </c>
    </row>
  </sheetData>
  <autoFilter ref="A4:H283" xr:uid="{00000000-0009-0000-0000-000003000000}"/>
  <mergeCells count="2">
    <mergeCell ref="A2:H2"/>
    <mergeCell ref="A1:H1"/>
  </mergeCells>
  <pageMargins left="0.39370078740157483" right="0.39370078740157483" top="0.51181102362204722" bottom="0.74803149606299213" header="0.27559055118110237" footer="0.27559055118110237"/>
  <pageSetup paperSize="9" scale="90" fitToHeight="0" orientation="landscape" r:id="rId1"/>
  <headerFooter scaleWithDoc="0">
    <oddHeader>&amp;L&amp;"Arial,Bold"&amp;9Annex 2a&amp;"Arial,Regular" - Schedule of Import Charges for use of the Distribution System by Designated EHV Properties (including LDNOs with Designated EHV Properties/end-users).</oddHeader>
    <oddFooter xml:space="preserve">&amp;L&amp;8Note: The list of MPANs / MSIDs provided may be incomplete; the DNO reserves the right to apply the listed charges to any other MPANs / MSIDs associated with the site.
</oddFooter>
    <firstFooter>&amp;L&amp;8Note: The list of MPANs / MSIDs provided may be incomplete; the DNO reserves the right to apply the listed charges to any other MPANs / MSIDs associated with the site.&amp;R&amp;P of &amp;N</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pageSetUpPr fitToPage="1"/>
  </sheetPr>
  <dimension ref="A1:O245"/>
  <sheetViews>
    <sheetView zoomScale="90" zoomScaleNormal="90" zoomScaleSheetLayoutView="100" workbookViewId="0">
      <selection activeCell="D11" sqref="D11"/>
    </sheetView>
  </sheetViews>
  <sheetFormatPr defaultColWidth="9.109375" defaultRowHeight="13.2" x14ac:dyDescent="0.25"/>
  <cols>
    <col min="1" max="1" width="15.88671875" style="49" bestFit="1" customWidth="1"/>
    <col min="2" max="2" width="15" style="49" bestFit="1" customWidth="1"/>
    <col min="3" max="3" width="16.44140625" style="55" customWidth="1"/>
    <col min="4" max="4" width="50.6640625" style="55" customWidth="1"/>
    <col min="5" max="5" width="14.6640625" style="56" customWidth="1"/>
    <col min="6" max="7" width="14.6640625" style="57" customWidth="1"/>
    <col min="8" max="8" width="14.6640625" style="49" customWidth="1"/>
    <col min="9" max="9" width="15.5546875" style="49" customWidth="1"/>
    <col min="10" max="16384" width="9.109375" style="49"/>
  </cols>
  <sheetData>
    <row r="1" spans="1:15" ht="66.75" customHeight="1" x14ac:dyDescent="0.25">
      <c r="A1" s="268" t="s">
        <v>65</v>
      </c>
      <c r="B1" s="268"/>
      <c r="C1" s="268"/>
      <c r="D1" s="268"/>
      <c r="E1" s="268"/>
      <c r="F1" s="268"/>
      <c r="G1" s="268"/>
      <c r="H1" s="268"/>
    </row>
    <row r="2" spans="1:15" s="50" customFormat="1" ht="25.5" customHeight="1" x14ac:dyDescent="0.25">
      <c r="A2" s="270" t="str">
        <f>Overview!B4&amp; " - Effective from "&amp;TEXT(Overview!D4,"D MMMM YYYY")&amp;" - "&amp;Overview!E4&amp;" EDCM export charges"</f>
        <v>Harlaxton Energy Networks Limited - GSP_B - Effective from 1 April 2026 - Final EDCM export charges</v>
      </c>
      <c r="B2" s="271"/>
      <c r="C2" s="271"/>
      <c r="D2" s="271"/>
      <c r="E2" s="271"/>
      <c r="F2" s="271"/>
      <c r="G2" s="271"/>
      <c r="H2" s="272"/>
    </row>
    <row r="3" spans="1:15" s="69" customFormat="1" ht="17.399999999999999" x14ac:dyDescent="0.25">
      <c r="A3" s="70"/>
      <c r="B3" s="70"/>
      <c r="C3" s="70"/>
      <c r="D3" s="71"/>
      <c r="E3" s="72"/>
      <c r="F3" s="72"/>
      <c r="G3" s="73"/>
      <c r="H3" s="73"/>
      <c r="I3" s="68"/>
      <c r="J3" s="68"/>
      <c r="K3" s="68"/>
      <c r="L3" s="68"/>
      <c r="M3" s="68"/>
      <c r="N3" s="68"/>
      <c r="O3" s="68"/>
    </row>
    <row r="4" spans="1:15" ht="60.75" customHeight="1" x14ac:dyDescent="0.25">
      <c r="A4" s="51" t="s">
        <v>53</v>
      </c>
      <c r="B4" s="52" t="s">
        <v>41</v>
      </c>
      <c r="C4" s="51" t="s">
        <v>43</v>
      </c>
      <c r="D4" s="53" t="s">
        <v>35</v>
      </c>
      <c r="E4" s="53" t="str">
        <f>'Annex 2 EHV charges'!L10</f>
        <v>Export
Super Red
unit charge
(p/kWh)</v>
      </c>
      <c r="F4" s="53" t="str">
        <f>'Annex 2 EHV charges'!M10</f>
        <v>Export
fixed charge
(p/day)</v>
      </c>
      <c r="G4" s="53" t="str">
        <f>'Annex 2 EHV charges'!N10</f>
        <v>Export
capacity charge
(p/kVA/day)</v>
      </c>
      <c r="H4" s="53" t="str">
        <f>'Annex 2 EHV charges'!O10</f>
        <v>Export
exceeded capacity charge
(p/kVA/day)</v>
      </c>
    </row>
    <row r="5" spans="1:15" x14ac:dyDescent="0.25">
      <c r="A5" s="77" t="str">
        <f t="array" ref="A5">IFERROR(INDEX('Annex 2 EHV charges'!$D$11:$D$11, MATCH(0, IF(ISBLANK('Annex 2 EHV charges'!$D$11:$D$11),1, COUNTIF(A$4:$A4, 'Annex 2 EHV charges'!$D$11:$D$11)), 0)),"")</f>
        <v/>
      </c>
      <c r="B5" s="76" t="str">
        <f>IF($A5="","",VLOOKUP($A5,'Annex 2 EHV charges'!$D:$O,2,0))</f>
        <v/>
      </c>
      <c r="C5" s="77" t="str">
        <f>IF($A5="","",VLOOKUP($A5,'Annex 2 EHV charges'!$D:$O,3,0))</f>
        <v/>
      </c>
      <c r="D5" s="76" t="str">
        <f>IF($A5="","",VLOOKUP($A5,'Annex 2 EHV charges'!$D:$O,4,0))</f>
        <v/>
      </c>
      <c r="E5" s="78" t="str">
        <f>IFERROR(IF(VLOOKUP($A5,'Annex 2 EHV charges'!$D:$O,9,FALSE)=0,"",VLOOKUP($A5,'Annex 2 EHV charges'!$D:$O,9,FALSE)),"")</f>
        <v/>
      </c>
      <c r="F5" s="79" t="str">
        <f>IFERROR(IF(VLOOKUP($A5,'Annex 2 EHV charges'!$D:$O,10,FALSE)=0,"",VLOOKUP($A5,'Annex 2 EHV charges'!$D:$O,10,FALSE)),"")</f>
        <v/>
      </c>
      <c r="G5" s="80" t="str">
        <f>IFERROR(IF(VLOOKUP($A5,'Annex 2 EHV charges'!$D:$O,11,FALSE)=0,"",VLOOKUP($A5,'Annex 2 EHV charges'!$D:$O,11,FALSE)),"")</f>
        <v/>
      </c>
      <c r="H5" s="80" t="str">
        <f>IFERROR(IF(VLOOKUP($A5,'Annex 2 EHV charges'!$D:$O,12,FALSE)=0,"",VLOOKUP($A5,'Annex 2 EHV charges'!$D:$O,12,FALSE)),"")</f>
        <v/>
      </c>
    </row>
    <row r="6" spans="1:15" x14ac:dyDescent="0.25">
      <c r="A6" s="77" t="str">
        <f t="array" ref="A6">IFERROR(INDEX('Annex 2 EHV charges'!$D$11:$D$11, MATCH(0, IF(ISBLANK('Annex 2 EHV charges'!$D$11:$D$11),1, COUNTIF(A$4:$A5, 'Annex 2 EHV charges'!$D$11:$D$11)), 0)),"")</f>
        <v/>
      </c>
      <c r="B6" s="76" t="str">
        <f>IF($A6="","",VLOOKUP($A6,'Annex 2 EHV charges'!$D:$O,2,0))</f>
        <v/>
      </c>
      <c r="C6" s="77" t="str">
        <f>IF($A6="","",VLOOKUP($A6,'Annex 2 EHV charges'!$D:$O,3,0))</f>
        <v/>
      </c>
      <c r="D6" s="76" t="str">
        <f>IF($A6="","",VLOOKUP($A6,'Annex 2 EHV charges'!$D:$O,4,0))</f>
        <v/>
      </c>
      <c r="E6" s="78" t="str">
        <f>IFERROR(IF(VLOOKUP($A6,'Annex 2 EHV charges'!$D:$O,9,FALSE)=0,"",VLOOKUP($A6,'Annex 2 EHV charges'!$D:$O,9,FALSE)),"")</f>
        <v/>
      </c>
      <c r="F6" s="79" t="str">
        <f>IFERROR(IF(VLOOKUP($A6,'Annex 2 EHV charges'!$D:$O,10,FALSE)=0,"",VLOOKUP($A6,'Annex 2 EHV charges'!$D:$O,10,FALSE)),"")</f>
        <v/>
      </c>
      <c r="G6" s="80" t="str">
        <f>IFERROR(IF(VLOOKUP($A6,'Annex 2 EHV charges'!$D:$O,11,FALSE)=0,"",VLOOKUP($A6,'Annex 2 EHV charges'!$D:$O,11,FALSE)),"")</f>
        <v/>
      </c>
      <c r="H6" s="80" t="str">
        <f>IFERROR(IF(VLOOKUP($A6,'Annex 2 EHV charges'!$D:$O,12,FALSE)=0,"",VLOOKUP($A6,'Annex 2 EHV charges'!$D:$O,12,FALSE)),"")</f>
        <v/>
      </c>
    </row>
    <row r="7" spans="1:15" x14ac:dyDescent="0.25">
      <c r="A7" s="77" t="str">
        <f t="array" ref="A7">IFERROR(INDEX('Annex 2 EHV charges'!$D$11:$D$11, MATCH(0, IF(ISBLANK('Annex 2 EHV charges'!$D$11:$D$11),1, COUNTIF(A$4:$A6, 'Annex 2 EHV charges'!$D$11:$D$11)), 0)),"")</f>
        <v/>
      </c>
      <c r="B7" s="76" t="str">
        <f>IF($A7="","",VLOOKUP($A7,'Annex 2 EHV charges'!$D:$O,2,0))</f>
        <v/>
      </c>
      <c r="C7" s="77" t="str">
        <f>IF($A7="","",VLOOKUP($A7,'Annex 2 EHV charges'!$D:$O,3,0))</f>
        <v/>
      </c>
      <c r="D7" s="76" t="str">
        <f>IF($A7="","",VLOOKUP($A7,'Annex 2 EHV charges'!$D:$O,4,0))</f>
        <v/>
      </c>
      <c r="E7" s="78" t="str">
        <f>IFERROR(IF(VLOOKUP($A7,'Annex 2 EHV charges'!$D:$O,9,FALSE)=0,"",VLOOKUP($A7,'Annex 2 EHV charges'!$D:$O,9,FALSE)),"")</f>
        <v/>
      </c>
      <c r="F7" s="79" t="str">
        <f>IFERROR(IF(VLOOKUP($A7,'Annex 2 EHV charges'!$D:$O,10,FALSE)=0,"",VLOOKUP($A7,'Annex 2 EHV charges'!$D:$O,10,FALSE)),"")</f>
        <v/>
      </c>
      <c r="G7" s="80" t="str">
        <f>IFERROR(IF(VLOOKUP($A7,'Annex 2 EHV charges'!$D:$O,11,FALSE)=0,"",VLOOKUP($A7,'Annex 2 EHV charges'!$D:$O,11,FALSE)),"")</f>
        <v/>
      </c>
      <c r="H7" s="80" t="str">
        <f>IFERROR(IF(VLOOKUP($A7,'Annex 2 EHV charges'!$D:$O,12,FALSE)=0,"",VLOOKUP($A7,'Annex 2 EHV charges'!$D:$O,12,FALSE)),"")</f>
        <v/>
      </c>
    </row>
    <row r="8" spans="1:15" x14ac:dyDescent="0.25">
      <c r="A8" s="77" t="str">
        <f t="array" ref="A8">IFERROR(INDEX('Annex 2 EHV charges'!$D$11:$D$11, MATCH(0, IF(ISBLANK('Annex 2 EHV charges'!$D$11:$D$11),1, COUNTIF(A$4:$A7, 'Annex 2 EHV charges'!$D$11:$D$11)), 0)),"")</f>
        <v/>
      </c>
      <c r="B8" s="76" t="str">
        <f>IF($A8="","",VLOOKUP($A8,'Annex 2 EHV charges'!$D:$O,2,0))</f>
        <v/>
      </c>
      <c r="C8" s="77" t="str">
        <f>IF($A8="","",VLOOKUP($A8,'Annex 2 EHV charges'!$D:$O,3,0))</f>
        <v/>
      </c>
      <c r="D8" s="76" t="str">
        <f>IF($A8="","",VLOOKUP($A8,'Annex 2 EHV charges'!$D:$O,4,0))</f>
        <v/>
      </c>
      <c r="E8" s="78" t="str">
        <f>IFERROR(IF(VLOOKUP($A8,'Annex 2 EHV charges'!$D:$O,9,FALSE)=0,"",VLOOKUP($A8,'Annex 2 EHV charges'!$D:$O,9,FALSE)),"")</f>
        <v/>
      </c>
      <c r="F8" s="79" t="str">
        <f>IFERROR(IF(VLOOKUP($A8,'Annex 2 EHV charges'!$D:$O,10,FALSE)=0,"",VLOOKUP($A8,'Annex 2 EHV charges'!$D:$O,10,FALSE)),"")</f>
        <v/>
      </c>
      <c r="G8" s="80" t="str">
        <f>IFERROR(IF(VLOOKUP($A8,'Annex 2 EHV charges'!$D:$O,11,FALSE)=0,"",VLOOKUP($A8,'Annex 2 EHV charges'!$D:$O,11,FALSE)),"")</f>
        <v/>
      </c>
      <c r="H8" s="80" t="str">
        <f>IFERROR(IF(VLOOKUP($A8,'Annex 2 EHV charges'!$D:$O,12,FALSE)=0,"",VLOOKUP($A8,'Annex 2 EHV charges'!$D:$O,12,FALSE)),"")</f>
        <v/>
      </c>
    </row>
    <row r="9" spans="1:15" x14ac:dyDescent="0.25">
      <c r="A9" s="77" t="str">
        <f t="array" ref="A9">IFERROR(INDEX('Annex 2 EHV charges'!$D$11:$D$11, MATCH(0, IF(ISBLANK('Annex 2 EHV charges'!$D$11:$D$11),1, COUNTIF(A$4:$A8, 'Annex 2 EHV charges'!$D$11:$D$11)), 0)),"")</f>
        <v/>
      </c>
      <c r="B9" s="76" t="str">
        <f>IF($A9="","",VLOOKUP($A9,'Annex 2 EHV charges'!$D:$O,2,0))</f>
        <v/>
      </c>
      <c r="C9" s="77" t="str">
        <f>IF($A9="","",VLOOKUP($A9,'Annex 2 EHV charges'!$D:$O,3,0))</f>
        <v/>
      </c>
      <c r="D9" s="76" t="str">
        <f>IF($A9="","",VLOOKUP($A9,'Annex 2 EHV charges'!$D:$O,4,0))</f>
        <v/>
      </c>
      <c r="E9" s="78" t="str">
        <f>IFERROR(IF(VLOOKUP($A9,'Annex 2 EHV charges'!$D:$O,9,FALSE)=0,"",VLOOKUP($A9,'Annex 2 EHV charges'!$D:$O,9,FALSE)),"")</f>
        <v/>
      </c>
      <c r="F9" s="79" t="str">
        <f>IFERROR(IF(VLOOKUP($A9,'Annex 2 EHV charges'!$D:$O,10,FALSE)=0,"",VLOOKUP($A9,'Annex 2 EHV charges'!$D:$O,10,FALSE)),"")</f>
        <v/>
      </c>
      <c r="G9" s="80" t="str">
        <f>IFERROR(IF(VLOOKUP($A9,'Annex 2 EHV charges'!$D:$O,11,FALSE)=0,"",VLOOKUP($A9,'Annex 2 EHV charges'!$D:$O,11,FALSE)),"")</f>
        <v/>
      </c>
      <c r="H9" s="80" t="str">
        <f>IFERROR(IF(VLOOKUP($A9,'Annex 2 EHV charges'!$D:$O,12,FALSE)=0,"",VLOOKUP($A9,'Annex 2 EHV charges'!$D:$O,12,FALSE)),"")</f>
        <v/>
      </c>
    </row>
    <row r="10" spans="1:15" x14ac:dyDescent="0.25">
      <c r="A10" s="77" t="str">
        <f t="array" ref="A10">IFERROR(INDEX('Annex 2 EHV charges'!$D$11:$D$11, MATCH(0, IF(ISBLANK('Annex 2 EHV charges'!$D$11:$D$11),1, COUNTIF(A$4:$A9, 'Annex 2 EHV charges'!$D$11:$D$11)), 0)),"")</f>
        <v/>
      </c>
      <c r="B10" s="76" t="str">
        <f>IF($A10="","",VLOOKUP($A10,'Annex 2 EHV charges'!$D:$O,2,0))</f>
        <v/>
      </c>
      <c r="C10" s="77" t="str">
        <f>IF($A10="","",VLOOKUP($A10,'Annex 2 EHV charges'!$D:$O,3,0))</f>
        <v/>
      </c>
      <c r="D10" s="76" t="str">
        <f>IF($A10="","",VLOOKUP($A10,'Annex 2 EHV charges'!$D:$O,4,0))</f>
        <v/>
      </c>
      <c r="E10" s="78" t="str">
        <f>IFERROR(IF(VLOOKUP($A10,'Annex 2 EHV charges'!$D:$O,9,FALSE)=0,"",VLOOKUP($A10,'Annex 2 EHV charges'!$D:$O,9,FALSE)),"")</f>
        <v/>
      </c>
      <c r="F10" s="79" t="str">
        <f>IFERROR(IF(VLOOKUP($A10,'Annex 2 EHV charges'!$D:$O,10,FALSE)=0,"",VLOOKUP($A10,'Annex 2 EHV charges'!$D:$O,10,FALSE)),"")</f>
        <v/>
      </c>
      <c r="G10" s="80" t="str">
        <f>IFERROR(IF(VLOOKUP($A10,'Annex 2 EHV charges'!$D:$O,11,FALSE)=0,"",VLOOKUP($A10,'Annex 2 EHV charges'!$D:$O,11,FALSE)),"")</f>
        <v/>
      </c>
      <c r="H10" s="80" t="str">
        <f>IFERROR(IF(VLOOKUP($A10,'Annex 2 EHV charges'!$D:$O,12,FALSE)=0,"",VLOOKUP($A10,'Annex 2 EHV charges'!$D:$O,12,FALSE)),"")</f>
        <v/>
      </c>
    </row>
    <row r="11" spans="1:15" x14ac:dyDescent="0.25">
      <c r="A11" s="77" t="str">
        <f t="array" ref="A11">IFERROR(INDEX('Annex 2 EHV charges'!$D$11:$D$11, MATCH(0, IF(ISBLANK('Annex 2 EHV charges'!$D$11:$D$11),1, COUNTIF(A$4:$A10, 'Annex 2 EHV charges'!$D$11:$D$11)), 0)),"")</f>
        <v/>
      </c>
      <c r="B11" s="76" t="str">
        <f>IF($A11="","",VLOOKUP($A11,'Annex 2 EHV charges'!$D:$O,2,0))</f>
        <v/>
      </c>
      <c r="C11" s="77" t="str">
        <f>IF($A11="","",VLOOKUP($A11,'Annex 2 EHV charges'!$D:$O,3,0))</f>
        <v/>
      </c>
      <c r="D11" s="76" t="str">
        <f>IF($A11="","",VLOOKUP($A11,'Annex 2 EHV charges'!$D:$O,4,0))</f>
        <v/>
      </c>
      <c r="E11" s="78" t="str">
        <f>IFERROR(IF(VLOOKUP($A11,'Annex 2 EHV charges'!$D:$O,9,FALSE)=0,"",VLOOKUP($A11,'Annex 2 EHV charges'!$D:$O,9,FALSE)),"")</f>
        <v/>
      </c>
      <c r="F11" s="79" t="str">
        <f>IFERROR(IF(VLOOKUP($A11,'Annex 2 EHV charges'!$D:$O,10,FALSE)=0,"",VLOOKUP($A11,'Annex 2 EHV charges'!$D:$O,10,FALSE)),"")</f>
        <v/>
      </c>
      <c r="G11" s="80" t="str">
        <f>IFERROR(IF(VLOOKUP($A11,'Annex 2 EHV charges'!$D:$O,11,FALSE)=0,"",VLOOKUP($A11,'Annex 2 EHV charges'!$D:$O,11,FALSE)),"")</f>
        <v/>
      </c>
      <c r="H11" s="80" t="str">
        <f>IFERROR(IF(VLOOKUP($A11,'Annex 2 EHV charges'!$D:$O,12,FALSE)=0,"",VLOOKUP($A11,'Annex 2 EHV charges'!$D:$O,12,FALSE)),"")</f>
        <v/>
      </c>
    </row>
    <row r="12" spans="1:15" x14ac:dyDescent="0.25">
      <c r="A12" s="77" t="str">
        <f t="array" ref="A12">IFERROR(INDEX('Annex 2 EHV charges'!$D$11:$D$11, MATCH(0, IF(ISBLANK('Annex 2 EHV charges'!$D$11:$D$11),1, COUNTIF(A$4:$A11, 'Annex 2 EHV charges'!$D$11:$D$11)), 0)),"")</f>
        <v/>
      </c>
      <c r="B12" s="76" t="str">
        <f>IF($A12="","",VLOOKUP($A12,'Annex 2 EHV charges'!$D:$O,2,0))</f>
        <v/>
      </c>
      <c r="C12" s="77" t="str">
        <f>IF($A12="","",VLOOKUP($A12,'Annex 2 EHV charges'!$D:$O,3,0))</f>
        <v/>
      </c>
      <c r="D12" s="76" t="str">
        <f>IF($A12="","",VLOOKUP($A12,'Annex 2 EHV charges'!$D:$O,4,0))</f>
        <v/>
      </c>
      <c r="E12" s="78" t="str">
        <f>IFERROR(IF(VLOOKUP($A12,'Annex 2 EHV charges'!$D:$O,9,FALSE)=0,"",VLOOKUP($A12,'Annex 2 EHV charges'!$D:$O,9,FALSE)),"")</f>
        <v/>
      </c>
      <c r="F12" s="79" t="str">
        <f>IFERROR(IF(VLOOKUP($A12,'Annex 2 EHV charges'!$D:$O,10,FALSE)=0,"",VLOOKUP($A12,'Annex 2 EHV charges'!$D:$O,10,FALSE)),"")</f>
        <v/>
      </c>
      <c r="G12" s="80" t="str">
        <f>IFERROR(IF(VLOOKUP($A12,'Annex 2 EHV charges'!$D:$O,11,FALSE)=0,"",VLOOKUP($A12,'Annex 2 EHV charges'!$D:$O,11,FALSE)),"")</f>
        <v/>
      </c>
      <c r="H12" s="80" t="str">
        <f>IFERROR(IF(VLOOKUP($A12,'Annex 2 EHV charges'!$D:$O,12,FALSE)=0,"",VLOOKUP($A12,'Annex 2 EHV charges'!$D:$O,12,FALSE)),"")</f>
        <v/>
      </c>
    </row>
    <row r="13" spans="1:15" x14ac:dyDescent="0.25">
      <c r="A13" s="77" t="str">
        <f t="array" ref="A13">IFERROR(INDEX('Annex 2 EHV charges'!$D$11:$D$11, MATCH(0, IF(ISBLANK('Annex 2 EHV charges'!$D$11:$D$11),1, COUNTIF(A$4:$A12, 'Annex 2 EHV charges'!$D$11:$D$11)), 0)),"")</f>
        <v/>
      </c>
      <c r="B13" s="76" t="str">
        <f>IF($A13="","",VLOOKUP($A13,'Annex 2 EHV charges'!$D:$O,2,0))</f>
        <v/>
      </c>
      <c r="C13" s="77" t="str">
        <f>IF($A13="","",VLOOKUP($A13,'Annex 2 EHV charges'!$D:$O,3,0))</f>
        <v/>
      </c>
      <c r="D13" s="76" t="str">
        <f>IF($A13="","",VLOOKUP($A13,'Annex 2 EHV charges'!$D:$O,4,0))</f>
        <v/>
      </c>
      <c r="E13" s="78" t="str">
        <f>IFERROR(IF(VLOOKUP($A13,'Annex 2 EHV charges'!$D:$O,9,FALSE)=0,"",VLOOKUP($A13,'Annex 2 EHV charges'!$D:$O,9,FALSE)),"")</f>
        <v/>
      </c>
      <c r="F13" s="79" t="str">
        <f>IFERROR(IF(VLOOKUP($A13,'Annex 2 EHV charges'!$D:$O,10,FALSE)=0,"",VLOOKUP($A13,'Annex 2 EHV charges'!$D:$O,10,FALSE)),"")</f>
        <v/>
      </c>
      <c r="G13" s="80" t="str">
        <f>IFERROR(IF(VLOOKUP($A13,'Annex 2 EHV charges'!$D:$O,11,FALSE)=0,"",VLOOKUP($A13,'Annex 2 EHV charges'!$D:$O,11,FALSE)),"")</f>
        <v/>
      </c>
      <c r="H13" s="80" t="str">
        <f>IFERROR(IF(VLOOKUP($A13,'Annex 2 EHV charges'!$D:$O,12,FALSE)=0,"",VLOOKUP($A13,'Annex 2 EHV charges'!$D:$O,12,FALSE)),"")</f>
        <v/>
      </c>
    </row>
    <row r="14" spans="1:15" x14ac:dyDescent="0.25">
      <c r="A14" s="77" t="str">
        <f t="array" ref="A14">IFERROR(INDEX('Annex 2 EHV charges'!$D$11:$D$11, MATCH(0, IF(ISBLANK('Annex 2 EHV charges'!$D$11:$D$11),1, COUNTIF(A$4:$A13, 'Annex 2 EHV charges'!$D$11:$D$11)), 0)),"")</f>
        <v/>
      </c>
      <c r="B14" s="76" t="str">
        <f>IF($A14="","",VLOOKUP($A14,'Annex 2 EHV charges'!$D:$O,2,0))</f>
        <v/>
      </c>
      <c r="C14" s="77" t="str">
        <f>IF($A14="","",VLOOKUP($A14,'Annex 2 EHV charges'!$D:$O,3,0))</f>
        <v/>
      </c>
      <c r="D14" s="76" t="str">
        <f>IF($A14="","",VLOOKUP($A14,'Annex 2 EHV charges'!$D:$O,4,0))</f>
        <v/>
      </c>
      <c r="E14" s="78" t="str">
        <f>IFERROR(IF(VLOOKUP($A14,'Annex 2 EHV charges'!$D:$O,9,FALSE)=0,"",VLOOKUP($A14,'Annex 2 EHV charges'!$D:$O,9,FALSE)),"")</f>
        <v/>
      </c>
      <c r="F14" s="79" t="str">
        <f>IFERROR(IF(VLOOKUP($A14,'Annex 2 EHV charges'!$D:$O,10,FALSE)=0,"",VLOOKUP($A14,'Annex 2 EHV charges'!$D:$O,10,FALSE)),"")</f>
        <v/>
      </c>
      <c r="G14" s="80" t="str">
        <f>IFERROR(IF(VLOOKUP($A14,'Annex 2 EHV charges'!$D:$O,11,FALSE)=0,"",VLOOKUP($A14,'Annex 2 EHV charges'!$D:$O,11,FALSE)),"")</f>
        <v/>
      </c>
      <c r="H14" s="80" t="str">
        <f>IFERROR(IF(VLOOKUP($A14,'Annex 2 EHV charges'!$D:$O,12,FALSE)=0,"",VLOOKUP($A14,'Annex 2 EHV charges'!$D:$O,12,FALSE)),"")</f>
        <v/>
      </c>
    </row>
    <row r="15" spans="1:15" x14ac:dyDescent="0.25">
      <c r="A15" s="77" t="str">
        <f t="array" ref="A15">IFERROR(INDEX('Annex 2 EHV charges'!$D$11:$D$11, MATCH(0, IF(ISBLANK('Annex 2 EHV charges'!$D$11:$D$11),1, COUNTIF(A$4:$A14, 'Annex 2 EHV charges'!$D$11:$D$11)), 0)),"")</f>
        <v/>
      </c>
      <c r="B15" s="76" t="str">
        <f>IF($A15="","",VLOOKUP($A15,'Annex 2 EHV charges'!$D:$O,2,0))</f>
        <v/>
      </c>
      <c r="C15" s="77" t="str">
        <f>IF($A15="","",VLOOKUP($A15,'Annex 2 EHV charges'!$D:$O,3,0))</f>
        <v/>
      </c>
      <c r="D15" s="76" t="str">
        <f>IF($A15="","",VLOOKUP($A15,'Annex 2 EHV charges'!$D:$O,4,0))</f>
        <v/>
      </c>
      <c r="E15" s="78" t="str">
        <f>IFERROR(IF(VLOOKUP($A15,'Annex 2 EHV charges'!$D:$O,9,FALSE)=0,"",VLOOKUP($A15,'Annex 2 EHV charges'!$D:$O,9,FALSE)),"")</f>
        <v/>
      </c>
      <c r="F15" s="79" t="str">
        <f>IFERROR(IF(VLOOKUP($A15,'Annex 2 EHV charges'!$D:$O,10,FALSE)=0,"",VLOOKUP($A15,'Annex 2 EHV charges'!$D:$O,10,FALSE)),"")</f>
        <v/>
      </c>
      <c r="G15" s="80" t="str">
        <f>IFERROR(IF(VLOOKUP($A15,'Annex 2 EHV charges'!$D:$O,11,FALSE)=0,"",VLOOKUP($A15,'Annex 2 EHV charges'!$D:$O,11,FALSE)),"")</f>
        <v/>
      </c>
      <c r="H15" s="80" t="str">
        <f>IFERROR(IF(VLOOKUP($A15,'Annex 2 EHV charges'!$D:$O,12,FALSE)=0,"",VLOOKUP($A15,'Annex 2 EHV charges'!$D:$O,12,FALSE)),"")</f>
        <v/>
      </c>
    </row>
    <row r="16" spans="1:15" x14ac:dyDescent="0.25">
      <c r="A16" s="77" t="str">
        <f t="array" ref="A16">IFERROR(INDEX('Annex 2 EHV charges'!$D$11:$D$11, MATCH(0, IF(ISBLANK('Annex 2 EHV charges'!$D$11:$D$11),1, COUNTIF(A$4:$A15, 'Annex 2 EHV charges'!$D$11:$D$11)), 0)),"")</f>
        <v/>
      </c>
      <c r="B16" s="76" t="str">
        <f>IF($A16="","",VLOOKUP($A16,'Annex 2 EHV charges'!$D:$O,2,0))</f>
        <v/>
      </c>
      <c r="C16" s="77" t="str">
        <f>IF($A16="","",VLOOKUP($A16,'Annex 2 EHV charges'!$D:$O,3,0))</f>
        <v/>
      </c>
      <c r="D16" s="76" t="str">
        <f>IF($A16="","",VLOOKUP($A16,'Annex 2 EHV charges'!$D:$O,4,0))</f>
        <v/>
      </c>
      <c r="E16" s="78" t="str">
        <f>IFERROR(IF(VLOOKUP($A16,'Annex 2 EHV charges'!$D:$O,9,FALSE)=0,"",VLOOKUP($A16,'Annex 2 EHV charges'!$D:$O,9,FALSE)),"")</f>
        <v/>
      </c>
      <c r="F16" s="79" t="str">
        <f>IFERROR(IF(VLOOKUP($A16,'Annex 2 EHV charges'!$D:$O,10,FALSE)=0,"",VLOOKUP($A16,'Annex 2 EHV charges'!$D:$O,10,FALSE)),"")</f>
        <v/>
      </c>
      <c r="G16" s="80" t="str">
        <f>IFERROR(IF(VLOOKUP($A16,'Annex 2 EHV charges'!$D:$O,11,FALSE)=0,"",VLOOKUP($A16,'Annex 2 EHV charges'!$D:$O,11,FALSE)),"")</f>
        <v/>
      </c>
      <c r="H16" s="80" t="str">
        <f>IFERROR(IF(VLOOKUP($A16,'Annex 2 EHV charges'!$D:$O,12,FALSE)=0,"",VLOOKUP($A16,'Annex 2 EHV charges'!$D:$O,12,FALSE)),"")</f>
        <v/>
      </c>
    </row>
    <row r="17" spans="1:8" x14ac:dyDescent="0.25">
      <c r="A17" s="77" t="str">
        <f t="array" ref="A17">IFERROR(INDEX('Annex 2 EHV charges'!$D$11:$D$11, MATCH(0, IF(ISBLANK('Annex 2 EHV charges'!$D$11:$D$11),1, COUNTIF(A$4:$A16, 'Annex 2 EHV charges'!$D$11:$D$11)), 0)),"")</f>
        <v/>
      </c>
      <c r="B17" s="76" t="str">
        <f>IF($A17="","",VLOOKUP($A17,'Annex 2 EHV charges'!$D:$O,2,0))</f>
        <v/>
      </c>
      <c r="C17" s="77" t="str">
        <f>IF($A17="","",VLOOKUP($A17,'Annex 2 EHV charges'!$D:$O,3,0))</f>
        <v/>
      </c>
      <c r="D17" s="76" t="str">
        <f>IF($A17="","",VLOOKUP($A17,'Annex 2 EHV charges'!$D:$O,4,0))</f>
        <v/>
      </c>
      <c r="E17" s="78" t="str">
        <f>IFERROR(IF(VLOOKUP($A17,'Annex 2 EHV charges'!$D:$O,9,FALSE)=0,"",VLOOKUP($A17,'Annex 2 EHV charges'!$D:$O,9,FALSE)),"")</f>
        <v/>
      </c>
      <c r="F17" s="79" t="str">
        <f>IFERROR(IF(VLOOKUP($A17,'Annex 2 EHV charges'!$D:$O,10,FALSE)=0,"",VLOOKUP($A17,'Annex 2 EHV charges'!$D:$O,10,FALSE)),"")</f>
        <v/>
      </c>
      <c r="G17" s="80" t="str">
        <f>IFERROR(IF(VLOOKUP($A17,'Annex 2 EHV charges'!$D:$O,11,FALSE)=0,"",VLOOKUP($A17,'Annex 2 EHV charges'!$D:$O,11,FALSE)),"")</f>
        <v/>
      </c>
      <c r="H17" s="80" t="str">
        <f>IFERROR(IF(VLOOKUP($A17,'Annex 2 EHV charges'!$D:$O,12,FALSE)=0,"",VLOOKUP($A17,'Annex 2 EHV charges'!$D:$O,12,FALSE)),"")</f>
        <v/>
      </c>
    </row>
    <row r="18" spans="1:8" x14ac:dyDescent="0.25">
      <c r="A18" s="77" t="str">
        <f t="array" ref="A18">IFERROR(INDEX('Annex 2 EHV charges'!$D$11:$D$11, MATCH(0, IF(ISBLANK('Annex 2 EHV charges'!$D$11:$D$11),1, COUNTIF(A$4:$A17, 'Annex 2 EHV charges'!$D$11:$D$11)), 0)),"")</f>
        <v/>
      </c>
      <c r="B18" s="76" t="str">
        <f>IF($A18="","",VLOOKUP($A18,'Annex 2 EHV charges'!$D:$O,2,0))</f>
        <v/>
      </c>
      <c r="C18" s="77" t="str">
        <f>IF($A18="","",VLOOKUP($A18,'Annex 2 EHV charges'!$D:$O,3,0))</f>
        <v/>
      </c>
      <c r="D18" s="76" t="str">
        <f>IF($A18="","",VLOOKUP($A18,'Annex 2 EHV charges'!$D:$O,4,0))</f>
        <v/>
      </c>
      <c r="E18" s="78" t="str">
        <f>IFERROR(IF(VLOOKUP($A18,'Annex 2 EHV charges'!$D:$O,9,FALSE)=0,"",VLOOKUP($A18,'Annex 2 EHV charges'!$D:$O,9,FALSE)),"")</f>
        <v/>
      </c>
      <c r="F18" s="79" t="str">
        <f>IFERROR(IF(VLOOKUP($A18,'Annex 2 EHV charges'!$D:$O,10,FALSE)=0,"",VLOOKUP($A18,'Annex 2 EHV charges'!$D:$O,10,FALSE)),"")</f>
        <v/>
      </c>
      <c r="G18" s="80" t="str">
        <f>IFERROR(IF(VLOOKUP($A18,'Annex 2 EHV charges'!$D:$O,11,FALSE)=0,"",VLOOKUP($A18,'Annex 2 EHV charges'!$D:$O,11,FALSE)),"")</f>
        <v/>
      </c>
      <c r="H18" s="80" t="str">
        <f>IFERROR(IF(VLOOKUP($A18,'Annex 2 EHV charges'!$D:$O,12,FALSE)=0,"",VLOOKUP($A18,'Annex 2 EHV charges'!$D:$O,12,FALSE)),"")</f>
        <v/>
      </c>
    </row>
    <row r="19" spans="1:8" x14ac:dyDescent="0.25">
      <c r="A19" s="77" t="str">
        <f t="array" ref="A19">IFERROR(INDEX('Annex 2 EHV charges'!$D$11:$D$11, MATCH(0, IF(ISBLANK('Annex 2 EHV charges'!$D$11:$D$11),1, COUNTIF(A$4:$A18, 'Annex 2 EHV charges'!$D$11:$D$11)), 0)),"")</f>
        <v/>
      </c>
      <c r="B19" s="76" t="str">
        <f>IF($A19="","",VLOOKUP($A19,'Annex 2 EHV charges'!$D:$O,2,0))</f>
        <v/>
      </c>
      <c r="C19" s="77" t="str">
        <f>IF($A19="","",VLOOKUP($A19,'Annex 2 EHV charges'!$D:$O,3,0))</f>
        <v/>
      </c>
      <c r="D19" s="76" t="str">
        <f>IF($A19="","",VLOOKUP($A19,'Annex 2 EHV charges'!$D:$O,4,0))</f>
        <v/>
      </c>
      <c r="E19" s="78" t="str">
        <f>IFERROR(IF(VLOOKUP($A19,'Annex 2 EHV charges'!$D:$O,9,FALSE)=0,"",VLOOKUP($A19,'Annex 2 EHV charges'!$D:$O,9,FALSE)),"")</f>
        <v/>
      </c>
      <c r="F19" s="79" t="str">
        <f>IFERROR(IF(VLOOKUP($A19,'Annex 2 EHV charges'!$D:$O,10,FALSE)=0,"",VLOOKUP($A19,'Annex 2 EHV charges'!$D:$O,10,FALSE)),"")</f>
        <v/>
      </c>
      <c r="G19" s="80" t="str">
        <f>IFERROR(IF(VLOOKUP($A19,'Annex 2 EHV charges'!$D:$O,11,FALSE)=0,"",VLOOKUP($A19,'Annex 2 EHV charges'!$D:$O,11,FALSE)),"")</f>
        <v/>
      </c>
      <c r="H19" s="80" t="str">
        <f>IFERROR(IF(VLOOKUP($A19,'Annex 2 EHV charges'!$D:$O,12,FALSE)=0,"",VLOOKUP($A19,'Annex 2 EHV charges'!$D:$O,12,FALSE)),"")</f>
        <v/>
      </c>
    </row>
    <row r="20" spans="1:8" x14ac:dyDescent="0.25">
      <c r="A20" s="77" t="str">
        <f t="array" ref="A20">IFERROR(INDEX('Annex 2 EHV charges'!$D$11:$D$11, MATCH(0, IF(ISBLANK('Annex 2 EHV charges'!$D$11:$D$11),1, COUNTIF(A$4:$A19, 'Annex 2 EHV charges'!$D$11:$D$11)), 0)),"")</f>
        <v/>
      </c>
      <c r="B20" s="76" t="str">
        <f>IF($A20="","",VLOOKUP($A20,'Annex 2 EHV charges'!$D:$O,2,0))</f>
        <v/>
      </c>
      <c r="C20" s="77" t="str">
        <f>IF($A20="","",VLOOKUP($A20,'Annex 2 EHV charges'!$D:$O,3,0))</f>
        <v/>
      </c>
      <c r="D20" s="76" t="str">
        <f>IF($A20="","",VLOOKUP($A20,'Annex 2 EHV charges'!$D:$O,4,0))</f>
        <v/>
      </c>
      <c r="E20" s="78" t="str">
        <f>IFERROR(IF(VLOOKUP($A20,'Annex 2 EHV charges'!$D:$O,9,FALSE)=0,"",VLOOKUP($A20,'Annex 2 EHV charges'!$D:$O,9,FALSE)),"")</f>
        <v/>
      </c>
      <c r="F20" s="79" t="str">
        <f>IFERROR(IF(VLOOKUP($A20,'Annex 2 EHV charges'!$D:$O,10,FALSE)=0,"",VLOOKUP($A20,'Annex 2 EHV charges'!$D:$O,10,FALSE)),"")</f>
        <v/>
      </c>
      <c r="G20" s="80" t="str">
        <f>IFERROR(IF(VLOOKUP($A20,'Annex 2 EHV charges'!$D:$O,11,FALSE)=0,"",VLOOKUP($A20,'Annex 2 EHV charges'!$D:$O,11,FALSE)),"")</f>
        <v/>
      </c>
      <c r="H20" s="80" t="str">
        <f>IFERROR(IF(VLOOKUP($A20,'Annex 2 EHV charges'!$D:$O,12,FALSE)=0,"",VLOOKUP($A20,'Annex 2 EHV charges'!$D:$O,12,FALSE)),"")</f>
        <v/>
      </c>
    </row>
    <row r="21" spans="1:8" x14ac:dyDescent="0.25">
      <c r="A21" s="77" t="str">
        <f t="array" ref="A21">IFERROR(INDEX('Annex 2 EHV charges'!$D$11:$D$11, MATCH(0, IF(ISBLANK('Annex 2 EHV charges'!$D$11:$D$11),1, COUNTIF(A$4:$A20, 'Annex 2 EHV charges'!$D$11:$D$11)), 0)),"")</f>
        <v/>
      </c>
      <c r="B21" s="76" t="str">
        <f>IF($A21="","",VLOOKUP($A21,'Annex 2 EHV charges'!$D:$O,2,0))</f>
        <v/>
      </c>
      <c r="C21" s="77" t="str">
        <f>IF($A21="","",VLOOKUP($A21,'Annex 2 EHV charges'!$D:$O,3,0))</f>
        <v/>
      </c>
      <c r="D21" s="76" t="str">
        <f>IF($A21="","",VLOOKUP($A21,'Annex 2 EHV charges'!$D:$O,4,0))</f>
        <v/>
      </c>
      <c r="E21" s="78" t="str">
        <f>IFERROR(IF(VLOOKUP($A21,'Annex 2 EHV charges'!$D:$O,9,FALSE)=0,"",VLOOKUP($A21,'Annex 2 EHV charges'!$D:$O,9,FALSE)),"")</f>
        <v/>
      </c>
      <c r="F21" s="79" t="str">
        <f>IFERROR(IF(VLOOKUP($A21,'Annex 2 EHV charges'!$D:$O,10,FALSE)=0,"",VLOOKUP($A21,'Annex 2 EHV charges'!$D:$O,10,FALSE)),"")</f>
        <v/>
      </c>
      <c r="G21" s="80" t="str">
        <f>IFERROR(IF(VLOOKUP($A21,'Annex 2 EHV charges'!$D:$O,11,FALSE)=0,"",VLOOKUP($A21,'Annex 2 EHV charges'!$D:$O,11,FALSE)),"")</f>
        <v/>
      </c>
      <c r="H21" s="80" t="str">
        <f>IFERROR(IF(VLOOKUP($A21,'Annex 2 EHV charges'!$D:$O,12,FALSE)=0,"",VLOOKUP($A21,'Annex 2 EHV charges'!$D:$O,12,FALSE)),"")</f>
        <v/>
      </c>
    </row>
    <row r="22" spans="1:8" x14ac:dyDescent="0.25">
      <c r="A22" s="77" t="str">
        <f t="array" ref="A22">IFERROR(INDEX('Annex 2 EHV charges'!$D$11:$D$11, MATCH(0, IF(ISBLANK('Annex 2 EHV charges'!$D$11:$D$11),1, COUNTIF(A$4:$A21, 'Annex 2 EHV charges'!$D$11:$D$11)), 0)),"")</f>
        <v/>
      </c>
      <c r="B22" s="76" t="str">
        <f>IF($A22="","",VLOOKUP($A22,'Annex 2 EHV charges'!$D:$O,2,0))</f>
        <v/>
      </c>
      <c r="C22" s="77" t="str">
        <f>IF($A22="","",VLOOKUP($A22,'Annex 2 EHV charges'!$D:$O,3,0))</f>
        <v/>
      </c>
      <c r="D22" s="76" t="str">
        <f>IF($A22="","",VLOOKUP($A22,'Annex 2 EHV charges'!$D:$O,4,0))</f>
        <v/>
      </c>
      <c r="E22" s="78" t="str">
        <f>IFERROR(IF(VLOOKUP($A22,'Annex 2 EHV charges'!$D:$O,9,FALSE)=0,"",VLOOKUP($A22,'Annex 2 EHV charges'!$D:$O,9,FALSE)),"")</f>
        <v/>
      </c>
      <c r="F22" s="79" t="str">
        <f>IFERROR(IF(VLOOKUP($A22,'Annex 2 EHV charges'!$D:$O,10,FALSE)=0,"",VLOOKUP($A22,'Annex 2 EHV charges'!$D:$O,10,FALSE)),"")</f>
        <v/>
      </c>
      <c r="G22" s="80" t="str">
        <f>IFERROR(IF(VLOOKUP($A22,'Annex 2 EHV charges'!$D:$O,11,FALSE)=0,"",VLOOKUP($A22,'Annex 2 EHV charges'!$D:$O,11,FALSE)),"")</f>
        <v/>
      </c>
      <c r="H22" s="80" t="str">
        <f>IFERROR(IF(VLOOKUP($A22,'Annex 2 EHV charges'!$D:$O,12,FALSE)=0,"",VLOOKUP($A22,'Annex 2 EHV charges'!$D:$O,12,FALSE)),"")</f>
        <v/>
      </c>
    </row>
    <row r="23" spans="1:8" x14ac:dyDescent="0.25">
      <c r="A23" s="77" t="str">
        <f t="array" ref="A23">IFERROR(INDEX('Annex 2 EHV charges'!$D$11:$D$11, MATCH(0, IF(ISBLANK('Annex 2 EHV charges'!$D$11:$D$11),1, COUNTIF(A$4:$A22, 'Annex 2 EHV charges'!$D$11:$D$11)), 0)),"")</f>
        <v/>
      </c>
      <c r="B23" s="76" t="str">
        <f>IF($A23="","",VLOOKUP($A23,'Annex 2 EHV charges'!$D:$O,2,0))</f>
        <v/>
      </c>
      <c r="C23" s="77" t="str">
        <f>IF($A23="","",VLOOKUP($A23,'Annex 2 EHV charges'!$D:$O,3,0))</f>
        <v/>
      </c>
      <c r="D23" s="76" t="str">
        <f>IF($A23="","",VLOOKUP($A23,'Annex 2 EHV charges'!$D:$O,4,0))</f>
        <v/>
      </c>
      <c r="E23" s="78" t="str">
        <f>IFERROR(IF(VLOOKUP($A23,'Annex 2 EHV charges'!$D:$O,9,FALSE)=0,"",VLOOKUP($A23,'Annex 2 EHV charges'!$D:$O,9,FALSE)),"")</f>
        <v/>
      </c>
      <c r="F23" s="79" t="str">
        <f>IFERROR(IF(VLOOKUP($A23,'Annex 2 EHV charges'!$D:$O,10,FALSE)=0,"",VLOOKUP($A23,'Annex 2 EHV charges'!$D:$O,10,FALSE)),"")</f>
        <v/>
      </c>
      <c r="G23" s="80" t="str">
        <f>IFERROR(IF(VLOOKUP($A23,'Annex 2 EHV charges'!$D:$O,11,FALSE)=0,"",VLOOKUP($A23,'Annex 2 EHV charges'!$D:$O,11,FALSE)),"")</f>
        <v/>
      </c>
      <c r="H23" s="80" t="str">
        <f>IFERROR(IF(VLOOKUP($A23,'Annex 2 EHV charges'!$D:$O,12,FALSE)=0,"",VLOOKUP($A23,'Annex 2 EHV charges'!$D:$O,12,FALSE)),"")</f>
        <v/>
      </c>
    </row>
    <row r="24" spans="1:8" x14ac:dyDescent="0.25">
      <c r="A24" s="77" t="str">
        <f t="array" ref="A24">IFERROR(INDEX('Annex 2 EHV charges'!$D$11:$D$11, MATCH(0, IF(ISBLANK('Annex 2 EHV charges'!$D$11:$D$11),1, COUNTIF(A$4:$A23, 'Annex 2 EHV charges'!$D$11:$D$11)), 0)),"")</f>
        <v/>
      </c>
      <c r="B24" s="76" t="str">
        <f>IF($A24="","",VLOOKUP($A24,'Annex 2 EHV charges'!$D:$O,2,0))</f>
        <v/>
      </c>
      <c r="C24" s="77" t="str">
        <f>IF($A24="","",VLOOKUP($A24,'Annex 2 EHV charges'!$D:$O,3,0))</f>
        <v/>
      </c>
      <c r="D24" s="76" t="str">
        <f>IF($A24="","",VLOOKUP($A24,'Annex 2 EHV charges'!$D:$O,4,0))</f>
        <v/>
      </c>
      <c r="E24" s="78" t="str">
        <f>IFERROR(IF(VLOOKUP($A24,'Annex 2 EHV charges'!$D:$O,9,FALSE)=0,"",VLOOKUP($A24,'Annex 2 EHV charges'!$D:$O,9,FALSE)),"")</f>
        <v/>
      </c>
      <c r="F24" s="79" t="str">
        <f>IFERROR(IF(VLOOKUP($A24,'Annex 2 EHV charges'!$D:$O,10,FALSE)=0,"",VLOOKUP($A24,'Annex 2 EHV charges'!$D:$O,10,FALSE)),"")</f>
        <v/>
      </c>
      <c r="G24" s="80" t="str">
        <f>IFERROR(IF(VLOOKUP($A24,'Annex 2 EHV charges'!$D:$O,11,FALSE)=0,"",VLOOKUP($A24,'Annex 2 EHV charges'!$D:$O,11,FALSE)),"")</f>
        <v/>
      </c>
      <c r="H24" s="80" t="str">
        <f>IFERROR(IF(VLOOKUP($A24,'Annex 2 EHV charges'!$D:$O,12,FALSE)=0,"",VLOOKUP($A24,'Annex 2 EHV charges'!$D:$O,12,FALSE)),"")</f>
        <v/>
      </c>
    </row>
    <row r="25" spans="1:8" x14ac:dyDescent="0.25">
      <c r="A25" s="77" t="str">
        <f t="array" ref="A25">IFERROR(INDEX('Annex 2 EHV charges'!$D$11:$D$11, MATCH(0, IF(ISBLANK('Annex 2 EHV charges'!$D$11:$D$11),1, COUNTIF(A$4:$A24, 'Annex 2 EHV charges'!$D$11:$D$11)), 0)),"")</f>
        <v/>
      </c>
      <c r="B25" s="76" t="str">
        <f>IF($A25="","",VLOOKUP($A25,'Annex 2 EHV charges'!$D:$O,2,0))</f>
        <v/>
      </c>
      <c r="C25" s="77" t="str">
        <f>IF($A25="","",VLOOKUP($A25,'Annex 2 EHV charges'!$D:$O,3,0))</f>
        <v/>
      </c>
      <c r="D25" s="76" t="str">
        <f>IF($A25="","",VLOOKUP($A25,'Annex 2 EHV charges'!$D:$O,4,0))</f>
        <v/>
      </c>
      <c r="E25" s="78" t="str">
        <f>IFERROR(IF(VLOOKUP($A25,'Annex 2 EHV charges'!$D:$O,9,FALSE)=0,"",VLOOKUP($A25,'Annex 2 EHV charges'!$D:$O,9,FALSE)),"")</f>
        <v/>
      </c>
      <c r="F25" s="79" t="str">
        <f>IFERROR(IF(VLOOKUP($A25,'Annex 2 EHV charges'!$D:$O,10,FALSE)=0,"",VLOOKUP($A25,'Annex 2 EHV charges'!$D:$O,10,FALSE)),"")</f>
        <v/>
      </c>
      <c r="G25" s="80" t="str">
        <f>IFERROR(IF(VLOOKUP($A25,'Annex 2 EHV charges'!$D:$O,11,FALSE)=0,"",VLOOKUP($A25,'Annex 2 EHV charges'!$D:$O,11,FALSE)),"")</f>
        <v/>
      </c>
      <c r="H25" s="80" t="str">
        <f>IFERROR(IF(VLOOKUP($A25,'Annex 2 EHV charges'!$D:$O,12,FALSE)=0,"",VLOOKUP($A25,'Annex 2 EHV charges'!$D:$O,12,FALSE)),"")</f>
        <v/>
      </c>
    </row>
    <row r="26" spans="1:8" x14ac:dyDescent="0.25">
      <c r="A26" s="77" t="str">
        <f t="array" ref="A26">IFERROR(INDEX('Annex 2 EHV charges'!$D$11:$D$11, MATCH(0, IF(ISBLANK('Annex 2 EHV charges'!$D$11:$D$11),1, COUNTIF(A$4:$A25, 'Annex 2 EHV charges'!$D$11:$D$11)), 0)),"")</f>
        <v/>
      </c>
      <c r="B26" s="76" t="str">
        <f>IF($A26="","",VLOOKUP($A26,'Annex 2 EHV charges'!$D:$O,2,0))</f>
        <v/>
      </c>
      <c r="C26" s="77" t="str">
        <f>IF($A26="","",VLOOKUP($A26,'Annex 2 EHV charges'!$D:$O,3,0))</f>
        <v/>
      </c>
      <c r="D26" s="76" t="str">
        <f>IF($A26="","",VLOOKUP($A26,'Annex 2 EHV charges'!$D:$O,4,0))</f>
        <v/>
      </c>
      <c r="E26" s="78" t="str">
        <f>IFERROR(IF(VLOOKUP($A26,'Annex 2 EHV charges'!$D:$O,9,FALSE)=0,"",VLOOKUP($A26,'Annex 2 EHV charges'!$D:$O,9,FALSE)),"")</f>
        <v/>
      </c>
      <c r="F26" s="79" t="str">
        <f>IFERROR(IF(VLOOKUP($A26,'Annex 2 EHV charges'!$D:$O,10,FALSE)=0,"",VLOOKUP($A26,'Annex 2 EHV charges'!$D:$O,10,FALSE)),"")</f>
        <v/>
      </c>
      <c r="G26" s="80" t="str">
        <f>IFERROR(IF(VLOOKUP($A26,'Annex 2 EHV charges'!$D:$O,11,FALSE)=0,"",VLOOKUP($A26,'Annex 2 EHV charges'!$D:$O,11,FALSE)),"")</f>
        <v/>
      </c>
      <c r="H26" s="80" t="str">
        <f>IFERROR(IF(VLOOKUP($A26,'Annex 2 EHV charges'!$D:$O,12,FALSE)=0,"",VLOOKUP($A26,'Annex 2 EHV charges'!$D:$O,12,FALSE)),"")</f>
        <v/>
      </c>
    </row>
    <row r="27" spans="1:8" x14ac:dyDescent="0.25">
      <c r="A27" s="77" t="str">
        <f t="array" ref="A27">IFERROR(INDEX('Annex 2 EHV charges'!$D$11:$D$11, MATCH(0, IF(ISBLANK('Annex 2 EHV charges'!$D$11:$D$11),1, COUNTIF(A$4:$A26, 'Annex 2 EHV charges'!$D$11:$D$11)), 0)),"")</f>
        <v/>
      </c>
      <c r="B27" s="76" t="str">
        <f>IF($A27="","",VLOOKUP($A27,'Annex 2 EHV charges'!$D:$O,2,0))</f>
        <v/>
      </c>
      <c r="C27" s="77" t="str">
        <f>IF($A27="","",VLOOKUP($A27,'Annex 2 EHV charges'!$D:$O,3,0))</f>
        <v/>
      </c>
      <c r="D27" s="76" t="str">
        <f>IF($A27="","",VLOOKUP($A27,'Annex 2 EHV charges'!$D:$O,4,0))</f>
        <v/>
      </c>
      <c r="E27" s="78" t="str">
        <f>IFERROR(IF(VLOOKUP($A27,'Annex 2 EHV charges'!$D:$O,9,FALSE)=0,"",VLOOKUP($A27,'Annex 2 EHV charges'!$D:$O,9,FALSE)),"")</f>
        <v/>
      </c>
      <c r="F27" s="79" t="str">
        <f>IFERROR(IF(VLOOKUP($A27,'Annex 2 EHV charges'!$D:$O,10,FALSE)=0,"",VLOOKUP($A27,'Annex 2 EHV charges'!$D:$O,10,FALSE)),"")</f>
        <v/>
      </c>
      <c r="G27" s="80" t="str">
        <f>IFERROR(IF(VLOOKUP($A27,'Annex 2 EHV charges'!$D:$O,11,FALSE)=0,"",VLOOKUP($A27,'Annex 2 EHV charges'!$D:$O,11,FALSE)),"")</f>
        <v/>
      </c>
      <c r="H27" s="80" t="str">
        <f>IFERROR(IF(VLOOKUP($A27,'Annex 2 EHV charges'!$D:$O,12,FALSE)=0,"",VLOOKUP($A27,'Annex 2 EHV charges'!$D:$O,12,FALSE)),"")</f>
        <v/>
      </c>
    </row>
    <row r="28" spans="1:8" x14ac:dyDescent="0.25">
      <c r="A28" s="77" t="str">
        <f t="array" ref="A28">IFERROR(INDEX('Annex 2 EHV charges'!$D$11:$D$11, MATCH(0, IF(ISBLANK('Annex 2 EHV charges'!$D$11:$D$11),1, COUNTIF(A$4:$A27, 'Annex 2 EHV charges'!$D$11:$D$11)), 0)),"")</f>
        <v/>
      </c>
      <c r="B28" s="76" t="str">
        <f>IF($A28="","",VLOOKUP($A28,'Annex 2 EHV charges'!$D:$O,2,0))</f>
        <v/>
      </c>
      <c r="C28" s="77" t="str">
        <f>IF($A28="","",VLOOKUP($A28,'Annex 2 EHV charges'!$D:$O,3,0))</f>
        <v/>
      </c>
      <c r="D28" s="76" t="str">
        <f>IF($A28="","",VLOOKUP($A28,'Annex 2 EHV charges'!$D:$O,4,0))</f>
        <v/>
      </c>
      <c r="E28" s="78" t="str">
        <f>IFERROR(IF(VLOOKUP($A28,'Annex 2 EHV charges'!$D:$O,9,FALSE)=0,"",VLOOKUP($A28,'Annex 2 EHV charges'!$D:$O,9,FALSE)),"")</f>
        <v/>
      </c>
      <c r="F28" s="79" t="str">
        <f>IFERROR(IF(VLOOKUP($A28,'Annex 2 EHV charges'!$D:$O,10,FALSE)=0,"",VLOOKUP($A28,'Annex 2 EHV charges'!$D:$O,10,FALSE)),"")</f>
        <v/>
      </c>
      <c r="G28" s="80" t="str">
        <f>IFERROR(IF(VLOOKUP($A28,'Annex 2 EHV charges'!$D:$O,11,FALSE)=0,"",VLOOKUP($A28,'Annex 2 EHV charges'!$D:$O,11,FALSE)),"")</f>
        <v/>
      </c>
      <c r="H28" s="80" t="str">
        <f>IFERROR(IF(VLOOKUP($A28,'Annex 2 EHV charges'!$D:$O,12,FALSE)=0,"",VLOOKUP($A28,'Annex 2 EHV charges'!$D:$O,12,FALSE)),"")</f>
        <v/>
      </c>
    </row>
    <row r="29" spans="1:8" x14ac:dyDescent="0.25">
      <c r="A29" s="77" t="str">
        <f t="array" ref="A29">IFERROR(INDEX('Annex 2 EHV charges'!$D$11:$D$11, MATCH(0, IF(ISBLANK('Annex 2 EHV charges'!$D$11:$D$11),1, COUNTIF(A$4:$A28, 'Annex 2 EHV charges'!$D$11:$D$11)), 0)),"")</f>
        <v/>
      </c>
      <c r="B29" s="76" t="str">
        <f>IF($A29="","",VLOOKUP($A29,'Annex 2 EHV charges'!$D:$O,2,0))</f>
        <v/>
      </c>
      <c r="C29" s="77" t="str">
        <f>IF($A29="","",VLOOKUP($A29,'Annex 2 EHV charges'!$D:$O,3,0))</f>
        <v/>
      </c>
      <c r="D29" s="76" t="str">
        <f>IF($A29="","",VLOOKUP($A29,'Annex 2 EHV charges'!$D:$O,4,0))</f>
        <v/>
      </c>
      <c r="E29" s="78" t="str">
        <f>IFERROR(IF(VLOOKUP($A29,'Annex 2 EHV charges'!$D:$O,9,FALSE)=0,"",VLOOKUP($A29,'Annex 2 EHV charges'!$D:$O,9,FALSE)),"")</f>
        <v/>
      </c>
      <c r="F29" s="79" t="str">
        <f>IFERROR(IF(VLOOKUP($A29,'Annex 2 EHV charges'!$D:$O,10,FALSE)=0,"",VLOOKUP($A29,'Annex 2 EHV charges'!$D:$O,10,FALSE)),"")</f>
        <v/>
      </c>
      <c r="G29" s="80" t="str">
        <f>IFERROR(IF(VLOOKUP($A29,'Annex 2 EHV charges'!$D:$O,11,FALSE)=0,"",VLOOKUP($A29,'Annex 2 EHV charges'!$D:$O,11,FALSE)),"")</f>
        <v/>
      </c>
      <c r="H29" s="80" t="str">
        <f>IFERROR(IF(VLOOKUP($A29,'Annex 2 EHV charges'!$D:$O,12,FALSE)=0,"",VLOOKUP($A29,'Annex 2 EHV charges'!$D:$O,12,FALSE)),"")</f>
        <v/>
      </c>
    </row>
    <row r="30" spans="1:8" x14ac:dyDescent="0.25">
      <c r="A30" s="77" t="str">
        <f t="array" ref="A30">IFERROR(INDEX('Annex 2 EHV charges'!$D$11:$D$11, MATCH(0, IF(ISBLANK('Annex 2 EHV charges'!$D$11:$D$11),1, COUNTIF(A$4:$A29, 'Annex 2 EHV charges'!$D$11:$D$11)), 0)),"")</f>
        <v/>
      </c>
      <c r="B30" s="76" t="str">
        <f>IF($A30="","",VLOOKUP($A30,'Annex 2 EHV charges'!$D:$O,2,0))</f>
        <v/>
      </c>
      <c r="C30" s="77" t="str">
        <f>IF($A30="","",VLOOKUP($A30,'Annex 2 EHV charges'!$D:$O,3,0))</f>
        <v/>
      </c>
      <c r="D30" s="76" t="str">
        <f>IF($A30="","",VLOOKUP($A30,'Annex 2 EHV charges'!$D:$O,4,0))</f>
        <v/>
      </c>
      <c r="E30" s="78" t="str">
        <f>IFERROR(IF(VLOOKUP($A30,'Annex 2 EHV charges'!$D:$O,9,FALSE)=0,"",VLOOKUP($A30,'Annex 2 EHV charges'!$D:$O,9,FALSE)),"")</f>
        <v/>
      </c>
      <c r="F30" s="79" t="str">
        <f>IFERROR(IF(VLOOKUP($A30,'Annex 2 EHV charges'!$D:$O,10,FALSE)=0,"",VLOOKUP($A30,'Annex 2 EHV charges'!$D:$O,10,FALSE)),"")</f>
        <v/>
      </c>
      <c r="G30" s="80" t="str">
        <f>IFERROR(IF(VLOOKUP($A30,'Annex 2 EHV charges'!$D:$O,11,FALSE)=0,"",VLOOKUP($A30,'Annex 2 EHV charges'!$D:$O,11,FALSE)),"")</f>
        <v/>
      </c>
      <c r="H30" s="80" t="str">
        <f>IFERROR(IF(VLOOKUP($A30,'Annex 2 EHV charges'!$D:$O,12,FALSE)=0,"",VLOOKUP($A30,'Annex 2 EHV charges'!$D:$O,12,FALSE)),"")</f>
        <v/>
      </c>
    </row>
    <row r="31" spans="1:8" x14ac:dyDescent="0.25">
      <c r="A31" s="77" t="str">
        <f t="array" ref="A31">IFERROR(INDEX('Annex 2 EHV charges'!$D$11:$D$11, MATCH(0, IF(ISBLANK('Annex 2 EHV charges'!$D$11:$D$11),1, COUNTIF(A$4:$A30, 'Annex 2 EHV charges'!$D$11:$D$11)), 0)),"")</f>
        <v/>
      </c>
      <c r="B31" s="76" t="str">
        <f>IF($A31="","",VLOOKUP($A31,'Annex 2 EHV charges'!$D:$O,2,0))</f>
        <v/>
      </c>
      <c r="C31" s="77" t="str">
        <f>IF($A31="","",VLOOKUP($A31,'Annex 2 EHV charges'!$D:$O,3,0))</f>
        <v/>
      </c>
      <c r="D31" s="76" t="str">
        <f>IF($A31="","",VLOOKUP($A31,'Annex 2 EHV charges'!$D:$O,4,0))</f>
        <v/>
      </c>
      <c r="E31" s="78" t="str">
        <f>IFERROR(IF(VLOOKUP($A31,'Annex 2 EHV charges'!$D:$O,9,FALSE)=0,"",VLOOKUP($A31,'Annex 2 EHV charges'!$D:$O,9,FALSE)),"")</f>
        <v/>
      </c>
      <c r="F31" s="79" t="str">
        <f>IFERROR(IF(VLOOKUP($A31,'Annex 2 EHV charges'!$D:$O,10,FALSE)=0,"",VLOOKUP($A31,'Annex 2 EHV charges'!$D:$O,10,FALSE)),"")</f>
        <v/>
      </c>
      <c r="G31" s="80" t="str">
        <f>IFERROR(IF(VLOOKUP($A31,'Annex 2 EHV charges'!$D:$O,11,FALSE)=0,"",VLOOKUP($A31,'Annex 2 EHV charges'!$D:$O,11,FALSE)),"")</f>
        <v/>
      </c>
      <c r="H31" s="80" t="str">
        <f>IFERROR(IF(VLOOKUP($A31,'Annex 2 EHV charges'!$D:$O,12,FALSE)=0,"",VLOOKUP($A31,'Annex 2 EHV charges'!$D:$O,12,FALSE)),"")</f>
        <v/>
      </c>
    </row>
    <row r="32" spans="1:8" x14ac:dyDescent="0.25">
      <c r="A32" s="77" t="str">
        <f t="array" ref="A32">IFERROR(INDEX('Annex 2 EHV charges'!$D$11:$D$11, MATCH(0, IF(ISBLANK('Annex 2 EHV charges'!$D$11:$D$11),1, COUNTIF(A$4:$A31, 'Annex 2 EHV charges'!$D$11:$D$11)), 0)),"")</f>
        <v/>
      </c>
      <c r="B32" s="76" t="str">
        <f>IF($A32="","",VLOOKUP($A32,'Annex 2 EHV charges'!$D:$O,2,0))</f>
        <v/>
      </c>
      <c r="C32" s="77" t="str">
        <f>IF($A32="","",VLOOKUP($A32,'Annex 2 EHV charges'!$D:$O,3,0))</f>
        <v/>
      </c>
      <c r="D32" s="76" t="str">
        <f>IF($A32="","",VLOOKUP($A32,'Annex 2 EHV charges'!$D:$O,4,0))</f>
        <v/>
      </c>
      <c r="E32" s="78" t="str">
        <f>IFERROR(IF(VLOOKUP($A32,'Annex 2 EHV charges'!$D:$O,9,FALSE)=0,"",VLOOKUP($A32,'Annex 2 EHV charges'!$D:$O,9,FALSE)),"")</f>
        <v/>
      </c>
      <c r="F32" s="79" t="str">
        <f>IFERROR(IF(VLOOKUP($A32,'Annex 2 EHV charges'!$D:$O,10,FALSE)=0,"",VLOOKUP($A32,'Annex 2 EHV charges'!$D:$O,10,FALSE)),"")</f>
        <v/>
      </c>
      <c r="G32" s="80" t="str">
        <f>IFERROR(IF(VLOOKUP($A32,'Annex 2 EHV charges'!$D:$O,11,FALSE)=0,"",VLOOKUP($A32,'Annex 2 EHV charges'!$D:$O,11,FALSE)),"")</f>
        <v/>
      </c>
      <c r="H32" s="80" t="str">
        <f>IFERROR(IF(VLOOKUP($A32,'Annex 2 EHV charges'!$D:$O,12,FALSE)=0,"",VLOOKUP($A32,'Annex 2 EHV charges'!$D:$O,12,FALSE)),"")</f>
        <v/>
      </c>
    </row>
    <row r="33" spans="1:8" x14ac:dyDescent="0.25">
      <c r="A33" s="77" t="str">
        <f t="array" ref="A33">IFERROR(INDEX('Annex 2 EHV charges'!$D$11:$D$11, MATCH(0, IF(ISBLANK('Annex 2 EHV charges'!$D$11:$D$11),1, COUNTIF(A$4:$A32, 'Annex 2 EHV charges'!$D$11:$D$11)), 0)),"")</f>
        <v/>
      </c>
      <c r="B33" s="76" t="str">
        <f>IF($A33="","",VLOOKUP($A33,'Annex 2 EHV charges'!$D:$O,2,0))</f>
        <v/>
      </c>
      <c r="C33" s="77" t="str">
        <f>IF($A33="","",VLOOKUP($A33,'Annex 2 EHV charges'!$D:$O,3,0))</f>
        <v/>
      </c>
      <c r="D33" s="76" t="str">
        <f>IF($A33="","",VLOOKUP($A33,'Annex 2 EHV charges'!$D:$O,4,0))</f>
        <v/>
      </c>
      <c r="E33" s="78" t="str">
        <f>IFERROR(IF(VLOOKUP($A33,'Annex 2 EHV charges'!$D:$O,9,FALSE)=0,"",VLOOKUP($A33,'Annex 2 EHV charges'!$D:$O,9,FALSE)),"")</f>
        <v/>
      </c>
      <c r="F33" s="79" t="str">
        <f>IFERROR(IF(VLOOKUP($A33,'Annex 2 EHV charges'!$D:$O,10,FALSE)=0,"",VLOOKUP($A33,'Annex 2 EHV charges'!$D:$O,10,FALSE)),"")</f>
        <v/>
      </c>
      <c r="G33" s="80" t="str">
        <f>IFERROR(IF(VLOOKUP($A33,'Annex 2 EHV charges'!$D:$O,11,FALSE)=0,"",VLOOKUP($A33,'Annex 2 EHV charges'!$D:$O,11,FALSE)),"")</f>
        <v/>
      </c>
      <c r="H33" s="80" t="str">
        <f>IFERROR(IF(VLOOKUP($A33,'Annex 2 EHV charges'!$D:$O,12,FALSE)=0,"",VLOOKUP($A33,'Annex 2 EHV charges'!$D:$O,12,FALSE)),"")</f>
        <v/>
      </c>
    </row>
    <row r="34" spans="1:8" x14ac:dyDescent="0.25">
      <c r="A34" s="77" t="str">
        <f t="array" ref="A34">IFERROR(INDEX('Annex 2 EHV charges'!$D$11:$D$11, MATCH(0, IF(ISBLANK('Annex 2 EHV charges'!$D$11:$D$11),1, COUNTIF(A$4:$A33, 'Annex 2 EHV charges'!$D$11:$D$11)), 0)),"")</f>
        <v/>
      </c>
      <c r="B34" s="76" t="str">
        <f>IF($A34="","",VLOOKUP($A34,'Annex 2 EHV charges'!$D:$O,2,0))</f>
        <v/>
      </c>
      <c r="C34" s="77" t="str">
        <f>IF($A34="","",VLOOKUP($A34,'Annex 2 EHV charges'!$D:$O,3,0))</f>
        <v/>
      </c>
      <c r="D34" s="76" t="str">
        <f>IF($A34="","",VLOOKUP($A34,'Annex 2 EHV charges'!$D:$O,4,0))</f>
        <v/>
      </c>
      <c r="E34" s="78" t="str">
        <f>IFERROR(IF(VLOOKUP($A34,'Annex 2 EHV charges'!$D:$O,9,FALSE)=0,"",VLOOKUP($A34,'Annex 2 EHV charges'!$D:$O,9,FALSE)),"")</f>
        <v/>
      </c>
      <c r="F34" s="79" t="str">
        <f>IFERROR(IF(VLOOKUP($A34,'Annex 2 EHV charges'!$D:$O,10,FALSE)=0,"",VLOOKUP($A34,'Annex 2 EHV charges'!$D:$O,10,FALSE)),"")</f>
        <v/>
      </c>
      <c r="G34" s="80" t="str">
        <f>IFERROR(IF(VLOOKUP($A34,'Annex 2 EHV charges'!$D:$O,11,FALSE)=0,"",VLOOKUP($A34,'Annex 2 EHV charges'!$D:$O,11,FALSE)),"")</f>
        <v/>
      </c>
      <c r="H34" s="80" t="str">
        <f>IFERROR(IF(VLOOKUP($A34,'Annex 2 EHV charges'!$D:$O,12,FALSE)=0,"",VLOOKUP($A34,'Annex 2 EHV charges'!$D:$O,12,FALSE)),"")</f>
        <v/>
      </c>
    </row>
    <row r="35" spans="1:8" x14ac:dyDescent="0.25">
      <c r="A35" s="77" t="str">
        <f t="array" ref="A35">IFERROR(INDEX('Annex 2 EHV charges'!$D$11:$D$11, MATCH(0, IF(ISBLANK('Annex 2 EHV charges'!$D$11:$D$11),1, COUNTIF(A$4:$A34, 'Annex 2 EHV charges'!$D$11:$D$11)), 0)),"")</f>
        <v/>
      </c>
      <c r="B35" s="76" t="str">
        <f>IF($A35="","",VLOOKUP($A35,'Annex 2 EHV charges'!$D:$O,2,0))</f>
        <v/>
      </c>
      <c r="C35" s="77" t="str">
        <f>IF($A35="","",VLOOKUP($A35,'Annex 2 EHV charges'!$D:$O,3,0))</f>
        <v/>
      </c>
      <c r="D35" s="76" t="str">
        <f>IF($A35="","",VLOOKUP($A35,'Annex 2 EHV charges'!$D:$O,4,0))</f>
        <v/>
      </c>
      <c r="E35" s="78" t="str">
        <f>IFERROR(IF(VLOOKUP($A35,'Annex 2 EHV charges'!$D:$O,9,FALSE)=0,"",VLOOKUP($A35,'Annex 2 EHV charges'!$D:$O,9,FALSE)),"")</f>
        <v/>
      </c>
      <c r="F35" s="79" t="str">
        <f>IFERROR(IF(VLOOKUP($A35,'Annex 2 EHV charges'!$D:$O,10,FALSE)=0,"",VLOOKUP($A35,'Annex 2 EHV charges'!$D:$O,10,FALSE)),"")</f>
        <v/>
      </c>
      <c r="G35" s="80" t="str">
        <f>IFERROR(IF(VLOOKUP($A35,'Annex 2 EHV charges'!$D:$O,11,FALSE)=0,"",VLOOKUP($A35,'Annex 2 EHV charges'!$D:$O,11,FALSE)),"")</f>
        <v/>
      </c>
      <c r="H35" s="80" t="str">
        <f>IFERROR(IF(VLOOKUP($A35,'Annex 2 EHV charges'!$D:$O,12,FALSE)=0,"",VLOOKUP($A35,'Annex 2 EHV charges'!$D:$O,12,FALSE)),"")</f>
        <v/>
      </c>
    </row>
    <row r="36" spans="1:8" x14ac:dyDescent="0.25">
      <c r="A36" s="77" t="str">
        <f t="array" ref="A36">IFERROR(INDEX('Annex 2 EHV charges'!$D$11:$D$11, MATCH(0, IF(ISBLANK('Annex 2 EHV charges'!$D$11:$D$11),1, COUNTIF(A$4:$A35, 'Annex 2 EHV charges'!$D$11:$D$11)), 0)),"")</f>
        <v/>
      </c>
      <c r="B36" s="76" t="str">
        <f>IF($A36="","",VLOOKUP($A36,'Annex 2 EHV charges'!$D:$O,2,0))</f>
        <v/>
      </c>
      <c r="C36" s="77" t="str">
        <f>IF($A36="","",VLOOKUP($A36,'Annex 2 EHV charges'!$D:$O,3,0))</f>
        <v/>
      </c>
      <c r="D36" s="76" t="str">
        <f>IF($A36="","",VLOOKUP($A36,'Annex 2 EHV charges'!$D:$O,4,0))</f>
        <v/>
      </c>
      <c r="E36" s="78" t="str">
        <f>IFERROR(IF(VLOOKUP($A36,'Annex 2 EHV charges'!$D:$O,9,FALSE)=0,"",VLOOKUP($A36,'Annex 2 EHV charges'!$D:$O,9,FALSE)),"")</f>
        <v/>
      </c>
      <c r="F36" s="79" t="str">
        <f>IFERROR(IF(VLOOKUP($A36,'Annex 2 EHV charges'!$D:$O,10,FALSE)=0,"",VLOOKUP($A36,'Annex 2 EHV charges'!$D:$O,10,FALSE)),"")</f>
        <v/>
      </c>
      <c r="G36" s="80" t="str">
        <f>IFERROR(IF(VLOOKUP($A36,'Annex 2 EHV charges'!$D:$O,11,FALSE)=0,"",VLOOKUP($A36,'Annex 2 EHV charges'!$D:$O,11,FALSE)),"")</f>
        <v/>
      </c>
      <c r="H36" s="80" t="str">
        <f>IFERROR(IF(VLOOKUP($A36,'Annex 2 EHV charges'!$D:$O,12,FALSE)=0,"",VLOOKUP($A36,'Annex 2 EHV charges'!$D:$O,12,FALSE)),"")</f>
        <v/>
      </c>
    </row>
    <row r="37" spans="1:8" x14ac:dyDescent="0.25">
      <c r="A37" s="77" t="str">
        <f t="array" ref="A37">IFERROR(INDEX('Annex 2 EHV charges'!$D$11:$D$11, MATCH(0, IF(ISBLANK('Annex 2 EHV charges'!$D$11:$D$11),1, COUNTIF(A$4:$A36, 'Annex 2 EHV charges'!$D$11:$D$11)), 0)),"")</f>
        <v/>
      </c>
      <c r="B37" s="76" t="str">
        <f>IF($A37="","",VLOOKUP($A37,'Annex 2 EHV charges'!$D:$O,2,0))</f>
        <v/>
      </c>
      <c r="C37" s="77" t="str">
        <f>IF($A37="","",VLOOKUP($A37,'Annex 2 EHV charges'!$D:$O,3,0))</f>
        <v/>
      </c>
      <c r="D37" s="76" t="str">
        <f>IF($A37="","",VLOOKUP($A37,'Annex 2 EHV charges'!$D:$O,4,0))</f>
        <v/>
      </c>
      <c r="E37" s="78" t="str">
        <f>IFERROR(IF(VLOOKUP($A37,'Annex 2 EHV charges'!$D:$O,9,FALSE)=0,"",VLOOKUP($A37,'Annex 2 EHV charges'!$D:$O,9,FALSE)),"")</f>
        <v/>
      </c>
      <c r="F37" s="79" t="str">
        <f>IFERROR(IF(VLOOKUP($A37,'Annex 2 EHV charges'!$D:$O,10,FALSE)=0,"",VLOOKUP($A37,'Annex 2 EHV charges'!$D:$O,10,FALSE)),"")</f>
        <v/>
      </c>
      <c r="G37" s="80" t="str">
        <f>IFERROR(IF(VLOOKUP($A37,'Annex 2 EHV charges'!$D:$O,11,FALSE)=0,"",VLOOKUP($A37,'Annex 2 EHV charges'!$D:$O,11,FALSE)),"")</f>
        <v/>
      </c>
      <c r="H37" s="80" t="str">
        <f>IFERROR(IF(VLOOKUP($A37,'Annex 2 EHV charges'!$D:$O,12,FALSE)=0,"",VLOOKUP($A37,'Annex 2 EHV charges'!$D:$O,12,FALSE)),"")</f>
        <v/>
      </c>
    </row>
    <row r="38" spans="1:8" x14ac:dyDescent="0.25">
      <c r="A38" s="77" t="str">
        <f t="array" ref="A38">IFERROR(INDEX('Annex 2 EHV charges'!$D$11:$D$11, MATCH(0, IF(ISBLANK('Annex 2 EHV charges'!$D$11:$D$11),1, COUNTIF(A$4:$A37, 'Annex 2 EHV charges'!$D$11:$D$11)), 0)),"")</f>
        <v/>
      </c>
      <c r="B38" s="76" t="str">
        <f>IF($A38="","",VLOOKUP($A38,'Annex 2 EHV charges'!$D:$O,2,0))</f>
        <v/>
      </c>
      <c r="C38" s="77" t="str">
        <f>IF($A38="","",VLOOKUP($A38,'Annex 2 EHV charges'!$D:$O,3,0))</f>
        <v/>
      </c>
      <c r="D38" s="76" t="str">
        <f>IF($A38="","",VLOOKUP($A38,'Annex 2 EHV charges'!$D:$O,4,0))</f>
        <v/>
      </c>
      <c r="E38" s="78" t="str">
        <f>IFERROR(IF(VLOOKUP($A38,'Annex 2 EHV charges'!$D:$O,9,FALSE)=0,"",VLOOKUP($A38,'Annex 2 EHV charges'!$D:$O,9,FALSE)),"")</f>
        <v/>
      </c>
      <c r="F38" s="79" t="str">
        <f>IFERROR(IF(VLOOKUP($A38,'Annex 2 EHV charges'!$D:$O,10,FALSE)=0,"",VLOOKUP($A38,'Annex 2 EHV charges'!$D:$O,10,FALSE)),"")</f>
        <v/>
      </c>
      <c r="G38" s="80" t="str">
        <f>IFERROR(IF(VLOOKUP($A38,'Annex 2 EHV charges'!$D:$O,11,FALSE)=0,"",VLOOKUP($A38,'Annex 2 EHV charges'!$D:$O,11,FALSE)),"")</f>
        <v/>
      </c>
      <c r="H38" s="80" t="str">
        <f>IFERROR(IF(VLOOKUP($A38,'Annex 2 EHV charges'!$D:$O,12,FALSE)=0,"",VLOOKUP($A38,'Annex 2 EHV charges'!$D:$O,12,FALSE)),"")</f>
        <v/>
      </c>
    </row>
    <row r="39" spans="1:8" x14ac:dyDescent="0.25">
      <c r="A39" s="77" t="str">
        <f t="array" ref="A39">IFERROR(INDEX('Annex 2 EHV charges'!$D$11:$D$11, MATCH(0, IF(ISBLANK('Annex 2 EHV charges'!$D$11:$D$11),1, COUNTIF(A$4:$A38, 'Annex 2 EHV charges'!$D$11:$D$11)), 0)),"")</f>
        <v/>
      </c>
      <c r="B39" s="76" t="str">
        <f>IF($A39="","",VLOOKUP($A39,'Annex 2 EHV charges'!$D:$O,2,0))</f>
        <v/>
      </c>
      <c r="C39" s="77" t="str">
        <f>IF($A39="","",VLOOKUP($A39,'Annex 2 EHV charges'!$D:$O,3,0))</f>
        <v/>
      </c>
      <c r="D39" s="76" t="str">
        <f>IF($A39="","",VLOOKUP($A39,'Annex 2 EHV charges'!$D:$O,4,0))</f>
        <v/>
      </c>
      <c r="E39" s="78" t="str">
        <f>IFERROR(IF(VLOOKUP($A39,'Annex 2 EHV charges'!$D:$O,9,FALSE)=0,"",VLOOKUP($A39,'Annex 2 EHV charges'!$D:$O,9,FALSE)),"")</f>
        <v/>
      </c>
      <c r="F39" s="79" t="str">
        <f>IFERROR(IF(VLOOKUP($A39,'Annex 2 EHV charges'!$D:$O,10,FALSE)=0,"",VLOOKUP($A39,'Annex 2 EHV charges'!$D:$O,10,FALSE)),"")</f>
        <v/>
      </c>
      <c r="G39" s="80" t="str">
        <f>IFERROR(IF(VLOOKUP($A39,'Annex 2 EHV charges'!$D:$O,11,FALSE)=0,"",VLOOKUP($A39,'Annex 2 EHV charges'!$D:$O,11,FALSE)),"")</f>
        <v/>
      </c>
      <c r="H39" s="80" t="str">
        <f>IFERROR(IF(VLOOKUP($A39,'Annex 2 EHV charges'!$D:$O,12,FALSE)=0,"",VLOOKUP($A39,'Annex 2 EHV charges'!$D:$O,12,FALSE)),"")</f>
        <v/>
      </c>
    </row>
    <row r="40" spans="1:8" x14ac:dyDescent="0.25">
      <c r="A40" s="77" t="str">
        <f t="array" ref="A40">IFERROR(INDEX('Annex 2 EHV charges'!$D$11:$D$11, MATCH(0, IF(ISBLANK('Annex 2 EHV charges'!$D$11:$D$11),1, COUNTIF(A$4:$A39, 'Annex 2 EHV charges'!$D$11:$D$11)), 0)),"")</f>
        <v/>
      </c>
      <c r="B40" s="76" t="str">
        <f>IF($A40="","",VLOOKUP($A40,'Annex 2 EHV charges'!$D:$O,2,0))</f>
        <v/>
      </c>
      <c r="C40" s="77" t="str">
        <f>IF($A40="","",VLOOKUP($A40,'Annex 2 EHV charges'!$D:$O,3,0))</f>
        <v/>
      </c>
      <c r="D40" s="76" t="str">
        <f>IF($A40="","",VLOOKUP($A40,'Annex 2 EHV charges'!$D:$O,4,0))</f>
        <v/>
      </c>
      <c r="E40" s="78" t="str">
        <f>IFERROR(IF(VLOOKUP($A40,'Annex 2 EHV charges'!$D:$O,9,FALSE)=0,"",VLOOKUP($A40,'Annex 2 EHV charges'!$D:$O,9,FALSE)),"")</f>
        <v/>
      </c>
      <c r="F40" s="79" t="str">
        <f>IFERROR(IF(VLOOKUP($A40,'Annex 2 EHV charges'!$D:$O,10,FALSE)=0,"",VLOOKUP($A40,'Annex 2 EHV charges'!$D:$O,10,FALSE)),"")</f>
        <v/>
      </c>
      <c r="G40" s="80" t="str">
        <f>IFERROR(IF(VLOOKUP($A40,'Annex 2 EHV charges'!$D:$O,11,FALSE)=0,"",VLOOKUP($A40,'Annex 2 EHV charges'!$D:$O,11,FALSE)),"")</f>
        <v/>
      </c>
      <c r="H40" s="80" t="str">
        <f>IFERROR(IF(VLOOKUP($A40,'Annex 2 EHV charges'!$D:$O,12,FALSE)=0,"",VLOOKUP($A40,'Annex 2 EHV charges'!$D:$O,12,FALSE)),"")</f>
        <v/>
      </c>
    </row>
    <row r="41" spans="1:8" x14ac:dyDescent="0.25">
      <c r="A41" s="77" t="str">
        <f t="array" ref="A41">IFERROR(INDEX('Annex 2 EHV charges'!$D$11:$D$11, MATCH(0, IF(ISBLANK('Annex 2 EHV charges'!$D$11:$D$11),1, COUNTIF(A$4:$A40, 'Annex 2 EHV charges'!$D$11:$D$11)), 0)),"")</f>
        <v/>
      </c>
      <c r="B41" s="76" t="str">
        <f>IF($A41="","",VLOOKUP($A41,'Annex 2 EHV charges'!$D:$O,2,0))</f>
        <v/>
      </c>
      <c r="C41" s="77" t="str">
        <f>IF($A41="","",VLOOKUP($A41,'Annex 2 EHV charges'!$D:$O,3,0))</f>
        <v/>
      </c>
      <c r="D41" s="76" t="str">
        <f>IF($A41="","",VLOOKUP($A41,'Annex 2 EHV charges'!$D:$O,4,0))</f>
        <v/>
      </c>
      <c r="E41" s="78" t="str">
        <f>IFERROR(IF(VLOOKUP($A41,'Annex 2 EHV charges'!$D:$O,9,FALSE)=0,"",VLOOKUP($A41,'Annex 2 EHV charges'!$D:$O,9,FALSE)),"")</f>
        <v/>
      </c>
      <c r="F41" s="79" t="str">
        <f>IFERROR(IF(VLOOKUP($A41,'Annex 2 EHV charges'!$D:$O,10,FALSE)=0,"",VLOOKUP($A41,'Annex 2 EHV charges'!$D:$O,10,FALSE)),"")</f>
        <v/>
      </c>
      <c r="G41" s="80" t="str">
        <f>IFERROR(IF(VLOOKUP($A41,'Annex 2 EHV charges'!$D:$O,11,FALSE)=0,"",VLOOKUP($A41,'Annex 2 EHV charges'!$D:$O,11,FALSE)),"")</f>
        <v/>
      </c>
      <c r="H41" s="80" t="str">
        <f>IFERROR(IF(VLOOKUP($A41,'Annex 2 EHV charges'!$D:$O,12,FALSE)=0,"",VLOOKUP($A41,'Annex 2 EHV charges'!$D:$O,12,FALSE)),"")</f>
        <v/>
      </c>
    </row>
    <row r="42" spans="1:8" x14ac:dyDescent="0.25">
      <c r="A42" s="77" t="str">
        <f t="array" ref="A42">IFERROR(INDEX('Annex 2 EHV charges'!$D$11:$D$11, MATCH(0, IF(ISBLANK('Annex 2 EHV charges'!$D$11:$D$11),1, COUNTIF(A$4:$A41, 'Annex 2 EHV charges'!$D$11:$D$11)), 0)),"")</f>
        <v/>
      </c>
      <c r="B42" s="76" t="str">
        <f>IF($A42="","",VLOOKUP($A42,'Annex 2 EHV charges'!$D:$O,2,0))</f>
        <v/>
      </c>
      <c r="C42" s="77" t="str">
        <f>IF($A42="","",VLOOKUP($A42,'Annex 2 EHV charges'!$D:$O,3,0))</f>
        <v/>
      </c>
      <c r="D42" s="76" t="str">
        <f>IF($A42="","",VLOOKUP($A42,'Annex 2 EHV charges'!$D:$O,4,0))</f>
        <v/>
      </c>
      <c r="E42" s="78" t="str">
        <f>IFERROR(IF(VLOOKUP($A42,'Annex 2 EHV charges'!$D:$O,9,FALSE)=0,"",VLOOKUP($A42,'Annex 2 EHV charges'!$D:$O,9,FALSE)),"")</f>
        <v/>
      </c>
      <c r="F42" s="79" t="str">
        <f>IFERROR(IF(VLOOKUP($A42,'Annex 2 EHV charges'!$D:$O,10,FALSE)=0,"",VLOOKUP($A42,'Annex 2 EHV charges'!$D:$O,10,FALSE)),"")</f>
        <v/>
      </c>
      <c r="G42" s="80" t="str">
        <f>IFERROR(IF(VLOOKUP($A42,'Annex 2 EHV charges'!$D:$O,11,FALSE)=0,"",VLOOKUP($A42,'Annex 2 EHV charges'!$D:$O,11,FALSE)),"")</f>
        <v/>
      </c>
      <c r="H42" s="80" t="str">
        <f>IFERROR(IF(VLOOKUP($A42,'Annex 2 EHV charges'!$D:$O,12,FALSE)=0,"",VLOOKUP($A42,'Annex 2 EHV charges'!$D:$O,12,FALSE)),"")</f>
        <v/>
      </c>
    </row>
    <row r="43" spans="1:8" x14ac:dyDescent="0.25">
      <c r="A43" s="77" t="str">
        <f t="array" ref="A43">IFERROR(INDEX('Annex 2 EHV charges'!$D$11:$D$11, MATCH(0, IF(ISBLANK('Annex 2 EHV charges'!$D$11:$D$11),1, COUNTIF(A$4:$A42, 'Annex 2 EHV charges'!$D$11:$D$11)), 0)),"")</f>
        <v/>
      </c>
      <c r="B43" s="76" t="str">
        <f>IF($A43="","",VLOOKUP($A43,'Annex 2 EHV charges'!$D:$O,2,0))</f>
        <v/>
      </c>
      <c r="C43" s="77" t="str">
        <f>IF($A43="","",VLOOKUP($A43,'Annex 2 EHV charges'!$D:$O,3,0))</f>
        <v/>
      </c>
      <c r="D43" s="76" t="str">
        <f>IF($A43="","",VLOOKUP($A43,'Annex 2 EHV charges'!$D:$O,4,0))</f>
        <v/>
      </c>
      <c r="E43" s="78" t="str">
        <f>IFERROR(IF(VLOOKUP($A43,'Annex 2 EHV charges'!$D:$O,9,FALSE)=0,"",VLOOKUP($A43,'Annex 2 EHV charges'!$D:$O,9,FALSE)),"")</f>
        <v/>
      </c>
      <c r="F43" s="79" t="str">
        <f>IFERROR(IF(VLOOKUP($A43,'Annex 2 EHV charges'!$D:$O,10,FALSE)=0,"",VLOOKUP($A43,'Annex 2 EHV charges'!$D:$O,10,FALSE)),"")</f>
        <v/>
      </c>
      <c r="G43" s="80" t="str">
        <f>IFERROR(IF(VLOOKUP($A43,'Annex 2 EHV charges'!$D:$O,11,FALSE)=0,"",VLOOKUP($A43,'Annex 2 EHV charges'!$D:$O,11,FALSE)),"")</f>
        <v/>
      </c>
      <c r="H43" s="80" t="str">
        <f>IFERROR(IF(VLOOKUP($A43,'Annex 2 EHV charges'!$D:$O,12,FALSE)=0,"",VLOOKUP($A43,'Annex 2 EHV charges'!$D:$O,12,FALSE)),"")</f>
        <v/>
      </c>
    </row>
    <row r="44" spans="1:8" x14ac:dyDescent="0.25">
      <c r="A44" s="77" t="str">
        <f t="array" ref="A44">IFERROR(INDEX('Annex 2 EHV charges'!$D$11:$D$11, MATCH(0, IF(ISBLANK('Annex 2 EHV charges'!$D$11:$D$11),1, COUNTIF(A$4:$A43, 'Annex 2 EHV charges'!$D$11:$D$11)), 0)),"")</f>
        <v/>
      </c>
      <c r="B44" s="76" t="str">
        <f>IF($A44="","",VLOOKUP($A44,'Annex 2 EHV charges'!$D:$O,2,0))</f>
        <v/>
      </c>
      <c r="C44" s="77" t="str">
        <f>IF($A44="","",VLOOKUP($A44,'Annex 2 EHV charges'!$D:$O,3,0))</f>
        <v/>
      </c>
      <c r="D44" s="76" t="str">
        <f>IF($A44="","",VLOOKUP($A44,'Annex 2 EHV charges'!$D:$O,4,0))</f>
        <v/>
      </c>
      <c r="E44" s="78" t="str">
        <f>IFERROR(IF(VLOOKUP($A44,'Annex 2 EHV charges'!$D:$O,9,FALSE)=0,"",VLOOKUP($A44,'Annex 2 EHV charges'!$D:$O,9,FALSE)),"")</f>
        <v/>
      </c>
      <c r="F44" s="79" t="str">
        <f>IFERROR(IF(VLOOKUP($A44,'Annex 2 EHV charges'!$D:$O,10,FALSE)=0,"",VLOOKUP($A44,'Annex 2 EHV charges'!$D:$O,10,FALSE)),"")</f>
        <v/>
      </c>
      <c r="G44" s="80" t="str">
        <f>IFERROR(IF(VLOOKUP($A44,'Annex 2 EHV charges'!$D:$O,11,FALSE)=0,"",VLOOKUP($A44,'Annex 2 EHV charges'!$D:$O,11,FALSE)),"")</f>
        <v/>
      </c>
      <c r="H44" s="80" t="str">
        <f>IFERROR(IF(VLOOKUP($A44,'Annex 2 EHV charges'!$D:$O,12,FALSE)=0,"",VLOOKUP($A44,'Annex 2 EHV charges'!$D:$O,12,FALSE)),"")</f>
        <v/>
      </c>
    </row>
    <row r="45" spans="1:8" x14ac:dyDescent="0.25">
      <c r="A45" s="77" t="str">
        <f t="array" ref="A45">IFERROR(INDEX('Annex 2 EHV charges'!$D$11:$D$11, MATCH(0, IF(ISBLANK('Annex 2 EHV charges'!$D$11:$D$11),1, COUNTIF(A$4:$A44, 'Annex 2 EHV charges'!$D$11:$D$11)), 0)),"")</f>
        <v/>
      </c>
      <c r="B45" s="76" t="str">
        <f>IF($A45="","",VLOOKUP($A45,'Annex 2 EHV charges'!$D:$O,2,0))</f>
        <v/>
      </c>
      <c r="C45" s="77" t="str">
        <f>IF($A45="","",VLOOKUP($A45,'Annex 2 EHV charges'!$D:$O,3,0))</f>
        <v/>
      </c>
      <c r="D45" s="76" t="str">
        <f>IF($A45="","",VLOOKUP($A45,'Annex 2 EHV charges'!$D:$O,4,0))</f>
        <v/>
      </c>
      <c r="E45" s="78" t="str">
        <f>IFERROR(IF(VLOOKUP($A45,'Annex 2 EHV charges'!$D:$O,9,FALSE)=0,"",VLOOKUP($A45,'Annex 2 EHV charges'!$D:$O,9,FALSE)),"")</f>
        <v/>
      </c>
      <c r="F45" s="79" t="str">
        <f>IFERROR(IF(VLOOKUP($A45,'Annex 2 EHV charges'!$D:$O,10,FALSE)=0,"",VLOOKUP($A45,'Annex 2 EHV charges'!$D:$O,10,FALSE)),"")</f>
        <v/>
      </c>
      <c r="G45" s="80" t="str">
        <f>IFERROR(IF(VLOOKUP($A45,'Annex 2 EHV charges'!$D:$O,11,FALSE)=0,"",VLOOKUP($A45,'Annex 2 EHV charges'!$D:$O,11,FALSE)),"")</f>
        <v/>
      </c>
      <c r="H45" s="80" t="str">
        <f>IFERROR(IF(VLOOKUP($A45,'Annex 2 EHV charges'!$D:$O,12,FALSE)=0,"",VLOOKUP($A45,'Annex 2 EHV charges'!$D:$O,12,FALSE)),"")</f>
        <v/>
      </c>
    </row>
    <row r="46" spans="1:8" x14ac:dyDescent="0.25">
      <c r="A46" s="77" t="str">
        <f t="array" ref="A46">IFERROR(INDEX('Annex 2 EHV charges'!$D$11:$D$11, MATCH(0, IF(ISBLANK('Annex 2 EHV charges'!$D$11:$D$11),1, COUNTIF(A$4:$A45, 'Annex 2 EHV charges'!$D$11:$D$11)), 0)),"")</f>
        <v/>
      </c>
      <c r="B46" s="76" t="str">
        <f>IF($A46="","",VLOOKUP($A46,'Annex 2 EHV charges'!$D:$O,2,0))</f>
        <v/>
      </c>
      <c r="C46" s="77" t="str">
        <f>IF($A46="","",VLOOKUP($A46,'Annex 2 EHV charges'!$D:$O,3,0))</f>
        <v/>
      </c>
      <c r="D46" s="76" t="str">
        <f>IF($A46="","",VLOOKUP($A46,'Annex 2 EHV charges'!$D:$O,4,0))</f>
        <v/>
      </c>
      <c r="E46" s="78" t="str">
        <f>IFERROR(IF(VLOOKUP($A46,'Annex 2 EHV charges'!$D:$O,9,FALSE)=0,"",VLOOKUP($A46,'Annex 2 EHV charges'!$D:$O,9,FALSE)),"")</f>
        <v/>
      </c>
      <c r="F46" s="79" t="str">
        <f>IFERROR(IF(VLOOKUP($A46,'Annex 2 EHV charges'!$D:$O,10,FALSE)=0,"",VLOOKUP($A46,'Annex 2 EHV charges'!$D:$O,10,FALSE)),"")</f>
        <v/>
      </c>
      <c r="G46" s="80" t="str">
        <f>IFERROR(IF(VLOOKUP($A46,'Annex 2 EHV charges'!$D:$O,11,FALSE)=0,"",VLOOKUP($A46,'Annex 2 EHV charges'!$D:$O,11,FALSE)),"")</f>
        <v/>
      </c>
      <c r="H46" s="80" t="str">
        <f>IFERROR(IF(VLOOKUP($A46,'Annex 2 EHV charges'!$D:$O,12,FALSE)=0,"",VLOOKUP($A46,'Annex 2 EHV charges'!$D:$O,12,FALSE)),"")</f>
        <v/>
      </c>
    </row>
    <row r="47" spans="1:8" x14ac:dyDescent="0.25">
      <c r="A47" s="77" t="str">
        <f t="array" ref="A47">IFERROR(INDEX('Annex 2 EHV charges'!$D$11:$D$11, MATCH(0, IF(ISBLANK('Annex 2 EHV charges'!$D$11:$D$11),1, COUNTIF(A$4:$A46, 'Annex 2 EHV charges'!$D$11:$D$11)), 0)),"")</f>
        <v/>
      </c>
      <c r="B47" s="76" t="str">
        <f>IF($A47="","",VLOOKUP($A47,'Annex 2 EHV charges'!$D:$O,2,0))</f>
        <v/>
      </c>
      <c r="C47" s="77" t="str">
        <f>IF($A47="","",VLOOKUP($A47,'Annex 2 EHV charges'!$D:$O,3,0))</f>
        <v/>
      </c>
      <c r="D47" s="76" t="str">
        <f>IF($A47="","",VLOOKUP($A47,'Annex 2 EHV charges'!$D:$O,4,0))</f>
        <v/>
      </c>
      <c r="E47" s="78" t="str">
        <f>IFERROR(IF(VLOOKUP($A47,'Annex 2 EHV charges'!$D:$O,9,FALSE)=0,"",VLOOKUP($A47,'Annex 2 EHV charges'!$D:$O,9,FALSE)),"")</f>
        <v/>
      </c>
      <c r="F47" s="79" t="str">
        <f>IFERROR(IF(VLOOKUP($A47,'Annex 2 EHV charges'!$D:$O,10,FALSE)=0,"",VLOOKUP($A47,'Annex 2 EHV charges'!$D:$O,10,FALSE)),"")</f>
        <v/>
      </c>
      <c r="G47" s="80" t="str">
        <f>IFERROR(IF(VLOOKUP($A47,'Annex 2 EHV charges'!$D:$O,11,FALSE)=0,"",VLOOKUP($A47,'Annex 2 EHV charges'!$D:$O,11,FALSE)),"")</f>
        <v/>
      </c>
      <c r="H47" s="80" t="str">
        <f>IFERROR(IF(VLOOKUP($A47,'Annex 2 EHV charges'!$D:$O,12,FALSE)=0,"",VLOOKUP($A47,'Annex 2 EHV charges'!$D:$O,12,FALSE)),"")</f>
        <v/>
      </c>
    </row>
    <row r="48" spans="1:8" x14ac:dyDescent="0.25">
      <c r="A48" s="77" t="str">
        <f t="array" ref="A48">IFERROR(INDEX('Annex 2 EHV charges'!$D$11:$D$11, MATCH(0, IF(ISBLANK('Annex 2 EHV charges'!$D$11:$D$11),1, COUNTIF(A$4:$A47, 'Annex 2 EHV charges'!$D$11:$D$11)), 0)),"")</f>
        <v/>
      </c>
      <c r="B48" s="76" t="str">
        <f>IF($A48="","",VLOOKUP($A48,'Annex 2 EHV charges'!$D:$O,2,0))</f>
        <v/>
      </c>
      <c r="C48" s="77" t="str">
        <f>IF($A48="","",VLOOKUP($A48,'Annex 2 EHV charges'!$D:$O,3,0))</f>
        <v/>
      </c>
      <c r="D48" s="76" t="str">
        <f>IF($A48="","",VLOOKUP($A48,'Annex 2 EHV charges'!$D:$O,4,0))</f>
        <v/>
      </c>
      <c r="E48" s="78" t="str">
        <f>IFERROR(IF(VLOOKUP($A48,'Annex 2 EHV charges'!$D:$O,9,FALSE)=0,"",VLOOKUP($A48,'Annex 2 EHV charges'!$D:$O,9,FALSE)),"")</f>
        <v/>
      </c>
      <c r="F48" s="79" t="str">
        <f>IFERROR(IF(VLOOKUP($A48,'Annex 2 EHV charges'!$D:$O,10,FALSE)=0,"",VLOOKUP($A48,'Annex 2 EHV charges'!$D:$O,10,FALSE)),"")</f>
        <v/>
      </c>
      <c r="G48" s="80" t="str">
        <f>IFERROR(IF(VLOOKUP($A48,'Annex 2 EHV charges'!$D:$O,11,FALSE)=0,"",VLOOKUP($A48,'Annex 2 EHV charges'!$D:$O,11,FALSE)),"")</f>
        <v/>
      </c>
      <c r="H48" s="80" t="str">
        <f>IFERROR(IF(VLOOKUP($A48,'Annex 2 EHV charges'!$D:$O,12,FALSE)=0,"",VLOOKUP($A48,'Annex 2 EHV charges'!$D:$O,12,FALSE)),"")</f>
        <v/>
      </c>
    </row>
    <row r="49" spans="1:8" x14ac:dyDescent="0.25">
      <c r="A49" s="77" t="str">
        <f t="array" ref="A49">IFERROR(INDEX('Annex 2 EHV charges'!$D$11:$D$11, MATCH(0, IF(ISBLANK('Annex 2 EHV charges'!$D$11:$D$11),1, COUNTIF(A$4:$A48, 'Annex 2 EHV charges'!$D$11:$D$11)), 0)),"")</f>
        <v/>
      </c>
      <c r="B49" s="76" t="str">
        <f>IF($A49="","",VLOOKUP($A49,'Annex 2 EHV charges'!$D:$O,2,0))</f>
        <v/>
      </c>
      <c r="C49" s="77" t="str">
        <f>IF($A49="","",VLOOKUP($A49,'Annex 2 EHV charges'!$D:$O,3,0))</f>
        <v/>
      </c>
      <c r="D49" s="76" t="str">
        <f>IF($A49="","",VLOOKUP($A49,'Annex 2 EHV charges'!$D:$O,4,0))</f>
        <v/>
      </c>
      <c r="E49" s="78" t="str">
        <f>IFERROR(IF(VLOOKUP($A49,'Annex 2 EHV charges'!$D:$O,9,FALSE)=0,"",VLOOKUP($A49,'Annex 2 EHV charges'!$D:$O,9,FALSE)),"")</f>
        <v/>
      </c>
      <c r="F49" s="79" t="str">
        <f>IFERROR(IF(VLOOKUP($A49,'Annex 2 EHV charges'!$D:$O,10,FALSE)=0,"",VLOOKUP($A49,'Annex 2 EHV charges'!$D:$O,10,FALSE)),"")</f>
        <v/>
      </c>
      <c r="G49" s="80" t="str">
        <f>IFERROR(IF(VLOOKUP($A49,'Annex 2 EHV charges'!$D:$O,11,FALSE)=0,"",VLOOKUP($A49,'Annex 2 EHV charges'!$D:$O,11,FALSE)),"")</f>
        <v/>
      </c>
      <c r="H49" s="80" t="str">
        <f>IFERROR(IF(VLOOKUP($A49,'Annex 2 EHV charges'!$D:$O,12,FALSE)=0,"",VLOOKUP($A49,'Annex 2 EHV charges'!$D:$O,12,FALSE)),"")</f>
        <v/>
      </c>
    </row>
    <row r="50" spans="1:8" x14ac:dyDescent="0.25">
      <c r="A50" s="77" t="str">
        <f t="array" ref="A50">IFERROR(INDEX('Annex 2 EHV charges'!$D$11:$D$11, MATCH(0, IF(ISBLANK('Annex 2 EHV charges'!$D$11:$D$11),1, COUNTIF(A$4:$A49, 'Annex 2 EHV charges'!$D$11:$D$11)), 0)),"")</f>
        <v/>
      </c>
      <c r="B50" s="76" t="str">
        <f>IF($A50="","",VLOOKUP($A50,'Annex 2 EHV charges'!$D:$O,2,0))</f>
        <v/>
      </c>
      <c r="C50" s="77" t="str">
        <f>IF($A50="","",VLOOKUP($A50,'Annex 2 EHV charges'!$D:$O,3,0))</f>
        <v/>
      </c>
      <c r="D50" s="76" t="str">
        <f>IF($A50="","",VLOOKUP($A50,'Annex 2 EHV charges'!$D:$O,4,0))</f>
        <v/>
      </c>
      <c r="E50" s="78" t="str">
        <f>IFERROR(IF(VLOOKUP($A50,'Annex 2 EHV charges'!$D:$O,9,FALSE)=0,"",VLOOKUP($A50,'Annex 2 EHV charges'!$D:$O,9,FALSE)),"")</f>
        <v/>
      </c>
      <c r="F50" s="79" t="str">
        <f>IFERROR(IF(VLOOKUP($A50,'Annex 2 EHV charges'!$D:$O,10,FALSE)=0,"",VLOOKUP($A50,'Annex 2 EHV charges'!$D:$O,10,FALSE)),"")</f>
        <v/>
      </c>
      <c r="G50" s="80" t="str">
        <f>IFERROR(IF(VLOOKUP($A50,'Annex 2 EHV charges'!$D:$O,11,FALSE)=0,"",VLOOKUP($A50,'Annex 2 EHV charges'!$D:$O,11,FALSE)),"")</f>
        <v/>
      </c>
      <c r="H50" s="80" t="str">
        <f>IFERROR(IF(VLOOKUP($A50,'Annex 2 EHV charges'!$D:$O,12,FALSE)=0,"",VLOOKUP($A50,'Annex 2 EHV charges'!$D:$O,12,FALSE)),"")</f>
        <v/>
      </c>
    </row>
    <row r="51" spans="1:8" x14ac:dyDescent="0.25">
      <c r="A51" s="77" t="str">
        <f t="array" ref="A51">IFERROR(INDEX('Annex 2 EHV charges'!$D$11:$D$11, MATCH(0, IF(ISBLANK('Annex 2 EHV charges'!$D$11:$D$11),1, COUNTIF(A$4:$A50, 'Annex 2 EHV charges'!$D$11:$D$11)), 0)),"")</f>
        <v/>
      </c>
      <c r="B51" s="76" t="str">
        <f>IF($A51="","",VLOOKUP($A51,'Annex 2 EHV charges'!$D:$O,2,0))</f>
        <v/>
      </c>
      <c r="C51" s="77" t="str">
        <f>IF($A51="","",VLOOKUP($A51,'Annex 2 EHV charges'!$D:$O,3,0))</f>
        <v/>
      </c>
      <c r="D51" s="76" t="str">
        <f>IF($A51="","",VLOOKUP($A51,'Annex 2 EHV charges'!$D:$O,4,0))</f>
        <v/>
      </c>
      <c r="E51" s="78" t="str">
        <f>IFERROR(IF(VLOOKUP($A51,'Annex 2 EHV charges'!$D:$O,9,FALSE)=0,"",VLOOKUP($A51,'Annex 2 EHV charges'!$D:$O,9,FALSE)),"")</f>
        <v/>
      </c>
      <c r="F51" s="79" t="str">
        <f>IFERROR(IF(VLOOKUP($A51,'Annex 2 EHV charges'!$D:$O,10,FALSE)=0,"",VLOOKUP($A51,'Annex 2 EHV charges'!$D:$O,10,FALSE)),"")</f>
        <v/>
      </c>
      <c r="G51" s="80" t="str">
        <f>IFERROR(IF(VLOOKUP($A51,'Annex 2 EHV charges'!$D:$O,11,FALSE)=0,"",VLOOKUP($A51,'Annex 2 EHV charges'!$D:$O,11,FALSE)),"")</f>
        <v/>
      </c>
      <c r="H51" s="80" t="str">
        <f>IFERROR(IF(VLOOKUP($A51,'Annex 2 EHV charges'!$D:$O,12,FALSE)=0,"",VLOOKUP($A51,'Annex 2 EHV charges'!$D:$O,12,FALSE)),"")</f>
        <v/>
      </c>
    </row>
    <row r="52" spans="1:8" x14ac:dyDescent="0.25">
      <c r="A52" s="77" t="str">
        <f t="array" ref="A52">IFERROR(INDEX('Annex 2 EHV charges'!$D$11:$D$11, MATCH(0, IF(ISBLANK('Annex 2 EHV charges'!$D$11:$D$11),1, COUNTIF(A$4:$A51, 'Annex 2 EHV charges'!$D$11:$D$11)), 0)),"")</f>
        <v/>
      </c>
      <c r="B52" s="76" t="str">
        <f>IF($A52="","",VLOOKUP($A52,'Annex 2 EHV charges'!$D:$O,2,0))</f>
        <v/>
      </c>
      <c r="C52" s="77" t="str">
        <f>IF($A52="","",VLOOKUP($A52,'Annex 2 EHV charges'!$D:$O,3,0))</f>
        <v/>
      </c>
      <c r="D52" s="76" t="str">
        <f>IF($A52="","",VLOOKUP($A52,'Annex 2 EHV charges'!$D:$O,4,0))</f>
        <v/>
      </c>
      <c r="E52" s="78" t="str">
        <f>IFERROR(IF(VLOOKUP($A52,'Annex 2 EHV charges'!$D:$O,9,FALSE)=0,"",VLOOKUP($A52,'Annex 2 EHV charges'!$D:$O,9,FALSE)),"")</f>
        <v/>
      </c>
      <c r="F52" s="79" t="str">
        <f>IFERROR(IF(VLOOKUP($A52,'Annex 2 EHV charges'!$D:$O,10,FALSE)=0,"",VLOOKUP($A52,'Annex 2 EHV charges'!$D:$O,10,FALSE)),"")</f>
        <v/>
      </c>
      <c r="G52" s="80" t="str">
        <f>IFERROR(IF(VLOOKUP($A52,'Annex 2 EHV charges'!$D:$O,11,FALSE)=0,"",VLOOKUP($A52,'Annex 2 EHV charges'!$D:$O,11,FALSE)),"")</f>
        <v/>
      </c>
      <c r="H52" s="80" t="str">
        <f>IFERROR(IF(VLOOKUP($A52,'Annex 2 EHV charges'!$D:$O,12,FALSE)=0,"",VLOOKUP($A52,'Annex 2 EHV charges'!$D:$O,12,FALSE)),"")</f>
        <v/>
      </c>
    </row>
    <row r="53" spans="1:8" x14ac:dyDescent="0.25">
      <c r="A53" s="77" t="str">
        <f t="array" ref="A53">IFERROR(INDEX('Annex 2 EHV charges'!$D$11:$D$11, MATCH(0, IF(ISBLANK('Annex 2 EHV charges'!$D$11:$D$11),1, COUNTIF(A$4:$A52, 'Annex 2 EHV charges'!$D$11:$D$11)), 0)),"")</f>
        <v/>
      </c>
      <c r="B53" s="76" t="str">
        <f>IF($A53="","",VLOOKUP($A53,'Annex 2 EHV charges'!$D:$O,2,0))</f>
        <v/>
      </c>
      <c r="C53" s="77" t="str">
        <f>IF($A53="","",VLOOKUP($A53,'Annex 2 EHV charges'!$D:$O,3,0))</f>
        <v/>
      </c>
      <c r="D53" s="76" t="str">
        <f>IF($A53="","",VLOOKUP($A53,'Annex 2 EHV charges'!$D:$O,4,0))</f>
        <v/>
      </c>
      <c r="E53" s="78" t="str">
        <f>IFERROR(IF(VLOOKUP($A53,'Annex 2 EHV charges'!$D:$O,9,FALSE)=0,"",VLOOKUP($A53,'Annex 2 EHV charges'!$D:$O,9,FALSE)),"")</f>
        <v/>
      </c>
      <c r="F53" s="79" t="str">
        <f>IFERROR(IF(VLOOKUP($A53,'Annex 2 EHV charges'!$D:$O,10,FALSE)=0,"",VLOOKUP($A53,'Annex 2 EHV charges'!$D:$O,10,FALSE)),"")</f>
        <v/>
      </c>
      <c r="G53" s="80" t="str">
        <f>IFERROR(IF(VLOOKUP($A53,'Annex 2 EHV charges'!$D:$O,11,FALSE)=0,"",VLOOKUP($A53,'Annex 2 EHV charges'!$D:$O,11,FALSE)),"")</f>
        <v/>
      </c>
      <c r="H53" s="80" t="str">
        <f>IFERROR(IF(VLOOKUP($A53,'Annex 2 EHV charges'!$D:$O,12,FALSE)=0,"",VLOOKUP($A53,'Annex 2 EHV charges'!$D:$O,12,FALSE)),"")</f>
        <v/>
      </c>
    </row>
    <row r="54" spans="1:8" x14ac:dyDescent="0.25">
      <c r="A54" s="77" t="str">
        <f t="array" ref="A54">IFERROR(INDEX('Annex 2 EHV charges'!$D$11:$D$11, MATCH(0, IF(ISBLANK('Annex 2 EHV charges'!$D$11:$D$11),1, COUNTIF(A$4:$A53, 'Annex 2 EHV charges'!$D$11:$D$11)), 0)),"")</f>
        <v/>
      </c>
      <c r="B54" s="76" t="str">
        <f>IF($A54="","",VLOOKUP($A54,'Annex 2 EHV charges'!$D:$O,2,0))</f>
        <v/>
      </c>
      <c r="C54" s="77" t="str">
        <f>IF($A54="","",VLOOKUP($A54,'Annex 2 EHV charges'!$D:$O,3,0))</f>
        <v/>
      </c>
      <c r="D54" s="76" t="str">
        <f>IF($A54="","",VLOOKUP($A54,'Annex 2 EHV charges'!$D:$O,4,0))</f>
        <v/>
      </c>
      <c r="E54" s="78" t="str">
        <f>IFERROR(IF(VLOOKUP($A54,'Annex 2 EHV charges'!$D:$O,9,FALSE)=0,"",VLOOKUP($A54,'Annex 2 EHV charges'!$D:$O,9,FALSE)),"")</f>
        <v/>
      </c>
      <c r="F54" s="79" t="str">
        <f>IFERROR(IF(VLOOKUP($A54,'Annex 2 EHV charges'!$D:$O,10,FALSE)=0,"",VLOOKUP($A54,'Annex 2 EHV charges'!$D:$O,10,FALSE)),"")</f>
        <v/>
      </c>
      <c r="G54" s="80" t="str">
        <f>IFERROR(IF(VLOOKUP($A54,'Annex 2 EHV charges'!$D:$O,11,FALSE)=0,"",VLOOKUP($A54,'Annex 2 EHV charges'!$D:$O,11,FALSE)),"")</f>
        <v/>
      </c>
      <c r="H54" s="80" t="str">
        <f>IFERROR(IF(VLOOKUP($A54,'Annex 2 EHV charges'!$D:$O,12,FALSE)=0,"",VLOOKUP($A54,'Annex 2 EHV charges'!$D:$O,12,FALSE)),"")</f>
        <v/>
      </c>
    </row>
    <row r="55" spans="1:8" x14ac:dyDescent="0.25">
      <c r="A55" s="77" t="str">
        <f t="array" ref="A55">IFERROR(INDEX('Annex 2 EHV charges'!$D$11:$D$11, MATCH(0, IF(ISBLANK('Annex 2 EHV charges'!$D$11:$D$11),1, COUNTIF(A$4:$A54, 'Annex 2 EHV charges'!$D$11:$D$11)), 0)),"")</f>
        <v/>
      </c>
      <c r="B55" s="76" t="str">
        <f>IF($A55="","",VLOOKUP($A55,'Annex 2 EHV charges'!$D:$O,2,0))</f>
        <v/>
      </c>
      <c r="C55" s="77" t="str">
        <f>IF($A55="","",VLOOKUP($A55,'Annex 2 EHV charges'!$D:$O,3,0))</f>
        <v/>
      </c>
      <c r="D55" s="76" t="str">
        <f>IF($A55="","",VLOOKUP($A55,'Annex 2 EHV charges'!$D:$O,4,0))</f>
        <v/>
      </c>
      <c r="E55" s="78" t="str">
        <f>IFERROR(IF(VLOOKUP($A55,'Annex 2 EHV charges'!$D:$O,9,FALSE)=0,"",VLOOKUP($A55,'Annex 2 EHV charges'!$D:$O,9,FALSE)),"")</f>
        <v/>
      </c>
      <c r="F55" s="79" t="str">
        <f>IFERROR(IF(VLOOKUP($A55,'Annex 2 EHV charges'!$D:$O,10,FALSE)=0,"",VLOOKUP($A55,'Annex 2 EHV charges'!$D:$O,10,FALSE)),"")</f>
        <v/>
      </c>
      <c r="G55" s="80" t="str">
        <f>IFERROR(IF(VLOOKUP($A55,'Annex 2 EHV charges'!$D:$O,11,FALSE)=0,"",VLOOKUP($A55,'Annex 2 EHV charges'!$D:$O,11,FALSE)),"")</f>
        <v/>
      </c>
      <c r="H55" s="80" t="str">
        <f>IFERROR(IF(VLOOKUP($A55,'Annex 2 EHV charges'!$D:$O,12,FALSE)=0,"",VLOOKUP($A55,'Annex 2 EHV charges'!$D:$O,12,FALSE)),"")</f>
        <v/>
      </c>
    </row>
    <row r="56" spans="1:8" x14ac:dyDescent="0.25">
      <c r="A56" s="77" t="str">
        <f t="array" ref="A56">IFERROR(INDEX('Annex 2 EHV charges'!$D$11:$D$11, MATCH(0, IF(ISBLANK('Annex 2 EHV charges'!$D$11:$D$11),1, COUNTIF(A$4:$A55, 'Annex 2 EHV charges'!$D$11:$D$11)), 0)),"")</f>
        <v/>
      </c>
      <c r="B56" s="76" t="str">
        <f>IF($A56="","",VLOOKUP($A56,'Annex 2 EHV charges'!$D:$O,2,0))</f>
        <v/>
      </c>
      <c r="C56" s="77" t="str">
        <f>IF($A56="","",VLOOKUP($A56,'Annex 2 EHV charges'!$D:$O,3,0))</f>
        <v/>
      </c>
      <c r="D56" s="76" t="str">
        <f>IF($A56="","",VLOOKUP($A56,'Annex 2 EHV charges'!$D:$O,4,0))</f>
        <v/>
      </c>
      <c r="E56" s="78" t="str">
        <f>IFERROR(IF(VLOOKUP($A56,'Annex 2 EHV charges'!$D:$O,9,FALSE)=0,"",VLOOKUP($A56,'Annex 2 EHV charges'!$D:$O,9,FALSE)),"")</f>
        <v/>
      </c>
      <c r="F56" s="79" t="str">
        <f>IFERROR(IF(VLOOKUP($A56,'Annex 2 EHV charges'!$D:$O,10,FALSE)=0,"",VLOOKUP($A56,'Annex 2 EHV charges'!$D:$O,10,FALSE)),"")</f>
        <v/>
      </c>
      <c r="G56" s="80" t="str">
        <f>IFERROR(IF(VLOOKUP($A56,'Annex 2 EHV charges'!$D:$O,11,FALSE)=0,"",VLOOKUP($A56,'Annex 2 EHV charges'!$D:$O,11,FALSE)),"")</f>
        <v/>
      </c>
      <c r="H56" s="80" t="str">
        <f>IFERROR(IF(VLOOKUP($A56,'Annex 2 EHV charges'!$D:$O,12,FALSE)=0,"",VLOOKUP($A56,'Annex 2 EHV charges'!$D:$O,12,FALSE)),"")</f>
        <v/>
      </c>
    </row>
    <row r="57" spans="1:8" x14ac:dyDescent="0.25">
      <c r="A57" s="77" t="str">
        <f t="array" ref="A57">IFERROR(INDEX('Annex 2 EHV charges'!$D$11:$D$11, MATCH(0, IF(ISBLANK('Annex 2 EHV charges'!$D$11:$D$11),1, COUNTIF(A$4:$A56, 'Annex 2 EHV charges'!$D$11:$D$11)), 0)),"")</f>
        <v/>
      </c>
      <c r="B57" s="76" t="str">
        <f>IF($A57="","",VLOOKUP($A57,'Annex 2 EHV charges'!$D:$O,2,0))</f>
        <v/>
      </c>
      <c r="C57" s="77" t="str">
        <f>IF($A57="","",VLOOKUP($A57,'Annex 2 EHV charges'!$D:$O,3,0))</f>
        <v/>
      </c>
      <c r="D57" s="76" t="str">
        <f>IF($A57="","",VLOOKUP($A57,'Annex 2 EHV charges'!$D:$O,4,0))</f>
        <v/>
      </c>
      <c r="E57" s="78" t="str">
        <f>IFERROR(IF(VLOOKUP($A57,'Annex 2 EHV charges'!$D:$O,9,FALSE)=0,"",VLOOKUP($A57,'Annex 2 EHV charges'!$D:$O,9,FALSE)),"")</f>
        <v/>
      </c>
      <c r="F57" s="79" t="str">
        <f>IFERROR(IF(VLOOKUP($A57,'Annex 2 EHV charges'!$D:$O,10,FALSE)=0,"",VLOOKUP($A57,'Annex 2 EHV charges'!$D:$O,10,FALSE)),"")</f>
        <v/>
      </c>
      <c r="G57" s="80" t="str">
        <f>IFERROR(IF(VLOOKUP($A57,'Annex 2 EHV charges'!$D:$O,11,FALSE)=0,"",VLOOKUP($A57,'Annex 2 EHV charges'!$D:$O,11,FALSE)),"")</f>
        <v/>
      </c>
      <c r="H57" s="80" t="str">
        <f>IFERROR(IF(VLOOKUP($A57,'Annex 2 EHV charges'!$D:$O,12,FALSE)=0,"",VLOOKUP($A57,'Annex 2 EHV charges'!$D:$O,12,FALSE)),"")</f>
        <v/>
      </c>
    </row>
    <row r="58" spans="1:8" x14ac:dyDescent="0.25">
      <c r="A58" s="77" t="str">
        <f t="array" ref="A58">IFERROR(INDEX('Annex 2 EHV charges'!$D$11:$D$11, MATCH(0, IF(ISBLANK('Annex 2 EHV charges'!$D$11:$D$11),1, COUNTIF(A$4:$A57, 'Annex 2 EHV charges'!$D$11:$D$11)), 0)),"")</f>
        <v/>
      </c>
      <c r="B58" s="76" t="str">
        <f>IF($A58="","",VLOOKUP($A58,'Annex 2 EHV charges'!$D:$O,2,0))</f>
        <v/>
      </c>
      <c r="C58" s="77" t="str">
        <f>IF($A58="","",VLOOKUP($A58,'Annex 2 EHV charges'!$D:$O,3,0))</f>
        <v/>
      </c>
      <c r="D58" s="76" t="str">
        <f>IF($A58="","",VLOOKUP($A58,'Annex 2 EHV charges'!$D:$O,4,0))</f>
        <v/>
      </c>
      <c r="E58" s="78" t="str">
        <f>IFERROR(IF(VLOOKUP($A58,'Annex 2 EHV charges'!$D:$O,9,FALSE)=0,"",VLOOKUP($A58,'Annex 2 EHV charges'!$D:$O,9,FALSE)),"")</f>
        <v/>
      </c>
      <c r="F58" s="79" t="str">
        <f>IFERROR(IF(VLOOKUP($A58,'Annex 2 EHV charges'!$D:$O,10,FALSE)=0,"",VLOOKUP($A58,'Annex 2 EHV charges'!$D:$O,10,FALSE)),"")</f>
        <v/>
      </c>
      <c r="G58" s="80" t="str">
        <f>IFERROR(IF(VLOOKUP($A58,'Annex 2 EHV charges'!$D:$O,11,FALSE)=0,"",VLOOKUP($A58,'Annex 2 EHV charges'!$D:$O,11,FALSE)),"")</f>
        <v/>
      </c>
      <c r="H58" s="80" t="str">
        <f>IFERROR(IF(VLOOKUP($A58,'Annex 2 EHV charges'!$D:$O,12,FALSE)=0,"",VLOOKUP($A58,'Annex 2 EHV charges'!$D:$O,12,FALSE)),"")</f>
        <v/>
      </c>
    </row>
    <row r="59" spans="1:8" x14ac:dyDescent="0.25">
      <c r="A59" s="77" t="str">
        <f t="array" ref="A59">IFERROR(INDEX('Annex 2 EHV charges'!$D$11:$D$11, MATCH(0, IF(ISBLANK('Annex 2 EHV charges'!$D$11:$D$11),1, COUNTIF(A$4:$A58, 'Annex 2 EHV charges'!$D$11:$D$11)), 0)),"")</f>
        <v/>
      </c>
      <c r="B59" s="76" t="str">
        <f>IF($A59="","",VLOOKUP($A59,'Annex 2 EHV charges'!$D:$O,2,0))</f>
        <v/>
      </c>
      <c r="C59" s="77" t="str">
        <f>IF($A59="","",VLOOKUP($A59,'Annex 2 EHV charges'!$D:$O,3,0))</f>
        <v/>
      </c>
      <c r="D59" s="76" t="str">
        <f>IF($A59="","",VLOOKUP($A59,'Annex 2 EHV charges'!$D:$O,4,0))</f>
        <v/>
      </c>
      <c r="E59" s="78" t="str">
        <f>IFERROR(IF(VLOOKUP($A59,'Annex 2 EHV charges'!$D:$O,9,FALSE)=0,"",VLOOKUP($A59,'Annex 2 EHV charges'!$D:$O,9,FALSE)),"")</f>
        <v/>
      </c>
      <c r="F59" s="79" t="str">
        <f>IFERROR(IF(VLOOKUP($A59,'Annex 2 EHV charges'!$D:$O,10,FALSE)=0,"",VLOOKUP($A59,'Annex 2 EHV charges'!$D:$O,10,FALSE)),"")</f>
        <v/>
      </c>
      <c r="G59" s="80" t="str">
        <f>IFERROR(IF(VLOOKUP($A59,'Annex 2 EHV charges'!$D:$O,11,FALSE)=0,"",VLOOKUP($A59,'Annex 2 EHV charges'!$D:$O,11,FALSE)),"")</f>
        <v/>
      </c>
      <c r="H59" s="80" t="str">
        <f>IFERROR(IF(VLOOKUP($A59,'Annex 2 EHV charges'!$D:$O,12,FALSE)=0,"",VLOOKUP($A59,'Annex 2 EHV charges'!$D:$O,12,FALSE)),"")</f>
        <v/>
      </c>
    </row>
    <row r="60" spans="1:8" x14ac:dyDescent="0.25">
      <c r="A60" s="77" t="str">
        <f t="array" ref="A60">IFERROR(INDEX('Annex 2 EHV charges'!$D$11:$D$11, MATCH(0, IF(ISBLANK('Annex 2 EHV charges'!$D$11:$D$11),1, COUNTIF(A$4:$A59, 'Annex 2 EHV charges'!$D$11:$D$11)), 0)),"")</f>
        <v/>
      </c>
      <c r="B60" s="76" t="str">
        <f>IF($A60="","",VLOOKUP($A60,'Annex 2 EHV charges'!$D:$O,2,0))</f>
        <v/>
      </c>
      <c r="C60" s="77" t="str">
        <f>IF($A60="","",VLOOKUP($A60,'Annex 2 EHV charges'!$D:$O,3,0))</f>
        <v/>
      </c>
      <c r="D60" s="76" t="str">
        <f>IF($A60="","",VLOOKUP($A60,'Annex 2 EHV charges'!$D:$O,4,0))</f>
        <v/>
      </c>
      <c r="E60" s="78" t="str">
        <f>IFERROR(IF(VLOOKUP($A60,'Annex 2 EHV charges'!$D:$O,9,FALSE)=0,"",VLOOKUP($A60,'Annex 2 EHV charges'!$D:$O,9,FALSE)),"")</f>
        <v/>
      </c>
      <c r="F60" s="79" t="str">
        <f>IFERROR(IF(VLOOKUP($A60,'Annex 2 EHV charges'!$D:$O,10,FALSE)=0,"",VLOOKUP($A60,'Annex 2 EHV charges'!$D:$O,10,FALSE)),"")</f>
        <v/>
      </c>
      <c r="G60" s="80" t="str">
        <f>IFERROR(IF(VLOOKUP($A60,'Annex 2 EHV charges'!$D:$O,11,FALSE)=0,"",VLOOKUP($A60,'Annex 2 EHV charges'!$D:$O,11,FALSE)),"")</f>
        <v/>
      </c>
      <c r="H60" s="80" t="str">
        <f>IFERROR(IF(VLOOKUP($A60,'Annex 2 EHV charges'!$D:$O,12,FALSE)=0,"",VLOOKUP($A60,'Annex 2 EHV charges'!$D:$O,12,FALSE)),"")</f>
        <v/>
      </c>
    </row>
    <row r="61" spans="1:8" x14ac:dyDescent="0.25">
      <c r="A61" s="77" t="str">
        <f t="array" ref="A61">IFERROR(INDEX('Annex 2 EHV charges'!$D$11:$D$11, MATCH(0, IF(ISBLANK('Annex 2 EHV charges'!$D$11:$D$11),1, COUNTIF(A$4:$A60, 'Annex 2 EHV charges'!$D$11:$D$11)), 0)),"")</f>
        <v/>
      </c>
      <c r="B61" s="76" t="str">
        <f>IF($A61="","",VLOOKUP($A61,'Annex 2 EHV charges'!$D:$O,2,0))</f>
        <v/>
      </c>
      <c r="C61" s="77" t="str">
        <f>IF($A61="","",VLOOKUP($A61,'Annex 2 EHV charges'!$D:$O,3,0))</f>
        <v/>
      </c>
      <c r="D61" s="76" t="str">
        <f>IF($A61="","",VLOOKUP($A61,'Annex 2 EHV charges'!$D:$O,4,0))</f>
        <v/>
      </c>
      <c r="E61" s="78" t="str">
        <f>IFERROR(IF(VLOOKUP($A61,'Annex 2 EHV charges'!$D:$O,9,FALSE)=0,"",VLOOKUP($A61,'Annex 2 EHV charges'!$D:$O,9,FALSE)),"")</f>
        <v/>
      </c>
      <c r="F61" s="79" t="str">
        <f>IFERROR(IF(VLOOKUP($A61,'Annex 2 EHV charges'!$D:$O,10,FALSE)=0,"",VLOOKUP($A61,'Annex 2 EHV charges'!$D:$O,10,FALSE)),"")</f>
        <v/>
      </c>
      <c r="G61" s="80" t="str">
        <f>IFERROR(IF(VLOOKUP($A61,'Annex 2 EHV charges'!$D:$O,11,FALSE)=0,"",VLOOKUP($A61,'Annex 2 EHV charges'!$D:$O,11,FALSE)),"")</f>
        <v/>
      </c>
      <c r="H61" s="80" t="str">
        <f>IFERROR(IF(VLOOKUP($A61,'Annex 2 EHV charges'!$D:$O,12,FALSE)=0,"",VLOOKUP($A61,'Annex 2 EHV charges'!$D:$O,12,FALSE)),"")</f>
        <v/>
      </c>
    </row>
    <row r="62" spans="1:8" x14ac:dyDescent="0.25">
      <c r="A62" s="77" t="str">
        <f t="array" ref="A62">IFERROR(INDEX('Annex 2 EHV charges'!$D$11:$D$11, MATCH(0, IF(ISBLANK('Annex 2 EHV charges'!$D$11:$D$11),1, COUNTIF(A$4:$A61, 'Annex 2 EHV charges'!$D$11:$D$11)), 0)),"")</f>
        <v/>
      </c>
      <c r="B62" s="76" t="str">
        <f>IF($A62="","",VLOOKUP($A62,'Annex 2 EHV charges'!$D:$O,2,0))</f>
        <v/>
      </c>
      <c r="C62" s="77" t="str">
        <f>IF($A62="","",VLOOKUP($A62,'Annex 2 EHV charges'!$D:$O,3,0))</f>
        <v/>
      </c>
      <c r="D62" s="76" t="str">
        <f>IF($A62="","",VLOOKUP($A62,'Annex 2 EHV charges'!$D:$O,4,0))</f>
        <v/>
      </c>
      <c r="E62" s="78" t="str">
        <f>IFERROR(IF(VLOOKUP($A62,'Annex 2 EHV charges'!$D:$O,9,FALSE)=0,"",VLOOKUP($A62,'Annex 2 EHV charges'!$D:$O,9,FALSE)),"")</f>
        <v/>
      </c>
      <c r="F62" s="79" t="str">
        <f>IFERROR(IF(VLOOKUP($A62,'Annex 2 EHV charges'!$D:$O,10,FALSE)=0,"",VLOOKUP($A62,'Annex 2 EHV charges'!$D:$O,10,FALSE)),"")</f>
        <v/>
      </c>
      <c r="G62" s="80" t="str">
        <f>IFERROR(IF(VLOOKUP($A62,'Annex 2 EHV charges'!$D:$O,11,FALSE)=0,"",VLOOKUP($A62,'Annex 2 EHV charges'!$D:$O,11,FALSE)),"")</f>
        <v/>
      </c>
      <c r="H62" s="80" t="str">
        <f>IFERROR(IF(VLOOKUP($A62,'Annex 2 EHV charges'!$D:$O,12,FALSE)=0,"",VLOOKUP($A62,'Annex 2 EHV charges'!$D:$O,12,FALSE)),"")</f>
        <v/>
      </c>
    </row>
    <row r="63" spans="1:8" x14ac:dyDescent="0.25">
      <c r="A63" s="77" t="str">
        <f t="array" ref="A63">IFERROR(INDEX('Annex 2 EHV charges'!$D$11:$D$11, MATCH(0, IF(ISBLANK('Annex 2 EHV charges'!$D$11:$D$11),1, COUNTIF(A$4:$A62, 'Annex 2 EHV charges'!$D$11:$D$11)), 0)),"")</f>
        <v/>
      </c>
      <c r="B63" s="76" t="str">
        <f>IF($A63="","",VLOOKUP($A63,'Annex 2 EHV charges'!$D:$O,2,0))</f>
        <v/>
      </c>
      <c r="C63" s="77" t="str">
        <f>IF($A63="","",VLOOKUP($A63,'Annex 2 EHV charges'!$D:$O,3,0))</f>
        <v/>
      </c>
      <c r="D63" s="76" t="str">
        <f>IF($A63="","",VLOOKUP($A63,'Annex 2 EHV charges'!$D:$O,4,0))</f>
        <v/>
      </c>
      <c r="E63" s="78" t="str">
        <f>IFERROR(IF(VLOOKUP($A63,'Annex 2 EHV charges'!$D:$O,9,FALSE)=0,"",VLOOKUP($A63,'Annex 2 EHV charges'!$D:$O,9,FALSE)),"")</f>
        <v/>
      </c>
      <c r="F63" s="79" t="str">
        <f>IFERROR(IF(VLOOKUP($A63,'Annex 2 EHV charges'!$D:$O,10,FALSE)=0,"",VLOOKUP($A63,'Annex 2 EHV charges'!$D:$O,10,FALSE)),"")</f>
        <v/>
      </c>
      <c r="G63" s="80" t="str">
        <f>IFERROR(IF(VLOOKUP($A63,'Annex 2 EHV charges'!$D:$O,11,FALSE)=0,"",VLOOKUP($A63,'Annex 2 EHV charges'!$D:$O,11,FALSE)),"")</f>
        <v/>
      </c>
      <c r="H63" s="80" t="str">
        <f>IFERROR(IF(VLOOKUP($A63,'Annex 2 EHV charges'!$D:$O,12,FALSE)=0,"",VLOOKUP($A63,'Annex 2 EHV charges'!$D:$O,12,FALSE)),"")</f>
        <v/>
      </c>
    </row>
    <row r="64" spans="1:8" x14ac:dyDescent="0.25">
      <c r="A64" s="77" t="str">
        <f t="array" ref="A64">IFERROR(INDEX('Annex 2 EHV charges'!$D$11:$D$11, MATCH(0, IF(ISBLANK('Annex 2 EHV charges'!$D$11:$D$11),1, COUNTIF(A$4:$A63, 'Annex 2 EHV charges'!$D$11:$D$11)), 0)),"")</f>
        <v/>
      </c>
      <c r="B64" s="76" t="str">
        <f>IF($A64="","",VLOOKUP($A64,'Annex 2 EHV charges'!$D:$O,2,0))</f>
        <v/>
      </c>
      <c r="C64" s="77" t="str">
        <f>IF($A64="","",VLOOKUP($A64,'Annex 2 EHV charges'!$D:$O,3,0))</f>
        <v/>
      </c>
      <c r="D64" s="76" t="str">
        <f>IF($A64="","",VLOOKUP($A64,'Annex 2 EHV charges'!$D:$O,4,0))</f>
        <v/>
      </c>
      <c r="E64" s="78" t="str">
        <f>IFERROR(IF(VLOOKUP($A64,'Annex 2 EHV charges'!$D:$O,9,FALSE)=0,"",VLOOKUP($A64,'Annex 2 EHV charges'!$D:$O,9,FALSE)),"")</f>
        <v/>
      </c>
      <c r="F64" s="79" t="str">
        <f>IFERROR(IF(VLOOKUP($A64,'Annex 2 EHV charges'!$D:$O,10,FALSE)=0,"",VLOOKUP($A64,'Annex 2 EHV charges'!$D:$O,10,FALSE)),"")</f>
        <v/>
      </c>
      <c r="G64" s="80" t="str">
        <f>IFERROR(IF(VLOOKUP($A64,'Annex 2 EHV charges'!$D:$O,11,FALSE)=0,"",VLOOKUP($A64,'Annex 2 EHV charges'!$D:$O,11,FALSE)),"")</f>
        <v/>
      </c>
      <c r="H64" s="80" t="str">
        <f>IFERROR(IF(VLOOKUP($A64,'Annex 2 EHV charges'!$D:$O,12,FALSE)=0,"",VLOOKUP($A64,'Annex 2 EHV charges'!$D:$O,12,FALSE)),"")</f>
        <v/>
      </c>
    </row>
    <row r="65" spans="1:8" x14ac:dyDescent="0.25">
      <c r="A65" s="77" t="str">
        <f t="array" ref="A65">IFERROR(INDEX('Annex 2 EHV charges'!$D$11:$D$11, MATCH(0, IF(ISBLANK('Annex 2 EHV charges'!$D$11:$D$11),1, COUNTIF(A$4:$A64, 'Annex 2 EHV charges'!$D$11:$D$11)), 0)),"")</f>
        <v/>
      </c>
      <c r="B65" s="76" t="str">
        <f>IF($A65="","",VLOOKUP($A65,'Annex 2 EHV charges'!$D:$O,2,0))</f>
        <v/>
      </c>
      <c r="C65" s="77" t="str">
        <f>IF($A65="","",VLOOKUP($A65,'Annex 2 EHV charges'!$D:$O,3,0))</f>
        <v/>
      </c>
      <c r="D65" s="76" t="str">
        <f>IF($A65="","",VLOOKUP($A65,'Annex 2 EHV charges'!$D:$O,4,0))</f>
        <v/>
      </c>
      <c r="E65" s="78" t="str">
        <f>IFERROR(IF(VLOOKUP($A65,'Annex 2 EHV charges'!$D:$O,9,FALSE)=0,"",VLOOKUP($A65,'Annex 2 EHV charges'!$D:$O,9,FALSE)),"")</f>
        <v/>
      </c>
      <c r="F65" s="79" t="str">
        <f>IFERROR(IF(VLOOKUP($A65,'Annex 2 EHV charges'!$D:$O,10,FALSE)=0,"",VLOOKUP($A65,'Annex 2 EHV charges'!$D:$O,10,FALSE)),"")</f>
        <v/>
      </c>
      <c r="G65" s="80" t="str">
        <f>IFERROR(IF(VLOOKUP($A65,'Annex 2 EHV charges'!$D:$O,11,FALSE)=0,"",VLOOKUP($A65,'Annex 2 EHV charges'!$D:$O,11,FALSE)),"")</f>
        <v/>
      </c>
      <c r="H65" s="80" t="str">
        <f>IFERROR(IF(VLOOKUP($A65,'Annex 2 EHV charges'!$D:$O,12,FALSE)=0,"",VLOOKUP($A65,'Annex 2 EHV charges'!$D:$O,12,FALSE)),"")</f>
        <v/>
      </c>
    </row>
    <row r="66" spans="1:8" x14ac:dyDescent="0.25">
      <c r="A66" s="77" t="str">
        <f t="array" ref="A66">IFERROR(INDEX('Annex 2 EHV charges'!$D$11:$D$11, MATCH(0, IF(ISBLANK('Annex 2 EHV charges'!$D$11:$D$11),1, COUNTIF(A$4:$A65, 'Annex 2 EHV charges'!$D$11:$D$11)), 0)),"")</f>
        <v/>
      </c>
      <c r="B66" s="76" t="str">
        <f>IF($A66="","",VLOOKUP($A66,'Annex 2 EHV charges'!$D:$O,2,0))</f>
        <v/>
      </c>
      <c r="C66" s="77" t="str">
        <f>IF($A66="","",VLOOKUP($A66,'Annex 2 EHV charges'!$D:$O,3,0))</f>
        <v/>
      </c>
      <c r="D66" s="76" t="str">
        <f>IF($A66="","",VLOOKUP($A66,'Annex 2 EHV charges'!$D:$O,4,0))</f>
        <v/>
      </c>
      <c r="E66" s="78" t="str">
        <f>IFERROR(IF(VLOOKUP($A66,'Annex 2 EHV charges'!$D:$O,9,FALSE)=0,"",VLOOKUP($A66,'Annex 2 EHV charges'!$D:$O,9,FALSE)),"")</f>
        <v/>
      </c>
      <c r="F66" s="79" t="str">
        <f>IFERROR(IF(VLOOKUP($A66,'Annex 2 EHV charges'!$D:$O,10,FALSE)=0,"",VLOOKUP($A66,'Annex 2 EHV charges'!$D:$O,10,FALSE)),"")</f>
        <v/>
      </c>
      <c r="G66" s="80" t="str">
        <f>IFERROR(IF(VLOOKUP($A66,'Annex 2 EHV charges'!$D:$O,11,FALSE)=0,"",VLOOKUP($A66,'Annex 2 EHV charges'!$D:$O,11,FALSE)),"")</f>
        <v/>
      </c>
      <c r="H66" s="80" t="str">
        <f>IFERROR(IF(VLOOKUP($A66,'Annex 2 EHV charges'!$D:$O,12,FALSE)=0,"",VLOOKUP($A66,'Annex 2 EHV charges'!$D:$O,12,FALSE)),"")</f>
        <v/>
      </c>
    </row>
    <row r="67" spans="1:8" x14ac:dyDescent="0.25">
      <c r="A67" s="77" t="str">
        <f t="array" ref="A67">IFERROR(INDEX('Annex 2 EHV charges'!$D$11:$D$11, MATCH(0, IF(ISBLANK('Annex 2 EHV charges'!$D$11:$D$11),1, COUNTIF(A$4:$A66, 'Annex 2 EHV charges'!$D$11:$D$11)), 0)),"")</f>
        <v/>
      </c>
      <c r="B67" s="76" t="str">
        <f>IF($A67="","",VLOOKUP($A67,'Annex 2 EHV charges'!$D:$O,2,0))</f>
        <v/>
      </c>
      <c r="C67" s="77" t="str">
        <f>IF($A67="","",VLOOKUP($A67,'Annex 2 EHV charges'!$D:$O,3,0))</f>
        <v/>
      </c>
      <c r="D67" s="76" t="str">
        <f>IF($A67="","",VLOOKUP($A67,'Annex 2 EHV charges'!$D:$O,4,0))</f>
        <v/>
      </c>
      <c r="E67" s="78" t="str">
        <f>IFERROR(IF(VLOOKUP($A67,'Annex 2 EHV charges'!$D:$O,9,FALSE)=0,"",VLOOKUP($A67,'Annex 2 EHV charges'!$D:$O,9,FALSE)),"")</f>
        <v/>
      </c>
      <c r="F67" s="79" t="str">
        <f>IFERROR(IF(VLOOKUP($A67,'Annex 2 EHV charges'!$D:$O,10,FALSE)=0,"",VLOOKUP($A67,'Annex 2 EHV charges'!$D:$O,10,FALSE)),"")</f>
        <v/>
      </c>
      <c r="G67" s="80" t="str">
        <f>IFERROR(IF(VLOOKUP($A67,'Annex 2 EHV charges'!$D:$O,11,FALSE)=0,"",VLOOKUP($A67,'Annex 2 EHV charges'!$D:$O,11,FALSE)),"")</f>
        <v/>
      </c>
      <c r="H67" s="80" t="str">
        <f>IFERROR(IF(VLOOKUP($A67,'Annex 2 EHV charges'!$D:$O,12,FALSE)=0,"",VLOOKUP($A67,'Annex 2 EHV charges'!$D:$O,12,FALSE)),"")</f>
        <v/>
      </c>
    </row>
    <row r="68" spans="1:8" x14ac:dyDescent="0.25">
      <c r="A68" s="77" t="str">
        <f t="array" ref="A68">IFERROR(INDEX('Annex 2 EHV charges'!$D$11:$D$11, MATCH(0, IF(ISBLANK('Annex 2 EHV charges'!$D$11:$D$11),1, COUNTIF(A$4:$A67, 'Annex 2 EHV charges'!$D$11:$D$11)), 0)),"")</f>
        <v/>
      </c>
      <c r="B68" s="76" t="str">
        <f>IF($A68="","",VLOOKUP($A68,'Annex 2 EHV charges'!$D:$O,2,0))</f>
        <v/>
      </c>
      <c r="C68" s="77" t="str">
        <f>IF($A68="","",VLOOKUP($A68,'Annex 2 EHV charges'!$D:$O,3,0))</f>
        <v/>
      </c>
      <c r="D68" s="76" t="str">
        <f>IF($A68="","",VLOOKUP($A68,'Annex 2 EHV charges'!$D:$O,4,0))</f>
        <v/>
      </c>
      <c r="E68" s="78" t="str">
        <f>IFERROR(IF(VLOOKUP($A68,'Annex 2 EHV charges'!$D:$O,9,FALSE)=0,"",VLOOKUP($A68,'Annex 2 EHV charges'!$D:$O,9,FALSE)),"")</f>
        <v/>
      </c>
      <c r="F68" s="79" t="str">
        <f>IFERROR(IF(VLOOKUP($A68,'Annex 2 EHV charges'!$D:$O,10,FALSE)=0,"",VLOOKUP($A68,'Annex 2 EHV charges'!$D:$O,10,FALSE)),"")</f>
        <v/>
      </c>
      <c r="G68" s="80" t="str">
        <f>IFERROR(IF(VLOOKUP($A68,'Annex 2 EHV charges'!$D:$O,11,FALSE)=0,"",VLOOKUP($A68,'Annex 2 EHV charges'!$D:$O,11,FALSE)),"")</f>
        <v/>
      </c>
      <c r="H68" s="80" t="str">
        <f>IFERROR(IF(VLOOKUP($A68,'Annex 2 EHV charges'!$D:$O,12,FALSE)=0,"",VLOOKUP($A68,'Annex 2 EHV charges'!$D:$O,12,FALSE)),"")</f>
        <v/>
      </c>
    </row>
    <row r="69" spans="1:8" x14ac:dyDescent="0.25">
      <c r="A69" s="77" t="str">
        <f t="array" ref="A69">IFERROR(INDEX('Annex 2 EHV charges'!$D$11:$D$11, MATCH(0, IF(ISBLANK('Annex 2 EHV charges'!$D$11:$D$11),1, COUNTIF(A$4:$A68, 'Annex 2 EHV charges'!$D$11:$D$11)), 0)),"")</f>
        <v/>
      </c>
      <c r="B69" s="76" t="str">
        <f>IF($A69="","",VLOOKUP($A69,'Annex 2 EHV charges'!$D:$O,2,0))</f>
        <v/>
      </c>
      <c r="C69" s="77" t="str">
        <f>IF($A69="","",VLOOKUP($A69,'Annex 2 EHV charges'!$D:$O,3,0))</f>
        <v/>
      </c>
      <c r="D69" s="76" t="str">
        <f>IF($A69="","",VLOOKUP($A69,'Annex 2 EHV charges'!$D:$O,4,0))</f>
        <v/>
      </c>
      <c r="E69" s="78" t="str">
        <f>IFERROR(IF(VLOOKUP($A69,'Annex 2 EHV charges'!$D:$O,9,FALSE)=0,"",VLOOKUP($A69,'Annex 2 EHV charges'!$D:$O,9,FALSE)),"")</f>
        <v/>
      </c>
      <c r="F69" s="79" t="str">
        <f>IFERROR(IF(VLOOKUP($A69,'Annex 2 EHV charges'!$D:$O,10,FALSE)=0,"",VLOOKUP($A69,'Annex 2 EHV charges'!$D:$O,10,FALSE)),"")</f>
        <v/>
      </c>
      <c r="G69" s="80" t="str">
        <f>IFERROR(IF(VLOOKUP($A69,'Annex 2 EHV charges'!$D:$O,11,FALSE)=0,"",VLOOKUP($A69,'Annex 2 EHV charges'!$D:$O,11,FALSE)),"")</f>
        <v/>
      </c>
      <c r="H69" s="80" t="str">
        <f>IFERROR(IF(VLOOKUP($A69,'Annex 2 EHV charges'!$D:$O,12,FALSE)=0,"",VLOOKUP($A69,'Annex 2 EHV charges'!$D:$O,12,FALSE)),"")</f>
        <v/>
      </c>
    </row>
    <row r="70" spans="1:8" x14ac:dyDescent="0.25">
      <c r="A70" s="77" t="str">
        <f t="array" ref="A70">IFERROR(INDEX('Annex 2 EHV charges'!$D$11:$D$11, MATCH(0, IF(ISBLANK('Annex 2 EHV charges'!$D$11:$D$11),1, COUNTIF(A$4:$A69, 'Annex 2 EHV charges'!$D$11:$D$11)), 0)),"")</f>
        <v/>
      </c>
      <c r="B70" s="76" t="str">
        <f>IF($A70="","",VLOOKUP($A70,'Annex 2 EHV charges'!$D:$O,2,0))</f>
        <v/>
      </c>
      <c r="C70" s="77" t="str">
        <f>IF($A70="","",VLOOKUP($A70,'Annex 2 EHV charges'!$D:$O,3,0))</f>
        <v/>
      </c>
      <c r="D70" s="76" t="str">
        <f>IF($A70="","",VLOOKUP($A70,'Annex 2 EHV charges'!$D:$O,4,0))</f>
        <v/>
      </c>
      <c r="E70" s="78" t="str">
        <f>IFERROR(IF(VLOOKUP($A70,'Annex 2 EHV charges'!$D:$O,9,FALSE)=0,"",VLOOKUP($A70,'Annex 2 EHV charges'!$D:$O,9,FALSE)),"")</f>
        <v/>
      </c>
      <c r="F70" s="79" t="str">
        <f>IFERROR(IF(VLOOKUP($A70,'Annex 2 EHV charges'!$D:$O,10,FALSE)=0,"",VLOOKUP($A70,'Annex 2 EHV charges'!$D:$O,10,FALSE)),"")</f>
        <v/>
      </c>
      <c r="G70" s="80" t="str">
        <f>IFERROR(IF(VLOOKUP($A70,'Annex 2 EHV charges'!$D:$O,11,FALSE)=0,"",VLOOKUP($A70,'Annex 2 EHV charges'!$D:$O,11,FALSE)),"")</f>
        <v/>
      </c>
      <c r="H70" s="80" t="str">
        <f>IFERROR(IF(VLOOKUP($A70,'Annex 2 EHV charges'!$D:$O,12,FALSE)=0,"",VLOOKUP($A70,'Annex 2 EHV charges'!$D:$O,12,FALSE)),"")</f>
        <v/>
      </c>
    </row>
    <row r="71" spans="1:8" x14ac:dyDescent="0.25">
      <c r="A71" s="77" t="str">
        <f t="array" ref="A71">IFERROR(INDEX('Annex 2 EHV charges'!$D$11:$D$11, MATCH(0, IF(ISBLANK('Annex 2 EHV charges'!$D$11:$D$11),1, COUNTIF(A$4:$A70, 'Annex 2 EHV charges'!$D$11:$D$11)), 0)),"")</f>
        <v/>
      </c>
      <c r="B71" s="76" t="str">
        <f>IF($A71="","",VLOOKUP($A71,'Annex 2 EHV charges'!$D:$O,2,0))</f>
        <v/>
      </c>
      <c r="C71" s="77" t="str">
        <f>IF($A71="","",VLOOKUP($A71,'Annex 2 EHV charges'!$D:$O,3,0))</f>
        <v/>
      </c>
      <c r="D71" s="76" t="str">
        <f>IF($A71="","",VLOOKUP($A71,'Annex 2 EHV charges'!$D:$O,4,0))</f>
        <v/>
      </c>
      <c r="E71" s="78" t="str">
        <f>IFERROR(IF(VLOOKUP($A71,'Annex 2 EHV charges'!$D:$O,9,FALSE)=0,"",VLOOKUP($A71,'Annex 2 EHV charges'!$D:$O,9,FALSE)),"")</f>
        <v/>
      </c>
      <c r="F71" s="79" t="str">
        <f>IFERROR(IF(VLOOKUP($A71,'Annex 2 EHV charges'!$D:$O,10,FALSE)=0,"",VLOOKUP($A71,'Annex 2 EHV charges'!$D:$O,10,FALSE)),"")</f>
        <v/>
      </c>
      <c r="G71" s="80" t="str">
        <f>IFERROR(IF(VLOOKUP($A71,'Annex 2 EHV charges'!$D:$O,11,FALSE)=0,"",VLOOKUP($A71,'Annex 2 EHV charges'!$D:$O,11,FALSE)),"")</f>
        <v/>
      </c>
      <c r="H71" s="80" t="str">
        <f>IFERROR(IF(VLOOKUP($A71,'Annex 2 EHV charges'!$D:$O,12,FALSE)=0,"",VLOOKUP($A71,'Annex 2 EHV charges'!$D:$O,12,FALSE)),"")</f>
        <v/>
      </c>
    </row>
    <row r="72" spans="1:8" x14ac:dyDescent="0.25">
      <c r="A72" s="77" t="str">
        <f t="array" ref="A72">IFERROR(INDEX('Annex 2 EHV charges'!$D$11:$D$11, MATCH(0, IF(ISBLANK('Annex 2 EHV charges'!$D$11:$D$11),1, COUNTIF(A$4:$A71, 'Annex 2 EHV charges'!$D$11:$D$11)), 0)),"")</f>
        <v/>
      </c>
      <c r="B72" s="76" t="str">
        <f>IF($A72="","",VLOOKUP($A72,'Annex 2 EHV charges'!$D:$O,2,0))</f>
        <v/>
      </c>
      <c r="C72" s="77" t="str">
        <f>IF($A72="","",VLOOKUP($A72,'Annex 2 EHV charges'!$D:$O,3,0))</f>
        <v/>
      </c>
      <c r="D72" s="76" t="str">
        <f>IF($A72="","",VLOOKUP($A72,'Annex 2 EHV charges'!$D:$O,4,0))</f>
        <v/>
      </c>
      <c r="E72" s="78" t="str">
        <f>IFERROR(IF(VLOOKUP($A72,'Annex 2 EHV charges'!$D:$O,9,FALSE)=0,"",VLOOKUP($A72,'Annex 2 EHV charges'!$D:$O,9,FALSE)),"")</f>
        <v/>
      </c>
      <c r="F72" s="79" t="str">
        <f>IFERROR(IF(VLOOKUP($A72,'Annex 2 EHV charges'!$D:$O,10,FALSE)=0,"",VLOOKUP($A72,'Annex 2 EHV charges'!$D:$O,10,FALSE)),"")</f>
        <v/>
      </c>
      <c r="G72" s="80" t="str">
        <f>IFERROR(IF(VLOOKUP($A72,'Annex 2 EHV charges'!$D:$O,11,FALSE)=0,"",VLOOKUP($A72,'Annex 2 EHV charges'!$D:$O,11,FALSE)),"")</f>
        <v/>
      </c>
      <c r="H72" s="80" t="str">
        <f>IFERROR(IF(VLOOKUP($A72,'Annex 2 EHV charges'!$D:$O,12,FALSE)=0,"",VLOOKUP($A72,'Annex 2 EHV charges'!$D:$O,12,FALSE)),"")</f>
        <v/>
      </c>
    </row>
    <row r="73" spans="1:8" x14ac:dyDescent="0.25">
      <c r="A73" s="77" t="str">
        <f t="array" ref="A73">IFERROR(INDEX('Annex 2 EHV charges'!$D$11:$D$11, MATCH(0, IF(ISBLANK('Annex 2 EHV charges'!$D$11:$D$11),1, COUNTIF(A$4:$A72, 'Annex 2 EHV charges'!$D$11:$D$11)), 0)),"")</f>
        <v/>
      </c>
      <c r="B73" s="76" t="str">
        <f>IF($A73="","",VLOOKUP($A73,'Annex 2 EHV charges'!$D:$O,2,0))</f>
        <v/>
      </c>
      <c r="C73" s="77" t="str">
        <f>IF($A73="","",VLOOKUP($A73,'Annex 2 EHV charges'!$D:$O,3,0))</f>
        <v/>
      </c>
      <c r="D73" s="76" t="str">
        <f>IF($A73="","",VLOOKUP($A73,'Annex 2 EHV charges'!$D:$O,4,0))</f>
        <v/>
      </c>
      <c r="E73" s="78" t="str">
        <f>IFERROR(IF(VLOOKUP($A73,'Annex 2 EHV charges'!$D:$O,9,FALSE)=0,"",VLOOKUP($A73,'Annex 2 EHV charges'!$D:$O,9,FALSE)),"")</f>
        <v/>
      </c>
      <c r="F73" s="79" t="str">
        <f>IFERROR(IF(VLOOKUP($A73,'Annex 2 EHV charges'!$D:$O,10,FALSE)=0,"",VLOOKUP($A73,'Annex 2 EHV charges'!$D:$O,10,FALSE)),"")</f>
        <v/>
      </c>
      <c r="G73" s="80" t="str">
        <f>IFERROR(IF(VLOOKUP($A73,'Annex 2 EHV charges'!$D:$O,11,FALSE)=0,"",VLOOKUP($A73,'Annex 2 EHV charges'!$D:$O,11,FALSE)),"")</f>
        <v/>
      </c>
      <c r="H73" s="80" t="str">
        <f>IFERROR(IF(VLOOKUP($A73,'Annex 2 EHV charges'!$D:$O,12,FALSE)=0,"",VLOOKUP($A73,'Annex 2 EHV charges'!$D:$O,12,FALSE)),"")</f>
        <v/>
      </c>
    </row>
    <row r="74" spans="1:8" x14ac:dyDescent="0.25">
      <c r="A74" s="77" t="str">
        <f t="array" ref="A74">IFERROR(INDEX('Annex 2 EHV charges'!$D$11:$D$11, MATCH(0, IF(ISBLANK('Annex 2 EHV charges'!$D$11:$D$11),1, COUNTIF(A$4:$A73, 'Annex 2 EHV charges'!$D$11:$D$11)), 0)),"")</f>
        <v/>
      </c>
      <c r="B74" s="76" t="str">
        <f>IF($A74="","",VLOOKUP($A74,'Annex 2 EHV charges'!$D:$O,2,0))</f>
        <v/>
      </c>
      <c r="C74" s="77" t="str">
        <f>IF($A74="","",VLOOKUP($A74,'Annex 2 EHV charges'!$D:$O,3,0))</f>
        <v/>
      </c>
      <c r="D74" s="76" t="str">
        <f>IF($A74="","",VLOOKUP($A74,'Annex 2 EHV charges'!$D:$O,4,0))</f>
        <v/>
      </c>
      <c r="E74" s="78" t="str">
        <f>IFERROR(IF(VLOOKUP($A74,'Annex 2 EHV charges'!$D:$O,9,FALSE)=0,"",VLOOKUP($A74,'Annex 2 EHV charges'!$D:$O,9,FALSE)),"")</f>
        <v/>
      </c>
      <c r="F74" s="79" t="str">
        <f>IFERROR(IF(VLOOKUP($A74,'Annex 2 EHV charges'!$D:$O,10,FALSE)=0,"",VLOOKUP($A74,'Annex 2 EHV charges'!$D:$O,10,FALSE)),"")</f>
        <v/>
      </c>
      <c r="G74" s="80" t="str">
        <f>IFERROR(IF(VLOOKUP($A74,'Annex 2 EHV charges'!$D:$O,11,FALSE)=0,"",VLOOKUP($A74,'Annex 2 EHV charges'!$D:$O,11,FALSE)),"")</f>
        <v/>
      </c>
      <c r="H74" s="80" t="str">
        <f>IFERROR(IF(VLOOKUP($A74,'Annex 2 EHV charges'!$D:$O,12,FALSE)=0,"",VLOOKUP($A74,'Annex 2 EHV charges'!$D:$O,12,FALSE)),"")</f>
        <v/>
      </c>
    </row>
    <row r="75" spans="1:8" x14ac:dyDescent="0.25">
      <c r="A75" s="77" t="str">
        <f t="array" ref="A75">IFERROR(INDEX('Annex 2 EHV charges'!$D$11:$D$11, MATCH(0, IF(ISBLANK('Annex 2 EHV charges'!$D$11:$D$11),1, COUNTIF(A$4:$A74, 'Annex 2 EHV charges'!$D$11:$D$11)), 0)),"")</f>
        <v/>
      </c>
      <c r="B75" s="76" t="str">
        <f>IF($A75="","",VLOOKUP($A75,'Annex 2 EHV charges'!$D:$O,2,0))</f>
        <v/>
      </c>
      <c r="C75" s="77" t="str">
        <f>IF($A75="","",VLOOKUP($A75,'Annex 2 EHV charges'!$D:$O,3,0))</f>
        <v/>
      </c>
      <c r="D75" s="76" t="str">
        <f>IF($A75="","",VLOOKUP($A75,'Annex 2 EHV charges'!$D:$O,4,0))</f>
        <v/>
      </c>
      <c r="E75" s="78" t="str">
        <f>IFERROR(IF(VLOOKUP($A75,'Annex 2 EHV charges'!$D:$O,9,FALSE)=0,"",VLOOKUP($A75,'Annex 2 EHV charges'!$D:$O,9,FALSE)),"")</f>
        <v/>
      </c>
      <c r="F75" s="79" t="str">
        <f>IFERROR(IF(VLOOKUP($A75,'Annex 2 EHV charges'!$D:$O,10,FALSE)=0,"",VLOOKUP($A75,'Annex 2 EHV charges'!$D:$O,10,FALSE)),"")</f>
        <v/>
      </c>
      <c r="G75" s="80" t="str">
        <f>IFERROR(IF(VLOOKUP($A75,'Annex 2 EHV charges'!$D:$O,11,FALSE)=0,"",VLOOKUP($A75,'Annex 2 EHV charges'!$D:$O,11,FALSE)),"")</f>
        <v/>
      </c>
      <c r="H75" s="80" t="str">
        <f>IFERROR(IF(VLOOKUP($A75,'Annex 2 EHV charges'!$D:$O,12,FALSE)=0,"",VLOOKUP($A75,'Annex 2 EHV charges'!$D:$O,12,FALSE)),"")</f>
        <v/>
      </c>
    </row>
    <row r="76" spans="1:8" x14ac:dyDescent="0.25">
      <c r="A76" s="77" t="str">
        <f t="array" ref="A76">IFERROR(INDEX('Annex 2 EHV charges'!$D$11:$D$11, MATCH(0, IF(ISBLANK('Annex 2 EHV charges'!$D$11:$D$11),1, COUNTIF(A$4:$A75, 'Annex 2 EHV charges'!$D$11:$D$11)), 0)),"")</f>
        <v/>
      </c>
      <c r="B76" s="76" t="str">
        <f>IF($A76="","",VLOOKUP($A76,'Annex 2 EHV charges'!$D:$O,2,0))</f>
        <v/>
      </c>
      <c r="C76" s="77" t="str">
        <f>IF($A76="","",VLOOKUP($A76,'Annex 2 EHV charges'!$D:$O,3,0))</f>
        <v/>
      </c>
      <c r="D76" s="76" t="str">
        <f>IF($A76="","",VLOOKUP($A76,'Annex 2 EHV charges'!$D:$O,4,0))</f>
        <v/>
      </c>
      <c r="E76" s="78" t="str">
        <f>IFERROR(IF(VLOOKUP($A76,'Annex 2 EHV charges'!$D:$O,9,FALSE)=0,"",VLOOKUP($A76,'Annex 2 EHV charges'!$D:$O,9,FALSE)),"")</f>
        <v/>
      </c>
      <c r="F76" s="79" t="str">
        <f>IFERROR(IF(VLOOKUP($A76,'Annex 2 EHV charges'!$D:$O,10,FALSE)=0,"",VLOOKUP($A76,'Annex 2 EHV charges'!$D:$O,10,FALSE)),"")</f>
        <v/>
      </c>
      <c r="G76" s="80" t="str">
        <f>IFERROR(IF(VLOOKUP($A76,'Annex 2 EHV charges'!$D:$O,11,FALSE)=0,"",VLOOKUP($A76,'Annex 2 EHV charges'!$D:$O,11,FALSE)),"")</f>
        <v/>
      </c>
      <c r="H76" s="80" t="str">
        <f>IFERROR(IF(VLOOKUP($A76,'Annex 2 EHV charges'!$D:$O,12,FALSE)=0,"",VLOOKUP($A76,'Annex 2 EHV charges'!$D:$O,12,FALSE)),"")</f>
        <v/>
      </c>
    </row>
    <row r="77" spans="1:8" x14ac:dyDescent="0.25">
      <c r="A77" s="77" t="str">
        <f t="array" ref="A77">IFERROR(INDEX('Annex 2 EHV charges'!$D$11:$D$11, MATCH(0, IF(ISBLANK('Annex 2 EHV charges'!$D$11:$D$11),1, COUNTIF(A$4:$A76, 'Annex 2 EHV charges'!$D$11:$D$11)), 0)),"")</f>
        <v/>
      </c>
      <c r="B77" s="76" t="str">
        <f>IF($A77="","",VLOOKUP($A77,'Annex 2 EHV charges'!$D:$O,2,0))</f>
        <v/>
      </c>
      <c r="C77" s="77" t="str">
        <f>IF($A77="","",VLOOKUP($A77,'Annex 2 EHV charges'!$D:$O,3,0))</f>
        <v/>
      </c>
      <c r="D77" s="76" t="str">
        <f>IF($A77="","",VLOOKUP($A77,'Annex 2 EHV charges'!$D:$O,4,0))</f>
        <v/>
      </c>
      <c r="E77" s="78" t="str">
        <f>IFERROR(IF(VLOOKUP($A77,'Annex 2 EHV charges'!$D:$O,9,FALSE)=0,"",VLOOKUP($A77,'Annex 2 EHV charges'!$D:$O,9,FALSE)),"")</f>
        <v/>
      </c>
      <c r="F77" s="79" t="str">
        <f>IFERROR(IF(VLOOKUP($A77,'Annex 2 EHV charges'!$D:$O,10,FALSE)=0,"",VLOOKUP($A77,'Annex 2 EHV charges'!$D:$O,10,FALSE)),"")</f>
        <v/>
      </c>
      <c r="G77" s="80" t="str">
        <f>IFERROR(IF(VLOOKUP($A77,'Annex 2 EHV charges'!$D:$O,11,FALSE)=0,"",VLOOKUP($A77,'Annex 2 EHV charges'!$D:$O,11,FALSE)),"")</f>
        <v/>
      </c>
      <c r="H77" s="80" t="str">
        <f>IFERROR(IF(VLOOKUP($A77,'Annex 2 EHV charges'!$D:$O,12,FALSE)=0,"",VLOOKUP($A77,'Annex 2 EHV charges'!$D:$O,12,FALSE)),"")</f>
        <v/>
      </c>
    </row>
    <row r="78" spans="1:8" x14ac:dyDescent="0.25">
      <c r="A78" s="77" t="str">
        <f t="array" ref="A78">IFERROR(INDEX('Annex 2 EHV charges'!$D$11:$D$11, MATCH(0, IF(ISBLANK('Annex 2 EHV charges'!$D$11:$D$11),1, COUNTIF(A$4:$A77, 'Annex 2 EHV charges'!$D$11:$D$11)), 0)),"")</f>
        <v/>
      </c>
      <c r="B78" s="76" t="str">
        <f>IF($A78="","",VLOOKUP($A78,'Annex 2 EHV charges'!$D:$O,2,0))</f>
        <v/>
      </c>
      <c r="C78" s="77" t="str">
        <f>IF($A78="","",VLOOKUP($A78,'Annex 2 EHV charges'!$D:$O,3,0))</f>
        <v/>
      </c>
      <c r="D78" s="76" t="str">
        <f>IF($A78="","",VLOOKUP($A78,'Annex 2 EHV charges'!$D:$O,4,0))</f>
        <v/>
      </c>
      <c r="E78" s="78" t="str">
        <f>IFERROR(IF(VLOOKUP($A78,'Annex 2 EHV charges'!$D:$O,9,FALSE)=0,"",VLOOKUP($A78,'Annex 2 EHV charges'!$D:$O,9,FALSE)),"")</f>
        <v/>
      </c>
      <c r="F78" s="79" t="str">
        <f>IFERROR(IF(VLOOKUP($A78,'Annex 2 EHV charges'!$D:$O,10,FALSE)=0,"",VLOOKUP($A78,'Annex 2 EHV charges'!$D:$O,10,FALSE)),"")</f>
        <v/>
      </c>
      <c r="G78" s="80" t="str">
        <f>IFERROR(IF(VLOOKUP($A78,'Annex 2 EHV charges'!$D:$O,11,FALSE)=0,"",VLOOKUP($A78,'Annex 2 EHV charges'!$D:$O,11,FALSE)),"")</f>
        <v/>
      </c>
      <c r="H78" s="80" t="str">
        <f>IFERROR(IF(VLOOKUP($A78,'Annex 2 EHV charges'!$D:$O,12,FALSE)=0,"",VLOOKUP($A78,'Annex 2 EHV charges'!$D:$O,12,FALSE)),"")</f>
        <v/>
      </c>
    </row>
    <row r="79" spans="1:8" x14ac:dyDescent="0.25">
      <c r="A79" s="77" t="str">
        <f t="array" ref="A79">IFERROR(INDEX('Annex 2 EHV charges'!$D$11:$D$11, MATCH(0, IF(ISBLANK('Annex 2 EHV charges'!$D$11:$D$11),1, COUNTIF(A$4:$A78, 'Annex 2 EHV charges'!$D$11:$D$11)), 0)),"")</f>
        <v/>
      </c>
      <c r="B79" s="76" t="str">
        <f>IF($A79="","",VLOOKUP($A79,'Annex 2 EHV charges'!$D:$O,2,0))</f>
        <v/>
      </c>
      <c r="C79" s="77" t="str">
        <f>IF($A79="","",VLOOKUP($A79,'Annex 2 EHV charges'!$D:$O,3,0))</f>
        <v/>
      </c>
      <c r="D79" s="76" t="str">
        <f>IF($A79="","",VLOOKUP($A79,'Annex 2 EHV charges'!$D:$O,4,0))</f>
        <v/>
      </c>
      <c r="E79" s="78" t="str">
        <f>IFERROR(IF(VLOOKUP($A79,'Annex 2 EHV charges'!$D:$O,9,FALSE)=0,"",VLOOKUP($A79,'Annex 2 EHV charges'!$D:$O,9,FALSE)),"")</f>
        <v/>
      </c>
      <c r="F79" s="79" t="str">
        <f>IFERROR(IF(VLOOKUP($A79,'Annex 2 EHV charges'!$D:$O,10,FALSE)=0,"",VLOOKUP($A79,'Annex 2 EHV charges'!$D:$O,10,FALSE)),"")</f>
        <v/>
      </c>
      <c r="G79" s="80" t="str">
        <f>IFERROR(IF(VLOOKUP($A79,'Annex 2 EHV charges'!$D:$O,11,FALSE)=0,"",VLOOKUP($A79,'Annex 2 EHV charges'!$D:$O,11,FALSE)),"")</f>
        <v/>
      </c>
      <c r="H79" s="80" t="str">
        <f>IFERROR(IF(VLOOKUP($A79,'Annex 2 EHV charges'!$D:$O,12,FALSE)=0,"",VLOOKUP($A79,'Annex 2 EHV charges'!$D:$O,12,FALSE)),"")</f>
        <v/>
      </c>
    </row>
    <row r="80" spans="1:8" x14ac:dyDescent="0.25">
      <c r="A80" s="77" t="str">
        <f t="array" ref="A80">IFERROR(INDEX('Annex 2 EHV charges'!$D$11:$D$11, MATCH(0, IF(ISBLANK('Annex 2 EHV charges'!$D$11:$D$11),1, COUNTIF(A$4:$A79, 'Annex 2 EHV charges'!$D$11:$D$11)), 0)),"")</f>
        <v/>
      </c>
      <c r="B80" s="76" t="str">
        <f>IF($A80="","",VLOOKUP($A80,'Annex 2 EHV charges'!$D:$O,2,0))</f>
        <v/>
      </c>
      <c r="C80" s="77" t="str">
        <f>IF($A80="","",VLOOKUP($A80,'Annex 2 EHV charges'!$D:$O,3,0))</f>
        <v/>
      </c>
      <c r="D80" s="76" t="str">
        <f>IF($A80="","",VLOOKUP($A80,'Annex 2 EHV charges'!$D:$O,4,0))</f>
        <v/>
      </c>
      <c r="E80" s="78" t="str">
        <f>IFERROR(IF(VLOOKUP($A80,'Annex 2 EHV charges'!$D:$O,9,FALSE)=0,"",VLOOKUP($A80,'Annex 2 EHV charges'!$D:$O,9,FALSE)),"")</f>
        <v/>
      </c>
      <c r="F80" s="79" t="str">
        <f>IFERROR(IF(VLOOKUP($A80,'Annex 2 EHV charges'!$D:$O,10,FALSE)=0,"",VLOOKUP($A80,'Annex 2 EHV charges'!$D:$O,10,FALSE)),"")</f>
        <v/>
      </c>
      <c r="G80" s="80" t="str">
        <f>IFERROR(IF(VLOOKUP($A80,'Annex 2 EHV charges'!$D:$O,11,FALSE)=0,"",VLOOKUP($A80,'Annex 2 EHV charges'!$D:$O,11,FALSE)),"")</f>
        <v/>
      </c>
      <c r="H80" s="80" t="str">
        <f>IFERROR(IF(VLOOKUP($A80,'Annex 2 EHV charges'!$D:$O,12,FALSE)=0,"",VLOOKUP($A80,'Annex 2 EHV charges'!$D:$O,12,FALSE)),"")</f>
        <v/>
      </c>
    </row>
    <row r="81" spans="1:8" x14ac:dyDescent="0.25">
      <c r="A81" s="77" t="str">
        <f t="array" ref="A81">IFERROR(INDEX('Annex 2 EHV charges'!$D$11:$D$11, MATCH(0, IF(ISBLANK('Annex 2 EHV charges'!$D$11:$D$11),1, COUNTIF(A$4:$A80, 'Annex 2 EHV charges'!$D$11:$D$11)), 0)),"")</f>
        <v/>
      </c>
      <c r="B81" s="76" t="str">
        <f>IF($A81="","",VLOOKUP($A81,'Annex 2 EHV charges'!$D:$O,2,0))</f>
        <v/>
      </c>
      <c r="C81" s="77" t="str">
        <f>IF($A81="","",VLOOKUP($A81,'Annex 2 EHV charges'!$D:$O,3,0))</f>
        <v/>
      </c>
      <c r="D81" s="76" t="str">
        <f>IF($A81="","",VLOOKUP($A81,'Annex 2 EHV charges'!$D:$O,4,0))</f>
        <v/>
      </c>
      <c r="E81" s="78" t="str">
        <f>IFERROR(IF(VLOOKUP($A81,'Annex 2 EHV charges'!$D:$O,9,FALSE)=0,"",VLOOKUP($A81,'Annex 2 EHV charges'!$D:$O,9,FALSE)),"")</f>
        <v/>
      </c>
      <c r="F81" s="79" t="str">
        <f>IFERROR(IF(VLOOKUP($A81,'Annex 2 EHV charges'!$D:$O,10,FALSE)=0,"",VLOOKUP($A81,'Annex 2 EHV charges'!$D:$O,10,FALSE)),"")</f>
        <v/>
      </c>
      <c r="G81" s="80" t="str">
        <f>IFERROR(IF(VLOOKUP($A81,'Annex 2 EHV charges'!$D:$O,11,FALSE)=0,"",VLOOKUP($A81,'Annex 2 EHV charges'!$D:$O,11,FALSE)),"")</f>
        <v/>
      </c>
      <c r="H81" s="80" t="str">
        <f>IFERROR(IF(VLOOKUP($A81,'Annex 2 EHV charges'!$D:$O,12,FALSE)=0,"",VLOOKUP($A81,'Annex 2 EHV charges'!$D:$O,12,FALSE)),"")</f>
        <v/>
      </c>
    </row>
    <row r="82" spans="1:8" x14ac:dyDescent="0.25">
      <c r="A82" s="77" t="str">
        <f t="array" ref="A82">IFERROR(INDEX('Annex 2 EHV charges'!$D$11:$D$11, MATCH(0, IF(ISBLANK('Annex 2 EHV charges'!$D$11:$D$11),1, COUNTIF(A$4:$A81, 'Annex 2 EHV charges'!$D$11:$D$11)), 0)),"")</f>
        <v/>
      </c>
      <c r="B82" s="76" t="str">
        <f>IF($A82="","",VLOOKUP($A82,'Annex 2 EHV charges'!$D:$O,2,0))</f>
        <v/>
      </c>
      <c r="C82" s="77" t="str">
        <f>IF($A82="","",VLOOKUP($A82,'Annex 2 EHV charges'!$D:$O,3,0))</f>
        <v/>
      </c>
      <c r="D82" s="76" t="str">
        <f>IF($A82="","",VLOOKUP($A82,'Annex 2 EHV charges'!$D:$O,4,0))</f>
        <v/>
      </c>
      <c r="E82" s="78" t="str">
        <f>IFERROR(IF(VLOOKUP($A82,'Annex 2 EHV charges'!$D:$O,9,FALSE)=0,"",VLOOKUP($A82,'Annex 2 EHV charges'!$D:$O,9,FALSE)),"")</f>
        <v/>
      </c>
      <c r="F82" s="79" t="str">
        <f>IFERROR(IF(VLOOKUP($A82,'Annex 2 EHV charges'!$D:$O,10,FALSE)=0,"",VLOOKUP($A82,'Annex 2 EHV charges'!$D:$O,10,FALSE)),"")</f>
        <v/>
      </c>
      <c r="G82" s="80" t="str">
        <f>IFERROR(IF(VLOOKUP($A82,'Annex 2 EHV charges'!$D:$O,11,FALSE)=0,"",VLOOKUP($A82,'Annex 2 EHV charges'!$D:$O,11,FALSE)),"")</f>
        <v/>
      </c>
      <c r="H82" s="80" t="str">
        <f>IFERROR(IF(VLOOKUP($A82,'Annex 2 EHV charges'!$D:$O,12,FALSE)=0,"",VLOOKUP($A82,'Annex 2 EHV charges'!$D:$O,12,FALSE)),"")</f>
        <v/>
      </c>
    </row>
    <row r="83" spans="1:8" x14ac:dyDescent="0.25">
      <c r="A83" s="77" t="str">
        <f t="array" ref="A83">IFERROR(INDEX('Annex 2 EHV charges'!$D$11:$D$11, MATCH(0, IF(ISBLANK('Annex 2 EHV charges'!$D$11:$D$11),1, COUNTIF(A$4:$A82, 'Annex 2 EHV charges'!$D$11:$D$11)), 0)),"")</f>
        <v/>
      </c>
      <c r="B83" s="76" t="str">
        <f>IF($A83="","",VLOOKUP($A83,'Annex 2 EHV charges'!$D:$O,2,0))</f>
        <v/>
      </c>
      <c r="C83" s="77" t="str">
        <f>IF($A83="","",VLOOKUP($A83,'Annex 2 EHV charges'!$D:$O,3,0))</f>
        <v/>
      </c>
      <c r="D83" s="76" t="str">
        <f>IF($A83="","",VLOOKUP($A83,'Annex 2 EHV charges'!$D:$O,4,0))</f>
        <v/>
      </c>
      <c r="E83" s="78" t="str">
        <f>IFERROR(IF(VLOOKUP($A83,'Annex 2 EHV charges'!$D:$O,9,FALSE)=0,"",VLOOKUP($A83,'Annex 2 EHV charges'!$D:$O,9,FALSE)),"")</f>
        <v/>
      </c>
      <c r="F83" s="79" t="str">
        <f>IFERROR(IF(VLOOKUP($A83,'Annex 2 EHV charges'!$D:$O,10,FALSE)=0,"",VLOOKUP($A83,'Annex 2 EHV charges'!$D:$O,10,FALSE)),"")</f>
        <v/>
      </c>
      <c r="G83" s="80" t="str">
        <f>IFERROR(IF(VLOOKUP($A83,'Annex 2 EHV charges'!$D:$O,11,FALSE)=0,"",VLOOKUP($A83,'Annex 2 EHV charges'!$D:$O,11,FALSE)),"")</f>
        <v/>
      </c>
      <c r="H83" s="80" t="str">
        <f>IFERROR(IF(VLOOKUP($A83,'Annex 2 EHV charges'!$D:$O,12,FALSE)=0,"",VLOOKUP($A83,'Annex 2 EHV charges'!$D:$O,12,FALSE)),"")</f>
        <v/>
      </c>
    </row>
    <row r="84" spans="1:8" x14ac:dyDescent="0.25">
      <c r="A84" s="77" t="str">
        <f t="array" ref="A84">IFERROR(INDEX('Annex 2 EHV charges'!$D$11:$D$11, MATCH(0, IF(ISBLANK('Annex 2 EHV charges'!$D$11:$D$11),1, COUNTIF(A$4:$A83, 'Annex 2 EHV charges'!$D$11:$D$11)), 0)),"")</f>
        <v/>
      </c>
      <c r="B84" s="76" t="str">
        <f>IF($A84="","",VLOOKUP($A84,'Annex 2 EHV charges'!$D:$O,2,0))</f>
        <v/>
      </c>
      <c r="C84" s="77" t="str">
        <f>IF($A84="","",VLOOKUP($A84,'Annex 2 EHV charges'!$D:$O,3,0))</f>
        <v/>
      </c>
      <c r="D84" s="76" t="str">
        <f>IF($A84="","",VLOOKUP($A84,'Annex 2 EHV charges'!$D:$O,4,0))</f>
        <v/>
      </c>
      <c r="E84" s="78" t="str">
        <f>IFERROR(IF(VLOOKUP($A84,'Annex 2 EHV charges'!$D:$O,9,FALSE)=0,"",VLOOKUP($A84,'Annex 2 EHV charges'!$D:$O,9,FALSE)),"")</f>
        <v/>
      </c>
      <c r="F84" s="79" t="str">
        <f>IFERROR(IF(VLOOKUP($A84,'Annex 2 EHV charges'!$D:$O,10,FALSE)=0,"",VLOOKUP($A84,'Annex 2 EHV charges'!$D:$O,10,FALSE)),"")</f>
        <v/>
      </c>
      <c r="G84" s="80" t="str">
        <f>IFERROR(IF(VLOOKUP($A84,'Annex 2 EHV charges'!$D:$O,11,FALSE)=0,"",VLOOKUP($A84,'Annex 2 EHV charges'!$D:$O,11,FALSE)),"")</f>
        <v/>
      </c>
      <c r="H84" s="80" t="str">
        <f>IFERROR(IF(VLOOKUP($A84,'Annex 2 EHV charges'!$D:$O,12,FALSE)=0,"",VLOOKUP($A84,'Annex 2 EHV charges'!$D:$O,12,FALSE)),"")</f>
        <v/>
      </c>
    </row>
    <row r="85" spans="1:8" x14ac:dyDescent="0.25">
      <c r="A85" s="77" t="str">
        <f t="array" ref="A85">IFERROR(INDEX('Annex 2 EHV charges'!$D$11:$D$11, MATCH(0, IF(ISBLANK('Annex 2 EHV charges'!$D$11:$D$11),1, COUNTIF(A$4:$A84, 'Annex 2 EHV charges'!$D$11:$D$11)), 0)),"")</f>
        <v/>
      </c>
      <c r="B85" s="76" t="str">
        <f>IF($A85="","",VLOOKUP($A85,'Annex 2 EHV charges'!$D:$O,2,0))</f>
        <v/>
      </c>
      <c r="C85" s="77" t="str">
        <f>IF($A85="","",VLOOKUP($A85,'Annex 2 EHV charges'!$D:$O,3,0))</f>
        <v/>
      </c>
      <c r="D85" s="76" t="str">
        <f>IF($A85="","",VLOOKUP($A85,'Annex 2 EHV charges'!$D:$O,4,0))</f>
        <v/>
      </c>
      <c r="E85" s="78" t="str">
        <f>IFERROR(IF(VLOOKUP($A85,'Annex 2 EHV charges'!$D:$O,9,FALSE)=0,"",VLOOKUP($A85,'Annex 2 EHV charges'!$D:$O,9,FALSE)),"")</f>
        <v/>
      </c>
      <c r="F85" s="79" t="str">
        <f>IFERROR(IF(VLOOKUP($A85,'Annex 2 EHV charges'!$D:$O,10,FALSE)=0,"",VLOOKUP($A85,'Annex 2 EHV charges'!$D:$O,10,FALSE)),"")</f>
        <v/>
      </c>
      <c r="G85" s="80" t="str">
        <f>IFERROR(IF(VLOOKUP($A85,'Annex 2 EHV charges'!$D:$O,11,FALSE)=0,"",VLOOKUP($A85,'Annex 2 EHV charges'!$D:$O,11,FALSE)),"")</f>
        <v/>
      </c>
      <c r="H85" s="80" t="str">
        <f>IFERROR(IF(VLOOKUP($A85,'Annex 2 EHV charges'!$D:$O,12,FALSE)=0,"",VLOOKUP($A85,'Annex 2 EHV charges'!$D:$O,12,FALSE)),"")</f>
        <v/>
      </c>
    </row>
    <row r="86" spans="1:8" x14ac:dyDescent="0.25">
      <c r="A86" s="77" t="str">
        <f t="array" ref="A86">IFERROR(INDEX('Annex 2 EHV charges'!$D$11:$D$11, MATCH(0, IF(ISBLANK('Annex 2 EHV charges'!$D$11:$D$11),1, COUNTIF(A$4:$A85, 'Annex 2 EHV charges'!$D$11:$D$11)), 0)),"")</f>
        <v/>
      </c>
      <c r="B86" s="76" t="str">
        <f>IF($A86="","",VLOOKUP($A86,'Annex 2 EHV charges'!$D:$O,2,0))</f>
        <v/>
      </c>
      <c r="C86" s="77" t="str">
        <f>IF($A86="","",VLOOKUP($A86,'Annex 2 EHV charges'!$D:$O,3,0))</f>
        <v/>
      </c>
      <c r="D86" s="76" t="str">
        <f>IF($A86="","",VLOOKUP($A86,'Annex 2 EHV charges'!$D:$O,4,0))</f>
        <v/>
      </c>
      <c r="E86" s="78" t="str">
        <f>IFERROR(IF(VLOOKUP($A86,'Annex 2 EHV charges'!$D:$O,9,FALSE)=0,"",VLOOKUP($A86,'Annex 2 EHV charges'!$D:$O,9,FALSE)),"")</f>
        <v/>
      </c>
      <c r="F86" s="79" t="str">
        <f>IFERROR(IF(VLOOKUP($A86,'Annex 2 EHV charges'!$D:$O,10,FALSE)=0,"",VLOOKUP($A86,'Annex 2 EHV charges'!$D:$O,10,FALSE)),"")</f>
        <v/>
      </c>
      <c r="G86" s="80" t="str">
        <f>IFERROR(IF(VLOOKUP($A86,'Annex 2 EHV charges'!$D:$O,11,FALSE)=0,"",VLOOKUP($A86,'Annex 2 EHV charges'!$D:$O,11,FALSE)),"")</f>
        <v/>
      </c>
      <c r="H86" s="80" t="str">
        <f>IFERROR(IF(VLOOKUP($A86,'Annex 2 EHV charges'!$D:$O,12,FALSE)=0,"",VLOOKUP($A86,'Annex 2 EHV charges'!$D:$O,12,FALSE)),"")</f>
        <v/>
      </c>
    </row>
    <row r="87" spans="1:8" x14ac:dyDescent="0.25">
      <c r="A87" s="77" t="str">
        <f t="array" ref="A87">IFERROR(INDEX('Annex 2 EHV charges'!$D$11:$D$11, MATCH(0, IF(ISBLANK('Annex 2 EHV charges'!$D$11:$D$11),1, COUNTIF(A$4:$A86, 'Annex 2 EHV charges'!$D$11:$D$11)), 0)),"")</f>
        <v/>
      </c>
      <c r="B87" s="76" t="str">
        <f>IF($A87="","",VLOOKUP($A87,'Annex 2 EHV charges'!$D:$O,2,0))</f>
        <v/>
      </c>
      <c r="C87" s="77" t="str">
        <f>IF($A87="","",VLOOKUP($A87,'Annex 2 EHV charges'!$D:$O,3,0))</f>
        <v/>
      </c>
      <c r="D87" s="76" t="str">
        <f>IF($A87="","",VLOOKUP($A87,'Annex 2 EHV charges'!$D:$O,4,0))</f>
        <v/>
      </c>
      <c r="E87" s="78" t="str">
        <f>IFERROR(IF(VLOOKUP($A87,'Annex 2 EHV charges'!$D:$O,9,FALSE)=0,"",VLOOKUP($A87,'Annex 2 EHV charges'!$D:$O,9,FALSE)),"")</f>
        <v/>
      </c>
      <c r="F87" s="79" t="str">
        <f>IFERROR(IF(VLOOKUP($A87,'Annex 2 EHV charges'!$D:$O,10,FALSE)=0,"",VLOOKUP($A87,'Annex 2 EHV charges'!$D:$O,10,FALSE)),"")</f>
        <v/>
      </c>
      <c r="G87" s="80" t="str">
        <f>IFERROR(IF(VLOOKUP($A87,'Annex 2 EHV charges'!$D:$O,11,FALSE)=0,"",VLOOKUP($A87,'Annex 2 EHV charges'!$D:$O,11,FALSE)),"")</f>
        <v/>
      </c>
      <c r="H87" s="80" t="str">
        <f>IFERROR(IF(VLOOKUP($A87,'Annex 2 EHV charges'!$D:$O,12,FALSE)=0,"",VLOOKUP($A87,'Annex 2 EHV charges'!$D:$O,12,FALSE)),"")</f>
        <v/>
      </c>
    </row>
    <row r="88" spans="1:8" x14ac:dyDescent="0.25">
      <c r="A88" s="77" t="str">
        <f t="array" ref="A88">IFERROR(INDEX('Annex 2 EHV charges'!$D$11:$D$11, MATCH(0, IF(ISBLANK('Annex 2 EHV charges'!$D$11:$D$11),1, COUNTIF(A$4:$A87, 'Annex 2 EHV charges'!$D$11:$D$11)), 0)),"")</f>
        <v/>
      </c>
      <c r="B88" s="76" t="str">
        <f>IF($A88="","",VLOOKUP($A88,'Annex 2 EHV charges'!$D:$O,2,0))</f>
        <v/>
      </c>
      <c r="C88" s="77" t="str">
        <f>IF($A88="","",VLOOKUP($A88,'Annex 2 EHV charges'!$D:$O,3,0))</f>
        <v/>
      </c>
      <c r="D88" s="76" t="str">
        <f>IF($A88="","",VLOOKUP($A88,'Annex 2 EHV charges'!$D:$O,4,0))</f>
        <v/>
      </c>
      <c r="E88" s="78" t="str">
        <f>IFERROR(IF(VLOOKUP($A88,'Annex 2 EHV charges'!$D:$O,9,FALSE)=0,"",VLOOKUP($A88,'Annex 2 EHV charges'!$D:$O,9,FALSE)),"")</f>
        <v/>
      </c>
      <c r="F88" s="79" t="str">
        <f>IFERROR(IF(VLOOKUP($A88,'Annex 2 EHV charges'!$D:$O,10,FALSE)=0,"",VLOOKUP($A88,'Annex 2 EHV charges'!$D:$O,10,FALSE)),"")</f>
        <v/>
      </c>
      <c r="G88" s="80" t="str">
        <f>IFERROR(IF(VLOOKUP($A88,'Annex 2 EHV charges'!$D:$O,11,FALSE)=0,"",VLOOKUP($A88,'Annex 2 EHV charges'!$D:$O,11,FALSE)),"")</f>
        <v/>
      </c>
      <c r="H88" s="80" t="str">
        <f>IFERROR(IF(VLOOKUP($A88,'Annex 2 EHV charges'!$D:$O,12,FALSE)=0,"",VLOOKUP($A88,'Annex 2 EHV charges'!$D:$O,12,FALSE)),"")</f>
        <v/>
      </c>
    </row>
    <row r="89" spans="1:8" x14ac:dyDescent="0.25">
      <c r="A89" s="77" t="str">
        <f t="array" ref="A89">IFERROR(INDEX('Annex 2 EHV charges'!$D$11:$D$11, MATCH(0, IF(ISBLANK('Annex 2 EHV charges'!$D$11:$D$11),1, COUNTIF(A$4:$A88, 'Annex 2 EHV charges'!$D$11:$D$11)), 0)),"")</f>
        <v/>
      </c>
      <c r="B89" s="76" t="str">
        <f>IF($A89="","",VLOOKUP($A89,'Annex 2 EHV charges'!$D:$O,2,0))</f>
        <v/>
      </c>
      <c r="C89" s="77" t="str">
        <f>IF($A89="","",VLOOKUP($A89,'Annex 2 EHV charges'!$D:$O,3,0))</f>
        <v/>
      </c>
      <c r="D89" s="76" t="str">
        <f>IF($A89="","",VLOOKUP($A89,'Annex 2 EHV charges'!$D:$O,4,0))</f>
        <v/>
      </c>
      <c r="E89" s="78" t="str">
        <f>IFERROR(IF(VLOOKUP($A89,'Annex 2 EHV charges'!$D:$O,9,FALSE)=0,"",VLOOKUP($A89,'Annex 2 EHV charges'!$D:$O,9,FALSE)),"")</f>
        <v/>
      </c>
      <c r="F89" s="79" t="str">
        <f>IFERROR(IF(VLOOKUP($A89,'Annex 2 EHV charges'!$D:$O,10,FALSE)=0,"",VLOOKUP($A89,'Annex 2 EHV charges'!$D:$O,10,FALSE)),"")</f>
        <v/>
      </c>
      <c r="G89" s="80" t="str">
        <f>IFERROR(IF(VLOOKUP($A89,'Annex 2 EHV charges'!$D:$O,11,FALSE)=0,"",VLOOKUP($A89,'Annex 2 EHV charges'!$D:$O,11,FALSE)),"")</f>
        <v/>
      </c>
      <c r="H89" s="80" t="str">
        <f>IFERROR(IF(VLOOKUP($A89,'Annex 2 EHV charges'!$D:$O,12,FALSE)=0,"",VLOOKUP($A89,'Annex 2 EHV charges'!$D:$O,12,FALSE)),"")</f>
        <v/>
      </c>
    </row>
    <row r="90" spans="1:8" x14ac:dyDescent="0.25">
      <c r="A90" s="77" t="str">
        <f t="array" ref="A90">IFERROR(INDEX('Annex 2 EHV charges'!$D$11:$D$11, MATCH(0, IF(ISBLANK('Annex 2 EHV charges'!$D$11:$D$11),1, COUNTIF(A$4:$A89, 'Annex 2 EHV charges'!$D$11:$D$11)), 0)),"")</f>
        <v/>
      </c>
      <c r="B90" s="76" t="str">
        <f>IF($A90="","",VLOOKUP($A90,'Annex 2 EHV charges'!$D:$O,2,0))</f>
        <v/>
      </c>
      <c r="C90" s="77" t="str">
        <f>IF($A90="","",VLOOKUP($A90,'Annex 2 EHV charges'!$D:$O,3,0))</f>
        <v/>
      </c>
      <c r="D90" s="76" t="str">
        <f>IF($A90="","",VLOOKUP($A90,'Annex 2 EHV charges'!$D:$O,4,0))</f>
        <v/>
      </c>
      <c r="E90" s="78" t="str">
        <f>IFERROR(IF(VLOOKUP($A90,'Annex 2 EHV charges'!$D:$O,9,FALSE)=0,"",VLOOKUP($A90,'Annex 2 EHV charges'!$D:$O,9,FALSE)),"")</f>
        <v/>
      </c>
      <c r="F90" s="79" t="str">
        <f>IFERROR(IF(VLOOKUP($A90,'Annex 2 EHV charges'!$D:$O,10,FALSE)=0,"",VLOOKUP($A90,'Annex 2 EHV charges'!$D:$O,10,FALSE)),"")</f>
        <v/>
      </c>
      <c r="G90" s="80" t="str">
        <f>IFERROR(IF(VLOOKUP($A90,'Annex 2 EHV charges'!$D:$O,11,FALSE)=0,"",VLOOKUP($A90,'Annex 2 EHV charges'!$D:$O,11,FALSE)),"")</f>
        <v/>
      </c>
      <c r="H90" s="80" t="str">
        <f>IFERROR(IF(VLOOKUP($A90,'Annex 2 EHV charges'!$D:$O,12,FALSE)=0,"",VLOOKUP($A90,'Annex 2 EHV charges'!$D:$O,12,FALSE)),"")</f>
        <v/>
      </c>
    </row>
    <row r="91" spans="1:8" x14ac:dyDescent="0.25">
      <c r="A91" s="77" t="str">
        <f t="array" ref="A91">IFERROR(INDEX('Annex 2 EHV charges'!$D$11:$D$11, MATCH(0, IF(ISBLANK('Annex 2 EHV charges'!$D$11:$D$11),1, COUNTIF(A$4:$A90, 'Annex 2 EHV charges'!$D$11:$D$11)), 0)),"")</f>
        <v/>
      </c>
      <c r="B91" s="76" t="str">
        <f>IF($A91="","",VLOOKUP($A91,'Annex 2 EHV charges'!$D:$O,2,0))</f>
        <v/>
      </c>
      <c r="C91" s="77" t="str">
        <f>IF($A91="","",VLOOKUP($A91,'Annex 2 EHV charges'!$D:$O,3,0))</f>
        <v/>
      </c>
      <c r="D91" s="76" t="str">
        <f>IF($A91="","",VLOOKUP($A91,'Annex 2 EHV charges'!$D:$O,4,0))</f>
        <v/>
      </c>
      <c r="E91" s="78" t="str">
        <f>IFERROR(IF(VLOOKUP($A91,'Annex 2 EHV charges'!$D:$O,9,FALSE)=0,"",VLOOKUP($A91,'Annex 2 EHV charges'!$D:$O,9,FALSE)),"")</f>
        <v/>
      </c>
      <c r="F91" s="79" t="str">
        <f>IFERROR(IF(VLOOKUP($A91,'Annex 2 EHV charges'!$D:$O,10,FALSE)=0,"",VLOOKUP($A91,'Annex 2 EHV charges'!$D:$O,10,FALSE)),"")</f>
        <v/>
      </c>
      <c r="G91" s="80" t="str">
        <f>IFERROR(IF(VLOOKUP($A91,'Annex 2 EHV charges'!$D:$O,11,FALSE)=0,"",VLOOKUP($A91,'Annex 2 EHV charges'!$D:$O,11,FALSE)),"")</f>
        <v/>
      </c>
      <c r="H91" s="80" t="str">
        <f>IFERROR(IF(VLOOKUP($A91,'Annex 2 EHV charges'!$D:$O,12,FALSE)=0,"",VLOOKUP($A91,'Annex 2 EHV charges'!$D:$O,12,FALSE)),"")</f>
        <v/>
      </c>
    </row>
    <row r="92" spans="1:8" x14ac:dyDescent="0.25">
      <c r="A92" s="77" t="str">
        <f t="array" ref="A92">IFERROR(INDEX('Annex 2 EHV charges'!$D$11:$D$11, MATCH(0, IF(ISBLANK('Annex 2 EHV charges'!$D$11:$D$11),1, COUNTIF(A$4:$A91, 'Annex 2 EHV charges'!$D$11:$D$11)), 0)),"")</f>
        <v/>
      </c>
      <c r="B92" s="76" t="str">
        <f>IF($A92="","",VLOOKUP($A92,'Annex 2 EHV charges'!$D:$O,2,0))</f>
        <v/>
      </c>
      <c r="C92" s="77" t="str">
        <f>IF($A92="","",VLOOKUP($A92,'Annex 2 EHV charges'!$D:$O,3,0))</f>
        <v/>
      </c>
      <c r="D92" s="76" t="str">
        <f>IF($A92="","",VLOOKUP($A92,'Annex 2 EHV charges'!$D:$O,4,0))</f>
        <v/>
      </c>
      <c r="E92" s="78" t="str">
        <f>IFERROR(IF(VLOOKUP($A92,'Annex 2 EHV charges'!$D:$O,9,FALSE)=0,"",VLOOKUP($A92,'Annex 2 EHV charges'!$D:$O,9,FALSE)),"")</f>
        <v/>
      </c>
      <c r="F92" s="79" t="str">
        <f>IFERROR(IF(VLOOKUP($A92,'Annex 2 EHV charges'!$D:$O,10,FALSE)=0,"",VLOOKUP($A92,'Annex 2 EHV charges'!$D:$O,10,FALSE)),"")</f>
        <v/>
      </c>
      <c r="G92" s="80" t="str">
        <f>IFERROR(IF(VLOOKUP($A92,'Annex 2 EHV charges'!$D:$O,11,FALSE)=0,"",VLOOKUP($A92,'Annex 2 EHV charges'!$D:$O,11,FALSE)),"")</f>
        <v/>
      </c>
      <c r="H92" s="80" t="str">
        <f>IFERROR(IF(VLOOKUP($A92,'Annex 2 EHV charges'!$D:$O,12,FALSE)=0,"",VLOOKUP($A92,'Annex 2 EHV charges'!$D:$O,12,FALSE)),"")</f>
        <v/>
      </c>
    </row>
    <row r="93" spans="1:8" x14ac:dyDescent="0.25">
      <c r="A93" s="77" t="str">
        <f t="array" ref="A93">IFERROR(INDEX('Annex 2 EHV charges'!$D$11:$D$11, MATCH(0, IF(ISBLANK('Annex 2 EHV charges'!$D$11:$D$11),1, COUNTIF(A$4:$A92, 'Annex 2 EHV charges'!$D$11:$D$11)), 0)),"")</f>
        <v/>
      </c>
      <c r="B93" s="76" t="str">
        <f>IF($A93="","",VLOOKUP($A93,'Annex 2 EHV charges'!$D:$O,2,0))</f>
        <v/>
      </c>
      <c r="C93" s="77" t="str">
        <f>IF($A93="","",VLOOKUP($A93,'Annex 2 EHV charges'!$D:$O,3,0))</f>
        <v/>
      </c>
      <c r="D93" s="76" t="str">
        <f>IF($A93="","",VLOOKUP($A93,'Annex 2 EHV charges'!$D:$O,4,0))</f>
        <v/>
      </c>
      <c r="E93" s="78" t="str">
        <f>IFERROR(IF(VLOOKUP($A93,'Annex 2 EHV charges'!$D:$O,9,FALSE)=0,"",VLOOKUP($A93,'Annex 2 EHV charges'!$D:$O,9,FALSE)),"")</f>
        <v/>
      </c>
      <c r="F93" s="79" t="str">
        <f>IFERROR(IF(VLOOKUP($A93,'Annex 2 EHV charges'!$D:$O,10,FALSE)=0,"",VLOOKUP($A93,'Annex 2 EHV charges'!$D:$O,10,FALSE)),"")</f>
        <v/>
      </c>
      <c r="G93" s="80" t="str">
        <f>IFERROR(IF(VLOOKUP($A93,'Annex 2 EHV charges'!$D:$O,11,FALSE)=0,"",VLOOKUP($A93,'Annex 2 EHV charges'!$D:$O,11,FALSE)),"")</f>
        <v/>
      </c>
      <c r="H93" s="80" t="str">
        <f>IFERROR(IF(VLOOKUP($A93,'Annex 2 EHV charges'!$D:$O,12,FALSE)=0,"",VLOOKUP($A93,'Annex 2 EHV charges'!$D:$O,12,FALSE)),"")</f>
        <v/>
      </c>
    </row>
    <row r="94" spans="1:8" x14ac:dyDescent="0.25">
      <c r="A94" s="77" t="str">
        <f t="array" ref="A94">IFERROR(INDEX('Annex 2 EHV charges'!$D$11:$D$11, MATCH(0, IF(ISBLANK('Annex 2 EHV charges'!$D$11:$D$11),1, COUNTIF(A$4:$A93, 'Annex 2 EHV charges'!$D$11:$D$11)), 0)),"")</f>
        <v/>
      </c>
      <c r="B94" s="76" t="str">
        <f>IF($A94="","",VLOOKUP($A94,'Annex 2 EHV charges'!$D:$O,2,0))</f>
        <v/>
      </c>
      <c r="C94" s="77" t="str">
        <f>IF($A94="","",VLOOKUP($A94,'Annex 2 EHV charges'!$D:$O,3,0))</f>
        <v/>
      </c>
      <c r="D94" s="76" t="str">
        <f>IF($A94="","",VLOOKUP($A94,'Annex 2 EHV charges'!$D:$O,4,0))</f>
        <v/>
      </c>
      <c r="E94" s="78" t="str">
        <f>IFERROR(IF(VLOOKUP($A94,'Annex 2 EHV charges'!$D:$O,9,FALSE)=0,"",VLOOKUP($A94,'Annex 2 EHV charges'!$D:$O,9,FALSE)),"")</f>
        <v/>
      </c>
      <c r="F94" s="79" t="str">
        <f>IFERROR(IF(VLOOKUP($A94,'Annex 2 EHV charges'!$D:$O,10,FALSE)=0,"",VLOOKUP($A94,'Annex 2 EHV charges'!$D:$O,10,FALSE)),"")</f>
        <v/>
      </c>
      <c r="G94" s="80" t="str">
        <f>IFERROR(IF(VLOOKUP($A94,'Annex 2 EHV charges'!$D:$O,11,FALSE)=0,"",VLOOKUP($A94,'Annex 2 EHV charges'!$D:$O,11,FALSE)),"")</f>
        <v/>
      </c>
      <c r="H94" s="80" t="str">
        <f>IFERROR(IF(VLOOKUP($A94,'Annex 2 EHV charges'!$D:$O,12,FALSE)=0,"",VLOOKUP($A94,'Annex 2 EHV charges'!$D:$O,12,FALSE)),"")</f>
        <v/>
      </c>
    </row>
    <row r="95" spans="1:8" x14ac:dyDescent="0.25">
      <c r="A95" s="77" t="str">
        <f t="array" ref="A95">IFERROR(INDEX('Annex 2 EHV charges'!$D$11:$D$11, MATCH(0, IF(ISBLANK('Annex 2 EHV charges'!$D$11:$D$11),1, COUNTIF(A$4:$A94, 'Annex 2 EHV charges'!$D$11:$D$11)), 0)),"")</f>
        <v/>
      </c>
      <c r="B95" s="76" t="str">
        <f>IF($A95="","",VLOOKUP($A95,'Annex 2 EHV charges'!$D:$O,2,0))</f>
        <v/>
      </c>
      <c r="C95" s="77" t="str">
        <f>IF($A95="","",VLOOKUP($A95,'Annex 2 EHV charges'!$D:$O,3,0))</f>
        <v/>
      </c>
      <c r="D95" s="76" t="str">
        <f>IF($A95="","",VLOOKUP($A95,'Annex 2 EHV charges'!$D:$O,4,0))</f>
        <v/>
      </c>
      <c r="E95" s="78" t="str">
        <f>IFERROR(IF(VLOOKUP($A95,'Annex 2 EHV charges'!$D:$O,9,FALSE)=0,"",VLOOKUP($A95,'Annex 2 EHV charges'!$D:$O,9,FALSE)),"")</f>
        <v/>
      </c>
      <c r="F95" s="79" t="str">
        <f>IFERROR(IF(VLOOKUP($A95,'Annex 2 EHV charges'!$D:$O,10,FALSE)=0,"",VLOOKUP($A95,'Annex 2 EHV charges'!$D:$O,10,FALSE)),"")</f>
        <v/>
      </c>
      <c r="G95" s="80" t="str">
        <f>IFERROR(IF(VLOOKUP($A95,'Annex 2 EHV charges'!$D:$O,11,FALSE)=0,"",VLOOKUP($A95,'Annex 2 EHV charges'!$D:$O,11,FALSE)),"")</f>
        <v/>
      </c>
      <c r="H95" s="80" t="str">
        <f>IFERROR(IF(VLOOKUP($A95,'Annex 2 EHV charges'!$D:$O,12,FALSE)=0,"",VLOOKUP($A95,'Annex 2 EHV charges'!$D:$O,12,FALSE)),"")</f>
        <v/>
      </c>
    </row>
    <row r="96" spans="1:8" x14ac:dyDescent="0.25">
      <c r="A96" s="77" t="str">
        <f t="array" ref="A96">IFERROR(INDEX('Annex 2 EHV charges'!$D$11:$D$11, MATCH(0, IF(ISBLANK('Annex 2 EHV charges'!$D$11:$D$11),1, COUNTIF(A$4:$A95, 'Annex 2 EHV charges'!$D$11:$D$11)), 0)),"")</f>
        <v/>
      </c>
      <c r="B96" s="76" t="str">
        <f>IF($A96="","",VLOOKUP($A96,'Annex 2 EHV charges'!$D:$O,2,0))</f>
        <v/>
      </c>
      <c r="C96" s="77" t="str">
        <f>IF($A96="","",VLOOKUP($A96,'Annex 2 EHV charges'!$D:$O,3,0))</f>
        <v/>
      </c>
      <c r="D96" s="76" t="str">
        <f>IF($A96="","",VLOOKUP($A96,'Annex 2 EHV charges'!$D:$O,4,0))</f>
        <v/>
      </c>
      <c r="E96" s="78" t="str">
        <f>IFERROR(IF(VLOOKUP($A96,'Annex 2 EHV charges'!$D:$O,9,FALSE)=0,"",VLOOKUP($A96,'Annex 2 EHV charges'!$D:$O,9,FALSE)),"")</f>
        <v/>
      </c>
      <c r="F96" s="79" t="str">
        <f>IFERROR(IF(VLOOKUP($A96,'Annex 2 EHV charges'!$D:$O,10,FALSE)=0,"",VLOOKUP($A96,'Annex 2 EHV charges'!$D:$O,10,FALSE)),"")</f>
        <v/>
      </c>
      <c r="G96" s="80" t="str">
        <f>IFERROR(IF(VLOOKUP($A96,'Annex 2 EHV charges'!$D:$O,11,FALSE)=0,"",VLOOKUP($A96,'Annex 2 EHV charges'!$D:$O,11,FALSE)),"")</f>
        <v/>
      </c>
      <c r="H96" s="80" t="str">
        <f>IFERROR(IF(VLOOKUP($A96,'Annex 2 EHV charges'!$D:$O,12,FALSE)=0,"",VLOOKUP($A96,'Annex 2 EHV charges'!$D:$O,12,FALSE)),"")</f>
        <v/>
      </c>
    </row>
    <row r="97" spans="1:8" x14ac:dyDescent="0.25">
      <c r="A97" s="77" t="str">
        <f t="array" ref="A97">IFERROR(INDEX('Annex 2 EHV charges'!$D$11:$D$11, MATCH(0, IF(ISBLANK('Annex 2 EHV charges'!$D$11:$D$11),1, COUNTIF(A$4:$A96, 'Annex 2 EHV charges'!$D$11:$D$11)), 0)),"")</f>
        <v/>
      </c>
      <c r="B97" s="76" t="str">
        <f>IF($A97="","",VLOOKUP($A97,'Annex 2 EHV charges'!$D:$O,2,0))</f>
        <v/>
      </c>
      <c r="C97" s="77" t="str">
        <f>IF($A97="","",VLOOKUP($A97,'Annex 2 EHV charges'!$D:$O,3,0))</f>
        <v/>
      </c>
      <c r="D97" s="76" t="str">
        <f>IF($A97="","",VLOOKUP($A97,'Annex 2 EHV charges'!$D:$O,4,0))</f>
        <v/>
      </c>
      <c r="E97" s="78" t="str">
        <f>IFERROR(IF(VLOOKUP($A97,'Annex 2 EHV charges'!$D:$O,9,FALSE)=0,"",VLOOKUP($A97,'Annex 2 EHV charges'!$D:$O,9,FALSE)),"")</f>
        <v/>
      </c>
      <c r="F97" s="79" t="str">
        <f>IFERROR(IF(VLOOKUP($A97,'Annex 2 EHV charges'!$D:$O,10,FALSE)=0,"",VLOOKUP($A97,'Annex 2 EHV charges'!$D:$O,10,FALSE)),"")</f>
        <v/>
      </c>
      <c r="G97" s="80" t="str">
        <f>IFERROR(IF(VLOOKUP($A97,'Annex 2 EHV charges'!$D:$O,11,FALSE)=0,"",VLOOKUP($A97,'Annex 2 EHV charges'!$D:$O,11,FALSE)),"")</f>
        <v/>
      </c>
      <c r="H97" s="80" t="str">
        <f>IFERROR(IF(VLOOKUP($A97,'Annex 2 EHV charges'!$D:$O,12,FALSE)=0,"",VLOOKUP($A97,'Annex 2 EHV charges'!$D:$O,12,FALSE)),"")</f>
        <v/>
      </c>
    </row>
    <row r="98" spans="1:8" x14ac:dyDescent="0.25">
      <c r="A98" s="77" t="str">
        <f t="array" ref="A98">IFERROR(INDEX('Annex 2 EHV charges'!$D$11:$D$11, MATCH(0, IF(ISBLANK('Annex 2 EHV charges'!$D$11:$D$11),1, COUNTIF(A$4:$A97, 'Annex 2 EHV charges'!$D$11:$D$11)), 0)),"")</f>
        <v/>
      </c>
      <c r="B98" s="76" t="str">
        <f>IF($A98="","",VLOOKUP($A98,'Annex 2 EHV charges'!$D:$O,2,0))</f>
        <v/>
      </c>
      <c r="C98" s="77" t="str">
        <f>IF($A98="","",VLOOKUP($A98,'Annex 2 EHV charges'!$D:$O,3,0))</f>
        <v/>
      </c>
      <c r="D98" s="76" t="str">
        <f>IF($A98="","",VLOOKUP($A98,'Annex 2 EHV charges'!$D:$O,4,0))</f>
        <v/>
      </c>
      <c r="E98" s="78" t="str">
        <f>IFERROR(IF(VLOOKUP($A98,'Annex 2 EHV charges'!$D:$O,9,FALSE)=0,"",VLOOKUP($A98,'Annex 2 EHV charges'!$D:$O,9,FALSE)),"")</f>
        <v/>
      </c>
      <c r="F98" s="79" t="str">
        <f>IFERROR(IF(VLOOKUP($A98,'Annex 2 EHV charges'!$D:$O,10,FALSE)=0,"",VLOOKUP($A98,'Annex 2 EHV charges'!$D:$O,10,FALSE)),"")</f>
        <v/>
      </c>
      <c r="G98" s="80" t="str">
        <f>IFERROR(IF(VLOOKUP($A98,'Annex 2 EHV charges'!$D:$O,11,FALSE)=0,"",VLOOKUP($A98,'Annex 2 EHV charges'!$D:$O,11,FALSE)),"")</f>
        <v/>
      </c>
      <c r="H98" s="80" t="str">
        <f>IFERROR(IF(VLOOKUP($A98,'Annex 2 EHV charges'!$D:$O,12,FALSE)=0,"",VLOOKUP($A98,'Annex 2 EHV charges'!$D:$O,12,FALSE)),"")</f>
        <v/>
      </c>
    </row>
    <row r="99" spans="1:8" x14ac:dyDescent="0.25">
      <c r="A99" s="77" t="str">
        <f t="array" ref="A99">IFERROR(INDEX('Annex 2 EHV charges'!$D$11:$D$11, MATCH(0, IF(ISBLANK('Annex 2 EHV charges'!$D$11:$D$11),1, COUNTIF(A$4:$A98, 'Annex 2 EHV charges'!$D$11:$D$11)), 0)),"")</f>
        <v/>
      </c>
      <c r="B99" s="76" t="str">
        <f>IF($A99="","",VLOOKUP($A99,'Annex 2 EHV charges'!$D:$O,2,0))</f>
        <v/>
      </c>
      <c r="C99" s="77" t="str">
        <f>IF($A99="","",VLOOKUP($A99,'Annex 2 EHV charges'!$D:$O,3,0))</f>
        <v/>
      </c>
      <c r="D99" s="76" t="str">
        <f>IF($A99="","",VLOOKUP($A99,'Annex 2 EHV charges'!$D:$O,4,0))</f>
        <v/>
      </c>
      <c r="E99" s="78" t="str">
        <f>IFERROR(IF(VLOOKUP($A99,'Annex 2 EHV charges'!$D:$O,9,FALSE)=0,"",VLOOKUP($A99,'Annex 2 EHV charges'!$D:$O,9,FALSE)),"")</f>
        <v/>
      </c>
      <c r="F99" s="79" t="str">
        <f>IFERROR(IF(VLOOKUP($A99,'Annex 2 EHV charges'!$D:$O,10,FALSE)=0,"",VLOOKUP($A99,'Annex 2 EHV charges'!$D:$O,10,FALSE)),"")</f>
        <v/>
      </c>
      <c r="G99" s="80" t="str">
        <f>IFERROR(IF(VLOOKUP($A99,'Annex 2 EHV charges'!$D:$O,11,FALSE)=0,"",VLOOKUP($A99,'Annex 2 EHV charges'!$D:$O,11,FALSE)),"")</f>
        <v/>
      </c>
      <c r="H99" s="80" t="str">
        <f>IFERROR(IF(VLOOKUP($A99,'Annex 2 EHV charges'!$D:$O,12,FALSE)=0,"",VLOOKUP($A99,'Annex 2 EHV charges'!$D:$O,12,FALSE)),"")</f>
        <v/>
      </c>
    </row>
    <row r="100" spans="1:8" x14ac:dyDescent="0.25">
      <c r="A100" s="77" t="str">
        <f t="array" ref="A100">IFERROR(INDEX('Annex 2 EHV charges'!$D$11:$D$11, MATCH(0, IF(ISBLANK('Annex 2 EHV charges'!$D$11:$D$11),1, COUNTIF(A$4:$A99, 'Annex 2 EHV charges'!$D$11:$D$11)), 0)),"")</f>
        <v/>
      </c>
      <c r="B100" s="76" t="str">
        <f>IF($A100="","",VLOOKUP($A100,'Annex 2 EHV charges'!$D:$O,2,0))</f>
        <v/>
      </c>
      <c r="C100" s="77" t="str">
        <f>IF($A100="","",VLOOKUP($A100,'Annex 2 EHV charges'!$D:$O,3,0))</f>
        <v/>
      </c>
      <c r="D100" s="76" t="str">
        <f>IF($A100="","",VLOOKUP($A100,'Annex 2 EHV charges'!$D:$O,4,0))</f>
        <v/>
      </c>
      <c r="E100" s="78" t="str">
        <f>IFERROR(IF(VLOOKUP($A100,'Annex 2 EHV charges'!$D:$O,9,FALSE)=0,"",VLOOKUP($A100,'Annex 2 EHV charges'!$D:$O,9,FALSE)),"")</f>
        <v/>
      </c>
      <c r="F100" s="79" t="str">
        <f>IFERROR(IF(VLOOKUP($A100,'Annex 2 EHV charges'!$D:$O,10,FALSE)=0,"",VLOOKUP($A100,'Annex 2 EHV charges'!$D:$O,10,FALSE)),"")</f>
        <v/>
      </c>
      <c r="G100" s="80" t="str">
        <f>IFERROR(IF(VLOOKUP($A100,'Annex 2 EHV charges'!$D:$O,11,FALSE)=0,"",VLOOKUP($A100,'Annex 2 EHV charges'!$D:$O,11,FALSE)),"")</f>
        <v/>
      </c>
      <c r="H100" s="80" t="str">
        <f>IFERROR(IF(VLOOKUP($A100,'Annex 2 EHV charges'!$D:$O,12,FALSE)=0,"",VLOOKUP($A100,'Annex 2 EHV charges'!$D:$O,12,FALSE)),"")</f>
        <v/>
      </c>
    </row>
    <row r="101" spans="1:8" x14ac:dyDescent="0.25">
      <c r="A101" s="77" t="str">
        <f t="array" ref="A101">IFERROR(INDEX('Annex 2 EHV charges'!$D$11:$D$11, MATCH(0, IF(ISBLANK('Annex 2 EHV charges'!$D$11:$D$11),1, COUNTIF(A$4:$A100, 'Annex 2 EHV charges'!$D$11:$D$11)), 0)),"")</f>
        <v/>
      </c>
      <c r="B101" s="76" t="str">
        <f>IF($A101="","",VLOOKUP($A101,'Annex 2 EHV charges'!$D:$O,2,0))</f>
        <v/>
      </c>
      <c r="C101" s="77" t="str">
        <f>IF($A101="","",VLOOKUP($A101,'Annex 2 EHV charges'!$D:$O,3,0))</f>
        <v/>
      </c>
      <c r="D101" s="76" t="str">
        <f>IF($A101="","",VLOOKUP($A101,'Annex 2 EHV charges'!$D:$O,4,0))</f>
        <v/>
      </c>
      <c r="E101" s="78" t="str">
        <f>IFERROR(IF(VLOOKUP($A101,'Annex 2 EHV charges'!$D:$O,9,FALSE)=0,"",VLOOKUP($A101,'Annex 2 EHV charges'!$D:$O,9,FALSE)),"")</f>
        <v/>
      </c>
      <c r="F101" s="79" t="str">
        <f>IFERROR(IF(VLOOKUP($A101,'Annex 2 EHV charges'!$D:$O,10,FALSE)=0,"",VLOOKUP($A101,'Annex 2 EHV charges'!$D:$O,10,FALSE)),"")</f>
        <v/>
      </c>
      <c r="G101" s="80" t="str">
        <f>IFERROR(IF(VLOOKUP($A101,'Annex 2 EHV charges'!$D:$O,11,FALSE)=0,"",VLOOKUP($A101,'Annex 2 EHV charges'!$D:$O,11,FALSE)),"")</f>
        <v/>
      </c>
      <c r="H101" s="80" t="str">
        <f>IFERROR(IF(VLOOKUP($A101,'Annex 2 EHV charges'!$D:$O,12,FALSE)=0,"",VLOOKUP($A101,'Annex 2 EHV charges'!$D:$O,12,FALSE)),"")</f>
        <v/>
      </c>
    </row>
    <row r="102" spans="1:8" x14ac:dyDescent="0.25">
      <c r="A102" s="77" t="str">
        <f t="array" ref="A102">IFERROR(INDEX('Annex 2 EHV charges'!$D$11:$D$11, MATCH(0, IF(ISBLANK('Annex 2 EHV charges'!$D$11:$D$11),1, COUNTIF(A$4:$A101, 'Annex 2 EHV charges'!$D$11:$D$11)), 0)),"")</f>
        <v/>
      </c>
      <c r="B102" s="76" t="str">
        <f>IF($A102="","",VLOOKUP($A102,'Annex 2 EHV charges'!$D:$O,2,0))</f>
        <v/>
      </c>
      <c r="C102" s="77" t="str">
        <f>IF($A102="","",VLOOKUP($A102,'Annex 2 EHV charges'!$D:$O,3,0))</f>
        <v/>
      </c>
      <c r="D102" s="76" t="str">
        <f>IF($A102="","",VLOOKUP($A102,'Annex 2 EHV charges'!$D:$O,4,0))</f>
        <v/>
      </c>
      <c r="E102" s="78" t="str">
        <f>IFERROR(IF(VLOOKUP($A102,'Annex 2 EHV charges'!$D:$O,9,FALSE)=0,"",VLOOKUP($A102,'Annex 2 EHV charges'!$D:$O,9,FALSE)),"")</f>
        <v/>
      </c>
      <c r="F102" s="79" t="str">
        <f>IFERROR(IF(VLOOKUP($A102,'Annex 2 EHV charges'!$D:$O,10,FALSE)=0,"",VLOOKUP($A102,'Annex 2 EHV charges'!$D:$O,10,FALSE)),"")</f>
        <v/>
      </c>
      <c r="G102" s="80" t="str">
        <f>IFERROR(IF(VLOOKUP($A102,'Annex 2 EHV charges'!$D:$O,11,FALSE)=0,"",VLOOKUP($A102,'Annex 2 EHV charges'!$D:$O,11,FALSE)),"")</f>
        <v/>
      </c>
      <c r="H102" s="80" t="str">
        <f>IFERROR(IF(VLOOKUP($A102,'Annex 2 EHV charges'!$D:$O,12,FALSE)=0,"",VLOOKUP($A102,'Annex 2 EHV charges'!$D:$O,12,FALSE)),"")</f>
        <v/>
      </c>
    </row>
    <row r="103" spans="1:8" x14ac:dyDescent="0.25">
      <c r="A103" s="77" t="str">
        <f t="array" ref="A103">IFERROR(INDEX('Annex 2 EHV charges'!$D$11:$D$11, MATCH(0, IF(ISBLANK('Annex 2 EHV charges'!$D$11:$D$11),1, COUNTIF(A$4:$A102, 'Annex 2 EHV charges'!$D$11:$D$11)), 0)),"")</f>
        <v/>
      </c>
      <c r="B103" s="76" t="str">
        <f>IF($A103="","",VLOOKUP($A103,'Annex 2 EHV charges'!$D:$O,2,0))</f>
        <v/>
      </c>
      <c r="C103" s="77" t="str">
        <f>IF($A103="","",VLOOKUP($A103,'Annex 2 EHV charges'!$D:$O,3,0))</f>
        <v/>
      </c>
      <c r="D103" s="76" t="str">
        <f>IF($A103="","",VLOOKUP($A103,'Annex 2 EHV charges'!$D:$O,4,0))</f>
        <v/>
      </c>
      <c r="E103" s="78" t="str">
        <f>IFERROR(IF(VLOOKUP($A103,'Annex 2 EHV charges'!$D:$O,9,FALSE)=0,"",VLOOKUP($A103,'Annex 2 EHV charges'!$D:$O,9,FALSE)),"")</f>
        <v/>
      </c>
      <c r="F103" s="79" t="str">
        <f>IFERROR(IF(VLOOKUP($A103,'Annex 2 EHV charges'!$D:$O,10,FALSE)=0,"",VLOOKUP($A103,'Annex 2 EHV charges'!$D:$O,10,FALSE)),"")</f>
        <v/>
      </c>
      <c r="G103" s="80" t="str">
        <f>IFERROR(IF(VLOOKUP($A103,'Annex 2 EHV charges'!$D:$O,11,FALSE)=0,"",VLOOKUP($A103,'Annex 2 EHV charges'!$D:$O,11,FALSE)),"")</f>
        <v/>
      </c>
      <c r="H103" s="80" t="str">
        <f>IFERROR(IF(VLOOKUP($A103,'Annex 2 EHV charges'!$D:$O,12,FALSE)=0,"",VLOOKUP($A103,'Annex 2 EHV charges'!$D:$O,12,FALSE)),"")</f>
        <v/>
      </c>
    </row>
    <row r="104" spans="1:8" x14ac:dyDescent="0.25">
      <c r="A104" s="77" t="str">
        <f t="array" ref="A104">IFERROR(INDEX('Annex 2 EHV charges'!$D$11:$D$11, MATCH(0, IF(ISBLANK('Annex 2 EHV charges'!$D$11:$D$11),1, COUNTIF(A$4:$A103, 'Annex 2 EHV charges'!$D$11:$D$11)), 0)),"")</f>
        <v/>
      </c>
      <c r="B104" s="76" t="str">
        <f>IF($A104="","",VLOOKUP($A104,'Annex 2 EHV charges'!$D:$O,2,0))</f>
        <v/>
      </c>
      <c r="C104" s="77" t="str">
        <f>IF($A104="","",VLOOKUP($A104,'Annex 2 EHV charges'!$D:$O,3,0))</f>
        <v/>
      </c>
      <c r="D104" s="76" t="str">
        <f>IF($A104="","",VLOOKUP($A104,'Annex 2 EHV charges'!$D:$O,4,0))</f>
        <v/>
      </c>
      <c r="E104" s="78" t="str">
        <f>IFERROR(IF(VLOOKUP($A104,'Annex 2 EHV charges'!$D:$O,9,FALSE)=0,"",VLOOKUP($A104,'Annex 2 EHV charges'!$D:$O,9,FALSE)),"")</f>
        <v/>
      </c>
      <c r="F104" s="79" t="str">
        <f>IFERROR(IF(VLOOKUP($A104,'Annex 2 EHV charges'!$D:$O,10,FALSE)=0,"",VLOOKUP($A104,'Annex 2 EHV charges'!$D:$O,10,FALSE)),"")</f>
        <v/>
      </c>
      <c r="G104" s="80" t="str">
        <f>IFERROR(IF(VLOOKUP($A104,'Annex 2 EHV charges'!$D:$O,11,FALSE)=0,"",VLOOKUP($A104,'Annex 2 EHV charges'!$D:$O,11,FALSE)),"")</f>
        <v/>
      </c>
      <c r="H104" s="80" t="str">
        <f>IFERROR(IF(VLOOKUP($A104,'Annex 2 EHV charges'!$D:$O,12,FALSE)=0,"",VLOOKUP($A104,'Annex 2 EHV charges'!$D:$O,12,FALSE)),"")</f>
        <v/>
      </c>
    </row>
    <row r="105" spans="1:8" x14ac:dyDescent="0.25">
      <c r="A105" s="77" t="str">
        <f t="array" ref="A105">IFERROR(INDEX('Annex 2 EHV charges'!$D$11:$D$11, MATCH(0, IF(ISBLANK('Annex 2 EHV charges'!$D$11:$D$11),1, COUNTIF(A$4:$A104, 'Annex 2 EHV charges'!$D$11:$D$11)), 0)),"")</f>
        <v/>
      </c>
      <c r="B105" s="76" t="str">
        <f>IF($A105="","",VLOOKUP($A105,'Annex 2 EHV charges'!$D:$O,2,0))</f>
        <v/>
      </c>
      <c r="C105" s="77" t="str">
        <f>IF($A105="","",VLOOKUP($A105,'Annex 2 EHV charges'!$D:$O,3,0))</f>
        <v/>
      </c>
      <c r="D105" s="76" t="str">
        <f>IF($A105="","",VLOOKUP($A105,'Annex 2 EHV charges'!$D:$O,4,0))</f>
        <v/>
      </c>
      <c r="E105" s="78" t="str">
        <f>IFERROR(IF(VLOOKUP($A105,'Annex 2 EHV charges'!$D:$O,9,FALSE)=0,"",VLOOKUP($A105,'Annex 2 EHV charges'!$D:$O,9,FALSE)),"")</f>
        <v/>
      </c>
      <c r="F105" s="79" t="str">
        <f>IFERROR(IF(VLOOKUP($A105,'Annex 2 EHV charges'!$D:$O,10,FALSE)=0,"",VLOOKUP($A105,'Annex 2 EHV charges'!$D:$O,10,FALSE)),"")</f>
        <v/>
      </c>
      <c r="G105" s="80" t="str">
        <f>IFERROR(IF(VLOOKUP($A105,'Annex 2 EHV charges'!$D:$O,11,FALSE)=0,"",VLOOKUP($A105,'Annex 2 EHV charges'!$D:$O,11,FALSE)),"")</f>
        <v/>
      </c>
      <c r="H105" s="80" t="str">
        <f>IFERROR(IF(VLOOKUP($A105,'Annex 2 EHV charges'!$D:$O,12,FALSE)=0,"",VLOOKUP($A105,'Annex 2 EHV charges'!$D:$O,12,FALSE)),"")</f>
        <v/>
      </c>
    </row>
    <row r="106" spans="1:8" x14ac:dyDescent="0.25">
      <c r="A106" s="77" t="str">
        <f t="array" ref="A106">IFERROR(INDEX('Annex 2 EHV charges'!$D$11:$D$11, MATCH(0, IF(ISBLANK('Annex 2 EHV charges'!$D$11:$D$11),1, COUNTIF(A$4:$A105, 'Annex 2 EHV charges'!$D$11:$D$11)), 0)),"")</f>
        <v/>
      </c>
      <c r="B106" s="76" t="str">
        <f>IF($A106="","",VLOOKUP($A106,'Annex 2 EHV charges'!$D:$O,2,0))</f>
        <v/>
      </c>
      <c r="C106" s="77" t="str">
        <f>IF($A106="","",VLOOKUP($A106,'Annex 2 EHV charges'!$D:$O,3,0))</f>
        <v/>
      </c>
      <c r="D106" s="76" t="str">
        <f>IF($A106="","",VLOOKUP($A106,'Annex 2 EHV charges'!$D:$O,4,0))</f>
        <v/>
      </c>
      <c r="E106" s="78" t="str">
        <f>IFERROR(IF(VLOOKUP($A106,'Annex 2 EHV charges'!$D:$O,9,FALSE)=0,"",VLOOKUP($A106,'Annex 2 EHV charges'!$D:$O,9,FALSE)),"")</f>
        <v/>
      </c>
      <c r="F106" s="79" t="str">
        <f>IFERROR(IF(VLOOKUP($A106,'Annex 2 EHV charges'!$D:$O,10,FALSE)=0,"",VLOOKUP($A106,'Annex 2 EHV charges'!$D:$O,10,FALSE)),"")</f>
        <v/>
      </c>
      <c r="G106" s="80" t="str">
        <f>IFERROR(IF(VLOOKUP($A106,'Annex 2 EHV charges'!$D:$O,11,FALSE)=0,"",VLOOKUP($A106,'Annex 2 EHV charges'!$D:$O,11,FALSE)),"")</f>
        <v/>
      </c>
      <c r="H106" s="80" t="str">
        <f>IFERROR(IF(VLOOKUP($A106,'Annex 2 EHV charges'!$D:$O,12,FALSE)=0,"",VLOOKUP($A106,'Annex 2 EHV charges'!$D:$O,12,FALSE)),"")</f>
        <v/>
      </c>
    </row>
    <row r="107" spans="1:8" x14ac:dyDescent="0.25">
      <c r="A107" s="77" t="str">
        <f t="array" ref="A107">IFERROR(INDEX('Annex 2 EHV charges'!$D$11:$D$11, MATCH(0, IF(ISBLANK('Annex 2 EHV charges'!$D$11:$D$11),1, COUNTIF(A$4:$A106, 'Annex 2 EHV charges'!$D$11:$D$11)), 0)),"")</f>
        <v/>
      </c>
      <c r="B107" s="76" t="str">
        <f>IF($A107="","",VLOOKUP($A107,'Annex 2 EHV charges'!$D:$O,2,0))</f>
        <v/>
      </c>
      <c r="C107" s="77" t="str">
        <f>IF($A107="","",VLOOKUP($A107,'Annex 2 EHV charges'!$D:$O,3,0))</f>
        <v/>
      </c>
      <c r="D107" s="76" t="str">
        <f>IF($A107="","",VLOOKUP($A107,'Annex 2 EHV charges'!$D:$O,4,0))</f>
        <v/>
      </c>
      <c r="E107" s="78" t="str">
        <f>IFERROR(IF(VLOOKUP($A107,'Annex 2 EHV charges'!$D:$O,9,FALSE)=0,"",VLOOKUP($A107,'Annex 2 EHV charges'!$D:$O,9,FALSE)),"")</f>
        <v/>
      </c>
      <c r="F107" s="79" t="str">
        <f>IFERROR(IF(VLOOKUP($A107,'Annex 2 EHV charges'!$D:$O,10,FALSE)=0,"",VLOOKUP($A107,'Annex 2 EHV charges'!$D:$O,10,FALSE)),"")</f>
        <v/>
      </c>
      <c r="G107" s="80" t="str">
        <f>IFERROR(IF(VLOOKUP($A107,'Annex 2 EHV charges'!$D:$O,11,FALSE)=0,"",VLOOKUP($A107,'Annex 2 EHV charges'!$D:$O,11,FALSE)),"")</f>
        <v/>
      </c>
      <c r="H107" s="80" t="str">
        <f>IFERROR(IF(VLOOKUP($A107,'Annex 2 EHV charges'!$D:$O,12,FALSE)=0,"",VLOOKUP($A107,'Annex 2 EHV charges'!$D:$O,12,FALSE)),"")</f>
        <v/>
      </c>
    </row>
    <row r="108" spans="1:8" x14ac:dyDescent="0.25">
      <c r="A108" s="77" t="str">
        <f t="array" ref="A108">IFERROR(INDEX('Annex 2 EHV charges'!$D$11:$D$11, MATCH(0, IF(ISBLANK('Annex 2 EHV charges'!$D$11:$D$11),1, COUNTIF(A$4:$A107, 'Annex 2 EHV charges'!$D$11:$D$11)), 0)),"")</f>
        <v/>
      </c>
      <c r="B108" s="76" t="str">
        <f>IF($A108="","",VLOOKUP($A108,'Annex 2 EHV charges'!$D:$O,2,0))</f>
        <v/>
      </c>
      <c r="C108" s="77" t="str">
        <f>IF($A108="","",VLOOKUP($A108,'Annex 2 EHV charges'!$D:$O,3,0))</f>
        <v/>
      </c>
      <c r="D108" s="76" t="str">
        <f>IF($A108="","",VLOOKUP($A108,'Annex 2 EHV charges'!$D:$O,4,0))</f>
        <v/>
      </c>
      <c r="E108" s="78" t="str">
        <f>IFERROR(IF(VLOOKUP($A108,'Annex 2 EHV charges'!$D:$O,9,FALSE)=0,"",VLOOKUP($A108,'Annex 2 EHV charges'!$D:$O,9,FALSE)),"")</f>
        <v/>
      </c>
      <c r="F108" s="79" t="str">
        <f>IFERROR(IF(VLOOKUP($A108,'Annex 2 EHV charges'!$D:$O,10,FALSE)=0,"",VLOOKUP($A108,'Annex 2 EHV charges'!$D:$O,10,FALSE)),"")</f>
        <v/>
      </c>
      <c r="G108" s="80" t="str">
        <f>IFERROR(IF(VLOOKUP($A108,'Annex 2 EHV charges'!$D:$O,11,FALSE)=0,"",VLOOKUP($A108,'Annex 2 EHV charges'!$D:$O,11,FALSE)),"")</f>
        <v/>
      </c>
      <c r="H108" s="80" t="str">
        <f>IFERROR(IF(VLOOKUP($A108,'Annex 2 EHV charges'!$D:$O,12,FALSE)=0,"",VLOOKUP($A108,'Annex 2 EHV charges'!$D:$O,12,FALSE)),"")</f>
        <v/>
      </c>
    </row>
    <row r="109" spans="1:8" x14ac:dyDescent="0.25">
      <c r="A109" s="77" t="str">
        <f t="array" ref="A109">IFERROR(INDEX('Annex 2 EHV charges'!$D$11:$D$11, MATCH(0, IF(ISBLANK('Annex 2 EHV charges'!$D$11:$D$11),1, COUNTIF(A$4:$A108, 'Annex 2 EHV charges'!$D$11:$D$11)), 0)),"")</f>
        <v/>
      </c>
      <c r="B109" s="76" t="str">
        <f>IF($A109="","",VLOOKUP($A109,'Annex 2 EHV charges'!$D:$O,2,0))</f>
        <v/>
      </c>
      <c r="C109" s="77" t="str">
        <f>IF($A109="","",VLOOKUP($A109,'Annex 2 EHV charges'!$D:$O,3,0))</f>
        <v/>
      </c>
      <c r="D109" s="76" t="str">
        <f>IF($A109="","",VLOOKUP($A109,'Annex 2 EHV charges'!$D:$O,4,0))</f>
        <v/>
      </c>
      <c r="E109" s="78" t="str">
        <f>IFERROR(IF(VLOOKUP($A109,'Annex 2 EHV charges'!$D:$O,9,FALSE)=0,"",VLOOKUP($A109,'Annex 2 EHV charges'!$D:$O,9,FALSE)),"")</f>
        <v/>
      </c>
      <c r="F109" s="79" t="str">
        <f>IFERROR(IF(VLOOKUP($A109,'Annex 2 EHV charges'!$D:$O,10,FALSE)=0,"",VLOOKUP($A109,'Annex 2 EHV charges'!$D:$O,10,FALSE)),"")</f>
        <v/>
      </c>
      <c r="G109" s="80" t="str">
        <f>IFERROR(IF(VLOOKUP($A109,'Annex 2 EHV charges'!$D:$O,11,FALSE)=0,"",VLOOKUP($A109,'Annex 2 EHV charges'!$D:$O,11,FALSE)),"")</f>
        <v/>
      </c>
      <c r="H109" s="80" t="str">
        <f>IFERROR(IF(VLOOKUP($A109,'Annex 2 EHV charges'!$D:$O,12,FALSE)=0,"",VLOOKUP($A109,'Annex 2 EHV charges'!$D:$O,12,FALSE)),"")</f>
        <v/>
      </c>
    </row>
    <row r="110" spans="1:8" x14ac:dyDescent="0.25">
      <c r="A110" s="77" t="str">
        <f t="array" ref="A110">IFERROR(INDEX('Annex 2 EHV charges'!$D$11:$D$11, MATCH(0, IF(ISBLANK('Annex 2 EHV charges'!$D$11:$D$11),1, COUNTIF(A$4:$A109, 'Annex 2 EHV charges'!$D$11:$D$11)), 0)),"")</f>
        <v/>
      </c>
      <c r="B110" s="76" t="str">
        <f>IF($A110="","",VLOOKUP($A110,'Annex 2 EHV charges'!$D:$O,2,0))</f>
        <v/>
      </c>
      <c r="C110" s="77" t="str">
        <f>IF($A110="","",VLOOKUP($A110,'Annex 2 EHV charges'!$D:$O,3,0))</f>
        <v/>
      </c>
      <c r="D110" s="76" t="str">
        <f>IF($A110="","",VLOOKUP($A110,'Annex 2 EHV charges'!$D:$O,4,0))</f>
        <v/>
      </c>
      <c r="E110" s="78" t="str">
        <f>IFERROR(IF(VLOOKUP($A110,'Annex 2 EHV charges'!$D:$O,9,FALSE)=0,"",VLOOKUP($A110,'Annex 2 EHV charges'!$D:$O,9,FALSE)),"")</f>
        <v/>
      </c>
      <c r="F110" s="79" t="str">
        <f>IFERROR(IF(VLOOKUP($A110,'Annex 2 EHV charges'!$D:$O,10,FALSE)=0,"",VLOOKUP($A110,'Annex 2 EHV charges'!$D:$O,10,FALSE)),"")</f>
        <v/>
      </c>
      <c r="G110" s="80" t="str">
        <f>IFERROR(IF(VLOOKUP($A110,'Annex 2 EHV charges'!$D:$O,11,FALSE)=0,"",VLOOKUP($A110,'Annex 2 EHV charges'!$D:$O,11,FALSE)),"")</f>
        <v/>
      </c>
      <c r="H110" s="80" t="str">
        <f>IFERROR(IF(VLOOKUP($A110,'Annex 2 EHV charges'!$D:$O,12,FALSE)=0,"",VLOOKUP($A110,'Annex 2 EHV charges'!$D:$O,12,FALSE)),"")</f>
        <v/>
      </c>
    </row>
    <row r="111" spans="1:8" x14ac:dyDescent="0.25">
      <c r="A111" s="77" t="str">
        <f t="array" ref="A111">IFERROR(INDEX('Annex 2 EHV charges'!$D$11:$D$11, MATCH(0, IF(ISBLANK('Annex 2 EHV charges'!$D$11:$D$11),1, COUNTIF(A$4:$A110, 'Annex 2 EHV charges'!$D$11:$D$11)), 0)),"")</f>
        <v/>
      </c>
      <c r="B111" s="76" t="str">
        <f>IF($A111="","",VLOOKUP($A111,'Annex 2 EHV charges'!$D:$O,2,0))</f>
        <v/>
      </c>
      <c r="C111" s="77" t="str">
        <f>IF($A111="","",VLOOKUP($A111,'Annex 2 EHV charges'!$D:$O,3,0))</f>
        <v/>
      </c>
      <c r="D111" s="76" t="str">
        <f>IF($A111="","",VLOOKUP($A111,'Annex 2 EHV charges'!$D:$O,4,0))</f>
        <v/>
      </c>
      <c r="E111" s="78" t="str">
        <f>IFERROR(IF(VLOOKUP($A111,'Annex 2 EHV charges'!$D:$O,9,FALSE)=0,"",VLOOKUP($A111,'Annex 2 EHV charges'!$D:$O,9,FALSE)),"")</f>
        <v/>
      </c>
      <c r="F111" s="79" t="str">
        <f>IFERROR(IF(VLOOKUP($A111,'Annex 2 EHV charges'!$D:$O,10,FALSE)=0,"",VLOOKUP($A111,'Annex 2 EHV charges'!$D:$O,10,FALSE)),"")</f>
        <v/>
      </c>
      <c r="G111" s="80" t="str">
        <f>IFERROR(IF(VLOOKUP($A111,'Annex 2 EHV charges'!$D:$O,11,FALSE)=0,"",VLOOKUP($A111,'Annex 2 EHV charges'!$D:$O,11,FALSE)),"")</f>
        <v/>
      </c>
      <c r="H111" s="80" t="str">
        <f>IFERROR(IF(VLOOKUP($A111,'Annex 2 EHV charges'!$D:$O,12,FALSE)=0,"",VLOOKUP($A111,'Annex 2 EHV charges'!$D:$O,12,FALSE)),"")</f>
        <v/>
      </c>
    </row>
    <row r="112" spans="1:8" x14ac:dyDescent="0.25">
      <c r="A112" s="77" t="str">
        <f t="array" ref="A112">IFERROR(INDEX('Annex 2 EHV charges'!$D$11:$D$11, MATCH(0, IF(ISBLANK('Annex 2 EHV charges'!$D$11:$D$11),1, COUNTIF(A$4:$A111, 'Annex 2 EHV charges'!$D$11:$D$11)), 0)),"")</f>
        <v/>
      </c>
      <c r="B112" s="76" t="str">
        <f>IF($A112="","",VLOOKUP($A112,'Annex 2 EHV charges'!$D:$O,2,0))</f>
        <v/>
      </c>
      <c r="C112" s="77" t="str">
        <f>IF($A112="","",VLOOKUP($A112,'Annex 2 EHV charges'!$D:$O,3,0))</f>
        <v/>
      </c>
      <c r="D112" s="76" t="str">
        <f>IF($A112="","",VLOOKUP($A112,'Annex 2 EHV charges'!$D:$O,4,0))</f>
        <v/>
      </c>
      <c r="E112" s="78" t="str">
        <f>IFERROR(IF(VLOOKUP($A112,'Annex 2 EHV charges'!$D:$O,9,FALSE)=0,"",VLOOKUP($A112,'Annex 2 EHV charges'!$D:$O,9,FALSE)),"")</f>
        <v/>
      </c>
      <c r="F112" s="79" t="str">
        <f>IFERROR(IF(VLOOKUP($A112,'Annex 2 EHV charges'!$D:$O,10,FALSE)=0,"",VLOOKUP($A112,'Annex 2 EHV charges'!$D:$O,10,FALSE)),"")</f>
        <v/>
      </c>
      <c r="G112" s="80" t="str">
        <f>IFERROR(IF(VLOOKUP($A112,'Annex 2 EHV charges'!$D:$O,11,FALSE)=0,"",VLOOKUP($A112,'Annex 2 EHV charges'!$D:$O,11,FALSE)),"")</f>
        <v/>
      </c>
      <c r="H112" s="80" t="str">
        <f>IFERROR(IF(VLOOKUP($A112,'Annex 2 EHV charges'!$D:$O,12,FALSE)=0,"",VLOOKUP($A112,'Annex 2 EHV charges'!$D:$O,12,FALSE)),"")</f>
        <v/>
      </c>
    </row>
    <row r="113" spans="1:8" x14ac:dyDescent="0.25">
      <c r="A113" s="77" t="str">
        <f t="array" ref="A113">IFERROR(INDEX('Annex 2 EHV charges'!$D$11:$D$11, MATCH(0, IF(ISBLANK('Annex 2 EHV charges'!$D$11:$D$11),1, COUNTIF(A$4:$A112, 'Annex 2 EHV charges'!$D$11:$D$11)), 0)),"")</f>
        <v/>
      </c>
      <c r="B113" s="76" t="str">
        <f>IF($A113="","",VLOOKUP($A113,'Annex 2 EHV charges'!$D:$O,2,0))</f>
        <v/>
      </c>
      <c r="C113" s="77" t="str">
        <f>IF($A113="","",VLOOKUP($A113,'Annex 2 EHV charges'!$D:$O,3,0))</f>
        <v/>
      </c>
      <c r="D113" s="76" t="str">
        <f>IF($A113="","",VLOOKUP($A113,'Annex 2 EHV charges'!$D:$O,4,0))</f>
        <v/>
      </c>
      <c r="E113" s="78" t="str">
        <f>IFERROR(IF(VLOOKUP($A113,'Annex 2 EHV charges'!$D:$O,9,FALSE)=0,"",VLOOKUP($A113,'Annex 2 EHV charges'!$D:$O,9,FALSE)),"")</f>
        <v/>
      </c>
      <c r="F113" s="79" t="str">
        <f>IFERROR(IF(VLOOKUP($A113,'Annex 2 EHV charges'!$D:$O,10,FALSE)=0,"",VLOOKUP($A113,'Annex 2 EHV charges'!$D:$O,10,FALSE)),"")</f>
        <v/>
      </c>
      <c r="G113" s="80" t="str">
        <f>IFERROR(IF(VLOOKUP($A113,'Annex 2 EHV charges'!$D:$O,11,FALSE)=0,"",VLOOKUP($A113,'Annex 2 EHV charges'!$D:$O,11,FALSE)),"")</f>
        <v/>
      </c>
      <c r="H113" s="80" t="str">
        <f>IFERROR(IF(VLOOKUP($A113,'Annex 2 EHV charges'!$D:$O,12,FALSE)=0,"",VLOOKUP($A113,'Annex 2 EHV charges'!$D:$O,12,FALSE)),"")</f>
        <v/>
      </c>
    </row>
    <row r="114" spans="1:8" x14ac:dyDescent="0.25">
      <c r="A114" s="77" t="str">
        <f t="array" ref="A114">IFERROR(INDEX('Annex 2 EHV charges'!$D$11:$D$11, MATCH(0, IF(ISBLANK('Annex 2 EHV charges'!$D$11:$D$11),1, COUNTIF(A$4:$A113, 'Annex 2 EHV charges'!$D$11:$D$11)), 0)),"")</f>
        <v/>
      </c>
      <c r="B114" s="76" t="str">
        <f>IF($A114="","",VLOOKUP($A114,'Annex 2 EHV charges'!$D:$O,2,0))</f>
        <v/>
      </c>
      <c r="C114" s="77" t="str">
        <f>IF($A114="","",VLOOKUP($A114,'Annex 2 EHV charges'!$D:$O,3,0))</f>
        <v/>
      </c>
      <c r="D114" s="76" t="str">
        <f>IF($A114="","",VLOOKUP($A114,'Annex 2 EHV charges'!$D:$O,4,0))</f>
        <v/>
      </c>
      <c r="E114" s="78" t="str">
        <f>IFERROR(IF(VLOOKUP($A114,'Annex 2 EHV charges'!$D:$O,9,FALSE)=0,"",VLOOKUP($A114,'Annex 2 EHV charges'!$D:$O,9,FALSE)),"")</f>
        <v/>
      </c>
      <c r="F114" s="79" t="str">
        <f>IFERROR(IF(VLOOKUP($A114,'Annex 2 EHV charges'!$D:$O,10,FALSE)=0,"",VLOOKUP($A114,'Annex 2 EHV charges'!$D:$O,10,FALSE)),"")</f>
        <v/>
      </c>
      <c r="G114" s="80" t="str">
        <f>IFERROR(IF(VLOOKUP($A114,'Annex 2 EHV charges'!$D:$O,11,FALSE)=0,"",VLOOKUP($A114,'Annex 2 EHV charges'!$D:$O,11,FALSE)),"")</f>
        <v/>
      </c>
      <c r="H114" s="80" t="str">
        <f>IFERROR(IF(VLOOKUP($A114,'Annex 2 EHV charges'!$D:$O,12,FALSE)=0,"",VLOOKUP($A114,'Annex 2 EHV charges'!$D:$O,12,FALSE)),"")</f>
        <v/>
      </c>
    </row>
    <row r="115" spans="1:8" x14ac:dyDescent="0.25">
      <c r="A115" s="77" t="str">
        <f t="array" ref="A115">IFERROR(INDEX('Annex 2 EHV charges'!$D$11:$D$11, MATCH(0, IF(ISBLANK('Annex 2 EHV charges'!$D$11:$D$11),1, COUNTIF(A$4:$A114, 'Annex 2 EHV charges'!$D$11:$D$11)), 0)),"")</f>
        <v/>
      </c>
      <c r="B115" s="76" t="str">
        <f>IF($A115="","",VLOOKUP($A115,'Annex 2 EHV charges'!$D:$O,2,0))</f>
        <v/>
      </c>
      <c r="C115" s="77" t="str">
        <f>IF($A115="","",VLOOKUP($A115,'Annex 2 EHV charges'!$D:$O,3,0))</f>
        <v/>
      </c>
      <c r="D115" s="76" t="str">
        <f>IF($A115="","",VLOOKUP($A115,'Annex 2 EHV charges'!$D:$O,4,0))</f>
        <v/>
      </c>
      <c r="E115" s="78" t="str">
        <f>IFERROR(IF(VLOOKUP($A115,'Annex 2 EHV charges'!$D:$O,9,FALSE)=0,"",VLOOKUP($A115,'Annex 2 EHV charges'!$D:$O,9,FALSE)),"")</f>
        <v/>
      </c>
      <c r="F115" s="79" t="str">
        <f>IFERROR(IF(VLOOKUP($A115,'Annex 2 EHV charges'!$D:$O,10,FALSE)=0,"",VLOOKUP($A115,'Annex 2 EHV charges'!$D:$O,10,FALSE)),"")</f>
        <v/>
      </c>
      <c r="G115" s="80" t="str">
        <f>IFERROR(IF(VLOOKUP($A115,'Annex 2 EHV charges'!$D:$O,11,FALSE)=0,"",VLOOKUP($A115,'Annex 2 EHV charges'!$D:$O,11,FALSE)),"")</f>
        <v/>
      </c>
      <c r="H115" s="80" t="str">
        <f>IFERROR(IF(VLOOKUP($A115,'Annex 2 EHV charges'!$D:$O,12,FALSE)=0,"",VLOOKUP($A115,'Annex 2 EHV charges'!$D:$O,12,FALSE)),"")</f>
        <v/>
      </c>
    </row>
    <row r="116" spans="1:8" x14ac:dyDescent="0.25">
      <c r="A116" s="77" t="str">
        <f t="array" ref="A116">IFERROR(INDEX('Annex 2 EHV charges'!$D$11:$D$11, MATCH(0, IF(ISBLANK('Annex 2 EHV charges'!$D$11:$D$11),1, COUNTIF(A$4:$A115, 'Annex 2 EHV charges'!$D$11:$D$11)), 0)),"")</f>
        <v/>
      </c>
      <c r="B116" s="76" t="str">
        <f>IF($A116="","",VLOOKUP($A116,'Annex 2 EHV charges'!$D:$O,2,0))</f>
        <v/>
      </c>
      <c r="C116" s="77" t="str">
        <f>IF($A116="","",VLOOKUP($A116,'Annex 2 EHV charges'!$D:$O,3,0))</f>
        <v/>
      </c>
      <c r="D116" s="76" t="str">
        <f>IF($A116="","",VLOOKUP($A116,'Annex 2 EHV charges'!$D:$O,4,0))</f>
        <v/>
      </c>
      <c r="E116" s="78" t="str">
        <f>IFERROR(IF(VLOOKUP($A116,'Annex 2 EHV charges'!$D:$O,9,FALSE)=0,"",VLOOKUP($A116,'Annex 2 EHV charges'!$D:$O,9,FALSE)),"")</f>
        <v/>
      </c>
      <c r="F116" s="79" t="str">
        <f>IFERROR(IF(VLOOKUP($A116,'Annex 2 EHV charges'!$D:$O,10,FALSE)=0,"",VLOOKUP($A116,'Annex 2 EHV charges'!$D:$O,10,FALSE)),"")</f>
        <v/>
      </c>
      <c r="G116" s="80" t="str">
        <f>IFERROR(IF(VLOOKUP($A116,'Annex 2 EHV charges'!$D:$O,11,FALSE)=0,"",VLOOKUP($A116,'Annex 2 EHV charges'!$D:$O,11,FALSE)),"")</f>
        <v/>
      </c>
      <c r="H116" s="80" t="str">
        <f>IFERROR(IF(VLOOKUP($A116,'Annex 2 EHV charges'!$D:$O,12,FALSE)=0,"",VLOOKUP($A116,'Annex 2 EHV charges'!$D:$O,12,FALSE)),"")</f>
        <v/>
      </c>
    </row>
    <row r="117" spans="1:8" x14ac:dyDescent="0.25">
      <c r="A117" s="77" t="str">
        <f t="array" ref="A117">IFERROR(INDEX('Annex 2 EHV charges'!$D$11:$D$11, MATCH(0, IF(ISBLANK('Annex 2 EHV charges'!$D$11:$D$11),1, COUNTIF(A$4:$A116, 'Annex 2 EHV charges'!$D$11:$D$11)), 0)),"")</f>
        <v/>
      </c>
      <c r="B117" s="76" t="str">
        <f>IF($A117="","",VLOOKUP($A117,'Annex 2 EHV charges'!$D:$O,2,0))</f>
        <v/>
      </c>
      <c r="C117" s="77" t="str">
        <f>IF($A117="","",VLOOKUP($A117,'Annex 2 EHV charges'!$D:$O,3,0))</f>
        <v/>
      </c>
      <c r="D117" s="76" t="str">
        <f>IF($A117="","",VLOOKUP($A117,'Annex 2 EHV charges'!$D:$O,4,0))</f>
        <v/>
      </c>
      <c r="E117" s="78" t="str">
        <f>IFERROR(IF(VLOOKUP($A117,'Annex 2 EHV charges'!$D:$O,9,FALSE)=0,"",VLOOKUP($A117,'Annex 2 EHV charges'!$D:$O,9,FALSE)),"")</f>
        <v/>
      </c>
      <c r="F117" s="79" t="str">
        <f>IFERROR(IF(VLOOKUP($A117,'Annex 2 EHV charges'!$D:$O,10,FALSE)=0,"",VLOOKUP($A117,'Annex 2 EHV charges'!$D:$O,10,FALSE)),"")</f>
        <v/>
      </c>
      <c r="G117" s="80" t="str">
        <f>IFERROR(IF(VLOOKUP($A117,'Annex 2 EHV charges'!$D:$O,11,FALSE)=0,"",VLOOKUP($A117,'Annex 2 EHV charges'!$D:$O,11,FALSE)),"")</f>
        <v/>
      </c>
      <c r="H117" s="80" t="str">
        <f>IFERROR(IF(VLOOKUP($A117,'Annex 2 EHV charges'!$D:$O,12,FALSE)=0,"",VLOOKUP($A117,'Annex 2 EHV charges'!$D:$O,12,FALSE)),"")</f>
        <v/>
      </c>
    </row>
    <row r="118" spans="1:8" x14ac:dyDescent="0.25">
      <c r="A118" s="77" t="str">
        <f t="array" ref="A118">IFERROR(INDEX('Annex 2 EHV charges'!$D$11:$D$11, MATCH(0, IF(ISBLANK('Annex 2 EHV charges'!$D$11:$D$11),1, COUNTIF(A$4:$A117, 'Annex 2 EHV charges'!$D$11:$D$11)), 0)),"")</f>
        <v/>
      </c>
      <c r="B118" s="76" t="str">
        <f>IF($A118="","",VLOOKUP($A118,'Annex 2 EHV charges'!$D:$O,2,0))</f>
        <v/>
      </c>
      <c r="C118" s="77" t="str">
        <f>IF($A118="","",VLOOKUP($A118,'Annex 2 EHV charges'!$D:$O,3,0))</f>
        <v/>
      </c>
      <c r="D118" s="76" t="str">
        <f>IF($A118="","",VLOOKUP($A118,'Annex 2 EHV charges'!$D:$O,4,0))</f>
        <v/>
      </c>
      <c r="E118" s="78" t="str">
        <f>IFERROR(IF(VLOOKUP($A118,'Annex 2 EHV charges'!$D:$O,9,FALSE)=0,"",VLOOKUP($A118,'Annex 2 EHV charges'!$D:$O,9,FALSE)),"")</f>
        <v/>
      </c>
      <c r="F118" s="79" t="str">
        <f>IFERROR(IF(VLOOKUP($A118,'Annex 2 EHV charges'!$D:$O,10,FALSE)=0,"",VLOOKUP($A118,'Annex 2 EHV charges'!$D:$O,10,FALSE)),"")</f>
        <v/>
      </c>
      <c r="G118" s="80" t="str">
        <f>IFERROR(IF(VLOOKUP($A118,'Annex 2 EHV charges'!$D:$O,11,FALSE)=0,"",VLOOKUP($A118,'Annex 2 EHV charges'!$D:$O,11,FALSE)),"")</f>
        <v/>
      </c>
      <c r="H118" s="80" t="str">
        <f>IFERROR(IF(VLOOKUP($A118,'Annex 2 EHV charges'!$D:$O,12,FALSE)=0,"",VLOOKUP($A118,'Annex 2 EHV charges'!$D:$O,12,FALSE)),"")</f>
        <v/>
      </c>
    </row>
    <row r="119" spans="1:8" x14ac:dyDescent="0.25">
      <c r="A119" s="77" t="str">
        <f t="array" ref="A119">IFERROR(INDEX('Annex 2 EHV charges'!$D$11:$D$11, MATCH(0, IF(ISBLANK('Annex 2 EHV charges'!$D$11:$D$11),1, COUNTIF(A$4:$A118, 'Annex 2 EHV charges'!$D$11:$D$11)), 0)),"")</f>
        <v/>
      </c>
      <c r="B119" s="76" t="str">
        <f>IF($A119="","",VLOOKUP($A119,'Annex 2 EHV charges'!$D:$O,2,0))</f>
        <v/>
      </c>
      <c r="C119" s="77" t="str">
        <f>IF($A119="","",VLOOKUP($A119,'Annex 2 EHV charges'!$D:$O,3,0))</f>
        <v/>
      </c>
      <c r="D119" s="76" t="str">
        <f>IF($A119="","",VLOOKUP($A119,'Annex 2 EHV charges'!$D:$O,4,0))</f>
        <v/>
      </c>
      <c r="E119" s="78" t="str">
        <f>IFERROR(IF(VLOOKUP($A119,'Annex 2 EHV charges'!$D:$O,9,FALSE)=0,"",VLOOKUP($A119,'Annex 2 EHV charges'!$D:$O,9,FALSE)),"")</f>
        <v/>
      </c>
      <c r="F119" s="79" t="str">
        <f>IFERROR(IF(VLOOKUP($A119,'Annex 2 EHV charges'!$D:$O,10,FALSE)=0,"",VLOOKUP($A119,'Annex 2 EHV charges'!$D:$O,10,FALSE)),"")</f>
        <v/>
      </c>
      <c r="G119" s="80" t="str">
        <f>IFERROR(IF(VLOOKUP($A119,'Annex 2 EHV charges'!$D:$O,11,FALSE)=0,"",VLOOKUP($A119,'Annex 2 EHV charges'!$D:$O,11,FALSE)),"")</f>
        <v/>
      </c>
      <c r="H119" s="80" t="str">
        <f>IFERROR(IF(VLOOKUP($A119,'Annex 2 EHV charges'!$D:$O,12,FALSE)=0,"",VLOOKUP($A119,'Annex 2 EHV charges'!$D:$O,12,FALSE)),"")</f>
        <v/>
      </c>
    </row>
    <row r="120" spans="1:8" x14ac:dyDescent="0.25">
      <c r="A120" s="77" t="str">
        <f t="array" ref="A120">IFERROR(INDEX('Annex 2 EHV charges'!$D$11:$D$11, MATCH(0, IF(ISBLANK('Annex 2 EHV charges'!$D$11:$D$11),1, COUNTIF(A$4:$A119, 'Annex 2 EHV charges'!$D$11:$D$11)), 0)),"")</f>
        <v/>
      </c>
      <c r="B120" s="76" t="str">
        <f>IF($A120="","",VLOOKUP($A120,'Annex 2 EHV charges'!$D:$O,2,0))</f>
        <v/>
      </c>
      <c r="C120" s="77" t="str">
        <f>IF($A120="","",VLOOKUP($A120,'Annex 2 EHV charges'!$D:$O,3,0))</f>
        <v/>
      </c>
      <c r="D120" s="76" t="str">
        <f>IF($A120="","",VLOOKUP($A120,'Annex 2 EHV charges'!$D:$O,4,0))</f>
        <v/>
      </c>
      <c r="E120" s="78" t="str">
        <f>IFERROR(IF(VLOOKUP($A120,'Annex 2 EHV charges'!$D:$O,9,FALSE)=0,"",VLOOKUP($A120,'Annex 2 EHV charges'!$D:$O,9,FALSE)),"")</f>
        <v/>
      </c>
      <c r="F120" s="79" t="str">
        <f>IFERROR(IF(VLOOKUP($A120,'Annex 2 EHV charges'!$D:$O,10,FALSE)=0,"",VLOOKUP($A120,'Annex 2 EHV charges'!$D:$O,10,FALSE)),"")</f>
        <v/>
      </c>
      <c r="G120" s="80" t="str">
        <f>IFERROR(IF(VLOOKUP($A120,'Annex 2 EHV charges'!$D:$O,11,FALSE)=0,"",VLOOKUP($A120,'Annex 2 EHV charges'!$D:$O,11,FALSE)),"")</f>
        <v/>
      </c>
      <c r="H120" s="80" t="str">
        <f>IFERROR(IF(VLOOKUP($A120,'Annex 2 EHV charges'!$D:$O,12,FALSE)=0,"",VLOOKUP($A120,'Annex 2 EHV charges'!$D:$O,12,FALSE)),"")</f>
        <v/>
      </c>
    </row>
    <row r="121" spans="1:8" x14ac:dyDescent="0.25">
      <c r="A121" s="77" t="str">
        <f t="array" ref="A121">IFERROR(INDEX('Annex 2 EHV charges'!$D$11:$D$11, MATCH(0, IF(ISBLANK('Annex 2 EHV charges'!$D$11:$D$11),1, COUNTIF(A$4:$A120, 'Annex 2 EHV charges'!$D$11:$D$11)), 0)),"")</f>
        <v/>
      </c>
      <c r="B121" s="76" t="str">
        <f>IF($A121="","",VLOOKUP($A121,'Annex 2 EHV charges'!$D:$O,2,0))</f>
        <v/>
      </c>
      <c r="C121" s="77" t="str">
        <f>IF($A121="","",VLOOKUP($A121,'Annex 2 EHV charges'!$D:$O,3,0))</f>
        <v/>
      </c>
      <c r="D121" s="76" t="str">
        <f>IF($A121="","",VLOOKUP($A121,'Annex 2 EHV charges'!$D:$O,4,0))</f>
        <v/>
      </c>
      <c r="E121" s="78" t="str">
        <f>IFERROR(IF(VLOOKUP($A121,'Annex 2 EHV charges'!$D:$O,9,FALSE)=0,"",VLOOKUP($A121,'Annex 2 EHV charges'!$D:$O,9,FALSE)),"")</f>
        <v/>
      </c>
      <c r="F121" s="79" t="str">
        <f>IFERROR(IF(VLOOKUP($A121,'Annex 2 EHV charges'!$D:$O,10,FALSE)=0,"",VLOOKUP($A121,'Annex 2 EHV charges'!$D:$O,10,FALSE)),"")</f>
        <v/>
      </c>
      <c r="G121" s="80" t="str">
        <f>IFERROR(IF(VLOOKUP($A121,'Annex 2 EHV charges'!$D:$O,11,FALSE)=0,"",VLOOKUP($A121,'Annex 2 EHV charges'!$D:$O,11,FALSE)),"")</f>
        <v/>
      </c>
      <c r="H121" s="80" t="str">
        <f>IFERROR(IF(VLOOKUP($A121,'Annex 2 EHV charges'!$D:$O,12,FALSE)=0,"",VLOOKUP($A121,'Annex 2 EHV charges'!$D:$O,12,FALSE)),"")</f>
        <v/>
      </c>
    </row>
    <row r="122" spans="1:8" x14ac:dyDescent="0.25">
      <c r="A122" s="77" t="str">
        <f t="array" ref="A122">IFERROR(INDEX('Annex 2 EHV charges'!$D$11:$D$11, MATCH(0, IF(ISBLANK('Annex 2 EHV charges'!$D$11:$D$11),1, COUNTIF(A$4:$A121, 'Annex 2 EHV charges'!$D$11:$D$11)), 0)),"")</f>
        <v/>
      </c>
      <c r="B122" s="76" t="str">
        <f>IF($A122="","",VLOOKUP($A122,'Annex 2 EHV charges'!$D:$O,2,0))</f>
        <v/>
      </c>
      <c r="C122" s="77" t="str">
        <f>IF($A122="","",VLOOKUP($A122,'Annex 2 EHV charges'!$D:$O,3,0))</f>
        <v/>
      </c>
      <c r="D122" s="76" t="str">
        <f>IF($A122="","",VLOOKUP($A122,'Annex 2 EHV charges'!$D:$O,4,0))</f>
        <v/>
      </c>
      <c r="E122" s="78" t="str">
        <f>IFERROR(IF(VLOOKUP($A122,'Annex 2 EHV charges'!$D:$O,9,FALSE)=0,"",VLOOKUP($A122,'Annex 2 EHV charges'!$D:$O,9,FALSE)),"")</f>
        <v/>
      </c>
      <c r="F122" s="79" t="str">
        <f>IFERROR(IF(VLOOKUP($A122,'Annex 2 EHV charges'!$D:$O,10,FALSE)=0,"",VLOOKUP($A122,'Annex 2 EHV charges'!$D:$O,10,FALSE)),"")</f>
        <v/>
      </c>
      <c r="G122" s="80" t="str">
        <f>IFERROR(IF(VLOOKUP($A122,'Annex 2 EHV charges'!$D:$O,11,FALSE)=0,"",VLOOKUP($A122,'Annex 2 EHV charges'!$D:$O,11,FALSE)),"")</f>
        <v/>
      </c>
      <c r="H122" s="80" t="str">
        <f>IFERROR(IF(VLOOKUP($A122,'Annex 2 EHV charges'!$D:$O,12,FALSE)=0,"",VLOOKUP($A122,'Annex 2 EHV charges'!$D:$O,12,FALSE)),"")</f>
        <v/>
      </c>
    </row>
    <row r="123" spans="1:8" x14ac:dyDescent="0.25">
      <c r="A123" s="77" t="str">
        <f t="array" ref="A123">IFERROR(INDEX('Annex 2 EHV charges'!$D$11:$D$11, MATCH(0, IF(ISBLANK('Annex 2 EHV charges'!$D$11:$D$11),1, COUNTIF(A$4:$A122, 'Annex 2 EHV charges'!$D$11:$D$11)), 0)),"")</f>
        <v/>
      </c>
      <c r="B123" s="76" t="str">
        <f>IF($A123="","",VLOOKUP($A123,'Annex 2 EHV charges'!$D:$O,2,0))</f>
        <v/>
      </c>
      <c r="C123" s="77" t="str">
        <f>IF($A123="","",VLOOKUP($A123,'Annex 2 EHV charges'!$D:$O,3,0))</f>
        <v/>
      </c>
      <c r="D123" s="76" t="str">
        <f>IF($A123="","",VLOOKUP($A123,'Annex 2 EHV charges'!$D:$O,4,0))</f>
        <v/>
      </c>
      <c r="E123" s="78" t="str">
        <f>IFERROR(IF(VLOOKUP($A123,'Annex 2 EHV charges'!$D:$O,9,FALSE)=0,"",VLOOKUP($A123,'Annex 2 EHV charges'!$D:$O,9,FALSE)),"")</f>
        <v/>
      </c>
      <c r="F123" s="79" t="str">
        <f>IFERROR(IF(VLOOKUP($A123,'Annex 2 EHV charges'!$D:$O,10,FALSE)=0,"",VLOOKUP($A123,'Annex 2 EHV charges'!$D:$O,10,FALSE)),"")</f>
        <v/>
      </c>
      <c r="G123" s="80" t="str">
        <f>IFERROR(IF(VLOOKUP($A123,'Annex 2 EHV charges'!$D:$O,11,FALSE)=0,"",VLOOKUP($A123,'Annex 2 EHV charges'!$D:$O,11,FALSE)),"")</f>
        <v/>
      </c>
      <c r="H123" s="80" t="str">
        <f>IFERROR(IF(VLOOKUP($A123,'Annex 2 EHV charges'!$D:$O,12,FALSE)=0,"",VLOOKUP($A123,'Annex 2 EHV charges'!$D:$O,12,FALSE)),"")</f>
        <v/>
      </c>
    </row>
    <row r="124" spans="1:8" x14ac:dyDescent="0.25">
      <c r="A124" s="77" t="str">
        <f t="array" ref="A124">IFERROR(INDEX('Annex 2 EHV charges'!$D$11:$D$11, MATCH(0, IF(ISBLANK('Annex 2 EHV charges'!$D$11:$D$11),1, COUNTIF(A$4:$A123, 'Annex 2 EHV charges'!$D$11:$D$11)), 0)),"")</f>
        <v/>
      </c>
      <c r="B124" s="76" t="str">
        <f>IF($A124="","",VLOOKUP($A124,'Annex 2 EHV charges'!$D:$O,2,0))</f>
        <v/>
      </c>
      <c r="C124" s="77" t="str">
        <f>IF($A124="","",VLOOKUP($A124,'Annex 2 EHV charges'!$D:$O,3,0))</f>
        <v/>
      </c>
      <c r="D124" s="76" t="str">
        <f>IF($A124="","",VLOOKUP($A124,'Annex 2 EHV charges'!$D:$O,4,0))</f>
        <v/>
      </c>
      <c r="E124" s="78" t="str">
        <f>IFERROR(IF(VLOOKUP($A124,'Annex 2 EHV charges'!$D:$O,9,FALSE)=0,"",VLOOKUP($A124,'Annex 2 EHV charges'!$D:$O,9,FALSE)),"")</f>
        <v/>
      </c>
      <c r="F124" s="79" t="str">
        <f>IFERROR(IF(VLOOKUP($A124,'Annex 2 EHV charges'!$D:$O,10,FALSE)=0,"",VLOOKUP($A124,'Annex 2 EHV charges'!$D:$O,10,FALSE)),"")</f>
        <v/>
      </c>
      <c r="G124" s="80" t="str">
        <f>IFERROR(IF(VLOOKUP($A124,'Annex 2 EHV charges'!$D:$O,11,FALSE)=0,"",VLOOKUP($A124,'Annex 2 EHV charges'!$D:$O,11,FALSE)),"")</f>
        <v/>
      </c>
      <c r="H124" s="80" t="str">
        <f>IFERROR(IF(VLOOKUP($A124,'Annex 2 EHV charges'!$D:$O,12,FALSE)=0,"",VLOOKUP($A124,'Annex 2 EHV charges'!$D:$O,12,FALSE)),"")</f>
        <v/>
      </c>
    </row>
    <row r="125" spans="1:8" x14ac:dyDescent="0.25">
      <c r="A125" s="77" t="str">
        <f t="array" ref="A125">IFERROR(INDEX('Annex 2 EHV charges'!$D$11:$D$11, MATCH(0, IF(ISBLANK('Annex 2 EHV charges'!$D$11:$D$11),1, COUNTIF(A$4:$A124, 'Annex 2 EHV charges'!$D$11:$D$11)), 0)),"")</f>
        <v/>
      </c>
      <c r="B125" s="76" t="str">
        <f>IF($A125="","",VLOOKUP($A125,'Annex 2 EHV charges'!$D:$O,2,0))</f>
        <v/>
      </c>
      <c r="C125" s="77" t="str">
        <f>IF($A125="","",VLOOKUP($A125,'Annex 2 EHV charges'!$D:$O,3,0))</f>
        <v/>
      </c>
      <c r="D125" s="76" t="str">
        <f>IF($A125="","",VLOOKUP($A125,'Annex 2 EHV charges'!$D:$O,4,0))</f>
        <v/>
      </c>
      <c r="E125" s="78" t="str">
        <f>IFERROR(IF(VLOOKUP($A125,'Annex 2 EHV charges'!$D:$O,9,FALSE)=0,"",VLOOKUP($A125,'Annex 2 EHV charges'!$D:$O,9,FALSE)),"")</f>
        <v/>
      </c>
      <c r="F125" s="79" t="str">
        <f>IFERROR(IF(VLOOKUP($A125,'Annex 2 EHV charges'!$D:$O,10,FALSE)=0,"",VLOOKUP($A125,'Annex 2 EHV charges'!$D:$O,10,FALSE)),"")</f>
        <v/>
      </c>
      <c r="G125" s="80" t="str">
        <f>IFERROR(IF(VLOOKUP($A125,'Annex 2 EHV charges'!$D:$O,11,FALSE)=0,"",VLOOKUP($A125,'Annex 2 EHV charges'!$D:$O,11,FALSE)),"")</f>
        <v/>
      </c>
      <c r="H125" s="80" t="str">
        <f>IFERROR(IF(VLOOKUP($A125,'Annex 2 EHV charges'!$D:$O,12,FALSE)=0,"",VLOOKUP($A125,'Annex 2 EHV charges'!$D:$O,12,FALSE)),"")</f>
        <v/>
      </c>
    </row>
    <row r="126" spans="1:8" x14ac:dyDescent="0.25">
      <c r="A126" s="77" t="str">
        <f t="array" ref="A126">IFERROR(INDEX('Annex 2 EHV charges'!$D$11:$D$11, MATCH(0, IF(ISBLANK('Annex 2 EHV charges'!$D$11:$D$11),1, COUNTIF(A$4:$A125, 'Annex 2 EHV charges'!$D$11:$D$11)), 0)),"")</f>
        <v/>
      </c>
      <c r="B126" s="76" t="str">
        <f>IF($A126="","",VLOOKUP($A126,'Annex 2 EHV charges'!$D:$O,2,0))</f>
        <v/>
      </c>
      <c r="C126" s="77" t="str">
        <f>IF($A126="","",VLOOKUP($A126,'Annex 2 EHV charges'!$D:$O,3,0))</f>
        <v/>
      </c>
      <c r="D126" s="76" t="str">
        <f>IF($A126="","",VLOOKUP($A126,'Annex 2 EHV charges'!$D:$O,4,0))</f>
        <v/>
      </c>
      <c r="E126" s="78" t="str">
        <f>IFERROR(IF(VLOOKUP($A126,'Annex 2 EHV charges'!$D:$O,9,FALSE)=0,"",VLOOKUP($A126,'Annex 2 EHV charges'!$D:$O,9,FALSE)),"")</f>
        <v/>
      </c>
      <c r="F126" s="79" t="str">
        <f>IFERROR(IF(VLOOKUP($A126,'Annex 2 EHV charges'!$D:$O,10,FALSE)=0,"",VLOOKUP($A126,'Annex 2 EHV charges'!$D:$O,10,FALSE)),"")</f>
        <v/>
      </c>
      <c r="G126" s="80" t="str">
        <f>IFERROR(IF(VLOOKUP($A126,'Annex 2 EHV charges'!$D:$O,11,FALSE)=0,"",VLOOKUP($A126,'Annex 2 EHV charges'!$D:$O,11,FALSE)),"")</f>
        <v/>
      </c>
      <c r="H126" s="80" t="str">
        <f>IFERROR(IF(VLOOKUP($A126,'Annex 2 EHV charges'!$D:$O,12,FALSE)=0,"",VLOOKUP($A126,'Annex 2 EHV charges'!$D:$O,12,FALSE)),"")</f>
        <v/>
      </c>
    </row>
    <row r="127" spans="1:8" x14ac:dyDescent="0.25">
      <c r="A127" s="77" t="str">
        <f t="array" ref="A127">IFERROR(INDEX('Annex 2 EHV charges'!$D$11:$D$11, MATCH(0, IF(ISBLANK('Annex 2 EHV charges'!$D$11:$D$11),1, COUNTIF(A$4:$A126, 'Annex 2 EHV charges'!$D$11:$D$11)), 0)),"")</f>
        <v/>
      </c>
      <c r="B127" s="76" t="str">
        <f>IF($A127="","",VLOOKUP($A127,'Annex 2 EHV charges'!$D:$O,2,0))</f>
        <v/>
      </c>
      <c r="C127" s="77" t="str">
        <f>IF($A127="","",VLOOKUP($A127,'Annex 2 EHV charges'!$D:$O,3,0))</f>
        <v/>
      </c>
      <c r="D127" s="76" t="str">
        <f>IF($A127="","",VLOOKUP($A127,'Annex 2 EHV charges'!$D:$O,4,0))</f>
        <v/>
      </c>
      <c r="E127" s="78" t="str">
        <f>IFERROR(IF(VLOOKUP($A127,'Annex 2 EHV charges'!$D:$O,9,FALSE)=0,"",VLOOKUP($A127,'Annex 2 EHV charges'!$D:$O,9,FALSE)),"")</f>
        <v/>
      </c>
      <c r="F127" s="79" t="str">
        <f>IFERROR(IF(VLOOKUP($A127,'Annex 2 EHV charges'!$D:$O,10,FALSE)=0,"",VLOOKUP($A127,'Annex 2 EHV charges'!$D:$O,10,FALSE)),"")</f>
        <v/>
      </c>
      <c r="G127" s="80" t="str">
        <f>IFERROR(IF(VLOOKUP($A127,'Annex 2 EHV charges'!$D:$O,11,FALSE)=0,"",VLOOKUP($A127,'Annex 2 EHV charges'!$D:$O,11,FALSE)),"")</f>
        <v/>
      </c>
      <c r="H127" s="80" t="str">
        <f>IFERROR(IF(VLOOKUP($A127,'Annex 2 EHV charges'!$D:$O,12,FALSE)=0,"",VLOOKUP($A127,'Annex 2 EHV charges'!$D:$O,12,FALSE)),"")</f>
        <v/>
      </c>
    </row>
    <row r="128" spans="1:8" x14ac:dyDescent="0.25">
      <c r="A128" s="77" t="str">
        <f t="array" ref="A128">IFERROR(INDEX('Annex 2 EHV charges'!$D$11:$D$11, MATCH(0, IF(ISBLANK('Annex 2 EHV charges'!$D$11:$D$11),1, COUNTIF(A$4:$A127, 'Annex 2 EHV charges'!$D$11:$D$11)), 0)),"")</f>
        <v/>
      </c>
      <c r="B128" s="76" t="str">
        <f>IF($A128="","",VLOOKUP($A128,'Annex 2 EHV charges'!$D:$O,2,0))</f>
        <v/>
      </c>
      <c r="C128" s="77" t="str">
        <f>IF($A128="","",VLOOKUP($A128,'Annex 2 EHV charges'!$D:$O,3,0))</f>
        <v/>
      </c>
      <c r="D128" s="76" t="str">
        <f>IF($A128="","",VLOOKUP($A128,'Annex 2 EHV charges'!$D:$O,4,0))</f>
        <v/>
      </c>
      <c r="E128" s="78" t="str">
        <f>IFERROR(IF(VLOOKUP($A128,'Annex 2 EHV charges'!$D:$O,9,FALSE)=0,"",VLOOKUP($A128,'Annex 2 EHV charges'!$D:$O,9,FALSE)),"")</f>
        <v/>
      </c>
      <c r="F128" s="79" t="str">
        <f>IFERROR(IF(VLOOKUP($A128,'Annex 2 EHV charges'!$D:$O,10,FALSE)=0,"",VLOOKUP($A128,'Annex 2 EHV charges'!$D:$O,10,FALSE)),"")</f>
        <v/>
      </c>
      <c r="G128" s="80" t="str">
        <f>IFERROR(IF(VLOOKUP($A128,'Annex 2 EHV charges'!$D:$O,11,FALSE)=0,"",VLOOKUP($A128,'Annex 2 EHV charges'!$D:$O,11,FALSE)),"")</f>
        <v/>
      </c>
      <c r="H128" s="80" t="str">
        <f>IFERROR(IF(VLOOKUP($A128,'Annex 2 EHV charges'!$D:$O,12,FALSE)=0,"",VLOOKUP($A128,'Annex 2 EHV charges'!$D:$O,12,FALSE)),"")</f>
        <v/>
      </c>
    </row>
    <row r="129" spans="1:8" x14ac:dyDescent="0.25">
      <c r="A129" s="77" t="str">
        <f t="array" ref="A129">IFERROR(INDEX('Annex 2 EHV charges'!$D$11:$D$11, MATCH(0, IF(ISBLANK('Annex 2 EHV charges'!$D$11:$D$11),1, COUNTIF(A$4:$A128, 'Annex 2 EHV charges'!$D$11:$D$11)), 0)),"")</f>
        <v/>
      </c>
      <c r="B129" s="76" t="str">
        <f>IF($A129="","",VLOOKUP($A129,'Annex 2 EHV charges'!$D:$O,2,0))</f>
        <v/>
      </c>
      <c r="C129" s="77" t="str">
        <f>IF($A129="","",VLOOKUP($A129,'Annex 2 EHV charges'!$D:$O,3,0))</f>
        <v/>
      </c>
      <c r="D129" s="76" t="str">
        <f>IF($A129="","",VLOOKUP($A129,'Annex 2 EHV charges'!$D:$O,4,0))</f>
        <v/>
      </c>
      <c r="E129" s="78" t="str">
        <f>IFERROR(IF(VLOOKUP($A129,'Annex 2 EHV charges'!$D:$O,9,FALSE)=0,"",VLOOKUP($A129,'Annex 2 EHV charges'!$D:$O,9,FALSE)),"")</f>
        <v/>
      </c>
      <c r="F129" s="79" t="str">
        <f>IFERROR(IF(VLOOKUP($A129,'Annex 2 EHV charges'!$D:$O,10,FALSE)=0,"",VLOOKUP($A129,'Annex 2 EHV charges'!$D:$O,10,FALSE)),"")</f>
        <v/>
      </c>
      <c r="G129" s="80" t="str">
        <f>IFERROR(IF(VLOOKUP($A129,'Annex 2 EHV charges'!$D:$O,11,FALSE)=0,"",VLOOKUP($A129,'Annex 2 EHV charges'!$D:$O,11,FALSE)),"")</f>
        <v/>
      </c>
      <c r="H129" s="80" t="str">
        <f>IFERROR(IF(VLOOKUP($A129,'Annex 2 EHV charges'!$D:$O,12,FALSE)=0,"",VLOOKUP($A129,'Annex 2 EHV charges'!$D:$O,12,FALSE)),"")</f>
        <v/>
      </c>
    </row>
    <row r="130" spans="1:8" x14ac:dyDescent="0.25">
      <c r="A130" s="77" t="str">
        <f t="array" ref="A130">IFERROR(INDEX('Annex 2 EHV charges'!$D$11:$D$11, MATCH(0, IF(ISBLANK('Annex 2 EHV charges'!$D$11:$D$11),1, COUNTIF(A$4:$A129, 'Annex 2 EHV charges'!$D$11:$D$11)), 0)),"")</f>
        <v/>
      </c>
      <c r="B130" s="76" t="str">
        <f>IF($A130="","",VLOOKUP($A130,'Annex 2 EHV charges'!$D:$O,2,0))</f>
        <v/>
      </c>
      <c r="C130" s="77" t="str">
        <f>IF($A130="","",VLOOKUP($A130,'Annex 2 EHV charges'!$D:$O,3,0))</f>
        <v/>
      </c>
      <c r="D130" s="76" t="str">
        <f>IF($A130="","",VLOOKUP($A130,'Annex 2 EHV charges'!$D:$O,4,0))</f>
        <v/>
      </c>
      <c r="E130" s="78" t="str">
        <f>IFERROR(IF(VLOOKUP($A130,'Annex 2 EHV charges'!$D:$O,9,FALSE)=0,"",VLOOKUP($A130,'Annex 2 EHV charges'!$D:$O,9,FALSE)),"")</f>
        <v/>
      </c>
      <c r="F130" s="79" t="str">
        <f>IFERROR(IF(VLOOKUP($A130,'Annex 2 EHV charges'!$D:$O,10,FALSE)=0,"",VLOOKUP($A130,'Annex 2 EHV charges'!$D:$O,10,FALSE)),"")</f>
        <v/>
      </c>
      <c r="G130" s="80" t="str">
        <f>IFERROR(IF(VLOOKUP($A130,'Annex 2 EHV charges'!$D:$O,11,FALSE)=0,"",VLOOKUP($A130,'Annex 2 EHV charges'!$D:$O,11,FALSE)),"")</f>
        <v/>
      </c>
      <c r="H130" s="80" t="str">
        <f>IFERROR(IF(VLOOKUP($A130,'Annex 2 EHV charges'!$D:$O,12,FALSE)=0,"",VLOOKUP($A130,'Annex 2 EHV charges'!$D:$O,12,FALSE)),"")</f>
        <v/>
      </c>
    </row>
    <row r="131" spans="1:8" x14ac:dyDescent="0.25">
      <c r="A131" s="77" t="str">
        <f t="array" ref="A131">IFERROR(INDEX('Annex 2 EHV charges'!$D$11:$D$11, MATCH(0, IF(ISBLANK('Annex 2 EHV charges'!$D$11:$D$11),1, COUNTIF(A$4:$A130, 'Annex 2 EHV charges'!$D$11:$D$11)), 0)),"")</f>
        <v/>
      </c>
      <c r="B131" s="76" t="str">
        <f>IF($A131="","",VLOOKUP($A131,'Annex 2 EHV charges'!$D:$O,2,0))</f>
        <v/>
      </c>
      <c r="C131" s="77" t="str">
        <f>IF($A131="","",VLOOKUP($A131,'Annex 2 EHV charges'!$D:$O,3,0))</f>
        <v/>
      </c>
      <c r="D131" s="76" t="str">
        <f>IF($A131="","",VLOOKUP($A131,'Annex 2 EHV charges'!$D:$O,4,0))</f>
        <v/>
      </c>
      <c r="E131" s="78" t="str">
        <f>IFERROR(IF(VLOOKUP($A131,'Annex 2 EHV charges'!$D:$O,9,FALSE)=0,"",VLOOKUP($A131,'Annex 2 EHV charges'!$D:$O,9,FALSE)),"")</f>
        <v/>
      </c>
      <c r="F131" s="79" t="str">
        <f>IFERROR(IF(VLOOKUP($A131,'Annex 2 EHV charges'!$D:$O,10,FALSE)=0,"",VLOOKUP($A131,'Annex 2 EHV charges'!$D:$O,10,FALSE)),"")</f>
        <v/>
      </c>
      <c r="G131" s="80" t="str">
        <f>IFERROR(IF(VLOOKUP($A131,'Annex 2 EHV charges'!$D:$O,11,FALSE)=0,"",VLOOKUP($A131,'Annex 2 EHV charges'!$D:$O,11,FALSE)),"")</f>
        <v/>
      </c>
      <c r="H131" s="80" t="str">
        <f>IFERROR(IF(VLOOKUP($A131,'Annex 2 EHV charges'!$D:$O,12,FALSE)=0,"",VLOOKUP($A131,'Annex 2 EHV charges'!$D:$O,12,FALSE)),"")</f>
        <v/>
      </c>
    </row>
    <row r="132" spans="1:8" x14ac:dyDescent="0.25">
      <c r="A132" s="77" t="str">
        <f t="array" ref="A132">IFERROR(INDEX('Annex 2 EHV charges'!$D$11:$D$11, MATCH(0, IF(ISBLANK('Annex 2 EHV charges'!$D$11:$D$11),1, COUNTIF(A$4:$A131, 'Annex 2 EHV charges'!$D$11:$D$11)), 0)),"")</f>
        <v/>
      </c>
      <c r="B132" s="76" t="str">
        <f>IF($A132="","",VLOOKUP($A132,'Annex 2 EHV charges'!$D:$O,2,0))</f>
        <v/>
      </c>
      <c r="C132" s="77" t="str">
        <f>IF($A132="","",VLOOKUP($A132,'Annex 2 EHV charges'!$D:$O,3,0))</f>
        <v/>
      </c>
      <c r="D132" s="76" t="str">
        <f>IF($A132="","",VLOOKUP($A132,'Annex 2 EHV charges'!$D:$O,4,0))</f>
        <v/>
      </c>
      <c r="E132" s="78" t="str">
        <f>IFERROR(IF(VLOOKUP($A132,'Annex 2 EHV charges'!$D:$O,9,FALSE)=0,"",VLOOKUP($A132,'Annex 2 EHV charges'!$D:$O,9,FALSE)),"")</f>
        <v/>
      </c>
      <c r="F132" s="79" t="str">
        <f>IFERROR(IF(VLOOKUP($A132,'Annex 2 EHV charges'!$D:$O,10,FALSE)=0,"",VLOOKUP($A132,'Annex 2 EHV charges'!$D:$O,10,FALSE)),"")</f>
        <v/>
      </c>
      <c r="G132" s="80" t="str">
        <f>IFERROR(IF(VLOOKUP($A132,'Annex 2 EHV charges'!$D:$O,11,FALSE)=0,"",VLOOKUP($A132,'Annex 2 EHV charges'!$D:$O,11,FALSE)),"")</f>
        <v/>
      </c>
      <c r="H132" s="80" t="str">
        <f>IFERROR(IF(VLOOKUP($A132,'Annex 2 EHV charges'!$D:$O,12,FALSE)=0,"",VLOOKUP($A132,'Annex 2 EHV charges'!$D:$O,12,FALSE)),"")</f>
        <v/>
      </c>
    </row>
    <row r="133" spans="1:8" x14ac:dyDescent="0.25">
      <c r="A133" s="77" t="str">
        <f t="array" ref="A133">IFERROR(INDEX('Annex 2 EHV charges'!$D$11:$D$11, MATCH(0, IF(ISBLANK('Annex 2 EHV charges'!$D$11:$D$11),1, COUNTIF(A$4:$A132, 'Annex 2 EHV charges'!$D$11:$D$11)), 0)),"")</f>
        <v/>
      </c>
      <c r="B133" s="76" t="str">
        <f>IF($A133="","",VLOOKUP($A133,'Annex 2 EHV charges'!$D:$O,2,0))</f>
        <v/>
      </c>
      <c r="C133" s="77" t="str">
        <f>IF($A133="","",VLOOKUP($A133,'Annex 2 EHV charges'!$D:$O,3,0))</f>
        <v/>
      </c>
      <c r="D133" s="76" t="str">
        <f>IF($A133="","",VLOOKUP($A133,'Annex 2 EHV charges'!$D:$O,4,0))</f>
        <v/>
      </c>
      <c r="E133" s="78" t="str">
        <f>IFERROR(IF(VLOOKUP($A133,'Annex 2 EHV charges'!$D:$O,9,FALSE)=0,"",VLOOKUP($A133,'Annex 2 EHV charges'!$D:$O,9,FALSE)),"")</f>
        <v/>
      </c>
      <c r="F133" s="79" t="str">
        <f>IFERROR(IF(VLOOKUP($A133,'Annex 2 EHV charges'!$D:$O,10,FALSE)=0,"",VLOOKUP($A133,'Annex 2 EHV charges'!$D:$O,10,FALSE)),"")</f>
        <v/>
      </c>
      <c r="G133" s="80" t="str">
        <f>IFERROR(IF(VLOOKUP($A133,'Annex 2 EHV charges'!$D:$O,11,FALSE)=0,"",VLOOKUP($A133,'Annex 2 EHV charges'!$D:$O,11,FALSE)),"")</f>
        <v/>
      </c>
      <c r="H133" s="80" t="str">
        <f>IFERROR(IF(VLOOKUP($A133,'Annex 2 EHV charges'!$D:$O,12,FALSE)=0,"",VLOOKUP($A133,'Annex 2 EHV charges'!$D:$O,12,FALSE)),"")</f>
        <v/>
      </c>
    </row>
    <row r="134" spans="1:8" x14ac:dyDescent="0.25">
      <c r="A134" s="77" t="str">
        <f t="array" ref="A134">IFERROR(INDEX('Annex 2 EHV charges'!$D$11:$D$11, MATCH(0, IF(ISBLANK('Annex 2 EHV charges'!$D$11:$D$11),1, COUNTIF(A$4:$A133, 'Annex 2 EHV charges'!$D$11:$D$11)), 0)),"")</f>
        <v/>
      </c>
      <c r="B134" s="76" t="str">
        <f>IF($A134="","",VLOOKUP($A134,'Annex 2 EHV charges'!$D:$O,2,0))</f>
        <v/>
      </c>
      <c r="C134" s="77" t="str">
        <f>IF($A134="","",VLOOKUP($A134,'Annex 2 EHV charges'!$D:$O,3,0))</f>
        <v/>
      </c>
      <c r="D134" s="76" t="str">
        <f>IF($A134="","",VLOOKUP($A134,'Annex 2 EHV charges'!$D:$O,4,0))</f>
        <v/>
      </c>
      <c r="E134" s="78" t="str">
        <f>IFERROR(IF(VLOOKUP($A134,'Annex 2 EHV charges'!$D:$O,9,FALSE)=0,"",VLOOKUP($A134,'Annex 2 EHV charges'!$D:$O,9,FALSE)),"")</f>
        <v/>
      </c>
      <c r="F134" s="79" t="str">
        <f>IFERROR(IF(VLOOKUP($A134,'Annex 2 EHV charges'!$D:$O,10,FALSE)=0,"",VLOOKUP($A134,'Annex 2 EHV charges'!$D:$O,10,FALSE)),"")</f>
        <v/>
      </c>
      <c r="G134" s="80" t="str">
        <f>IFERROR(IF(VLOOKUP($A134,'Annex 2 EHV charges'!$D:$O,11,FALSE)=0,"",VLOOKUP($A134,'Annex 2 EHV charges'!$D:$O,11,FALSE)),"")</f>
        <v/>
      </c>
      <c r="H134" s="80" t="str">
        <f>IFERROR(IF(VLOOKUP($A134,'Annex 2 EHV charges'!$D:$O,12,FALSE)=0,"",VLOOKUP($A134,'Annex 2 EHV charges'!$D:$O,12,FALSE)),"")</f>
        <v/>
      </c>
    </row>
    <row r="135" spans="1:8" x14ac:dyDescent="0.25">
      <c r="A135" s="77" t="str">
        <f t="array" ref="A135">IFERROR(INDEX('Annex 2 EHV charges'!$D$11:$D$11, MATCH(0, IF(ISBLANK('Annex 2 EHV charges'!$D$11:$D$11),1, COUNTIF(A$4:$A134, 'Annex 2 EHV charges'!$D$11:$D$11)), 0)),"")</f>
        <v/>
      </c>
      <c r="B135" s="76" t="str">
        <f>IF($A135="","",VLOOKUP($A135,'Annex 2 EHV charges'!$D:$O,2,0))</f>
        <v/>
      </c>
      <c r="C135" s="77" t="str">
        <f>IF($A135="","",VLOOKUP($A135,'Annex 2 EHV charges'!$D:$O,3,0))</f>
        <v/>
      </c>
      <c r="D135" s="76" t="str">
        <f>IF($A135="","",VLOOKUP($A135,'Annex 2 EHV charges'!$D:$O,4,0))</f>
        <v/>
      </c>
      <c r="E135" s="78" t="str">
        <f>IFERROR(IF(VLOOKUP($A135,'Annex 2 EHV charges'!$D:$O,9,FALSE)=0,"",VLOOKUP($A135,'Annex 2 EHV charges'!$D:$O,9,FALSE)),"")</f>
        <v/>
      </c>
      <c r="F135" s="79" t="str">
        <f>IFERROR(IF(VLOOKUP($A135,'Annex 2 EHV charges'!$D:$O,10,FALSE)=0,"",VLOOKUP($A135,'Annex 2 EHV charges'!$D:$O,10,FALSE)),"")</f>
        <v/>
      </c>
      <c r="G135" s="80" t="str">
        <f>IFERROR(IF(VLOOKUP($A135,'Annex 2 EHV charges'!$D:$O,11,FALSE)=0,"",VLOOKUP($A135,'Annex 2 EHV charges'!$D:$O,11,FALSE)),"")</f>
        <v/>
      </c>
      <c r="H135" s="80" t="str">
        <f>IFERROR(IF(VLOOKUP($A135,'Annex 2 EHV charges'!$D:$O,12,FALSE)=0,"",VLOOKUP($A135,'Annex 2 EHV charges'!$D:$O,12,FALSE)),"")</f>
        <v/>
      </c>
    </row>
    <row r="136" spans="1:8" x14ac:dyDescent="0.25">
      <c r="A136" s="77" t="str">
        <f t="array" ref="A136">IFERROR(INDEX('Annex 2 EHV charges'!$D$11:$D$11, MATCH(0, IF(ISBLANK('Annex 2 EHV charges'!$D$11:$D$11),1, COUNTIF(A$4:$A135, 'Annex 2 EHV charges'!$D$11:$D$11)), 0)),"")</f>
        <v/>
      </c>
      <c r="B136" s="76" t="str">
        <f>IF($A136="","",VLOOKUP($A136,'Annex 2 EHV charges'!$D:$O,2,0))</f>
        <v/>
      </c>
      <c r="C136" s="77" t="str">
        <f>IF($A136="","",VLOOKUP($A136,'Annex 2 EHV charges'!$D:$O,3,0))</f>
        <v/>
      </c>
      <c r="D136" s="76" t="str">
        <f>IF($A136="","",VLOOKUP($A136,'Annex 2 EHV charges'!$D:$O,4,0))</f>
        <v/>
      </c>
      <c r="E136" s="78" t="str">
        <f>IFERROR(IF(VLOOKUP($A136,'Annex 2 EHV charges'!$D:$O,9,FALSE)=0,"",VLOOKUP($A136,'Annex 2 EHV charges'!$D:$O,9,FALSE)),"")</f>
        <v/>
      </c>
      <c r="F136" s="79" t="str">
        <f>IFERROR(IF(VLOOKUP($A136,'Annex 2 EHV charges'!$D:$O,10,FALSE)=0,"",VLOOKUP($A136,'Annex 2 EHV charges'!$D:$O,10,FALSE)),"")</f>
        <v/>
      </c>
      <c r="G136" s="80" t="str">
        <f>IFERROR(IF(VLOOKUP($A136,'Annex 2 EHV charges'!$D:$O,11,FALSE)=0,"",VLOOKUP($A136,'Annex 2 EHV charges'!$D:$O,11,FALSE)),"")</f>
        <v/>
      </c>
      <c r="H136" s="80" t="str">
        <f>IFERROR(IF(VLOOKUP($A136,'Annex 2 EHV charges'!$D:$O,12,FALSE)=0,"",VLOOKUP($A136,'Annex 2 EHV charges'!$D:$O,12,FALSE)),"")</f>
        <v/>
      </c>
    </row>
    <row r="137" spans="1:8" x14ac:dyDescent="0.25">
      <c r="A137" s="77" t="str">
        <f t="array" ref="A137">IFERROR(INDEX('Annex 2 EHV charges'!$D$11:$D$11, MATCH(0, IF(ISBLANK('Annex 2 EHV charges'!$D$11:$D$11),1, COUNTIF(A$4:$A136, 'Annex 2 EHV charges'!$D$11:$D$11)), 0)),"")</f>
        <v/>
      </c>
      <c r="B137" s="76" t="str">
        <f>IF($A137="","",VLOOKUP($A137,'Annex 2 EHV charges'!$D:$O,2,0))</f>
        <v/>
      </c>
      <c r="C137" s="77" t="str">
        <f>IF($A137="","",VLOOKUP($A137,'Annex 2 EHV charges'!$D:$O,3,0))</f>
        <v/>
      </c>
      <c r="D137" s="76" t="str">
        <f>IF($A137="","",VLOOKUP($A137,'Annex 2 EHV charges'!$D:$O,4,0))</f>
        <v/>
      </c>
      <c r="E137" s="78" t="str">
        <f>IFERROR(IF(VLOOKUP($A137,'Annex 2 EHV charges'!$D:$O,9,FALSE)=0,"",VLOOKUP($A137,'Annex 2 EHV charges'!$D:$O,9,FALSE)),"")</f>
        <v/>
      </c>
      <c r="F137" s="79" t="str">
        <f>IFERROR(IF(VLOOKUP($A137,'Annex 2 EHV charges'!$D:$O,10,FALSE)=0,"",VLOOKUP($A137,'Annex 2 EHV charges'!$D:$O,10,FALSE)),"")</f>
        <v/>
      </c>
      <c r="G137" s="80" t="str">
        <f>IFERROR(IF(VLOOKUP($A137,'Annex 2 EHV charges'!$D:$O,11,FALSE)=0,"",VLOOKUP($A137,'Annex 2 EHV charges'!$D:$O,11,FALSE)),"")</f>
        <v/>
      </c>
      <c r="H137" s="80" t="str">
        <f>IFERROR(IF(VLOOKUP($A137,'Annex 2 EHV charges'!$D:$O,12,FALSE)=0,"",VLOOKUP($A137,'Annex 2 EHV charges'!$D:$O,12,FALSE)),"")</f>
        <v/>
      </c>
    </row>
    <row r="138" spans="1:8" x14ac:dyDescent="0.25">
      <c r="A138" s="77" t="str">
        <f t="array" ref="A138">IFERROR(INDEX('Annex 2 EHV charges'!$D$11:$D$11, MATCH(0, IF(ISBLANK('Annex 2 EHV charges'!$D$11:$D$11),1, COUNTIF(A$4:$A137, 'Annex 2 EHV charges'!$D$11:$D$11)), 0)),"")</f>
        <v/>
      </c>
      <c r="B138" s="76" t="str">
        <f>IF($A138="","",VLOOKUP($A138,'Annex 2 EHV charges'!$D:$O,2,0))</f>
        <v/>
      </c>
      <c r="C138" s="77" t="str">
        <f>IF($A138="","",VLOOKUP($A138,'Annex 2 EHV charges'!$D:$O,3,0))</f>
        <v/>
      </c>
      <c r="D138" s="76" t="str">
        <f>IF($A138="","",VLOOKUP($A138,'Annex 2 EHV charges'!$D:$O,4,0))</f>
        <v/>
      </c>
      <c r="E138" s="78" t="str">
        <f>IFERROR(IF(VLOOKUP($A138,'Annex 2 EHV charges'!$D:$O,9,FALSE)=0,"",VLOOKUP($A138,'Annex 2 EHV charges'!$D:$O,9,FALSE)),"")</f>
        <v/>
      </c>
      <c r="F138" s="79" t="str">
        <f>IFERROR(IF(VLOOKUP($A138,'Annex 2 EHV charges'!$D:$O,10,FALSE)=0,"",VLOOKUP($A138,'Annex 2 EHV charges'!$D:$O,10,FALSE)),"")</f>
        <v/>
      </c>
      <c r="G138" s="80" t="str">
        <f>IFERROR(IF(VLOOKUP($A138,'Annex 2 EHV charges'!$D:$O,11,FALSE)=0,"",VLOOKUP($A138,'Annex 2 EHV charges'!$D:$O,11,FALSE)),"")</f>
        <v/>
      </c>
      <c r="H138" s="80" t="str">
        <f>IFERROR(IF(VLOOKUP($A138,'Annex 2 EHV charges'!$D:$O,12,FALSE)=0,"",VLOOKUP($A138,'Annex 2 EHV charges'!$D:$O,12,FALSE)),"")</f>
        <v/>
      </c>
    </row>
    <row r="139" spans="1:8" x14ac:dyDescent="0.25">
      <c r="A139" s="77" t="str">
        <f t="array" ref="A139">IFERROR(INDEX('Annex 2 EHV charges'!$D$11:$D$11, MATCH(0, IF(ISBLANK('Annex 2 EHV charges'!$D$11:$D$11),1, COUNTIF(A$4:$A138, 'Annex 2 EHV charges'!$D$11:$D$11)), 0)),"")</f>
        <v/>
      </c>
      <c r="B139" s="76" t="str">
        <f>IF($A139="","",VLOOKUP($A139,'Annex 2 EHV charges'!$D:$O,2,0))</f>
        <v/>
      </c>
      <c r="C139" s="77" t="str">
        <f>IF($A139="","",VLOOKUP($A139,'Annex 2 EHV charges'!$D:$O,3,0))</f>
        <v/>
      </c>
      <c r="D139" s="76" t="str">
        <f>IF($A139="","",VLOOKUP($A139,'Annex 2 EHV charges'!$D:$O,4,0))</f>
        <v/>
      </c>
      <c r="E139" s="78" t="str">
        <f>IFERROR(IF(VLOOKUP($A139,'Annex 2 EHV charges'!$D:$O,9,FALSE)=0,"",VLOOKUP($A139,'Annex 2 EHV charges'!$D:$O,9,FALSE)),"")</f>
        <v/>
      </c>
      <c r="F139" s="79" t="str">
        <f>IFERROR(IF(VLOOKUP($A139,'Annex 2 EHV charges'!$D:$O,10,FALSE)=0,"",VLOOKUP($A139,'Annex 2 EHV charges'!$D:$O,10,FALSE)),"")</f>
        <v/>
      </c>
      <c r="G139" s="80" t="str">
        <f>IFERROR(IF(VLOOKUP($A139,'Annex 2 EHV charges'!$D:$O,11,FALSE)=0,"",VLOOKUP($A139,'Annex 2 EHV charges'!$D:$O,11,FALSE)),"")</f>
        <v/>
      </c>
      <c r="H139" s="80" t="str">
        <f>IFERROR(IF(VLOOKUP($A139,'Annex 2 EHV charges'!$D:$O,12,FALSE)=0,"",VLOOKUP($A139,'Annex 2 EHV charges'!$D:$O,12,FALSE)),"")</f>
        <v/>
      </c>
    </row>
    <row r="140" spans="1:8" x14ac:dyDescent="0.25">
      <c r="A140" s="77" t="str">
        <f t="array" ref="A140">IFERROR(INDEX('Annex 2 EHV charges'!$D$11:$D$11, MATCH(0, IF(ISBLANK('Annex 2 EHV charges'!$D$11:$D$11),1, COUNTIF(A$4:$A139, 'Annex 2 EHV charges'!$D$11:$D$11)), 0)),"")</f>
        <v/>
      </c>
      <c r="B140" s="76" t="str">
        <f>IF($A140="","",VLOOKUP($A140,'Annex 2 EHV charges'!$D:$O,2,0))</f>
        <v/>
      </c>
      <c r="C140" s="77" t="str">
        <f>IF($A140="","",VLOOKUP($A140,'Annex 2 EHV charges'!$D:$O,3,0))</f>
        <v/>
      </c>
      <c r="D140" s="76" t="str">
        <f>IF($A140="","",VLOOKUP($A140,'Annex 2 EHV charges'!$D:$O,4,0))</f>
        <v/>
      </c>
      <c r="E140" s="78" t="str">
        <f>IFERROR(IF(VLOOKUP($A140,'Annex 2 EHV charges'!$D:$O,9,FALSE)=0,"",VLOOKUP($A140,'Annex 2 EHV charges'!$D:$O,9,FALSE)),"")</f>
        <v/>
      </c>
      <c r="F140" s="79" t="str">
        <f>IFERROR(IF(VLOOKUP($A140,'Annex 2 EHV charges'!$D:$O,10,FALSE)=0,"",VLOOKUP($A140,'Annex 2 EHV charges'!$D:$O,10,FALSE)),"")</f>
        <v/>
      </c>
      <c r="G140" s="80" t="str">
        <f>IFERROR(IF(VLOOKUP($A140,'Annex 2 EHV charges'!$D:$O,11,FALSE)=0,"",VLOOKUP($A140,'Annex 2 EHV charges'!$D:$O,11,FALSE)),"")</f>
        <v/>
      </c>
      <c r="H140" s="80" t="str">
        <f>IFERROR(IF(VLOOKUP($A140,'Annex 2 EHV charges'!$D:$O,12,FALSE)=0,"",VLOOKUP($A140,'Annex 2 EHV charges'!$D:$O,12,FALSE)),"")</f>
        <v/>
      </c>
    </row>
    <row r="141" spans="1:8" x14ac:dyDescent="0.25">
      <c r="A141" s="77" t="str">
        <f t="array" ref="A141">IFERROR(INDEX('Annex 2 EHV charges'!$D$11:$D$11, MATCH(0, IF(ISBLANK('Annex 2 EHV charges'!$D$11:$D$11),1, COUNTIF(A$4:$A140, 'Annex 2 EHV charges'!$D$11:$D$11)), 0)),"")</f>
        <v/>
      </c>
      <c r="B141" s="76" t="str">
        <f>IF($A141="","",VLOOKUP($A141,'Annex 2 EHV charges'!$D:$O,2,0))</f>
        <v/>
      </c>
      <c r="C141" s="77" t="str">
        <f>IF($A141="","",VLOOKUP($A141,'Annex 2 EHV charges'!$D:$O,3,0))</f>
        <v/>
      </c>
      <c r="D141" s="76" t="str">
        <f>IF($A141="","",VLOOKUP($A141,'Annex 2 EHV charges'!$D:$O,4,0))</f>
        <v/>
      </c>
      <c r="E141" s="78" t="str">
        <f>IFERROR(IF(VLOOKUP($A141,'Annex 2 EHV charges'!$D:$O,9,FALSE)=0,"",VLOOKUP($A141,'Annex 2 EHV charges'!$D:$O,9,FALSE)),"")</f>
        <v/>
      </c>
      <c r="F141" s="79" t="str">
        <f>IFERROR(IF(VLOOKUP($A141,'Annex 2 EHV charges'!$D:$O,10,FALSE)=0,"",VLOOKUP($A141,'Annex 2 EHV charges'!$D:$O,10,FALSE)),"")</f>
        <v/>
      </c>
      <c r="G141" s="80" t="str">
        <f>IFERROR(IF(VLOOKUP($A141,'Annex 2 EHV charges'!$D:$O,11,FALSE)=0,"",VLOOKUP($A141,'Annex 2 EHV charges'!$D:$O,11,FALSE)),"")</f>
        <v/>
      </c>
      <c r="H141" s="80" t="str">
        <f>IFERROR(IF(VLOOKUP($A141,'Annex 2 EHV charges'!$D:$O,12,FALSE)=0,"",VLOOKUP($A141,'Annex 2 EHV charges'!$D:$O,12,FALSE)),"")</f>
        <v/>
      </c>
    </row>
    <row r="142" spans="1:8" x14ac:dyDescent="0.25">
      <c r="A142" s="77" t="str">
        <f t="array" ref="A142">IFERROR(INDEX('Annex 2 EHV charges'!$D$11:$D$11, MATCH(0, IF(ISBLANK('Annex 2 EHV charges'!$D$11:$D$11),1, COUNTIF(A$4:$A141, 'Annex 2 EHV charges'!$D$11:$D$11)), 0)),"")</f>
        <v/>
      </c>
      <c r="B142" s="76" t="str">
        <f>IF($A142="","",VLOOKUP($A142,'Annex 2 EHV charges'!$D:$O,2,0))</f>
        <v/>
      </c>
      <c r="C142" s="77" t="str">
        <f>IF($A142="","",VLOOKUP($A142,'Annex 2 EHV charges'!$D:$O,3,0))</f>
        <v/>
      </c>
      <c r="D142" s="76" t="str">
        <f>IF($A142="","",VLOOKUP($A142,'Annex 2 EHV charges'!$D:$O,4,0))</f>
        <v/>
      </c>
      <c r="E142" s="78" t="str">
        <f>IFERROR(IF(VLOOKUP($A142,'Annex 2 EHV charges'!$D:$O,9,FALSE)=0,"",VLOOKUP($A142,'Annex 2 EHV charges'!$D:$O,9,FALSE)),"")</f>
        <v/>
      </c>
      <c r="F142" s="79" t="str">
        <f>IFERROR(IF(VLOOKUP($A142,'Annex 2 EHV charges'!$D:$O,10,FALSE)=0,"",VLOOKUP($A142,'Annex 2 EHV charges'!$D:$O,10,FALSE)),"")</f>
        <v/>
      </c>
      <c r="G142" s="80" t="str">
        <f>IFERROR(IF(VLOOKUP($A142,'Annex 2 EHV charges'!$D:$O,11,FALSE)=0,"",VLOOKUP($A142,'Annex 2 EHV charges'!$D:$O,11,FALSE)),"")</f>
        <v/>
      </c>
      <c r="H142" s="80" t="str">
        <f>IFERROR(IF(VLOOKUP($A142,'Annex 2 EHV charges'!$D:$O,12,FALSE)=0,"",VLOOKUP($A142,'Annex 2 EHV charges'!$D:$O,12,FALSE)),"")</f>
        <v/>
      </c>
    </row>
    <row r="143" spans="1:8" x14ac:dyDescent="0.25">
      <c r="A143" s="77" t="str">
        <f t="array" ref="A143">IFERROR(INDEX('Annex 2 EHV charges'!$D$11:$D$11, MATCH(0, IF(ISBLANK('Annex 2 EHV charges'!$D$11:$D$11),1, COUNTIF(A$4:$A142, 'Annex 2 EHV charges'!$D$11:$D$11)), 0)),"")</f>
        <v/>
      </c>
      <c r="B143" s="76" t="str">
        <f>IF($A143="","",VLOOKUP($A143,'Annex 2 EHV charges'!$D:$O,2,0))</f>
        <v/>
      </c>
      <c r="C143" s="77" t="str">
        <f>IF($A143="","",VLOOKUP($A143,'Annex 2 EHV charges'!$D:$O,3,0))</f>
        <v/>
      </c>
      <c r="D143" s="76" t="str">
        <f>IF($A143="","",VLOOKUP($A143,'Annex 2 EHV charges'!$D:$O,4,0))</f>
        <v/>
      </c>
      <c r="E143" s="78" t="str">
        <f>IFERROR(IF(VLOOKUP($A143,'Annex 2 EHV charges'!$D:$O,9,FALSE)=0,"",VLOOKUP($A143,'Annex 2 EHV charges'!$D:$O,9,FALSE)),"")</f>
        <v/>
      </c>
      <c r="F143" s="79" t="str">
        <f>IFERROR(IF(VLOOKUP($A143,'Annex 2 EHV charges'!$D:$O,10,FALSE)=0,"",VLOOKUP($A143,'Annex 2 EHV charges'!$D:$O,10,FALSE)),"")</f>
        <v/>
      </c>
      <c r="G143" s="80" t="str">
        <f>IFERROR(IF(VLOOKUP($A143,'Annex 2 EHV charges'!$D:$O,11,FALSE)=0,"",VLOOKUP($A143,'Annex 2 EHV charges'!$D:$O,11,FALSE)),"")</f>
        <v/>
      </c>
      <c r="H143" s="80" t="str">
        <f>IFERROR(IF(VLOOKUP($A143,'Annex 2 EHV charges'!$D:$O,12,FALSE)=0,"",VLOOKUP($A143,'Annex 2 EHV charges'!$D:$O,12,FALSE)),"")</f>
        <v/>
      </c>
    </row>
    <row r="144" spans="1:8" x14ac:dyDescent="0.25">
      <c r="A144" s="77" t="str">
        <f t="array" ref="A144">IFERROR(INDEX('Annex 2 EHV charges'!$D$11:$D$11, MATCH(0, IF(ISBLANK('Annex 2 EHV charges'!$D$11:$D$11),1, COUNTIF(A$4:$A143, 'Annex 2 EHV charges'!$D$11:$D$11)), 0)),"")</f>
        <v/>
      </c>
      <c r="B144" s="76" t="str">
        <f>IF($A144="","",VLOOKUP($A144,'Annex 2 EHV charges'!$D:$O,2,0))</f>
        <v/>
      </c>
      <c r="C144" s="77" t="str">
        <f>IF($A144="","",VLOOKUP($A144,'Annex 2 EHV charges'!$D:$O,3,0))</f>
        <v/>
      </c>
      <c r="D144" s="76" t="str">
        <f>IF($A144="","",VLOOKUP($A144,'Annex 2 EHV charges'!$D:$O,4,0))</f>
        <v/>
      </c>
      <c r="E144" s="78" t="str">
        <f>IFERROR(IF(VLOOKUP($A144,'Annex 2 EHV charges'!$D:$O,9,FALSE)=0,"",VLOOKUP($A144,'Annex 2 EHV charges'!$D:$O,9,FALSE)),"")</f>
        <v/>
      </c>
      <c r="F144" s="79" t="str">
        <f>IFERROR(IF(VLOOKUP($A144,'Annex 2 EHV charges'!$D:$O,10,FALSE)=0,"",VLOOKUP($A144,'Annex 2 EHV charges'!$D:$O,10,FALSE)),"")</f>
        <v/>
      </c>
      <c r="G144" s="80" t="str">
        <f>IFERROR(IF(VLOOKUP($A144,'Annex 2 EHV charges'!$D:$O,11,FALSE)=0,"",VLOOKUP($A144,'Annex 2 EHV charges'!$D:$O,11,FALSE)),"")</f>
        <v/>
      </c>
      <c r="H144" s="80" t="str">
        <f>IFERROR(IF(VLOOKUP($A144,'Annex 2 EHV charges'!$D:$O,12,FALSE)=0,"",VLOOKUP($A144,'Annex 2 EHV charges'!$D:$O,12,FALSE)),"")</f>
        <v/>
      </c>
    </row>
    <row r="145" spans="1:8" x14ac:dyDescent="0.25">
      <c r="A145" s="77" t="str">
        <f t="array" ref="A145">IFERROR(INDEX('Annex 2 EHV charges'!$D$11:$D$11, MATCH(0, IF(ISBLANK('Annex 2 EHV charges'!$D$11:$D$11),1, COUNTIF(A$4:$A144, 'Annex 2 EHV charges'!$D$11:$D$11)), 0)),"")</f>
        <v/>
      </c>
      <c r="B145" s="76" t="str">
        <f>IF($A145="","",VLOOKUP($A145,'Annex 2 EHV charges'!$D:$O,2,0))</f>
        <v/>
      </c>
      <c r="C145" s="77" t="str">
        <f>IF($A145="","",VLOOKUP($A145,'Annex 2 EHV charges'!$D:$O,3,0))</f>
        <v/>
      </c>
      <c r="D145" s="76" t="str">
        <f>IF($A145="","",VLOOKUP($A145,'Annex 2 EHV charges'!$D:$O,4,0))</f>
        <v/>
      </c>
      <c r="E145" s="78" t="str">
        <f>IFERROR(IF(VLOOKUP($A145,'Annex 2 EHV charges'!$D:$O,9,FALSE)=0,"",VLOOKUP($A145,'Annex 2 EHV charges'!$D:$O,9,FALSE)),"")</f>
        <v/>
      </c>
      <c r="F145" s="79" t="str">
        <f>IFERROR(IF(VLOOKUP($A145,'Annex 2 EHV charges'!$D:$O,10,FALSE)=0,"",VLOOKUP($A145,'Annex 2 EHV charges'!$D:$O,10,FALSE)),"")</f>
        <v/>
      </c>
      <c r="G145" s="80" t="str">
        <f>IFERROR(IF(VLOOKUP($A145,'Annex 2 EHV charges'!$D:$O,11,FALSE)=0,"",VLOOKUP($A145,'Annex 2 EHV charges'!$D:$O,11,FALSE)),"")</f>
        <v/>
      </c>
      <c r="H145" s="80" t="str">
        <f>IFERROR(IF(VLOOKUP($A145,'Annex 2 EHV charges'!$D:$O,12,FALSE)=0,"",VLOOKUP($A145,'Annex 2 EHV charges'!$D:$O,12,FALSE)),"")</f>
        <v/>
      </c>
    </row>
    <row r="146" spans="1:8" x14ac:dyDescent="0.25">
      <c r="A146" s="77" t="str">
        <f t="array" ref="A146">IFERROR(INDEX('Annex 2 EHV charges'!$D$11:$D$11, MATCH(0, IF(ISBLANK('Annex 2 EHV charges'!$D$11:$D$11),1, COUNTIF(A$4:$A145, 'Annex 2 EHV charges'!$D$11:$D$11)), 0)),"")</f>
        <v/>
      </c>
      <c r="B146" s="76" t="str">
        <f>IF($A146="","",VLOOKUP($A146,'Annex 2 EHV charges'!$D:$O,2,0))</f>
        <v/>
      </c>
      <c r="C146" s="77" t="str">
        <f>IF($A146="","",VLOOKUP($A146,'Annex 2 EHV charges'!$D:$O,3,0))</f>
        <v/>
      </c>
      <c r="D146" s="76" t="str">
        <f>IF($A146="","",VLOOKUP($A146,'Annex 2 EHV charges'!$D:$O,4,0))</f>
        <v/>
      </c>
      <c r="E146" s="78" t="str">
        <f>IFERROR(IF(VLOOKUP($A146,'Annex 2 EHV charges'!$D:$O,9,FALSE)=0,"",VLOOKUP($A146,'Annex 2 EHV charges'!$D:$O,9,FALSE)),"")</f>
        <v/>
      </c>
      <c r="F146" s="79" t="str">
        <f>IFERROR(IF(VLOOKUP($A146,'Annex 2 EHV charges'!$D:$O,10,FALSE)=0,"",VLOOKUP($A146,'Annex 2 EHV charges'!$D:$O,10,FALSE)),"")</f>
        <v/>
      </c>
      <c r="G146" s="80" t="str">
        <f>IFERROR(IF(VLOOKUP($A146,'Annex 2 EHV charges'!$D:$O,11,FALSE)=0,"",VLOOKUP($A146,'Annex 2 EHV charges'!$D:$O,11,FALSE)),"")</f>
        <v/>
      </c>
      <c r="H146" s="80" t="str">
        <f>IFERROR(IF(VLOOKUP($A146,'Annex 2 EHV charges'!$D:$O,12,FALSE)=0,"",VLOOKUP($A146,'Annex 2 EHV charges'!$D:$O,12,FALSE)),"")</f>
        <v/>
      </c>
    </row>
    <row r="147" spans="1:8" x14ac:dyDescent="0.25">
      <c r="A147" s="77" t="str">
        <f t="array" ref="A147">IFERROR(INDEX('Annex 2 EHV charges'!$D$11:$D$11, MATCH(0, IF(ISBLANK('Annex 2 EHV charges'!$D$11:$D$11),1, COUNTIF(A$4:$A146, 'Annex 2 EHV charges'!$D$11:$D$11)), 0)),"")</f>
        <v/>
      </c>
      <c r="B147" s="76" t="str">
        <f>IF($A147="","",VLOOKUP($A147,'Annex 2 EHV charges'!$D:$O,2,0))</f>
        <v/>
      </c>
      <c r="C147" s="77" t="str">
        <f>IF($A147="","",VLOOKUP($A147,'Annex 2 EHV charges'!$D:$O,3,0))</f>
        <v/>
      </c>
      <c r="D147" s="76" t="str">
        <f>IF($A147="","",VLOOKUP($A147,'Annex 2 EHV charges'!$D:$O,4,0))</f>
        <v/>
      </c>
      <c r="E147" s="78" t="str">
        <f>IFERROR(IF(VLOOKUP($A147,'Annex 2 EHV charges'!$D:$O,9,FALSE)=0,"",VLOOKUP($A147,'Annex 2 EHV charges'!$D:$O,9,FALSE)),"")</f>
        <v/>
      </c>
      <c r="F147" s="79" t="str">
        <f>IFERROR(IF(VLOOKUP($A147,'Annex 2 EHV charges'!$D:$O,10,FALSE)=0,"",VLOOKUP($A147,'Annex 2 EHV charges'!$D:$O,10,FALSE)),"")</f>
        <v/>
      </c>
      <c r="G147" s="80" t="str">
        <f>IFERROR(IF(VLOOKUP($A147,'Annex 2 EHV charges'!$D:$O,11,FALSE)=0,"",VLOOKUP($A147,'Annex 2 EHV charges'!$D:$O,11,FALSE)),"")</f>
        <v/>
      </c>
      <c r="H147" s="80" t="str">
        <f>IFERROR(IF(VLOOKUP($A147,'Annex 2 EHV charges'!$D:$O,12,FALSE)=0,"",VLOOKUP($A147,'Annex 2 EHV charges'!$D:$O,12,FALSE)),"")</f>
        <v/>
      </c>
    </row>
    <row r="148" spans="1:8" x14ac:dyDescent="0.25">
      <c r="A148" s="77" t="str">
        <f t="array" ref="A148">IFERROR(INDEX('Annex 2 EHV charges'!$D$11:$D$11, MATCH(0, IF(ISBLANK('Annex 2 EHV charges'!$D$11:$D$11),1, COUNTIF(A$4:$A147, 'Annex 2 EHV charges'!$D$11:$D$11)), 0)),"")</f>
        <v/>
      </c>
      <c r="B148" s="76" t="str">
        <f>IF($A148="","",VLOOKUP($A148,'Annex 2 EHV charges'!$D:$O,2,0))</f>
        <v/>
      </c>
      <c r="C148" s="77" t="str">
        <f>IF($A148="","",VLOOKUP($A148,'Annex 2 EHV charges'!$D:$O,3,0))</f>
        <v/>
      </c>
      <c r="D148" s="76" t="str">
        <f>IF($A148="","",VLOOKUP($A148,'Annex 2 EHV charges'!$D:$O,4,0))</f>
        <v/>
      </c>
      <c r="E148" s="78" t="str">
        <f>IFERROR(IF(VLOOKUP($A148,'Annex 2 EHV charges'!$D:$O,9,FALSE)=0,"",VLOOKUP($A148,'Annex 2 EHV charges'!$D:$O,9,FALSE)),"")</f>
        <v/>
      </c>
      <c r="F148" s="79" t="str">
        <f>IFERROR(IF(VLOOKUP($A148,'Annex 2 EHV charges'!$D:$O,10,FALSE)=0,"",VLOOKUP($A148,'Annex 2 EHV charges'!$D:$O,10,FALSE)),"")</f>
        <v/>
      </c>
      <c r="G148" s="80" t="str">
        <f>IFERROR(IF(VLOOKUP($A148,'Annex 2 EHV charges'!$D:$O,11,FALSE)=0,"",VLOOKUP($A148,'Annex 2 EHV charges'!$D:$O,11,FALSE)),"")</f>
        <v/>
      </c>
      <c r="H148" s="80" t="str">
        <f>IFERROR(IF(VLOOKUP($A148,'Annex 2 EHV charges'!$D:$O,12,FALSE)=0,"",VLOOKUP($A148,'Annex 2 EHV charges'!$D:$O,12,FALSE)),"")</f>
        <v/>
      </c>
    </row>
    <row r="149" spans="1:8" x14ac:dyDescent="0.25">
      <c r="A149" s="77" t="str">
        <f t="array" ref="A149">IFERROR(INDEX('Annex 2 EHV charges'!$D$11:$D$11, MATCH(0, IF(ISBLANK('Annex 2 EHV charges'!$D$11:$D$11),1, COUNTIF(A$4:$A148, 'Annex 2 EHV charges'!$D$11:$D$11)), 0)),"")</f>
        <v/>
      </c>
      <c r="B149" s="76" t="str">
        <f>IF($A149="","",VLOOKUP($A149,'Annex 2 EHV charges'!$D:$O,2,0))</f>
        <v/>
      </c>
      <c r="C149" s="77" t="str">
        <f>IF($A149="","",VLOOKUP($A149,'Annex 2 EHV charges'!$D:$O,3,0))</f>
        <v/>
      </c>
      <c r="D149" s="76" t="str">
        <f>IF($A149="","",VLOOKUP($A149,'Annex 2 EHV charges'!$D:$O,4,0))</f>
        <v/>
      </c>
      <c r="E149" s="78" t="str">
        <f>IFERROR(IF(VLOOKUP($A149,'Annex 2 EHV charges'!$D:$O,9,FALSE)=0,"",VLOOKUP($A149,'Annex 2 EHV charges'!$D:$O,9,FALSE)),"")</f>
        <v/>
      </c>
      <c r="F149" s="79" t="str">
        <f>IFERROR(IF(VLOOKUP($A149,'Annex 2 EHV charges'!$D:$O,10,FALSE)=0,"",VLOOKUP($A149,'Annex 2 EHV charges'!$D:$O,10,FALSE)),"")</f>
        <v/>
      </c>
      <c r="G149" s="80" t="str">
        <f>IFERROR(IF(VLOOKUP($A149,'Annex 2 EHV charges'!$D:$O,11,FALSE)=0,"",VLOOKUP($A149,'Annex 2 EHV charges'!$D:$O,11,FALSE)),"")</f>
        <v/>
      </c>
      <c r="H149" s="80" t="str">
        <f>IFERROR(IF(VLOOKUP($A149,'Annex 2 EHV charges'!$D:$O,12,FALSE)=0,"",VLOOKUP($A149,'Annex 2 EHV charges'!$D:$O,12,FALSE)),"")</f>
        <v/>
      </c>
    </row>
    <row r="150" spans="1:8" x14ac:dyDescent="0.25">
      <c r="A150" s="77" t="str">
        <f t="array" ref="A150">IFERROR(INDEX('Annex 2 EHV charges'!$D$11:$D$11, MATCH(0, IF(ISBLANK('Annex 2 EHV charges'!$D$11:$D$11),1, COUNTIF(A$4:$A149, 'Annex 2 EHV charges'!$D$11:$D$11)), 0)),"")</f>
        <v/>
      </c>
      <c r="B150" s="76" t="str">
        <f>IF($A150="","",VLOOKUP($A150,'Annex 2 EHV charges'!$D:$O,2,0))</f>
        <v/>
      </c>
      <c r="C150" s="77" t="str">
        <f>IF($A150="","",VLOOKUP($A150,'Annex 2 EHV charges'!$D:$O,3,0))</f>
        <v/>
      </c>
      <c r="D150" s="76" t="str">
        <f>IF($A150="","",VLOOKUP($A150,'Annex 2 EHV charges'!$D:$O,4,0))</f>
        <v/>
      </c>
      <c r="E150" s="78" t="str">
        <f>IFERROR(IF(VLOOKUP($A150,'Annex 2 EHV charges'!$D:$O,9,FALSE)=0,"",VLOOKUP($A150,'Annex 2 EHV charges'!$D:$O,9,FALSE)),"")</f>
        <v/>
      </c>
      <c r="F150" s="79" t="str">
        <f>IFERROR(IF(VLOOKUP($A150,'Annex 2 EHV charges'!$D:$O,10,FALSE)=0,"",VLOOKUP($A150,'Annex 2 EHV charges'!$D:$O,10,FALSE)),"")</f>
        <v/>
      </c>
      <c r="G150" s="80" t="str">
        <f>IFERROR(IF(VLOOKUP($A150,'Annex 2 EHV charges'!$D:$O,11,FALSE)=0,"",VLOOKUP($A150,'Annex 2 EHV charges'!$D:$O,11,FALSE)),"")</f>
        <v/>
      </c>
      <c r="H150" s="80" t="str">
        <f>IFERROR(IF(VLOOKUP($A150,'Annex 2 EHV charges'!$D:$O,12,FALSE)=0,"",VLOOKUP($A150,'Annex 2 EHV charges'!$D:$O,12,FALSE)),"")</f>
        <v/>
      </c>
    </row>
    <row r="151" spans="1:8" x14ac:dyDescent="0.25">
      <c r="A151" s="77" t="str">
        <f t="array" ref="A151">IFERROR(INDEX('Annex 2 EHV charges'!$D$11:$D$11, MATCH(0, IF(ISBLANK('Annex 2 EHV charges'!$D$11:$D$11),1, COUNTIF(A$4:$A150, 'Annex 2 EHV charges'!$D$11:$D$11)), 0)),"")</f>
        <v/>
      </c>
      <c r="B151" s="76" t="str">
        <f>IF($A151="","",VLOOKUP($A151,'Annex 2 EHV charges'!$D:$O,2,0))</f>
        <v/>
      </c>
      <c r="C151" s="77" t="str">
        <f>IF($A151="","",VLOOKUP($A151,'Annex 2 EHV charges'!$D:$O,3,0))</f>
        <v/>
      </c>
      <c r="D151" s="76" t="str">
        <f>IF($A151="","",VLOOKUP($A151,'Annex 2 EHV charges'!$D:$O,4,0))</f>
        <v/>
      </c>
      <c r="E151" s="78" t="str">
        <f>IFERROR(IF(VLOOKUP($A151,'Annex 2 EHV charges'!$D:$O,9,FALSE)=0,"",VLOOKUP($A151,'Annex 2 EHV charges'!$D:$O,9,FALSE)),"")</f>
        <v/>
      </c>
      <c r="F151" s="79" t="str">
        <f>IFERROR(IF(VLOOKUP($A151,'Annex 2 EHV charges'!$D:$O,10,FALSE)=0,"",VLOOKUP($A151,'Annex 2 EHV charges'!$D:$O,10,FALSE)),"")</f>
        <v/>
      </c>
      <c r="G151" s="80" t="str">
        <f>IFERROR(IF(VLOOKUP($A151,'Annex 2 EHV charges'!$D:$O,11,FALSE)=0,"",VLOOKUP($A151,'Annex 2 EHV charges'!$D:$O,11,FALSE)),"")</f>
        <v/>
      </c>
      <c r="H151" s="80" t="str">
        <f>IFERROR(IF(VLOOKUP($A151,'Annex 2 EHV charges'!$D:$O,12,FALSE)=0,"",VLOOKUP($A151,'Annex 2 EHV charges'!$D:$O,12,FALSE)),"")</f>
        <v/>
      </c>
    </row>
    <row r="152" spans="1:8" x14ac:dyDescent="0.25">
      <c r="A152" s="77" t="str">
        <f t="array" ref="A152">IFERROR(INDEX('Annex 2 EHV charges'!$D$11:$D$11, MATCH(0, IF(ISBLANK('Annex 2 EHV charges'!$D$11:$D$11),1, COUNTIF(A$4:$A151, 'Annex 2 EHV charges'!$D$11:$D$11)), 0)),"")</f>
        <v/>
      </c>
      <c r="B152" s="76" t="str">
        <f>IF($A152="","",VLOOKUP($A152,'Annex 2 EHV charges'!$D:$O,2,0))</f>
        <v/>
      </c>
      <c r="C152" s="77" t="str">
        <f>IF($A152="","",VLOOKUP($A152,'Annex 2 EHV charges'!$D:$O,3,0))</f>
        <v/>
      </c>
      <c r="D152" s="76" t="str">
        <f>IF($A152="","",VLOOKUP($A152,'Annex 2 EHV charges'!$D:$O,4,0))</f>
        <v/>
      </c>
      <c r="E152" s="78" t="str">
        <f>IFERROR(IF(VLOOKUP($A152,'Annex 2 EHV charges'!$D:$O,9,FALSE)=0,"",VLOOKUP($A152,'Annex 2 EHV charges'!$D:$O,9,FALSE)),"")</f>
        <v/>
      </c>
      <c r="F152" s="79" t="str">
        <f>IFERROR(IF(VLOOKUP($A152,'Annex 2 EHV charges'!$D:$O,10,FALSE)=0,"",VLOOKUP($A152,'Annex 2 EHV charges'!$D:$O,10,FALSE)),"")</f>
        <v/>
      </c>
      <c r="G152" s="80" t="str">
        <f>IFERROR(IF(VLOOKUP($A152,'Annex 2 EHV charges'!$D:$O,11,FALSE)=0,"",VLOOKUP($A152,'Annex 2 EHV charges'!$D:$O,11,FALSE)),"")</f>
        <v/>
      </c>
      <c r="H152" s="80" t="str">
        <f>IFERROR(IF(VLOOKUP($A152,'Annex 2 EHV charges'!$D:$O,12,FALSE)=0,"",VLOOKUP($A152,'Annex 2 EHV charges'!$D:$O,12,FALSE)),"")</f>
        <v/>
      </c>
    </row>
    <row r="153" spans="1:8" x14ac:dyDescent="0.25">
      <c r="A153" s="77" t="str">
        <f t="array" ref="A153">IFERROR(INDEX('Annex 2 EHV charges'!$D$11:$D$11, MATCH(0, IF(ISBLANK('Annex 2 EHV charges'!$D$11:$D$11),1, COUNTIF(A$4:$A152, 'Annex 2 EHV charges'!$D$11:$D$11)), 0)),"")</f>
        <v/>
      </c>
      <c r="B153" s="76" t="str">
        <f>IF($A153="","",VLOOKUP($A153,'Annex 2 EHV charges'!$D:$O,2,0))</f>
        <v/>
      </c>
      <c r="C153" s="77" t="str">
        <f>IF($A153="","",VLOOKUP($A153,'Annex 2 EHV charges'!$D:$O,3,0))</f>
        <v/>
      </c>
      <c r="D153" s="76" t="str">
        <f>IF($A153="","",VLOOKUP($A153,'Annex 2 EHV charges'!$D:$O,4,0))</f>
        <v/>
      </c>
      <c r="E153" s="78" t="str">
        <f>IFERROR(IF(VLOOKUP($A153,'Annex 2 EHV charges'!$D:$O,9,FALSE)=0,"",VLOOKUP($A153,'Annex 2 EHV charges'!$D:$O,9,FALSE)),"")</f>
        <v/>
      </c>
      <c r="F153" s="79" t="str">
        <f>IFERROR(IF(VLOOKUP($A153,'Annex 2 EHV charges'!$D:$O,10,FALSE)=0,"",VLOOKUP($A153,'Annex 2 EHV charges'!$D:$O,10,FALSE)),"")</f>
        <v/>
      </c>
      <c r="G153" s="80" t="str">
        <f>IFERROR(IF(VLOOKUP($A153,'Annex 2 EHV charges'!$D:$O,11,FALSE)=0,"",VLOOKUP($A153,'Annex 2 EHV charges'!$D:$O,11,FALSE)),"")</f>
        <v/>
      </c>
      <c r="H153" s="80" t="str">
        <f>IFERROR(IF(VLOOKUP($A153,'Annex 2 EHV charges'!$D:$O,12,FALSE)=0,"",VLOOKUP($A153,'Annex 2 EHV charges'!$D:$O,12,FALSE)),"")</f>
        <v/>
      </c>
    </row>
    <row r="154" spans="1:8" x14ac:dyDescent="0.25">
      <c r="A154" s="77" t="str">
        <f t="array" ref="A154">IFERROR(INDEX('Annex 2 EHV charges'!$D$11:$D$11, MATCH(0, IF(ISBLANK('Annex 2 EHV charges'!$D$11:$D$11),1, COUNTIF(A$4:$A153, 'Annex 2 EHV charges'!$D$11:$D$11)), 0)),"")</f>
        <v/>
      </c>
      <c r="B154" s="76" t="str">
        <f>IF($A154="","",VLOOKUP($A154,'Annex 2 EHV charges'!$D:$O,2,0))</f>
        <v/>
      </c>
      <c r="C154" s="77" t="str">
        <f>IF($A154="","",VLOOKUP($A154,'Annex 2 EHV charges'!$D:$O,3,0))</f>
        <v/>
      </c>
      <c r="D154" s="76" t="str">
        <f>IF($A154="","",VLOOKUP($A154,'Annex 2 EHV charges'!$D:$O,4,0))</f>
        <v/>
      </c>
      <c r="E154" s="78" t="str">
        <f>IFERROR(IF(VLOOKUP($A154,'Annex 2 EHV charges'!$D:$O,9,FALSE)=0,"",VLOOKUP($A154,'Annex 2 EHV charges'!$D:$O,9,FALSE)),"")</f>
        <v/>
      </c>
      <c r="F154" s="79" t="str">
        <f>IFERROR(IF(VLOOKUP($A154,'Annex 2 EHV charges'!$D:$O,10,FALSE)=0,"",VLOOKUP($A154,'Annex 2 EHV charges'!$D:$O,10,FALSE)),"")</f>
        <v/>
      </c>
      <c r="G154" s="80" t="str">
        <f>IFERROR(IF(VLOOKUP($A154,'Annex 2 EHV charges'!$D:$O,11,FALSE)=0,"",VLOOKUP($A154,'Annex 2 EHV charges'!$D:$O,11,FALSE)),"")</f>
        <v/>
      </c>
      <c r="H154" s="80" t="str">
        <f>IFERROR(IF(VLOOKUP($A154,'Annex 2 EHV charges'!$D:$O,12,FALSE)=0,"",VLOOKUP($A154,'Annex 2 EHV charges'!$D:$O,12,FALSE)),"")</f>
        <v/>
      </c>
    </row>
    <row r="155" spans="1:8" x14ac:dyDescent="0.25">
      <c r="A155" s="77" t="str">
        <f t="array" ref="A155">IFERROR(INDEX('Annex 2 EHV charges'!$D$11:$D$11, MATCH(0, IF(ISBLANK('Annex 2 EHV charges'!$D$11:$D$11),1, COUNTIF(A$4:$A154, 'Annex 2 EHV charges'!$D$11:$D$11)), 0)),"")</f>
        <v/>
      </c>
      <c r="B155" s="76" t="str">
        <f>IF($A155="","",VLOOKUP($A155,'Annex 2 EHV charges'!$D:$O,2,0))</f>
        <v/>
      </c>
      <c r="C155" s="77" t="str">
        <f>IF($A155="","",VLOOKUP($A155,'Annex 2 EHV charges'!$D:$O,3,0))</f>
        <v/>
      </c>
      <c r="D155" s="76" t="str">
        <f>IF($A155="","",VLOOKUP($A155,'Annex 2 EHV charges'!$D:$O,4,0))</f>
        <v/>
      </c>
      <c r="E155" s="78" t="str">
        <f>IFERROR(IF(VLOOKUP($A155,'Annex 2 EHV charges'!$D:$O,9,FALSE)=0,"",VLOOKUP($A155,'Annex 2 EHV charges'!$D:$O,9,FALSE)),"")</f>
        <v/>
      </c>
      <c r="F155" s="79" t="str">
        <f>IFERROR(IF(VLOOKUP($A155,'Annex 2 EHV charges'!$D:$O,10,FALSE)=0,"",VLOOKUP($A155,'Annex 2 EHV charges'!$D:$O,10,FALSE)),"")</f>
        <v/>
      </c>
      <c r="G155" s="80" t="str">
        <f>IFERROR(IF(VLOOKUP($A155,'Annex 2 EHV charges'!$D:$O,11,FALSE)=0,"",VLOOKUP($A155,'Annex 2 EHV charges'!$D:$O,11,FALSE)),"")</f>
        <v/>
      </c>
      <c r="H155" s="80" t="str">
        <f>IFERROR(IF(VLOOKUP($A155,'Annex 2 EHV charges'!$D:$O,12,FALSE)=0,"",VLOOKUP($A155,'Annex 2 EHV charges'!$D:$O,12,FALSE)),"")</f>
        <v/>
      </c>
    </row>
    <row r="156" spans="1:8" x14ac:dyDescent="0.25">
      <c r="A156" s="77" t="str">
        <f t="array" ref="A156">IFERROR(INDEX('Annex 2 EHV charges'!$D$11:$D$11, MATCH(0, IF(ISBLANK('Annex 2 EHV charges'!$D$11:$D$11),1, COUNTIF(A$4:$A155, 'Annex 2 EHV charges'!$D$11:$D$11)), 0)),"")</f>
        <v/>
      </c>
      <c r="B156" s="76" t="str">
        <f>IF($A156="","",VLOOKUP($A156,'Annex 2 EHV charges'!$D:$O,2,0))</f>
        <v/>
      </c>
      <c r="C156" s="77" t="str">
        <f>IF($A156="","",VLOOKUP($A156,'Annex 2 EHV charges'!$D:$O,3,0))</f>
        <v/>
      </c>
      <c r="D156" s="76" t="str">
        <f>IF($A156="","",VLOOKUP($A156,'Annex 2 EHV charges'!$D:$O,4,0))</f>
        <v/>
      </c>
      <c r="E156" s="78" t="str">
        <f>IFERROR(IF(VLOOKUP($A156,'Annex 2 EHV charges'!$D:$O,9,FALSE)=0,"",VLOOKUP($A156,'Annex 2 EHV charges'!$D:$O,9,FALSE)),"")</f>
        <v/>
      </c>
      <c r="F156" s="79" t="str">
        <f>IFERROR(IF(VLOOKUP($A156,'Annex 2 EHV charges'!$D:$O,10,FALSE)=0,"",VLOOKUP($A156,'Annex 2 EHV charges'!$D:$O,10,FALSE)),"")</f>
        <v/>
      </c>
      <c r="G156" s="80" t="str">
        <f>IFERROR(IF(VLOOKUP($A156,'Annex 2 EHV charges'!$D:$O,11,FALSE)=0,"",VLOOKUP($A156,'Annex 2 EHV charges'!$D:$O,11,FALSE)),"")</f>
        <v/>
      </c>
      <c r="H156" s="80" t="str">
        <f>IFERROR(IF(VLOOKUP($A156,'Annex 2 EHV charges'!$D:$O,12,FALSE)=0,"",VLOOKUP($A156,'Annex 2 EHV charges'!$D:$O,12,FALSE)),"")</f>
        <v/>
      </c>
    </row>
    <row r="157" spans="1:8" x14ac:dyDescent="0.25">
      <c r="A157" s="77" t="str">
        <f t="array" ref="A157">IFERROR(INDEX('Annex 2 EHV charges'!$D$11:$D$11, MATCH(0, IF(ISBLANK('Annex 2 EHV charges'!$D$11:$D$11),1, COUNTIF(A$4:$A156, 'Annex 2 EHV charges'!$D$11:$D$11)), 0)),"")</f>
        <v/>
      </c>
      <c r="B157" s="76" t="str">
        <f>IF($A157="","",VLOOKUP($A157,'Annex 2 EHV charges'!$D:$O,2,0))</f>
        <v/>
      </c>
      <c r="C157" s="77" t="str">
        <f>IF($A157="","",VLOOKUP($A157,'Annex 2 EHV charges'!$D:$O,3,0))</f>
        <v/>
      </c>
      <c r="D157" s="76" t="str">
        <f>IF($A157="","",VLOOKUP($A157,'Annex 2 EHV charges'!$D:$O,4,0))</f>
        <v/>
      </c>
      <c r="E157" s="78" t="str">
        <f>IFERROR(IF(VLOOKUP($A157,'Annex 2 EHV charges'!$D:$O,9,FALSE)=0,"",VLOOKUP($A157,'Annex 2 EHV charges'!$D:$O,9,FALSE)),"")</f>
        <v/>
      </c>
      <c r="F157" s="79" t="str">
        <f>IFERROR(IF(VLOOKUP($A157,'Annex 2 EHV charges'!$D:$O,10,FALSE)=0,"",VLOOKUP($A157,'Annex 2 EHV charges'!$D:$O,10,FALSE)),"")</f>
        <v/>
      </c>
      <c r="G157" s="80" t="str">
        <f>IFERROR(IF(VLOOKUP($A157,'Annex 2 EHV charges'!$D:$O,11,FALSE)=0,"",VLOOKUP($A157,'Annex 2 EHV charges'!$D:$O,11,FALSE)),"")</f>
        <v/>
      </c>
      <c r="H157" s="80" t="str">
        <f>IFERROR(IF(VLOOKUP($A157,'Annex 2 EHV charges'!$D:$O,12,FALSE)=0,"",VLOOKUP($A157,'Annex 2 EHV charges'!$D:$O,12,FALSE)),"")</f>
        <v/>
      </c>
    </row>
    <row r="158" spans="1:8" x14ac:dyDescent="0.25">
      <c r="A158" s="77" t="str">
        <f t="array" ref="A158">IFERROR(INDEX('Annex 2 EHV charges'!$D$11:$D$11, MATCH(0, IF(ISBLANK('Annex 2 EHV charges'!$D$11:$D$11),1, COUNTIF(A$4:$A157, 'Annex 2 EHV charges'!$D$11:$D$11)), 0)),"")</f>
        <v/>
      </c>
      <c r="B158" s="76" t="str">
        <f>IF($A158="","",VLOOKUP($A158,'Annex 2 EHV charges'!$D:$O,2,0))</f>
        <v/>
      </c>
      <c r="C158" s="77" t="str">
        <f>IF($A158="","",VLOOKUP($A158,'Annex 2 EHV charges'!$D:$O,3,0))</f>
        <v/>
      </c>
      <c r="D158" s="76" t="str">
        <f>IF($A158="","",VLOOKUP($A158,'Annex 2 EHV charges'!$D:$O,4,0))</f>
        <v/>
      </c>
      <c r="E158" s="78" t="str">
        <f>IFERROR(IF(VLOOKUP($A158,'Annex 2 EHV charges'!$D:$O,9,FALSE)=0,"",VLOOKUP($A158,'Annex 2 EHV charges'!$D:$O,9,FALSE)),"")</f>
        <v/>
      </c>
      <c r="F158" s="79" t="str">
        <f>IFERROR(IF(VLOOKUP($A158,'Annex 2 EHV charges'!$D:$O,10,FALSE)=0,"",VLOOKUP($A158,'Annex 2 EHV charges'!$D:$O,10,FALSE)),"")</f>
        <v/>
      </c>
      <c r="G158" s="80" t="str">
        <f>IFERROR(IF(VLOOKUP($A158,'Annex 2 EHV charges'!$D:$O,11,FALSE)=0,"",VLOOKUP($A158,'Annex 2 EHV charges'!$D:$O,11,FALSE)),"")</f>
        <v/>
      </c>
      <c r="H158" s="80" t="str">
        <f>IFERROR(IF(VLOOKUP($A158,'Annex 2 EHV charges'!$D:$O,12,FALSE)=0,"",VLOOKUP($A158,'Annex 2 EHV charges'!$D:$O,12,FALSE)),"")</f>
        <v/>
      </c>
    </row>
    <row r="159" spans="1:8" x14ac:dyDescent="0.25">
      <c r="A159" s="77" t="str">
        <f t="array" ref="A159">IFERROR(INDEX('Annex 2 EHV charges'!$D$11:$D$11, MATCH(0, IF(ISBLANK('Annex 2 EHV charges'!$D$11:$D$11),1, COUNTIF(A$4:$A158, 'Annex 2 EHV charges'!$D$11:$D$11)), 0)),"")</f>
        <v/>
      </c>
      <c r="B159" s="76" t="str">
        <f>IF($A159="","",VLOOKUP($A159,'Annex 2 EHV charges'!$D:$O,2,0))</f>
        <v/>
      </c>
      <c r="C159" s="77" t="str">
        <f>IF($A159="","",VLOOKUP($A159,'Annex 2 EHV charges'!$D:$O,3,0))</f>
        <v/>
      </c>
      <c r="D159" s="76" t="str">
        <f>IF($A159="","",VLOOKUP($A159,'Annex 2 EHV charges'!$D:$O,4,0))</f>
        <v/>
      </c>
      <c r="E159" s="78" t="str">
        <f>IFERROR(IF(VLOOKUP($A159,'Annex 2 EHV charges'!$D:$O,9,FALSE)=0,"",VLOOKUP($A159,'Annex 2 EHV charges'!$D:$O,9,FALSE)),"")</f>
        <v/>
      </c>
      <c r="F159" s="79" t="str">
        <f>IFERROR(IF(VLOOKUP($A159,'Annex 2 EHV charges'!$D:$O,10,FALSE)=0,"",VLOOKUP($A159,'Annex 2 EHV charges'!$D:$O,10,FALSE)),"")</f>
        <v/>
      </c>
      <c r="G159" s="80" t="str">
        <f>IFERROR(IF(VLOOKUP($A159,'Annex 2 EHV charges'!$D:$O,11,FALSE)=0,"",VLOOKUP($A159,'Annex 2 EHV charges'!$D:$O,11,FALSE)),"")</f>
        <v/>
      </c>
      <c r="H159" s="80" t="str">
        <f>IFERROR(IF(VLOOKUP($A159,'Annex 2 EHV charges'!$D:$O,12,FALSE)=0,"",VLOOKUP($A159,'Annex 2 EHV charges'!$D:$O,12,FALSE)),"")</f>
        <v/>
      </c>
    </row>
    <row r="160" spans="1:8" x14ac:dyDescent="0.25">
      <c r="A160" s="77" t="str">
        <f t="array" ref="A160">IFERROR(INDEX('Annex 2 EHV charges'!$D$11:$D$11, MATCH(0, IF(ISBLANK('Annex 2 EHV charges'!$D$11:$D$11),1, COUNTIF(A$4:$A159, 'Annex 2 EHV charges'!$D$11:$D$11)), 0)),"")</f>
        <v/>
      </c>
      <c r="B160" s="76" t="str">
        <f>IF($A160="","",VLOOKUP($A160,'Annex 2 EHV charges'!$D:$O,2,0))</f>
        <v/>
      </c>
      <c r="C160" s="77" t="str">
        <f>IF($A160="","",VLOOKUP($A160,'Annex 2 EHV charges'!$D:$O,3,0))</f>
        <v/>
      </c>
      <c r="D160" s="76" t="str">
        <f>IF($A160="","",VLOOKUP($A160,'Annex 2 EHV charges'!$D:$O,4,0))</f>
        <v/>
      </c>
      <c r="E160" s="78" t="str">
        <f>IFERROR(IF(VLOOKUP($A160,'Annex 2 EHV charges'!$D:$O,9,FALSE)=0,"",VLOOKUP($A160,'Annex 2 EHV charges'!$D:$O,9,FALSE)),"")</f>
        <v/>
      </c>
      <c r="F160" s="79" t="str">
        <f>IFERROR(IF(VLOOKUP($A160,'Annex 2 EHV charges'!$D:$O,10,FALSE)=0,"",VLOOKUP($A160,'Annex 2 EHV charges'!$D:$O,10,FALSE)),"")</f>
        <v/>
      </c>
      <c r="G160" s="80" t="str">
        <f>IFERROR(IF(VLOOKUP($A160,'Annex 2 EHV charges'!$D:$O,11,FALSE)=0,"",VLOOKUP($A160,'Annex 2 EHV charges'!$D:$O,11,FALSE)),"")</f>
        <v/>
      </c>
      <c r="H160" s="80" t="str">
        <f>IFERROR(IF(VLOOKUP($A160,'Annex 2 EHV charges'!$D:$O,12,FALSE)=0,"",VLOOKUP($A160,'Annex 2 EHV charges'!$D:$O,12,FALSE)),"")</f>
        <v/>
      </c>
    </row>
    <row r="161" spans="1:8" x14ac:dyDescent="0.25">
      <c r="A161" s="77" t="str">
        <f t="array" ref="A161">IFERROR(INDEX('Annex 2 EHV charges'!$D$11:$D$11, MATCH(0, IF(ISBLANK('Annex 2 EHV charges'!$D$11:$D$11),1, COUNTIF(A$4:$A160, 'Annex 2 EHV charges'!$D$11:$D$11)), 0)),"")</f>
        <v/>
      </c>
      <c r="B161" s="76" t="str">
        <f>IF($A161="","",VLOOKUP($A161,'Annex 2 EHV charges'!$D:$O,2,0))</f>
        <v/>
      </c>
      <c r="C161" s="77" t="str">
        <f>IF($A161="","",VLOOKUP($A161,'Annex 2 EHV charges'!$D:$O,3,0))</f>
        <v/>
      </c>
      <c r="D161" s="76" t="str">
        <f>IF($A161="","",VLOOKUP($A161,'Annex 2 EHV charges'!$D:$O,4,0))</f>
        <v/>
      </c>
      <c r="E161" s="78" t="str">
        <f>IFERROR(IF(VLOOKUP($A161,'Annex 2 EHV charges'!$D:$O,9,FALSE)=0,"",VLOOKUP($A161,'Annex 2 EHV charges'!$D:$O,9,FALSE)),"")</f>
        <v/>
      </c>
      <c r="F161" s="79" t="str">
        <f>IFERROR(IF(VLOOKUP($A161,'Annex 2 EHV charges'!$D:$O,10,FALSE)=0,"",VLOOKUP($A161,'Annex 2 EHV charges'!$D:$O,10,FALSE)),"")</f>
        <v/>
      </c>
      <c r="G161" s="80" t="str">
        <f>IFERROR(IF(VLOOKUP($A161,'Annex 2 EHV charges'!$D:$O,11,FALSE)=0,"",VLOOKUP($A161,'Annex 2 EHV charges'!$D:$O,11,FALSE)),"")</f>
        <v/>
      </c>
      <c r="H161" s="80" t="str">
        <f>IFERROR(IF(VLOOKUP($A161,'Annex 2 EHV charges'!$D:$O,12,FALSE)=0,"",VLOOKUP($A161,'Annex 2 EHV charges'!$D:$O,12,FALSE)),"")</f>
        <v/>
      </c>
    </row>
    <row r="162" spans="1:8" x14ac:dyDescent="0.25">
      <c r="A162" s="77" t="str">
        <f t="array" ref="A162">IFERROR(INDEX('Annex 2 EHV charges'!$D$11:$D$11, MATCH(0, IF(ISBLANK('Annex 2 EHV charges'!$D$11:$D$11),1, COUNTIF(A$4:$A161, 'Annex 2 EHV charges'!$D$11:$D$11)), 0)),"")</f>
        <v/>
      </c>
      <c r="B162" s="76" t="str">
        <f>IF($A162="","",VLOOKUP($A162,'Annex 2 EHV charges'!$D:$O,2,0))</f>
        <v/>
      </c>
      <c r="C162" s="77" t="str">
        <f>IF($A162="","",VLOOKUP($A162,'Annex 2 EHV charges'!$D:$O,3,0))</f>
        <v/>
      </c>
      <c r="D162" s="76" t="str">
        <f>IF($A162="","",VLOOKUP($A162,'Annex 2 EHV charges'!$D:$O,4,0))</f>
        <v/>
      </c>
      <c r="E162" s="78" t="str">
        <f>IFERROR(IF(VLOOKUP($A162,'Annex 2 EHV charges'!$D:$O,9,FALSE)=0,"",VLOOKUP($A162,'Annex 2 EHV charges'!$D:$O,9,FALSE)),"")</f>
        <v/>
      </c>
      <c r="F162" s="79" t="str">
        <f>IFERROR(IF(VLOOKUP($A162,'Annex 2 EHV charges'!$D:$O,10,FALSE)=0,"",VLOOKUP($A162,'Annex 2 EHV charges'!$D:$O,10,FALSE)),"")</f>
        <v/>
      </c>
      <c r="G162" s="80" t="str">
        <f>IFERROR(IF(VLOOKUP($A162,'Annex 2 EHV charges'!$D:$O,11,FALSE)=0,"",VLOOKUP($A162,'Annex 2 EHV charges'!$D:$O,11,FALSE)),"")</f>
        <v/>
      </c>
      <c r="H162" s="80" t="str">
        <f>IFERROR(IF(VLOOKUP($A162,'Annex 2 EHV charges'!$D:$O,12,FALSE)=0,"",VLOOKUP($A162,'Annex 2 EHV charges'!$D:$O,12,FALSE)),"")</f>
        <v/>
      </c>
    </row>
    <row r="163" spans="1:8" x14ac:dyDescent="0.25">
      <c r="A163" s="77" t="str">
        <f t="array" ref="A163">IFERROR(INDEX('Annex 2 EHV charges'!$D$11:$D$11, MATCH(0, IF(ISBLANK('Annex 2 EHV charges'!$D$11:$D$11),1, COUNTIF(A$4:$A162, 'Annex 2 EHV charges'!$D$11:$D$11)), 0)),"")</f>
        <v/>
      </c>
      <c r="B163" s="76" t="str">
        <f>IF($A163="","",VLOOKUP($A163,'Annex 2 EHV charges'!$D:$O,2,0))</f>
        <v/>
      </c>
      <c r="C163" s="77" t="str">
        <f>IF($A163="","",VLOOKUP($A163,'Annex 2 EHV charges'!$D:$O,3,0))</f>
        <v/>
      </c>
      <c r="D163" s="76" t="str">
        <f>IF($A163="","",VLOOKUP($A163,'Annex 2 EHV charges'!$D:$O,4,0))</f>
        <v/>
      </c>
      <c r="E163" s="78" t="str">
        <f>IFERROR(IF(VLOOKUP($A163,'Annex 2 EHV charges'!$D:$O,9,FALSE)=0,"",VLOOKUP($A163,'Annex 2 EHV charges'!$D:$O,9,FALSE)),"")</f>
        <v/>
      </c>
      <c r="F163" s="79" t="str">
        <f>IFERROR(IF(VLOOKUP($A163,'Annex 2 EHV charges'!$D:$O,10,FALSE)=0,"",VLOOKUP($A163,'Annex 2 EHV charges'!$D:$O,10,FALSE)),"")</f>
        <v/>
      </c>
      <c r="G163" s="80" t="str">
        <f>IFERROR(IF(VLOOKUP($A163,'Annex 2 EHV charges'!$D:$O,11,FALSE)=0,"",VLOOKUP($A163,'Annex 2 EHV charges'!$D:$O,11,FALSE)),"")</f>
        <v/>
      </c>
      <c r="H163" s="80" t="str">
        <f>IFERROR(IF(VLOOKUP($A163,'Annex 2 EHV charges'!$D:$O,12,FALSE)=0,"",VLOOKUP($A163,'Annex 2 EHV charges'!$D:$O,12,FALSE)),"")</f>
        <v/>
      </c>
    </row>
    <row r="164" spans="1:8" x14ac:dyDescent="0.25">
      <c r="A164" s="77" t="str">
        <f t="array" ref="A164">IFERROR(INDEX('Annex 2 EHV charges'!$D$11:$D$11, MATCH(0, IF(ISBLANK('Annex 2 EHV charges'!$D$11:$D$11),1, COUNTIF(A$4:$A163, 'Annex 2 EHV charges'!$D$11:$D$11)), 0)),"")</f>
        <v/>
      </c>
      <c r="B164" s="76" t="str">
        <f>IF($A164="","",VLOOKUP($A164,'Annex 2 EHV charges'!$D:$O,2,0))</f>
        <v/>
      </c>
      <c r="C164" s="77" t="str">
        <f>IF($A164="","",VLOOKUP($A164,'Annex 2 EHV charges'!$D:$O,3,0))</f>
        <v/>
      </c>
      <c r="D164" s="76" t="str">
        <f>IF($A164="","",VLOOKUP($A164,'Annex 2 EHV charges'!$D:$O,4,0))</f>
        <v/>
      </c>
      <c r="E164" s="78" t="str">
        <f>IFERROR(IF(VLOOKUP($A164,'Annex 2 EHV charges'!$D:$O,9,FALSE)=0,"",VLOOKUP($A164,'Annex 2 EHV charges'!$D:$O,9,FALSE)),"")</f>
        <v/>
      </c>
      <c r="F164" s="79" t="str">
        <f>IFERROR(IF(VLOOKUP($A164,'Annex 2 EHV charges'!$D:$O,10,FALSE)=0,"",VLOOKUP($A164,'Annex 2 EHV charges'!$D:$O,10,FALSE)),"")</f>
        <v/>
      </c>
      <c r="G164" s="80" t="str">
        <f>IFERROR(IF(VLOOKUP($A164,'Annex 2 EHV charges'!$D:$O,11,FALSE)=0,"",VLOOKUP($A164,'Annex 2 EHV charges'!$D:$O,11,FALSE)),"")</f>
        <v/>
      </c>
      <c r="H164" s="80" t="str">
        <f>IFERROR(IF(VLOOKUP($A164,'Annex 2 EHV charges'!$D:$O,12,FALSE)=0,"",VLOOKUP($A164,'Annex 2 EHV charges'!$D:$O,12,FALSE)),"")</f>
        <v/>
      </c>
    </row>
    <row r="165" spans="1:8" x14ac:dyDescent="0.25">
      <c r="A165" s="77" t="str">
        <f t="array" ref="A165">IFERROR(INDEX('Annex 2 EHV charges'!$D$11:$D$11, MATCH(0, IF(ISBLANK('Annex 2 EHV charges'!$D$11:$D$11),1, COUNTIF(A$4:$A164, 'Annex 2 EHV charges'!$D$11:$D$11)), 0)),"")</f>
        <v/>
      </c>
      <c r="B165" s="76" t="str">
        <f>IF($A165="","",VLOOKUP($A165,'Annex 2 EHV charges'!$D:$O,2,0))</f>
        <v/>
      </c>
      <c r="C165" s="77" t="str">
        <f>IF($A165="","",VLOOKUP($A165,'Annex 2 EHV charges'!$D:$O,3,0))</f>
        <v/>
      </c>
      <c r="D165" s="76" t="str">
        <f>IF($A165="","",VLOOKUP($A165,'Annex 2 EHV charges'!$D:$O,4,0))</f>
        <v/>
      </c>
      <c r="E165" s="78" t="str">
        <f>IFERROR(IF(VLOOKUP($A165,'Annex 2 EHV charges'!$D:$O,9,FALSE)=0,"",VLOOKUP($A165,'Annex 2 EHV charges'!$D:$O,9,FALSE)),"")</f>
        <v/>
      </c>
      <c r="F165" s="79" t="str">
        <f>IFERROR(IF(VLOOKUP($A165,'Annex 2 EHV charges'!$D:$O,10,FALSE)=0,"",VLOOKUP($A165,'Annex 2 EHV charges'!$D:$O,10,FALSE)),"")</f>
        <v/>
      </c>
      <c r="G165" s="80" t="str">
        <f>IFERROR(IF(VLOOKUP($A165,'Annex 2 EHV charges'!$D:$O,11,FALSE)=0,"",VLOOKUP($A165,'Annex 2 EHV charges'!$D:$O,11,FALSE)),"")</f>
        <v/>
      </c>
      <c r="H165" s="80" t="str">
        <f>IFERROR(IF(VLOOKUP($A165,'Annex 2 EHV charges'!$D:$O,12,FALSE)=0,"",VLOOKUP($A165,'Annex 2 EHV charges'!$D:$O,12,FALSE)),"")</f>
        <v/>
      </c>
    </row>
    <row r="166" spans="1:8" x14ac:dyDescent="0.25">
      <c r="A166" s="77" t="str">
        <f t="array" ref="A166">IFERROR(INDEX('Annex 2 EHV charges'!$D$11:$D$11, MATCH(0, IF(ISBLANK('Annex 2 EHV charges'!$D$11:$D$11),1, COUNTIF(A$4:$A165, 'Annex 2 EHV charges'!$D$11:$D$11)), 0)),"")</f>
        <v/>
      </c>
      <c r="B166" s="76" t="str">
        <f>IF($A166="","",VLOOKUP($A166,'Annex 2 EHV charges'!$D:$O,2,0))</f>
        <v/>
      </c>
      <c r="C166" s="77" t="str">
        <f>IF($A166="","",VLOOKUP($A166,'Annex 2 EHV charges'!$D:$O,3,0))</f>
        <v/>
      </c>
      <c r="D166" s="76" t="str">
        <f>IF($A166="","",VLOOKUP($A166,'Annex 2 EHV charges'!$D:$O,4,0))</f>
        <v/>
      </c>
      <c r="E166" s="78" t="str">
        <f>IFERROR(IF(VLOOKUP($A166,'Annex 2 EHV charges'!$D:$O,9,FALSE)=0,"",VLOOKUP($A166,'Annex 2 EHV charges'!$D:$O,9,FALSE)),"")</f>
        <v/>
      </c>
      <c r="F166" s="79" t="str">
        <f>IFERROR(IF(VLOOKUP($A166,'Annex 2 EHV charges'!$D:$O,10,FALSE)=0,"",VLOOKUP($A166,'Annex 2 EHV charges'!$D:$O,10,FALSE)),"")</f>
        <v/>
      </c>
      <c r="G166" s="80" t="str">
        <f>IFERROR(IF(VLOOKUP($A166,'Annex 2 EHV charges'!$D:$O,11,FALSE)=0,"",VLOOKUP($A166,'Annex 2 EHV charges'!$D:$O,11,FALSE)),"")</f>
        <v/>
      </c>
      <c r="H166" s="80" t="str">
        <f>IFERROR(IF(VLOOKUP($A166,'Annex 2 EHV charges'!$D:$O,12,FALSE)=0,"",VLOOKUP($A166,'Annex 2 EHV charges'!$D:$O,12,FALSE)),"")</f>
        <v/>
      </c>
    </row>
    <row r="167" spans="1:8" x14ac:dyDescent="0.25">
      <c r="A167" s="77" t="str">
        <f t="array" ref="A167">IFERROR(INDEX('Annex 2 EHV charges'!$D$11:$D$11, MATCH(0, IF(ISBLANK('Annex 2 EHV charges'!$D$11:$D$11),1, COUNTIF(A$4:$A166, 'Annex 2 EHV charges'!$D$11:$D$11)), 0)),"")</f>
        <v/>
      </c>
      <c r="B167" s="76" t="str">
        <f>IF($A167="","",VLOOKUP($A167,'Annex 2 EHV charges'!$D:$O,2,0))</f>
        <v/>
      </c>
      <c r="C167" s="77" t="str">
        <f>IF($A167="","",VLOOKUP($A167,'Annex 2 EHV charges'!$D:$O,3,0))</f>
        <v/>
      </c>
      <c r="D167" s="76" t="str">
        <f>IF($A167="","",VLOOKUP($A167,'Annex 2 EHV charges'!$D:$O,4,0))</f>
        <v/>
      </c>
      <c r="E167" s="78" t="str">
        <f>IFERROR(IF(VLOOKUP($A167,'Annex 2 EHV charges'!$D:$O,9,FALSE)=0,"",VLOOKUP($A167,'Annex 2 EHV charges'!$D:$O,9,FALSE)),"")</f>
        <v/>
      </c>
      <c r="F167" s="79" t="str">
        <f>IFERROR(IF(VLOOKUP($A167,'Annex 2 EHV charges'!$D:$O,10,FALSE)=0,"",VLOOKUP($A167,'Annex 2 EHV charges'!$D:$O,10,FALSE)),"")</f>
        <v/>
      </c>
      <c r="G167" s="80" t="str">
        <f>IFERROR(IF(VLOOKUP($A167,'Annex 2 EHV charges'!$D:$O,11,FALSE)=0,"",VLOOKUP($A167,'Annex 2 EHV charges'!$D:$O,11,FALSE)),"")</f>
        <v/>
      </c>
      <c r="H167" s="80" t="str">
        <f>IFERROR(IF(VLOOKUP($A167,'Annex 2 EHV charges'!$D:$O,12,FALSE)=0,"",VLOOKUP($A167,'Annex 2 EHV charges'!$D:$O,12,FALSE)),"")</f>
        <v/>
      </c>
    </row>
    <row r="168" spans="1:8" x14ac:dyDescent="0.25">
      <c r="A168" s="77" t="str">
        <f t="array" ref="A168">IFERROR(INDEX('Annex 2 EHV charges'!$D$11:$D$11, MATCH(0, IF(ISBLANK('Annex 2 EHV charges'!$D$11:$D$11),1, COUNTIF(A$4:$A167, 'Annex 2 EHV charges'!$D$11:$D$11)), 0)),"")</f>
        <v/>
      </c>
      <c r="B168" s="76" t="str">
        <f>IF($A168="","",VLOOKUP($A168,'Annex 2 EHV charges'!$D:$O,2,0))</f>
        <v/>
      </c>
      <c r="C168" s="77" t="str">
        <f>IF($A168="","",VLOOKUP($A168,'Annex 2 EHV charges'!$D:$O,3,0))</f>
        <v/>
      </c>
      <c r="D168" s="76" t="str">
        <f>IF($A168="","",VLOOKUP($A168,'Annex 2 EHV charges'!$D:$O,4,0))</f>
        <v/>
      </c>
      <c r="E168" s="78" t="str">
        <f>IFERROR(IF(VLOOKUP($A168,'Annex 2 EHV charges'!$D:$O,9,FALSE)=0,"",VLOOKUP($A168,'Annex 2 EHV charges'!$D:$O,9,FALSE)),"")</f>
        <v/>
      </c>
      <c r="F168" s="79" t="str">
        <f>IFERROR(IF(VLOOKUP($A168,'Annex 2 EHV charges'!$D:$O,10,FALSE)=0,"",VLOOKUP($A168,'Annex 2 EHV charges'!$D:$O,10,FALSE)),"")</f>
        <v/>
      </c>
      <c r="G168" s="80" t="str">
        <f>IFERROR(IF(VLOOKUP($A168,'Annex 2 EHV charges'!$D:$O,11,FALSE)=0,"",VLOOKUP($A168,'Annex 2 EHV charges'!$D:$O,11,FALSE)),"")</f>
        <v/>
      </c>
      <c r="H168" s="80" t="str">
        <f>IFERROR(IF(VLOOKUP($A168,'Annex 2 EHV charges'!$D:$O,12,FALSE)=0,"",VLOOKUP($A168,'Annex 2 EHV charges'!$D:$O,12,FALSE)),"")</f>
        <v/>
      </c>
    </row>
    <row r="169" spans="1:8" x14ac:dyDescent="0.25">
      <c r="A169" s="77" t="str">
        <f t="array" ref="A169">IFERROR(INDEX('Annex 2 EHV charges'!$D$11:$D$11, MATCH(0, IF(ISBLANK('Annex 2 EHV charges'!$D$11:$D$11),1, COUNTIF(A$4:$A168, 'Annex 2 EHV charges'!$D$11:$D$11)), 0)),"")</f>
        <v/>
      </c>
      <c r="B169" s="76" t="str">
        <f>IF($A169="","",VLOOKUP($A169,'Annex 2 EHV charges'!$D:$O,2,0))</f>
        <v/>
      </c>
      <c r="C169" s="77" t="str">
        <f>IF($A169="","",VLOOKUP($A169,'Annex 2 EHV charges'!$D:$O,3,0))</f>
        <v/>
      </c>
      <c r="D169" s="76" t="str">
        <f>IF($A169="","",VLOOKUP($A169,'Annex 2 EHV charges'!$D:$O,4,0))</f>
        <v/>
      </c>
      <c r="E169" s="78" t="str">
        <f>IFERROR(IF(VLOOKUP($A169,'Annex 2 EHV charges'!$D:$O,9,FALSE)=0,"",VLOOKUP($A169,'Annex 2 EHV charges'!$D:$O,9,FALSE)),"")</f>
        <v/>
      </c>
      <c r="F169" s="79" t="str">
        <f>IFERROR(IF(VLOOKUP($A169,'Annex 2 EHV charges'!$D:$O,10,FALSE)=0,"",VLOOKUP($A169,'Annex 2 EHV charges'!$D:$O,10,FALSE)),"")</f>
        <v/>
      </c>
      <c r="G169" s="80" t="str">
        <f>IFERROR(IF(VLOOKUP($A169,'Annex 2 EHV charges'!$D:$O,11,FALSE)=0,"",VLOOKUP($A169,'Annex 2 EHV charges'!$D:$O,11,FALSE)),"")</f>
        <v/>
      </c>
      <c r="H169" s="80" t="str">
        <f>IFERROR(IF(VLOOKUP($A169,'Annex 2 EHV charges'!$D:$O,12,FALSE)=0,"",VLOOKUP($A169,'Annex 2 EHV charges'!$D:$O,12,FALSE)),"")</f>
        <v/>
      </c>
    </row>
    <row r="170" spans="1:8" x14ac:dyDescent="0.25">
      <c r="A170" s="77" t="str">
        <f t="array" ref="A170">IFERROR(INDEX('Annex 2 EHV charges'!$D$11:$D$11, MATCH(0, IF(ISBLANK('Annex 2 EHV charges'!$D$11:$D$11),1, COUNTIF(A$4:$A169, 'Annex 2 EHV charges'!$D$11:$D$11)), 0)),"")</f>
        <v/>
      </c>
      <c r="B170" s="76" t="str">
        <f>IF($A170="","",VLOOKUP($A170,'Annex 2 EHV charges'!$D:$O,2,0))</f>
        <v/>
      </c>
      <c r="C170" s="77" t="str">
        <f>IF($A170="","",VLOOKUP($A170,'Annex 2 EHV charges'!$D:$O,3,0))</f>
        <v/>
      </c>
      <c r="D170" s="76" t="str">
        <f>IF($A170="","",VLOOKUP($A170,'Annex 2 EHV charges'!$D:$O,4,0))</f>
        <v/>
      </c>
      <c r="E170" s="78" t="str">
        <f>IFERROR(IF(VLOOKUP($A170,'Annex 2 EHV charges'!$D:$O,9,FALSE)=0,"",VLOOKUP($A170,'Annex 2 EHV charges'!$D:$O,9,FALSE)),"")</f>
        <v/>
      </c>
      <c r="F170" s="79" t="str">
        <f>IFERROR(IF(VLOOKUP($A170,'Annex 2 EHV charges'!$D:$O,10,FALSE)=0,"",VLOOKUP($A170,'Annex 2 EHV charges'!$D:$O,10,FALSE)),"")</f>
        <v/>
      </c>
      <c r="G170" s="80" t="str">
        <f>IFERROR(IF(VLOOKUP($A170,'Annex 2 EHV charges'!$D:$O,11,FALSE)=0,"",VLOOKUP($A170,'Annex 2 EHV charges'!$D:$O,11,FALSE)),"")</f>
        <v/>
      </c>
      <c r="H170" s="80" t="str">
        <f>IFERROR(IF(VLOOKUP($A170,'Annex 2 EHV charges'!$D:$O,12,FALSE)=0,"",VLOOKUP($A170,'Annex 2 EHV charges'!$D:$O,12,FALSE)),"")</f>
        <v/>
      </c>
    </row>
    <row r="171" spans="1:8" x14ac:dyDescent="0.25">
      <c r="A171" s="77" t="str">
        <f t="array" ref="A171">IFERROR(INDEX('Annex 2 EHV charges'!$D$11:$D$11, MATCH(0, IF(ISBLANK('Annex 2 EHV charges'!$D$11:$D$11),1, COUNTIF(A$4:$A170, 'Annex 2 EHV charges'!$D$11:$D$11)), 0)),"")</f>
        <v/>
      </c>
      <c r="B171" s="76" t="str">
        <f>IF($A171="","",VLOOKUP($A171,'Annex 2 EHV charges'!$D:$O,2,0))</f>
        <v/>
      </c>
      <c r="C171" s="77" t="str">
        <f>IF($A171="","",VLOOKUP($A171,'Annex 2 EHV charges'!$D:$O,3,0))</f>
        <v/>
      </c>
      <c r="D171" s="76" t="str">
        <f>IF($A171="","",VLOOKUP($A171,'Annex 2 EHV charges'!$D:$O,4,0))</f>
        <v/>
      </c>
      <c r="E171" s="78" t="str">
        <f>IFERROR(IF(VLOOKUP($A171,'Annex 2 EHV charges'!$D:$O,9,FALSE)=0,"",VLOOKUP($A171,'Annex 2 EHV charges'!$D:$O,9,FALSE)),"")</f>
        <v/>
      </c>
      <c r="F171" s="79" t="str">
        <f>IFERROR(IF(VLOOKUP($A171,'Annex 2 EHV charges'!$D:$O,10,FALSE)=0,"",VLOOKUP($A171,'Annex 2 EHV charges'!$D:$O,10,FALSE)),"")</f>
        <v/>
      </c>
      <c r="G171" s="80" t="str">
        <f>IFERROR(IF(VLOOKUP($A171,'Annex 2 EHV charges'!$D:$O,11,FALSE)=0,"",VLOOKUP($A171,'Annex 2 EHV charges'!$D:$O,11,FALSE)),"")</f>
        <v/>
      </c>
      <c r="H171" s="80" t="str">
        <f>IFERROR(IF(VLOOKUP($A171,'Annex 2 EHV charges'!$D:$O,12,FALSE)=0,"",VLOOKUP($A171,'Annex 2 EHV charges'!$D:$O,12,FALSE)),"")</f>
        <v/>
      </c>
    </row>
    <row r="172" spans="1:8" x14ac:dyDescent="0.25">
      <c r="A172" s="77" t="str">
        <f t="array" ref="A172">IFERROR(INDEX('Annex 2 EHV charges'!$D$11:$D$11, MATCH(0, IF(ISBLANK('Annex 2 EHV charges'!$D$11:$D$11),1, COUNTIF(A$4:$A171, 'Annex 2 EHV charges'!$D$11:$D$11)), 0)),"")</f>
        <v/>
      </c>
      <c r="B172" s="76" t="str">
        <f>IF($A172="","",VLOOKUP($A172,'Annex 2 EHV charges'!$D:$O,2,0))</f>
        <v/>
      </c>
      <c r="C172" s="77" t="str">
        <f>IF($A172="","",VLOOKUP($A172,'Annex 2 EHV charges'!$D:$O,3,0))</f>
        <v/>
      </c>
      <c r="D172" s="76" t="str">
        <f>IF($A172="","",VLOOKUP($A172,'Annex 2 EHV charges'!$D:$O,4,0))</f>
        <v/>
      </c>
      <c r="E172" s="78" t="str">
        <f>IFERROR(IF(VLOOKUP($A172,'Annex 2 EHV charges'!$D:$O,9,FALSE)=0,"",VLOOKUP($A172,'Annex 2 EHV charges'!$D:$O,9,FALSE)),"")</f>
        <v/>
      </c>
      <c r="F172" s="79" t="str">
        <f>IFERROR(IF(VLOOKUP($A172,'Annex 2 EHV charges'!$D:$O,10,FALSE)=0,"",VLOOKUP($A172,'Annex 2 EHV charges'!$D:$O,10,FALSE)),"")</f>
        <v/>
      </c>
      <c r="G172" s="80" t="str">
        <f>IFERROR(IF(VLOOKUP($A172,'Annex 2 EHV charges'!$D:$O,11,FALSE)=0,"",VLOOKUP($A172,'Annex 2 EHV charges'!$D:$O,11,FALSE)),"")</f>
        <v/>
      </c>
      <c r="H172" s="80" t="str">
        <f>IFERROR(IF(VLOOKUP($A172,'Annex 2 EHV charges'!$D:$O,12,FALSE)=0,"",VLOOKUP($A172,'Annex 2 EHV charges'!$D:$O,12,FALSE)),"")</f>
        <v/>
      </c>
    </row>
    <row r="173" spans="1:8" x14ac:dyDescent="0.25">
      <c r="A173" s="77" t="str">
        <f t="array" ref="A173">IFERROR(INDEX('Annex 2 EHV charges'!$D$11:$D$11, MATCH(0, IF(ISBLANK('Annex 2 EHV charges'!$D$11:$D$11),1, COUNTIF(A$4:$A172, 'Annex 2 EHV charges'!$D$11:$D$11)), 0)),"")</f>
        <v/>
      </c>
      <c r="B173" s="76" t="str">
        <f>IF($A173="","",VLOOKUP($A173,'Annex 2 EHV charges'!$D:$O,2,0))</f>
        <v/>
      </c>
      <c r="C173" s="77" t="str">
        <f>IF($A173="","",VLOOKUP($A173,'Annex 2 EHV charges'!$D:$O,3,0))</f>
        <v/>
      </c>
      <c r="D173" s="76" t="str">
        <f>IF($A173="","",VLOOKUP($A173,'Annex 2 EHV charges'!$D:$O,4,0))</f>
        <v/>
      </c>
      <c r="E173" s="78" t="str">
        <f>IFERROR(IF(VLOOKUP($A173,'Annex 2 EHV charges'!$D:$O,9,FALSE)=0,"",VLOOKUP($A173,'Annex 2 EHV charges'!$D:$O,9,FALSE)),"")</f>
        <v/>
      </c>
      <c r="F173" s="79" t="str">
        <f>IFERROR(IF(VLOOKUP($A173,'Annex 2 EHV charges'!$D:$O,10,FALSE)=0,"",VLOOKUP($A173,'Annex 2 EHV charges'!$D:$O,10,FALSE)),"")</f>
        <v/>
      </c>
      <c r="G173" s="80" t="str">
        <f>IFERROR(IF(VLOOKUP($A173,'Annex 2 EHV charges'!$D:$O,11,FALSE)=0,"",VLOOKUP($A173,'Annex 2 EHV charges'!$D:$O,11,FALSE)),"")</f>
        <v/>
      </c>
      <c r="H173" s="80" t="str">
        <f>IFERROR(IF(VLOOKUP($A173,'Annex 2 EHV charges'!$D:$O,12,FALSE)=0,"",VLOOKUP($A173,'Annex 2 EHV charges'!$D:$O,12,FALSE)),"")</f>
        <v/>
      </c>
    </row>
    <row r="174" spans="1:8" x14ac:dyDescent="0.25">
      <c r="A174" s="77" t="str">
        <f t="array" ref="A174">IFERROR(INDEX('Annex 2 EHV charges'!$D$11:$D$11, MATCH(0, IF(ISBLANK('Annex 2 EHV charges'!$D$11:$D$11),1, COUNTIF(A$4:$A173, 'Annex 2 EHV charges'!$D$11:$D$11)), 0)),"")</f>
        <v/>
      </c>
      <c r="B174" s="76" t="str">
        <f>IF($A174="","",VLOOKUP($A174,'Annex 2 EHV charges'!$D:$O,2,0))</f>
        <v/>
      </c>
      <c r="C174" s="77" t="str">
        <f>IF($A174="","",VLOOKUP($A174,'Annex 2 EHV charges'!$D:$O,3,0))</f>
        <v/>
      </c>
      <c r="D174" s="76" t="str">
        <f>IF($A174="","",VLOOKUP($A174,'Annex 2 EHV charges'!$D:$O,4,0))</f>
        <v/>
      </c>
      <c r="E174" s="78" t="str">
        <f>IFERROR(IF(VLOOKUP($A174,'Annex 2 EHV charges'!$D:$O,9,FALSE)=0,"",VLOOKUP($A174,'Annex 2 EHV charges'!$D:$O,9,FALSE)),"")</f>
        <v/>
      </c>
      <c r="F174" s="79" t="str">
        <f>IFERROR(IF(VLOOKUP($A174,'Annex 2 EHV charges'!$D:$O,10,FALSE)=0,"",VLOOKUP($A174,'Annex 2 EHV charges'!$D:$O,10,FALSE)),"")</f>
        <v/>
      </c>
      <c r="G174" s="80" t="str">
        <f>IFERROR(IF(VLOOKUP($A174,'Annex 2 EHV charges'!$D:$O,11,FALSE)=0,"",VLOOKUP($A174,'Annex 2 EHV charges'!$D:$O,11,FALSE)),"")</f>
        <v/>
      </c>
      <c r="H174" s="80" t="str">
        <f>IFERROR(IF(VLOOKUP($A174,'Annex 2 EHV charges'!$D:$O,12,FALSE)=0,"",VLOOKUP($A174,'Annex 2 EHV charges'!$D:$O,12,FALSE)),"")</f>
        <v/>
      </c>
    </row>
    <row r="175" spans="1:8" x14ac:dyDescent="0.25">
      <c r="A175" s="77" t="str">
        <f t="array" ref="A175">IFERROR(INDEX('Annex 2 EHV charges'!$D$11:$D$11, MATCH(0, IF(ISBLANK('Annex 2 EHV charges'!$D$11:$D$11),1, COUNTIF(A$4:$A174, 'Annex 2 EHV charges'!$D$11:$D$11)), 0)),"")</f>
        <v/>
      </c>
      <c r="B175" s="76" t="str">
        <f>IF($A175="","",VLOOKUP($A175,'Annex 2 EHV charges'!$D:$O,2,0))</f>
        <v/>
      </c>
      <c r="C175" s="77" t="str">
        <f>IF($A175="","",VLOOKUP($A175,'Annex 2 EHV charges'!$D:$O,3,0))</f>
        <v/>
      </c>
      <c r="D175" s="76" t="str">
        <f>IF($A175="","",VLOOKUP($A175,'Annex 2 EHV charges'!$D:$O,4,0))</f>
        <v/>
      </c>
      <c r="E175" s="78" t="str">
        <f>IFERROR(IF(VLOOKUP($A175,'Annex 2 EHV charges'!$D:$O,9,FALSE)=0,"",VLOOKUP($A175,'Annex 2 EHV charges'!$D:$O,9,FALSE)),"")</f>
        <v/>
      </c>
      <c r="F175" s="79" t="str">
        <f>IFERROR(IF(VLOOKUP($A175,'Annex 2 EHV charges'!$D:$O,10,FALSE)=0,"",VLOOKUP($A175,'Annex 2 EHV charges'!$D:$O,10,FALSE)),"")</f>
        <v/>
      </c>
      <c r="G175" s="80" t="str">
        <f>IFERROR(IF(VLOOKUP($A175,'Annex 2 EHV charges'!$D:$O,11,FALSE)=0,"",VLOOKUP($A175,'Annex 2 EHV charges'!$D:$O,11,FALSE)),"")</f>
        <v/>
      </c>
      <c r="H175" s="80" t="str">
        <f>IFERROR(IF(VLOOKUP($A175,'Annex 2 EHV charges'!$D:$O,12,FALSE)=0,"",VLOOKUP($A175,'Annex 2 EHV charges'!$D:$O,12,FALSE)),"")</f>
        <v/>
      </c>
    </row>
    <row r="176" spans="1:8" x14ac:dyDescent="0.25">
      <c r="A176" s="77" t="str">
        <f t="array" ref="A176">IFERROR(INDEX('Annex 2 EHV charges'!$D$11:$D$11, MATCH(0, IF(ISBLANK('Annex 2 EHV charges'!$D$11:$D$11),1, COUNTIF(A$4:$A175, 'Annex 2 EHV charges'!$D$11:$D$11)), 0)),"")</f>
        <v/>
      </c>
      <c r="B176" s="76" t="str">
        <f>IF($A176="","",VLOOKUP($A176,'Annex 2 EHV charges'!$D:$O,2,0))</f>
        <v/>
      </c>
      <c r="C176" s="77" t="str">
        <f>IF($A176="","",VLOOKUP($A176,'Annex 2 EHV charges'!$D:$O,3,0))</f>
        <v/>
      </c>
      <c r="D176" s="76" t="str">
        <f>IF($A176="","",VLOOKUP($A176,'Annex 2 EHV charges'!$D:$O,4,0))</f>
        <v/>
      </c>
      <c r="E176" s="78" t="str">
        <f>IFERROR(IF(VLOOKUP($A176,'Annex 2 EHV charges'!$D:$O,9,FALSE)=0,"",VLOOKUP($A176,'Annex 2 EHV charges'!$D:$O,9,FALSE)),"")</f>
        <v/>
      </c>
      <c r="F176" s="79" t="str">
        <f>IFERROR(IF(VLOOKUP($A176,'Annex 2 EHV charges'!$D:$O,10,FALSE)=0,"",VLOOKUP($A176,'Annex 2 EHV charges'!$D:$O,10,FALSE)),"")</f>
        <v/>
      </c>
      <c r="G176" s="80" t="str">
        <f>IFERROR(IF(VLOOKUP($A176,'Annex 2 EHV charges'!$D:$O,11,FALSE)=0,"",VLOOKUP($A176,'Annex 2 EHV charges'!$D:$O,11,FALSE)),"")</f>
        <v/>
      </c>
      <c r="H176" s="80" t="str">
        <f>IFERROR(IF(VLOOKUP($A176,'Annex 2 EHV charges'!$D:$O,12,FALSE)=0,"",VLOOKUP($A176,'Annex 2 EHV charges'!$D:$O,12,FALSE)),"")</f>
        <v/>
      </c>
    </row>
    <row r="177" spans="1:8" x14ac:dyDescent="0.25">
      <c r="A177" s="77" t="str">
        <f t="array" ref="A177">IFERROR(INDEX('Annex 2 EHV charges'!$D$11:$D$11, MATCH(0, IF(ISBLANK('Annex 2 EHV charges'!$D$11:$D$11),1, COUNTIF(A$4:$A176, 'Annex 2 EHV charges'!$D$11:$D$11)), 0)),"")</f>
        <v/>
      </c>
      <c r="B177" s="76" t="str">
        <f>IF($A177="","",VLOOKUP($A177,'Annex 2 EHV charges'!$D:$O,2,0))</f>
        <v/>
      </c>
      <c r="C177" s="77" t="str">
        <f>IF($A177="","",VLOOKUP($A177,'Annex 2 EHV charges'!$D:$O,3,0))</f>
        <v/>
      </c>
      <c r="D177" s="76" t="str">
        <f>IF($A177="","",VLOOKUP($A177,'Annex 2 EHV charges'!$D:$O,4,0))</f>
        <v/>
      </c>
      <c r="E177" s="78" t="str">
        <f>IFERROR(IF(VLOOKUP($A177,'Annex 2 EHV charges'!$D:$O,9,FALSE)=0,"",VLOOKUP($A177,'Annex 2 EHV charges'!$D:$O,9,FALSE)),"")</f>
        <v/>
      </c>
      <c r="F177" s="79" t="str">
        <f>IFERROR(IF(VLOOKUP($A177,'Annex 2 EHV charges'!$D:$O,10,FALSE)=0,"",VLOOKUP($A177,'Annex 2 EHV charges'!$D:$O,10,FALSE)),"")</f>
        <v/>
      </c>
      <c r="G177" s="80" t="str">
        <f>IFERROR(IF(VLOOKUP($A177,'Annex 2 EHV charges'!$D:$O,11,FALSE)=0,"",VLOOKUP($A177,'Annex 2 EHV charges'!$D:$O,11,FALSE)),"")</f>
        <v/>
      </c>
      <c r="H177" s="80" t="str">
        <f>IFERROR(IF(VLOOKUP($A177,'Annex 2 EHV charges'!$D:$O,12,FALSE)=0,"",VLOOKUP($A177,'Annex 2 EHV charges'!$D:$O,12,FALSE)),"")</f>
        <v/>
      </c>
    </row>
    <row r="178" spans="1:8" x14ac:dyDescent="0.25">
      <c r="A178" s="77" t="str">
        <f t="array" ref="A178">IFERROR(INDEX('Annex 2 EHV charges'!$D$11:$D$11, MATCH(0, IF(ISBLANK('Annex 2 EHV charges'!$D$11:$D$11),1, COUNTIF(A$4:$A177, 'Annex 2 EHV charges'!$D$11:$D$11)), 0)),"")</f>
        <v/>
      </c>
      <c r="B178" s="76" t="str">
        <f>IF($A178="","",VLOOKUP($A178,'Annex 2 EHV charges'!$D:$O,2,0))</f>
        <v/>
      </c>
      <c r="C178" s="77" t="str">
        <f>IF($A178="","",VLOOKUP($A178,'Annex 2 EHV charges'!$D:$O,3,0))</f>
        <v/>
      </c>
      <c r="D178" s="76" t="str">
        <f>IF($A178="","",VLOOKUP($A178,'Annex 2 EHV charges'!$D:$O,4,0))</f>
        <v/>
      </c>
      <c r="E178" s="78" t="str">
        <f>IFERROR(IF(VLOOKUP($A178,'Annex 2 EHV charges'!$D:$O,9,FALSE)=0,"",VLOOKUP($A178,'Annex 2 EHV charges'!$D:$O,9,FALSE)),"")</f>
        <v/>
      </c>
      <c r="F178" s="79" t="str">
        <f>IFERROR(IF(VLOOKUP($A178,'Annex 2 EHV charges'!$D:$O,10,FALSE)=0,"",VLOOKUP($A178,'Annex 2 EHV charges'!$D:$O,10,FALSE)),"")</f>
        <v/>
      </c>
      <c r="G178" s="80" t="str">
        <f>IFERROR(IF(VLOOKUP($A178,'Annex 2 EHV charges'!$D:$O,11,FALSE)=0,"",VLOOKUP($A178,'Annex 2 EHV charges'!$D:$O,11,FALSE)),"")</f>
        <v/>
      </c>
      <c r="H178" s="80" t="str">
        <f>IFERROR(IF(VLOOKUP($A178,'Annex 2 EHV charges'!$D:$O,12,FALSE)=0,"",VLOOKUP($A178,'Annex 2 EHV charges'!$D:$O,12,FALSE)),"")</f>
        <v/>
      </c>
    </row>
    <row r="179" spans="1:8" x14ac:dyDescent="0.25">
      <c r="A179" s="77" t="str">
        <f t="array" ref="A179">IFERROR(INDEX('Annex 2 EHV charges'!$D$11:$D$11, MATCH(0, IF(ISBLANK('Annex 2 EHV charges'!$D$11:$D$11),1, COUNTIF(A$4:$A178, 'Annex 2 EHV charges'!$D$11:$D$11)), 0)),"")</f>
        <v/>
      </c>
      <c r="B179" s="76" t="str">
        <f>IF($A179="","",VLOOKUP($A179,'Annex 2 EHV charges'!$D:$O,2,0))</f>
        <v/>
      </c>
      <c r="C179" s="77" t="str">
        <f>IF($A179="","",VLOOKUP($A179,'Annex 2 EHV charges'!$D:$O,3,0))</f>
        <v/>
      </c>
      <c r="D179" s="76" t="str">
        <f>IF($A179="","",VLOOKUP($A179,'Annex 2 EHV charges'!$D:$O,4,0))</f>
        <v/>
      </c>
      <c r="E179" s="78" t="str">
        <f>IFERROR(IF(VLOOKUP($A179,'Annex 2 EHV charges'!$D:$O,9,FALSE)=0,"",VLOOKUP($A179,'Annex 2 EHV charges'!$D:$O,9,FALSE)),"")</f>
        <v/>
      </c>
      <c r="F179" s="79" t="str">
        <f>IFERROR(IF(VLOOKUP($A179,'Annex 2 EHV charges'!$D:$O,10,FALSE)=0,"",VLOOKUP($A179,'Annex 2 EHV charges'!$D:$O,10,FALSE)),"")</f>
        <v/>
      </c>
      <c r="G179" s="80" t="str">
        <f>IFERROR(IF(VLOOKUP($A179,'Annex 2 EHV charges'!$D:$O,11,FALSE)=0,"",VLOOKUP($A179,'Annex 2 EHV charges'!$D:$O,11,FALSE)),"")</f>
        <v/>
      </c>
      <c r="H179" s="80" t="str">
        <f>IFERROR(IF(VLOOKUP($A179,'Annex 2 EHV charges'!$D:$O,12,FALSE)=0,"",VLOOKUP($A179,'Annex 2 EHV charges'!$D:$O,12,FALSE)),"")</f>
        <v/>
      </c>
    </row>
    <row r="180" spans="1:8" x14ac:dyDescent="0.25">
      <c r="A180" s="77" t="str">
        <f t="array" ref="A180">IFERROR(INDEX('Annex 2 EHV charges'!$D$11:$D$11, MATCH(0, IF(ISBLANK('Annex 2 EHV charges'!$D$11:$D$11),1, COUNTIF(A$4:$A179, 'Annex 2 EHV charges'!$D$11:$D$11)), 0)),"")</f>
        <v/>
      </c>
      <c r="B180" s="76" t="str">
        <f>IF($A180="","",VLOOKUP($A180,'Annex 2 EHV charges'!$D:$O,2,0))</f>
        <v/>
      </c>
      <c r="C180" s="77" t="str">
        <f>IF($A180="","",VLOOKUP($A180,'Annex 2 EHV charges'!$D:$O,3,0))</f>
        <v/>
      </c>
      <c r="D180" s="76" t="str">
        <f>IF($A180="","",VLOOKUP($A180,'Annex 2 EHV charges'!$D:$O,4,0))</f>
        <v/>
      </c>
      <c r="E180" s="78" t="str">
        <f>IFERROR(IF(VLOOKUP($A180,'Annex 2 EHV charges'!$D:$O,9,FALSE)=0,"",VLOOKUP($A180,'Annex 2 EHV charges'!$D:$O,9,FALSE)),"")</f>
        <v/>
      </c>
      <c r="F180" s="79" t="str">
        <f>IFERROR(IF(VLOOKUP($A180,'Annex 2 EHV charges'!$D:$O,10,FALSE)=0,"",VLOOKUP($A180,'Annex 2 EHV charges'!$D:$O,10,FALSE)),"")</f>
        <v/>
      </c>
      <c r="G180" s="80" t="str">
        <f>IFERROR(IF(VLOOKUP($A180,'Annex 2 EHV charges'!$D:$O,11,FALSE)=0,"",VLOOKUP($A180,'Annex 2 EHV charges'!$D:$O,11,FALSE)),"")</f>
        <v/>
      </c>
      <c r="H180" s="80" t="str">
        <f>IFERROR(IF(VLOOKUP($A180,'Annex 2 EHV charges'!$D:$O,12,FALSE)=0,"",VLOOKUP($A180,'Annex 2 EHV charges'!$D:$O,12,FALSE)),"")</f>
        <v/>
      </c>
    </row>
    <row r="181" spans="1:8" x14ac:dyDescent="0.25">
      <c r="A181" s="77" t="str">
        <f t="array" ref="A181">IFERROR(INDEX('Annex 2 EHV charges'!$D$11:$D$11, MATCH(0, IF(ISBLANK('Annex 2 EHV charges'!$D$11:$D$11),1, COUNTIF(A$4:$A180, 'Annex 2 EHV charges'!$D$11:$D$11)), 0)),"")</f>
        <v/>
      </c>
      <c r="B181" s="76" t="str">
        <f>IF($A181="","",VLOOKUP($A181,'Annex 2 EHV charges'!$D:$O,2,0))</f>
        <v/>
      </c>
      <c r="C181" s="77" t="str">
        <f>IF($A181="","",VLOOKUP($A181,'Annex 2 EHV charges'!$D:$O,3,0))</f>
        <v/>
      </c>
      <c r="D181" s="76" t="str">
        <f>IF($A181="","",VLOOKUP($A181,'Annex 2 EHV charges'!$D:$O,4,0))</f>
        <v/>
      </c>
      <c r="E181" s="78" t="str">
        <f>IFERROR(IF(VLOOKUP($A181,'Annex 2 EHV charges'!$D:$O,9,FALSE)=0,"",VLOOKUP($A181,'Annex 2 EHV charges'!$D:$O,9,FALSE)),"")</f>
        <v/>
      </c>
      <c r="F181" s="79" t="str">
        <f>IFERROR(IF(VLOOKUP($A181,'Annex 2 EHV charges'!$D:$O,10,FALSE)=0,"",VLOOKUP($A181,'Annex 2 EHV charges'!$D:$O,10,FALSE)),"")</f>
        <v/>
      </c>
      <c r="G181" s="80" t="str">
        <f>IFERROR(IF(VLOOKUP($A181,'Annex 2 EHV charges'!$D:$O,11,FALSE)=0,"",VLOOKUP($A181,'Annex 2 EHV charges'!$D:$O,11,FALSE)),"")</f>
        <v/>
      </c>
      <c r="H181" s="80" t="str">
        <f>IFERROR(IF(VLOOKUP($A181,'Annex 2 EHV charges'!$D:$O,12,FALSE)=0,"",VLOOKUP($A181,'Annex 2 EHV charges'!$D:$O,12,FALSE)),"")</f>
        <v/>
      </c>
    </row>
    <row r="182" spans="1:8" x14ac:dyDescent="0.25">
      <c r="A182" s="77" t="str">
        <f t="array" ref="A182">IFERROR(INDEX('Annex 2 EHV charges'!$D$11:$D$11, MATCH(0, IF(ISBLANK('Annex 2 EHV charges'!$D$11:$D$11),1, COUNTIF(A$4:$A181, 'Annex 2 EHV charges'!$D$11:$D$11)), 0)),"")</f>
        <v/>
      </c>
      <c r="B182" s="76" t="str">
        <f>IF($A182="","",VLOOKUP($A182,'Annex 2 EHV charges'!$D:$O,2,0))</f>
        <v/>
      </c>
      <c r="C182" s="77" t="str">
        <f>IF($A182="","",VLOOKUP($A182,'Annex 2 EHV charges'!$D:$O,3,0))</f>
        <v/>
      </c>
      <c r="D182" s="76" t="str">
        <f>IF($A182="","",VLOOKUP($A182,'Annex 2 EHV charges'!$D:$O,4,0))</f>
        <v/>
      </c>
      <c r="E182" s="78" t="str">
        <f>IFERROR(IF(VLOOKUP($A182,'Annex 2 EHV charges'!$D:$O,9,FALSE)=0,"",VLOOKUP($A182,'Annex 2 EHV charges'!$D:$O,9,FALSE)),"")</f>
        <v/>
      </c>
      <c r="F182" s="79" t="str">
        <f>IFERROR(IF(VLOOKUP($A182,'Annex 2 EHV charges'!$D:$O,10,FALSE)=0,"",VLOOKUP($A182,'Annex 2 EHV charges'!$D:$O,10,FALSE)),"")</f>
        <v/>
      </c>
      <c r="G182" s="80" t="str">
        <f>IFERROR(IF(VLOOKUP($A182,'Annex 2 EHV charges'!$D:$O,11,FALSE)=0,"",VLOOKUP($A182,'Annex 2 EHV charges'!$D:$O,11,FALSE)),"")</f>
        <v/>
      </c>
      <c r="H182" s="80" t="str">
        <f>IFERROR(IF(VLOOKUP($A182,'Annex 2 EHV charges'!$D:$O,12,FALSE)=0,"",VLOOKUP($A182,'Annex 2 EHV charges'!$D:$O,12,FALSE)),"")</f>
        <v/>
      </c>
    </row>
    <row r="183" spans="1:8" x14ac:dyDescent="0.25">
      <c r="A183" s="77" t="str">
        <f t="array" ref="A183">IFERROR(INDEX('Annex 2 EHV charges'!$D$11:$D$11, MATCH(0, IF(ISBLANK('Annex 2 EHV charges'!$D$11:$D$11),1, COUNTIF(A$4:$A182, 'Annex 2 EHV charges'!$D$11:$D$11)), 0)),"")</f>
        <v/>
      </c>
      <c r="B183" s="76" t="str">
        <f>IF($A183="","",VLOOKUP($A183,'Annex 2 EHV charges'!$D:$O,2,0))</f>
        <v/>
      </c>
      <c r="C183" s="77" t="str">
        <f>IF($A183="","",VLOOKUP($A183,'Annex 2 EHV charges'!$D:$O,3,0))</f>
        <v/>
      </c>
      <c r="D183" s="76" t="str">
        <f>IF($A183="","",VLOOKUP($A183,'Annex 2 EHV charges'!$D:$O,4,0))</f>
        <v/>
      </c>
      <c r="E183" s="78" t="str">
        <f>IFERROR(IF(VLOOKUP($A183,'Annex 2 EHV charges'!$D:$O,9,FALSE)=0,"",VLOOKUP($A183,'Annex 2 EHV charges'!$D:$O,9,FALSE)),"")</f>
        <v/>
      </c>
      <c r="F183" s="79" t="str">
        <f>IFERROR(IF(VLOOKUP($A183,'Annex 2 EHV charges'!$D:$O,10,FALSE)=0,"",VLOOKUP($A183,'Annex 2 EHV charges'!$D:$O,10,FALSE)),"")</f>
        <v/>
      </c>
      <c r="G183" s="80" t="str">
        <f>IFERROR(IF(VLOOKUP($A183,'Annex 2 EHV charges'!$D:$O,11,FALSE)=0,"",VLOOKUP($A183,'Annex 2 EHV charges'!$D:$O,11,FALSE)),"")</f>
        <v/>
      </c>
      <c r="H183" s="80" t="str">
        <f>IFERROR(IF(VLOOKUP($A183,'Annex 2 EHV charges'!$D:$O,12,FALSE)=0,"",VLOOKUP($A183,'Annex 2 EHV charges'!$D:$O,12,FALSE)),"")</f>
        <v/>
      </c>
    </row>
    <row r="184" spans="1:8" x14ac:dyDescent="0.25">
      <c r="A184" s="77" t="str">
        <f t="array" ref="A184">IFERROR(INDEX('Annex 2 EHV charges'!$D$11:$D$11, MATCH(0, IF(ISBLANK('Annex 2 EHV charges'!$D$11:$D$11),1, COUNTIF(A$4:$A183, 'Annex 2 EHV charges'!$D$11:$D$11)), 0)),"")</f>
        <v/>
      </c>
      <c r="B184" s="76" t="str">
        <f>IF($A184="","",VLOOKUP($A184,'Annex 2 EHV charges'!$D:$O,2,0))</f>
        <v/>
      </c>
      <c r="C184" s="77" t="str">
        <f>IF($A184="","",VLOOKUP($A184,'Annex 2 EHV charges'!$D:$O,3,0))</f>
        <v/>
      </c>
      <c r="D184" s="76" t="str">
        <f>IF($A184="","",VLOOKUP($A184,'Annex 2 EHV charges'!$D:$O,4,0))</f>
        <v/>
      </c>
      <c r="E184" s="78" t="str">
        <f>IFERROR(IF(VLOOKUP($A184,'Annex 2 EHV charges'!$D:$O,9,FALSE)=0,"",VLOOKUP($A184,'Annex 2 EHV charges'!$D:$O,9,FALSE)),"")</f>
        <v/>
      </c>
      <c r="F184" s="79" t="str">
        <f>IFERROR(IF(VLOOKUP($A184,'Annex 2 EHV charges'!$D:$O,10,FALSE)=0,"",VLOOKUP($A184,'Annex 2 EHV charges'!$D:$O,10,FALSE)),"")</f>
        <v/>
      </c>
      <c r="G184" s="80" t="str">
        <f>IFERROR(IF(VLOOKUP($A184,'Annex 2 EHV charges'!$D:$O,11,FALSE)=0,"",VLOOKUP($A184,'Annex 2 EHV charges'!$D:$O,11,FALSE)),"")</f>
        <v/>
      </c>
      <c r="H184" s="80" t="str">
        <f>IFERROR(IF(VLOOKUP($A184,'Annex 2 EHV charges'!$D:$O,12,FALSE)=0,"",VLOOKUP($A184,'Annex 2 EHV charges'!$D:$O,12,FALSE)),"")</f>
        <v/>
      </c>
    </row>
    <row r="185" spans="1:8" x14ac:dyDescent="0.25">
      <c r="A185" s="77" t="str">
        <f t="array" ref="A185">IFERROR(INDEX('Annex 2 EHV charges'!$D$11:$D$11, MATCH(0, IF(ISBLANK('Annex 2 EHV charges'!$D$11:$D$11),1, COUNTIF(A$4:$A184, 'Annex 2 EHV charges'!$D$11:$D$11)), 0)),"")</f>
        <v/>
      </c>
      <c r="B185" s="76" t="str">
        <f>IF($A185="","",VLOOKUP($A185,'Annex 2 EHV charges'!$D:$O,2,0))</f>
        <v/>
      </c>
      <c r="C185" s="77" t="str">
        <f>IF($A185="","",VLOOKUP($A185,'Annex 2 EHV charges'!$D:$O,3,0))</f>
        <v/>
      </c>
      <c r="D185" s="76" t="str">
        <f>IF($A185="","",VLOOKUP($A185,'Annex 2 EHV charges'!$D:$O,4,0))</f>
        <v/>
      </c>
      <c r="E185" s="78" t="str">
        <f>IFERROR(IF(VLOOKUP($A185,'Annex 2 EHV charges'!$D:$O,9,FALSE)=0,"",VLOOKUP($A185,'Annex 2 EHV charges'!$D:$O,9,FALSE)),"")</f>
        <v/>
      </c>
      <c r="F185" s="79" t="str">
        <f>IFERROR(IF(VLOOKUP($A185,'Annex 2 EHV charges'!$D:$O,10,FALSE)=0,"",VLOOKUP($A185,'Annex 2 EHV charges'!$D:$O,10,FALSE)),"")</f>
        <v/>
      </c>
      <c r="G185" s="80" t="str">
        <f>IFERROR(IF(VLOOKUP($A185,'Annex 2 EHV charges'!$D:$O,11,FALSE)=0,"",VLOOKUP($A185,'Annex 2 EHV charges'!$D:$O,11,FALSE)),"")</f>
        <v/>
      </c>
      <c r="H185" s="80" t="str">
        <f>IFERROR(IF(VLOOKUP($A185,'Annex 2 EHV charges'!$D:$O,12,FALSE)=0,"",VLOOKUP($A185,'Annex 2 EHV charges'!$D:$O,12,FALSE)),"")</f>
        <v/>
      </c>
    </row>
    <row r="186" spans="1:8" x14ac:dyDescent="0.25">
      <c r="A186" s="77" t="str">
        <f t="array" ref="A186">IFERROR(INDEX('Annex 2 EHV charges'!$D$11:$D$11, MATCH(0, IF(ISBLANK('Annex 2 EHV charges'!$D$11:$D$11),1, COUNTIF(A$4:$A185, 'Annex 2 EHV charges'!$D$11:$D$11)), 0)),"")</f>
        <v/>
      </c>
      <c r="B186" s="76" t="str">
        <f>IF($A186="","",VLOOKUP($A186,'Annex 2 EHV charges'!$D:$O,2,0))</f>
        <v/>
      </c>
      <c r="C186" s="77" t="str">
        <f>IF($A186="","",VLOOKUP($A186,'Annex 2 EHV charges'!$D:$O,3,0))</f>
        <v/>
      </c>
      <c r="D186" s="76" t="str">
        <f>IF($A186="","",VLOOKUP($A186,'Annex 2 EHV charges'!$D:$O,4,0))</f>
        <v/>
      </c>
      <c r="E186" s="78" t="str">
        <f>IFERROR(IF(VLOOKUP($A186,'Annex 2 EHV charges'!$D:$O,9,FALSE)=0,"",VLOOKUP($A186,'Annex 2 EHV charges'!$D:$O,9,FALSE)),"")</f>
        <v/>
      </c>
      <c r="F186" s="79" t="str">
        <f>IFERROR(IF(VLOOKUP($A186,'Annex 2 EHV charges'!$D:$O,10,FALSE)=0,"",VLOOKUP($A186,'Annex 2 EHV charges'!$D:$O,10,FALSE)),"")</f>
        <v/>
      </c>
      <c r="G186" s="80" t="str">
        <f>IFERROR(IF(VLOOKUP($A186,'Annex 2 EHV charges'!$D:$O,11,FALSE)=0,"",VLOOKUP($A186,'Annex 2 EHV charges'!$D:$O,11,FALSE)),"")</f>
        <v/>
      </c>
      <c r="H186" s="80" t="str">
        <f>IFERROR(IF(VLOOKUP($A186,'Annex 2 EHV charges'!$D:$O,12,FALSE)=0,"",VLOOKUP($A186,'Annex 2 EHV charges'!$D:$O,12,FALSE)),"")</f>
        <v/>
      </c>
    </row>
    <row r="187" spans="1:8" x14ac:dyDescent="0.25">
      <c r="A187" s="77" t="str">
        <f t="array" ref="A187">IFERROR(INDEX('Annex 2 EHV charges'!$D$11:$D$11, MATCH(0, IF(ISBLANK('Annex 2 EHV charges'!$D$11:$D$11),1, COUNTIF(A$4:$A186, 'Annex 2 EHV charges'!$D$11:$D$11)), 0)),"")</f>
        <v/>
      </c>
      <c r="B187" s="76" t="str">
        <f>IF($A187="","",VLOOKUP($A187,'Annex 2 EHV charges'!$D:$O,2,0))</f>
        <v/>
      </c>
      <c r="C187" s="77" t="str">
        <f>IF($A187="","",VLOOKUP($A187,'Annex 2 EHV charges'!$D:$O,3,0))</f>
        <v/>
      </c>
      <c r="D187" s="76" t="str">
        <f>IF($A187="","",VLOOKUP($A187,'Annex 2 EHV charges'!$D:$O,4,0))</f>
        <v/>
      </c>
      <c r="E187" s="78" t="str">
        <f>IFERROR(IF(VLOOKUP($A187,'Annex 2 EHV charges'!$D:$O,9,FALSE)=0,"",VLOOKUP($A187,'Annex 2 EHV charges'!$D:$O,9,FALSE)),"")</f>
        <v/>
      </c>
      <c r="F187" s="79" t="str">
        <f>IFERROR(IF(VLOOKUP($A187,'Annex 2 EHV charges'!$D:$O,10,FALSE)=0,"",VLOOKUP($A187,'Annex 2 EHV charges'!$D:$O,10,FALSE)),"")</f>
        <v/>
      </c>
      <c r="G187" s="80" t="str">
        <f>IFERROR(IF(VLOOKUP($A187,'Annex 2 EHV charges'!$D:$O,11,FALSE)=0,"",VLOOKUP($A187,'Annex 2 EHV charges'!$D:$O,11,FALSE)),"")</f>
        <v/>
      </c>
      <c r="H187" s="80" t="str">
        <f>IFERROR(IF(VLOOKUP($A187,'Annex 2 EHV charges'!$D:$O,12,FALSE)=0,"",VLOOKUP($A187,'Annex 2 EHV charges'!$D:$O,12,FALSE)),"")</f>
        <v/>
      </c>
    </row>
    <row r="188" spans="1:8" x14ac:dyDescent="0.25">
      <c r="A188" s="77" t="str">
        <f t="array" ref="A188">IFERROR(INDEX('Annex 2 EHV charges'!$D$11:$D$11, MATCH(0, IF(ISBLANK('Annex 2 EHV charges'!$D$11:$D$11),1, COUNTIF(A$4:$A187, 'Annex 2 EHV charges'!$D$11:$D$11)), 0)),"")</f>
        <v/>
      </c>
      <c r="B188" s="76" t="str">
        <f>IF($A188="","",VLOOKUP($A188,'Annex 2 EHV charges'!$D:$O,2,0))</f>
        <v/>
      </c>
      <c r="C188" s="77" t="str">
        <f>IF($A188="","",VLOOKUP($A188,'Annex 2 EHV charges'!$D:$O,3,0))</f>
        <v/>
      </c>
      <c r="D188" s="76" t="str">
        <f>IF($A188="","",VLOOKUP($A188,'Annex 2 EHV charges'!$D:$O,4,0))</f>
        <v/>
      </c>
      <c r="E188" s="78" t="str">
        <f>IFERROR(IF(VLOOKUP($A188,'Annex 2 EHV charges'!$D:$O,9,FALSE)=0,"",VLOOKUP($A188,'Annex 2 EHV charges'!$D:$O,9,FALSE)),"")</f>
        <v/>
      </c>
      <c r="F188" s="79" t="str">
        <f>IFERROR(IF(VLOOKUP($A188,'Annex 2 EHV charges'!$D:$O,10,FALSE)=0,"",VLOOKUP($A188,'Annex 2 EHV charges'!$D:$O,10,FALSE)),"")</f>
        <v/>
      </c>
      <c r="G188" s="80" t="str">
        <f>IFERROR(IF(VLOOKUP($A188,'Annex 2 EHV charges'!$D:$O,11,FALSE)=0,"",VLOOKUP($A188,'Annex 2 EHV charges'!$D:$O,11,FALSE)),"")</f>
        <v/>
      </c>
      <c r="H188" s="80" t="str">
        <f>IFERROR(IF(VLOOKUP($A188,'Annex 2 EHV charges'!$D:$O,12,FALSE)=0,"",VLOOKUP($A188,'Annex 2 EHV charges'!$D:$O,12,FALSE)),"")</f>
        <v/>
      </c>
    </row>
    <row r="189" spans="1:8" x14ac:dyDescent="0.25">
      <c r="A189" s="77" t="str">
        <f t="array" ref="A189">IFERROR(INDEX('Annex 2 EHV charges'!$D$11:$D$11, MATCH(0, IF(ISBLANK('Annex 2 EHV charges'!$D$11:$D$11),1, COUNTIF(A$4:$A188, 'Annex 2 EHV charges'!$D$11:$D$11)), 0)),"")</f>
        <v/>
      </c>
      <c r="B189" s="76" t="str">
        <f>IF($A189="","",VLOOKUP($A189,'Annex 2 EHV charges'!$D:$O,2,0))</f>
        <v/>
      </c>
      <c r="C189" s="77" t="str">
        <f>IF($A189="","",VLOOKUP($A189,'Annex 2 EHV charges'!$D:$O,3,0))</f>
        <v/>
      </c>
      <c r="D189" s="76" t="str">
        <f>IF($A189="","",VLOOKUP($A189,'Annex 2 EHV charges'!$D:$O,4,0))</f>
        <v/>
      </c>
      <c r="E189" s="78" t="str">
        <f>IFERROR(IF(VLOOKUP($A189,'Annex 2 EHV charges'!$D:$O,9,FALSE)=0,"",VLOOKUP($A189,'Annex 2 EHV charges'!$D:$O,9,FALSE)),"")</f>
        <v/>
      </c>
      <c r="F189" s="79" t="str">
        <f>IFERROR(IF(VLOOKUP($A189,'Annex 2 EHV charges'!$D:$O,10,FALSE)=0,"",VLOOKUP($A189,'Annex 2 EHV charges'!$D:$O,10,FALSE)),"")</f>
        <v/>
      </c>
      <c r="G189" s="80" t="str">
        <f>IFERROR(IF(VLOOKUP($A189,'Annex 2 EHV charges'!$D:$O,11,FALSE)=0,"",VLOOKUP($A189,'Annex 2 EHV charges'!$D:$O,11,FALSE)),"")</f>
        <v/>
      </c>
      <c r="H189" s="80" t="str">
        <f>IFERROR(IF(VLOOKUP($A189,'Annex 2 EHV charges'!$D:$O,12,FALSE)=0,"",VLOOKUP($A189,'Annex 2 EHV charges'!$D:$O,12,FALSE)),"")</f>
        <v/>
      </c>
    </row>
    <row r="190" spans="1:8" x14ac:dyDescent="0.25">
      <c r="A190" s="77" t="str">
        <f t="array" ref="A190">IFERROR(INDEX('Annex 2 EHV charges'!$D$11:$D$11, MATCH(0, IF(ISBLANK('Annex 2 EHV charges'!$D$11:$D$11),1, COUNTIF(A$4:$A189, 'Annex 2 EHV charges'!$D$11:$D$11)), 0)),"")</f>
        <v/>
      </c>
      <c r="B190" s="76" t="str">
        <f>IF($A190="","",VLOOKUP($A190,'Annex 2 EHV charges'!$D:$O,2,0))</f>
        <v/>
      </c>
      <c r="C190" s="77" t="str">
        <f>IF($A190="","",VLOOKUP($A190,'Annex 2 EHV charges'!$D:$O,3,0))</f>
        <v/>
      </c>
      <c r="D190" s="76" t="str">
        <f>IF($A190="","",VLOOKUP($A190,'Annex 2 EHV charges'!$D:$O,4,0))</f>
        <v/>
      </c>
      <c r="E190" s="78" t="str">
        <f>IFERROR(IF(VLOOKUP($A190,'Annex 2 EHV charges'!$D:$O,9,FALSE)=0,"",VLOOKUP($A190,'Annex 2 EHV charges'!$D:$O,9,FALSE)),"")</f>
        <v/>
      </c>
      <c r="F190" s="79" t="str">
        <f>IFERROR(IF(VLOOKUP($A190,'Annex 2 EHV charges'!$D:$O,10,FALSE)=0,"",VLOOKUP($A190,'Annex 2 EHV charges'!$D:$O,10,FALSE)),"")</f>
        <v/>
      </c>
      <c r="G190" s="80" t="str">
        <f>IFERROR(IF(VLOOKUP($A190,'Annex 2 EHV charges'!$D:$O,11,FALSE)=0,"",VLOOKUP($A190,'Annex 2 EHV charges'!$D:$O,11,FALSE)),"")</f>
        <v/>
      </c>
      <c r="H190" s="80" t="str">
        <f>IFERROR(IF(VLOOKUP($A190,'Annex 2 EHV charges'!$D:$O,12,FALSE)=0,"",VLOOKUP($A190,'Annex 2 EHV charges'!$D:$O,12,FALSE)),"")</f>
        <v/>
      </c>
    </row>
    <row r="191" spans="1:8" x14ac:dyDescent="0.25">
      <c r="A191" s="77" t="str">
        <f t="array" ref="A191">IFERROR(INDEX('Annex 2 EHV charges'!$D$11:$D$11, MATCH(0, IF(ISBLANK('Annex 2 EHV charges'!$D$11:$D$11),1, COUNTIF(A$4:$A190, 'Annex 2 EHV charges'!$D$11:$D$11)), 0)),"")</f>
        <v/>
      </c>
      <c r="B191" s="76" t="str">
        <f>IF($A191="","",VLOOKUP($A191,'Annex 2 EHV charges'!$D:$O,2,0))</f>
        <v/>
      </c>
      <c r="C191" s="77" t="str">
        <f>IF($A191="","",VLOOKUP($A191,'Annex 2 EHV charges'!$D:$O,3,0))</f>
        <v/>
      </c>
      <c r="D191" s="76" t="str">
        <f>IF($A191="","",VLOOKUP($A191,'Annex 2 EHV charges'!$D:$O,4,0))</f>
        <v/>
      </c>
      <c r="E191" s="78" t="str">
        <f>IFERROR(IF(VLOOKUP($A191,'Annex 2 EHV charges'!$D:$O,9,FALSE)=0,"",VLOOKUP($A191,'Annex 2 EHV charges'!$D:$O,9,FALSE)),"")</f>
        <v/>
      </c>
      <c r="F191" s="79" t="str">
        <f>IFERROR(IF(VLOOKUP($A191,'Annex 2 EHV charges'!$D:$O,10,FALSE)=0,"",VLOOKUP($A191,'Annex 2 EHV charges'!$D:$O,10,FALSE)),"")</f>
        <v/>
      </c>
      <c r="G191" s="80" t="str">
        <f>IFERROR(IF(VLOOKUP($A191,'Annex 2 EHV charges'!$D:$O,11,FALSE)=0,"",VLOOKUP($A191,'Annex 2 EHV charges'!$D:$O,11,FALSE)),"")</f>
        <v/>
      </c>
      <c r="H191" s="80" t="str">
        <f>IFERROR(IF(VLOOKUP($A191,'Annex 2 EHV charges'!$D:$O,12,FALSE)=0,"",VLOOKUP($A191,'Annex 2 EHV charges'!$D:$O,12,FALSE)),"")</f>
        <v/>
      </c>
    </row>
    <row r="192" spans="1:8" x14ac:dyDescent="0.25">
      <c r="A192" s="77" t="str">
        <f t="array" ref="A192">IFERROR(INDEX('Annex 2 EHV charges'!$D$11:$D$11, MATCH(0, IF(ISBLANK('Annex 2 EHV charges'!$D$11:$D$11),1, COUNTIF(A$4:$A191, 'Annex 2 EHV charges'!$D$11:$D$11)), 0)),"")</f>
        <v/>
      </c>
      <c r="B192" s="76" t="str">
        <f>IF($A192="","",VLOOKUP($A192,'Annex 2 EHV charges'!$D:$O,2,0))</f>
        <v/>
      </c>
      <c r="C192" s="77" t="str">
        <f>IF($A192="","",VLOOKUP($A192,'Annex 2 EHV charges'!$D:$O,3,0))</f>
        <v/>
      </c>
      <c r="D192" s="76" t="str">
        <f>IF($A192="","",VLOOKUP($A192,'Annex 2 EHV charges'!$D:$O,4,0))</f>
        <v/>
      </c>
      <c r="E192" s="78" t="str">
        <f>IFERROR(IF(VLOOKUP($A192,'Annex 2 EHV charges'!$D:$O,9,FALSE)=0,"",VLOOKUP($A192,'Annex 2 EHV charges'!$D:$O,9,FALSE)),"")</f>
        <v/>
      </c>
      <c r="F192" s="79" t="str">
        <f>IFERROR(IF(VLOOKUP($A192,'Annex 2 EHV charges'!$D:$O,10,FALSE)=0,"",VLOOKUP($A192,'Annex 2 EHV charges'!$D:$O,10,FALSE)),"")</f>
        <v/>
      </c>
      <c r="G192" s="80" t="str">
        <f>IFERROR(IF(VLOOKUP($A192,'Annex 2 EHV charges'!$D:$O,11,FALSE)=0,"",VLOOKUP($A192,'Annex 2 EHV charges'!$D:$O,11,FALSE)),"")</f>
        <v/>
      </c>
      <c r="H192" s="80" t="str">
        <f>IFERROR(IF(VLOOKUP($A192,'Annex 2 EHV charges'!$D:$O,12,FALSE)=0,"",VLOOKUP($A192,'Annex 2 EHV charges'!$D:$O,12,FALSE)),"")</f>
        <v/>
      </c>
    </row>
    <row r="193" spans="1:8" x14ac:dyDescent="0.25">
      <c r="A193" s="77" t="str">
        <f t="array" ref="A193">IFERROR(INDEX('Annex 2 EHV charges'!$D$11:$D$11, MATCH(0, IF(ISBLANK('Annex 2 EHV charges'!$D$11:$D$11),1, COUNTIF(A$4:$A192, 'Annex 2 EHV charges'!$D$11:$D$11)), 0)),"")</f>
        <v/>
      </c>
      <c r="B193" s="76" t="str">
        <f>IF($A193="","",VLOOKUP($A193,'Annex 2 EHV charges'!$D:$O,2,0))</f>
        <v/>
      </c>
      <c r="C193" s="77" t="str">
        <f>IF($A193="","",VLOOKUP($A193,'Annex 2 EHV charges'!$D:$O,3,0))</f>
        <v/>
      </c>
      <c r="D193" s="76" t="str">
        <f>IF($A193="","",VLOOKUP($A193,'Annex 2 EHV charges'!$D:$O,4,0))</f>
        <v/>
      </c>
      <c r="E193" s="78" t="str">
        <f>IFERROR(IF(VLOOKUP($A193,'Annex 2 EHV charges'!$D:$O,9,FALSE)=0,"",VLOOKUP($A193,'Annex 2 EHV charges'!$D:$O,9,FALSE)),"")</f>
        <v/>
      </c>
      <c r="F193" s="79" t="str">
        <f>IFERROR(IF(VLOOKUP($A193,'Annex 2 EHV charges'!$D:$O,10,FALSE)=0,"",VLOOKUP($A193,'Annex 2 EHV charges'!$D:$O,10,FALSE)),"")</f>
        <v/>
      </c>
      <c r="G193" s="80" t="str">
        <f>IFERROR(IF(VLOOKUP($A193,'Annex 2 EHV charges'!$D:$O,11,FALSE)=0,"",VLOOKUP($A193,'Annex 2 EHV charges'!$D:$O,11,FALSE)),"")</f>
        <v/>
      </c>
      <c r="H193" s="80" t="str">
        <f>IFERROR(IF(VLOOKUP($A193,'Annex 2 EHV charges'!$D:$O,12,FALSE)=0,"",VLOOKUP($A193,'Annex 2 EHV charges'!$D:$O,12,FALSE)),"")</f>
        <v/>
      </c>
    </row>
    <row r="194" spans="1:8" x14ac:dyDescent="0.25">
      <c r="A194" s="77" t="str">
        <f t="array" ref="A194">IFERROR(INDEX('Annex 2 EHV charges'!$D$11:$D$11, MATCH(0, IF(ISBLANK('Annex 2 EHV charges'!$D$11:$D$11),1, COUNTIF(A$4:$A193, 'Annex 2 EHV charges'!$D$11:$D$11)), 0)),"")</f>
        <v/>
      </c>
      <c r="B194" s="76" t="str">
        <f>IF($A194="","",VLOOKUP($A194,'Annex 2 EHV charges'!$D:$O,2,0))</f>
        <v/>
      </c>
      <c r="C194" s="77" t="str">
        <f>IF($A194="","",VLOOKUP($A194,'Annex 2 EHV charges'!$D:$O,3,0))</f>
        <v/>
      </c>
      <c r="D194" s="76" t="str">
        <f>IF($A194="","",VLOOKUP($A194,'Annex 2 EHV charges'!$D:$O,4,0))</f>
        <v/>
      </c>
      <c r="E194" s="78" t="str">
        <f>IFERROR(IF(VLOOKUP($A194,'Annex 2 EHV charges'!$D:$O,9,FALSE)=0,"",VLOOKUP($A194,'Annex 2 EHV charges'!$D:$O,9,FALSE)),"")</f>
        <v/>
      </c>
      <c r="F194" s="79" t="str">
        <f>IFERROR(IF(VLOOKUP($A194,'Annex 2 EHV charges'!$D:$O,10,FALSE)=0,"",VLOOKUP($A194,'Annex 2 EHV charges'!$D:$O,10,FALSE)),"")</f>
        <v/>
      </c>
      <c r="G194" s="80" t="str">
        <f>IFERROR(IF(VLOOKUP($A194,'Annex 2 EHV charges'!$D:$O,11,FALSE)=0,"",VLOOKUP($A194,'Annex 2 EHV charges'!$D:$O,11,FALSE)),"")</f>
        <v/>
      </c>
      <c r="H194" s="80" t="str">
        <f>IFERROR(IF(VLOOKUP($A194,'Annex 2 EHV charges'!$D:$O,12,FALSE)=0,"",VLOOKUP($A194,'Annex 2 EHV charges'!$D:$O,12,FALSE)),"")</f>
        <v/>
      </c>
    </row>
    <row r="195" spans="1:8" x14ac:dyDescent="0.25">
      <c r="A195" s="77" t="str">
        <f t="array" ref="A195">IFERROR(INDEX('Annex 2 EHV charges'!$D$11:$D$11, MATCH(0, IF(ISBLANK('Annex 2 EHV charges'!$D$11:$D$11),1, COUNTIF(A$4:$A194, 'Annex 2 EHV charges'!$D$11:$D$11)), 0)),"")</f>
        <v/>
      </c>
      <c r="B195" s="76" t="str">
        <f>IF($A195="","",VLOOKUP($A195,'Annex 2 EHV charges'!$D:$O,2,0))</f>
        <v/>
      </c>
      <c r="C195" s="77" t="str">
        <f>IF($A195="","",VLOOKUP($A195,'Annex 2 EHV charges'!$D:$O,3,0))</f>
        <v/>
      </c>
      <c r="D195" s="76" t="str">
        <f>IF($A195="","",VLOOKUP($A195,'Annex 2 EHV charges'!$D:$O,4,0))</f>
        <v/>
      </c>
      <c r="E195" s="78" t="str">
        <f>IFERROR(IF(VLOOKUP($A195,'Annex 2 EHV charges'!$D:$O,9,FALSE)=0,"",VLOOKUP($A195,'Annex 2 EHV charges'!$D:$O,9,FALSE)),"")</f>
        <v/>
      </c>
      <c r="F195" s="79" t="str">
        <f>IFERROR(IF(VLOOKUP($A195,'Annex 2 EHV charges'!$D:$O,10,FALSE)=0,"",VLOOKUP($A195,'Annex 2 EHV charges'!$D:$O,10,FALSE)),"")</f>
        <v/>
      </c>
      <c r="G195" s="80" t="str">
        <f>IFERROR(IF(VLOOKUP($A195,'Annex 2 EHV charges'!$D:$O,11,FALSE)=0,"",VLOOKUP($A195,'Annex 2 EHV charges'!$D:$O,11,FALSE)),"")</f>
        <v/>
      </c>
      <c r="H195" s="80" t="str">
        <f>IFERROR(IF(VLOOKUP($A195,'Annex 2 EHV charges'!$D:$O,12,FALSE)=0,"",VLOOKUP($A195,'Annex 2 EHV charges'!$D:$O,12,FALSE)),"")</f>
        <v/>
      </c>
    </row>
    <row r="196" spans="1:8" x14ac:dyDescent="0.25">
      <c r="A196" s="77" t="str">
        <f t="array" ref="A196">IFERROR(INDEX('Annex 2 EHV charges'!$D$11:$D$11, MATCH(0, IF(ISBLANK('Annex 2 EHV charges'!$D$11:$D$11),1, COUNTIF(A$4:$A195, 'Annex 2 EHV charges'!$D$11:$D$11)), 0)),"")</f>
        <v/>
      </c>
      <c r="B196" s="76" t="str">
        <f>IF($A196="","",VLOOKUP($A196,'Annex 2 EHV charges'!$D:$O,2,0))</f>
        <v/>
      </c>
      <c r="C196" s="77" t="str">
        <f>IF($A196="","",VLOOKUP($A196,'Annex 2 EHV charges'!$D:$O,3,0))</f>
        <v/>
      </c>
      <c r="D196" s="76" t="str">
        <f>IF($A196="","",VLOOKUP($A196,'Annex 2 EHV charges'!$D:$O,4,0))</f>
        <v/>
      </c>
      <c r="E196" s="78" t="str">
        <f>IFERROR(IF(VLOOKUP($A196,'Annex 2 EHV charges'!$D:$O,9,FALSE)=0,"",VLOOKUP($A196,'Annex 2 EHV charges'!$D:$O,9,FALSE)),"")</f>
        <v/>
      </c>
      <c r="F196" s="79" t="str">
        <f>IFERROR(IF(VLOOKUP($A196,'Annex 2 EHV charges'!$D:$O,10,FALSE)=0,"",VLOOKUP($A196,'Annex 2 EHV charges'!$D:$O,10,FALSE)),"")</f>
        <v/>
      </c>
      <c r="G196" s="80" t="str">
        <f>IFERROR(IF(VLOOKUP($A196,'Annex 2 EHV charges'!$D:$O,11,FALSE)=0,"",VLOOKUP($A196,'Annex 2 EHV charges'!$D:$O,11,FALSE)),"")</f>
        <v/>
      </c>
      <c r="H196" s="80" t="str">
        <f>IFERROR(IF(VLOOKUP($A196,'Annex 2 EHV charges'!$D:$O,12,FALSE)=0,"",VLOOKUP($A196,'Annex 2 EHV charges'!$D:$O,12,FALSE)),"")</f>
        <v/>
      </c>
    </row>
    <row r="197" spans="1:8" x14ac:dyDescent="0.25">
      <c r="A197" s="77" t="str">
        <f t="array" ref="A197">IFERROR(INDEX('Annex 2 EHV charges'!$D$11:$D$11, MATCH(0, IF(ISBLANK('Annex 2 EHV charges'!$D$11:$D$11),1, COUNTIF(A$4:$A196, 'Annex 2 EHV charges'!$D$11:$D$11)), 0)),"")</f>
        <v/>
      </c>
      <c r="B197" s="76" t="str">
        <f>IF($A197="","",VLOOKUP($A197,'Annex 2 EHV charges'!$D:$O,2,0))</f>
        <v/>
      </c>
      <c r="C197" s="77" t="str">
        <f>IF($A197="","",VLOOKUP($A197,'Annex 2 EHV charges'!$D:$O,3,0))</f>
        <v/>
      </c>
      <c r="D197" s="76" t="str">
        <f>IF($A197="","",VLOOKUP($A197,'Annex 2 EHV charges'!$D:$O,4,0))</f>
        <v/>
      </c>
      <c r="E197" s="78" t="str">
        <f>IFERROR(IF(VLOOKUP($A197,'Annex 2 EHV charges'!$D:$O,9,FALSE)=0,"",VLOOKUP($A197,'Annex 2 EHV charges'!$D:$O,9,FALSE)),"")</f>
        <v/>
      </c>
      <c r="F197" s="79" t="str">
        <f>IFERROR(IF(VLOOKUP($A197,'Annex 2 EHV charges'!$D:$O,10,FALSE)=0,"",VLOOKUP($A197,'Annex 2 EHV charges'!$D:$O,10,FALSE)),"")</f>
        <v/>
      </c>
      <c r="G197" s="80" t="str">
        <f>IFERROR(IF(VLOOKUP($A197,'Annex 2 EHV charges'!$D:$O,11,FALSE)=0,"",VLOOKUP($A197,'Annex 2 EHV charges'!$D:$O,11,FALSE)),"")</f>
        <v/>
      </c>
      <c r="H197" s="80" t="str">
        <f>IFERROR(IF(VLOOKUP($A197,'Annex 2 EHV charges'!$D:$O,12,FALSE)=0,"",VLOOKUP($A197,'Annex 2 EHV charges'!$D:$O,12,FALSE)),"")</f>
        <v/>
      </c>
    </row>
    <row r="198" spans="1:8" x14ac:dyDescent="0.25">
      <c r="A198" s="77" t="str">
        <f t="array" ref="A198">IFERROR(INDEX('Annex 2 EHV charges'!$D$11:$D$11, MATCH(0, IF(ISBLANK('Annex 2 EHV charges'!$D$11:$D$11),1, COUNTIF(A$4:$A197, 'Annex 2 EHV charges'!$D$11:$D$11)), 0)),"")</f>
        <v/>
      </c>
      <c r="B198" s="76" t="str">
        <f>IF($A198="","",VLOOKUP($A198,'Annex 2 EHV charges'!$D:$O,2,0))</f>
        <v/>
      </c>
      <c r="C198" s="77" t="str">
        <f>IF($A198="","",VLOOKUP($A198,'Annex 2 EHV charges'!$D:$O,3,0))</f>
        <v/>
      </c>
      <c r="D198" s="76" t="str">
        <f>IF($A198="","",VLOOKUP($A198,'Annex 2 EHV charges'!$D:$O,4,0))</f>
        <v/>
      </c>
      <c r="E198" s="78" t="str">
        <f>IFERROR(IF(VLOOKUP($A198,'Annex 2 EHV charges'!$D:$O,9,FALSE)=0,"",VLOOKUP($A198,'Annex 2 EHV charges'!$D:$O,9,FALSE)),"")</f>
        <v/>
      </c>
      <c r="F198" s="79" t="str">
        <f>IFERROR(IF(VLOOKUP($A198,'Annex 2 EHV charges'!$D:$O,10,FALSE)=0,"",VLOOKUP($A198,'Annex 2 EHV charges'!$D:$O,10,FALSE)),"")</f>
        <v/>
      </c>
      <c r="G198" s="80" t="str">
        <f>IFERROR(IF(VLOOKUP($A198,'Annex 2 EHV charges'!$D:$O,11,FALSE)=0,"",VLOOKUP($A198,'Annex 2 EHV charges'!$D:$O,11,FALSE)),"")</f>
        <v/>
      </c>
      <c r="H198" s="80" t="str">
        <f>IFERROR(IF(VLOOKUP($A198,'Annex 2 EHV charges'!$D:$O,12,FALSE)=0,"",VLOOKUP($A198,'Annex 2 EHV charges'!$D:$O,12,FALSE)),"")</f>
        <v/>
      </c>
    </row>
    <row r="199" spans="1:8" x14ac:dyDescent="0.25">
      <c r="A199" s="77" t="str">
        <f t="array" ref="A199">IFERROR(INDEX('Annex 2 EHV charges'!$D$11:$D$11, MATCH(0, IF(ISBLANK('Annex 2 EHV charges'!$D$11:$D$11),1, COUNTIF(A$4:$A198, 'Annex 2 EHV charges'!$D$11:$D$11)), 0)),"")</f>
        <v/>
      </c>
      <c r="B199" s="76" t="str">
        <f>IF($A199="","",VLOOKUP($A199,'Annex 2 EHV charges'!$D:$O,2,0))</f>
        <v/>
      </c>
      <c r="C199" s="77" t="str">
        <f>IF($A199="","",VLOOKUP($A199,'Annex 2 EHV charges'!$D:$O,3,0))</f>
        <v/>
      </c>
      <c r="D199" s="76" t="str">
        <f>IF($A199="","",VLOOKUP($A199,'Annex 2 EHV charges'!$D:$O,4,0))</f>
        <v/>
      </c>
      <c r="E199" s="78" t="str">
        <f>IFERROR(IF(VLOOKUP($A199,'Annex 2 EHV charges'!$D:$O,9,FALSE)=0,"",VLOOKUP($A199,'Annex 2 EHV charges'!$D:$O,9,FALSE)),"")</f>
        <v/>
      </c>
      <c r="F199" s="79" t="str">
        <f>IFERROR(IF(VLOOKUP($A199,'Annex 2 EHV charges'!$D:$O,10,FALSE)=0,"",VLOOKUP($A199,'Annex 2 EHV charges'!$D:$O,10,FALSE)),"")</f>
        <v/>
      </c>
      <c r="G199" s="80" t="str">
        <f>IFERROR(IF(VLOOKUP($A199,'Annex 2 EHV charges'!$D:$O,11,FALSE)=0,"",VLOOKUP($A199,'Annex 2 EHV charges'!$D:$O,11,FALSE)),"")</f>
        <v/>
      </c>
      <c r="H199" s="80" t="str">
        <f>IFERROR(IF(VLOOKUP($A199,'Annex 2 EHV charges'!$D:$O,12,FALSE)=0,"",VLOOKUP($A199,'Annex 2 EHV charges'!$D:$O,12,FALSE)),"")</f>
        <v/>
      </c>
    </row>
    <row r="200" spans="1:8" x14ac:dyDescent="0.25">
      <c r="A200" s="77" t="str">
        <f t="array" ref="A200">IFERROR(INDEX('Annex 2 EHV charges'!$D$11:$D$11, MATCH(0, IF(ISBLANK('Annex 2 EHV charges'!$D$11:$D$11),1, COUNTIF(A$4:$A199, 'Annex 2 EHV charges'!$D$11:$D$11)), 0)),"")</f>
        <v/>
      </c>
      <c r="B200" s="76" t="str">
        <f>IF($A200="","",VLOOKUP($A200,'Annex 2 EHV charges'!$D:$O,2,0))</f>
        <v/>
      </c>
      <c r="C200" s="77" t="str">
        <f>IF($A200="","",VLOOKUP($A200,'Annex 2 EHV charges'!$D:$O,3,0))</f>
        <v/>
      </c>
      <c r="D200" s="76" t="str">
        <f>IF($A200="","",VLOOKUP($A200,'Annex 2 EHV charges'!$D:$O,4,0))</f>
        <v/>
      </c>
      <c r="E200" s="78" t="str">
        <f>IFERROR(IF(VLOOKUP($A200,'Annex 2 EHV charges'!$D:$O,9,FALSE)=0,"",VLOOKUP($A200,'Annex 2 EHV charges'!$D:$O,9,FALSE)),"")</f>
        <v/>
      </c>
      <c r="F200" s="79" t="str">
        <f>IFERROR(IF(VLOOKUP($A200,'Annex 2 EHV charges'!$D:$O,10,FALSE)=0,"",VLOOKUP($A200,'Annex 2 EHV charges'!$D:$O,10,FALSE)),"")</f>
        <v/>
      </c>
      <c r="G200" s="80" t="str">
        <f>IFERROR(IF(VLOOKUP($A200,'Annex 2 EHV charges'!$D:$O,11,FALSE)=0,"",VLOOKUP($A200,'Annex 2 EHV charges'!$D:$O,11,FALSE)),"")</f>
        <v/>
      </c>
      <c r="H200" s="80" t="str">
        <f>IFERROR(IF(VLOOKUP($A200,'Annex 2 EHV charges'!$D:$O,12,FALSE)=0,"",VLOOKUP($A200,'Annex 2 EHV charges'!$D:$O,12,FALSE)),"")</f>
        <v/>
      </c>
    </row>
    <row r="201" spans="1:8" x14ac:dyDescent="0.25">
      <c r="A201" s="77" t="str">
        <f t="array" ref="A201">IFERROR(INDEX('Annex 2 EHV charges'!$D$11:$D$11, MATCH(0, IF(ISBLANK('Annex 2 EHV charges'!$D$11:$D$11),1, COUNTIF(A$4:$A200, 'Annex 2 EHV charges'!$D$11:$D$11)), 0)),"")</f>
        <v/>
      </c>
      <c r="B201" s="76" t="str">
        <f>IF($A201="","",VLOOKUP($A201,'Annex 2 EHV charges'!$D:$O,2,0))</f>
        <v/>
      </c>
      <c r="C201" s="77" t="str">
        <f>IF($A201="","",VLOOKUP($A201,'Annex 2 EHV charges'!$D:$O,3,0))</f>
        <v/>
      </c>
      <c r="D201" s="76" t="str">
        <f>IF($A201="","",VLOOKUP($A201,'Annex 2 EHV charges'!$D:$O,4,0))</f>
        <v/>
      </c>
      <c r="E201" s="78" t="str">
        <f>IFERROR(IF(VLOOKUP($A201,'Annex 2 EHV charges'!$D:$O,9,FALSE)=0,"",VLOOKUP($A201,'Annex 2 EHV charges'!$D:$O,9,FALSE)),"")</f>
        <v/>
      </c>
      <c r="F201" s="79" t="str">
        <f>IFERROR(IF(VLOOKUP($A201,'Annex 2 EHV charges'!$D:$O,10,FALSE)=0,"",VLOOKUP($A201,'Annex 2 EHV charges'!$D:$O,10,FALSE)),"")</f>
        <v/>
      </c>
      <c r="G201" s="80" t="str">
        <f>IFERROR(IF(VLOOKUP($A201,'Annex 2 EHV charges'!$D:$O,11,FALSE)=0,"",VLOOKUP($A201,'Annex 2 EHV charges'!$D:$O,11,FALSE)),"")</f>
        <v/>
      </c>
      <c r="H201" s="80" t="str">
        <f>IFERROR(IF(VLOOKUP($A201,'Annex 2 EHV charges'!$D:$O,12,FALSE)=0,"",VLOOKUP($A201,'Annex 2 EHV charges'!$D:$O,12,FALSE)),"")</f>
        <v/>
      </c>
    </row>
    <row r="202" spans="1:8" x14ac:dyDescent="0.25">
      <c r="A202" s="77" t="str">
        <f t="array" ref="A202">IFERROR(INDEX('Annex 2 EHV charges'!$D$11:$D$11, MATCH(0, IF(ISBLANK('Annex 2 EHV charges'!$D$11:$D$11),1, COUNTIF(A$4:$A201, 'Annex 2 EHV charges'!$D$11:$D$11)), 0)),"")</f>
        <v/>
      </c>
      <c r="B202" s="76" t="str">
        <f>IF($A202="","",VLOOKUP($A202,'Annex 2 EHV charges'!$D:$O,2,0))</f>
        <v/>
      </c>
      <c r="C202" s="77" t="str">
        <f>IF($A202="","",VLOOKUP($A202,'Annex 2 EHV charges'!$D:$O,3,0))</f>
        <v/>
      </c>
      <c r="D202" s="76" t="str">
        <f>IF($A202="","",VLOOKUP($A202,'Annex 2 EHV charges'!$D:$O,4,0))</f>
        <v/>
      </c>
      <c r="E202" s="78" t="str">
        <f>IFERROR(IF(VLOOKUP($A202,'Annex 2 EHV charges'!$D:$O,9,FALSE)=0,"",VLOOKUP($A202,'Annex 2 EHV charges'!$D:$O,9,FALSE)),"")</f>
        <v/>
      </c>
      <c r="F202" s="79" t="str">
        <f>IFERROR(IF(VLOOKUP($A202,'Annex 2 EHV charges'!$D:$O,10,FALSE)=0,"",VLOOKUP($A202,'Annex 2 EHV charges'!$D:$O,10,FALSE)),"")</f>
        <v/>
      </c>
      <c r="G202" s="80" t="str">
        <f>IFERROR(IF(VLOOKUP($A202,'Annex 2 EHV charges'!$D:$O,11,FALSE)=0,"",VLOOKUP($A202,'Annex 2 EHV charges'!$D:$O,11,FALSE)),"")</f>
        <v/>
      </c>
      <c r="H202" s="80" t="str">
        <f>IFERROR(IF(VLOOKUP($A202,'Annex 2 EHV charges'!$D:$O,12,FALSE)=0,"",VLOOKUP($A202,'Annex 2 EHV charges'!$D:$O,12,FALSE)),"")</f>
        <v/>
      </c>
    </row>
    <row r="203" spans="1:8" x14ac:dyDescent="0.25">
      <c r="A203" s="77" t="str">
        <f t="array" ref="A203">IFERROR(INDEX('Annex 2 EHV charges'!$D$11:$D$11, MATCH(0, IF(ISBLANK('Annex 2 EHV charges'!$D$11:$D$11),1, COUNTIF(A$4:$A202, 'Annex 2 EHV charges'!$D$11:$D$11)), 0)),"")</f>
        <v/>
      </c>
      <c r="B203" s="76" t="str">
        <f>IF($A203="","",VLOOKUP($A203,'Annex 2 EHV charges'!$D:$O,2,0))</f>
        <v/>
      </c>
      <c r="C203" s="77" t="str">
        <f>IF($A203="","",VLOOKUP($A203,'Annex 2 EHV charges'!$D:$O,3,0))</f>
        <v/>
      </c>
      <c r="D203" s="76" t="str">
        <f>IF($A203="","",VLOOKUP($A203,'Annex 2 EHV charges'!$D:$O,4,0))</f>
        <v/>
      </c>
      <c r="E203" s="78" t="str">
        <f>IFERROR(IF(VLOOKUP($A203,'Annex 2 EHV charges'!$D:$O,9,FALSE)=0,"",VLOOKUP($A203,'Annex 2 EHV charges'!$D:$O,9,FALSE)),"")</f>
        <v/>
      </c>
      <c r="F203" s="79" t="str">
        <f>IFERROR(IF(VLOOKUP($A203,'Annex 2 EHV charges'!$D:$O,10,FALSE)=0,"",VLOOKUP($A203,'Annex 2 EHV charges'!$D:$O,10,FALSE)),"")</f>
        <v/>
      </c>
      <c r="G203" s="80" t="str">
        <f>IFERROR(IF(VLOOKUP($A203,'Annex 2 EHV charges'!$D:$O,11,FALSE)=0,"",VLOOKUP($A203,'Annex 2 EHV charges'!$D:$O,11,FALSE)),"")</f>
        <v/>
      </c>
      <c r="H203" s="80" t="str">
        <f>IFERROR(IF(VLOOKUP($A203,'Annex 2 EHV charges'!$D:$O,12,FALSE)=0,"",VLOOKUP($A203,'Annex 2 EHV charges'!$D:$O,12,FALSE)),"")</f>
        <v/>
      </c>
    </row>
    <row r="204" spans="1:8" x14ac:dyDescent="0.25">
      <c r="A204" s="77" t="str">
        <f t="array" ref="A204">IFERROR(INDEX('Annex 2 EHV charges'!$D$11:$D$11, MATCH(0, IF(ISBLANK('Annex 2 EHV charges'!$D$11:$D$11),1, COUNTIF(A$4:$A203, 'Annex 2 EHV charges'!$D$11:$D$11)), 0)),"")</f>
        <v/>
      </c>
      <c r="B204" s="76" t="str">
        <f>IF($A204="","",VLOOKUP($A204,'Annex 2 EHV charges'!$D:$O,2,0))</f>
        <v/>
      </c>
      <c r="C204" s="77" t="str">
        <f>IF($A204="","",VLOOKUP($A204,'Annex 2 EHV charges'!$D:$O,3,0))</f>
        <v/>
      </c>
      <c r="D204" s="76" t="str">
        <f>IF($A204="","",VLOOKUP($A204,'Annex 2 EHV charges'!$D:$O,4,0))</f>
        <v/>
      </c>
      <c r="E204" s="78" t="str">
        <f>IFERROR(IF(VLOOKUP($A204,'Annex 2 EHV charges'!$D:$O,9,FALSE)=0,"",VLOOKUP($A204,'Annex 2 EHV charges'!$D:$O,9,FALSE)),"")</f>
        <v/>
      </c>
      <c r="F204" s="79" t="str">
        <f>IFERROR(IF(VLOOKUP($A204,'Annex 2 EHV charges'!$D:$O,10,FALSE)=0,"",VLOOKUP($A204,'Annex 2 EHV charges'!$D:$O,10,FALSE)),"")</f>
        <v/>
      </c>
      <c r="G204" s="80" t="str">
        <f>IFERROR(IF(VLOOKUP($A204,'Annex 2 EHV charges'!$D:$O,11,FALSE)=0,"",VLOOKUP($A204,'Annex 2 EHV charges'!$D:$O,11,FALSE)),"")</f>
        <v/>
      </c>
      <c r="H204" s="80" t="str">
        <f>IFERROR(IF(VLOOKUP($A204,'Annex 2 EHV charges'!$D:$O,12,FALSE)=0,"",VLOOKUP($A204,'Annex 2 EHV charges'!$D:$O,12,FALSE)),"")</f>
        <v/>
      </c>
    </row>
    <row r="205" spans="1:8" x14ac:dyDescent="0.25">
      <c r="A205" s="77" t="str">
        <f t="array" ref="A205">IFERROR(INDEX('Annex 2 EHV charges'!$D$11:$D$11, MATCH(0, IF(ISBLANK('Annex 2 EHV charges'!$D$11:$D$11),1, COUNTIF(A$4:$A204, 'Annex 2 EHV charges'!$D$11:$D$11)), 0)),"")</f>
        <v/>
      </c>
      <c r="B205" s="76" t="str">
        <f>IF($A205="","",VLOOKUP($A205,'Annex 2 EHV charges'!$D:$O,2,0))</f>
        <v/>
      </c>
      <c r="C205" s="77" t="str">
        <f>IF($A205="","",VLOOKUP($A205,'Annex 2 EHV charges'!$D:$O,3,0))</f>
        <v/>
      </c>
      <c r="D205" s="76" t="str">
        <f>IF($A205="","",VLOOKUP($A205,'Annex 2 EHV charges'!$D:$O,4,0))</f>
        <v/>
      </c>
      <c r="E205" s="78" t="str">
        <f>IFERROR(IF(VLOOKUP($A205,'Annex 2 EHV charges'!$D:$O,9,FALSE)=0,"",VLOOKUP($A205,'Annex 2 EHV charges'!$D:$O,9,FALSE)),"")</f>
        <v/>
      </c>
      <c r="F205" s="79" t="str">
        <f>IFERROR(IF(VLOOKUP($A205,'Annex 2 EHV charges'!$D:$O,10,FALSE)=0,"",VLOOKUP($A205,'Annex 2 EHV charges'!$D:$O,10,FALSE)),"")</f>
        <v/>
      </c>
      <c r="G205" s="80" t="str">
        <f>IFERROR(IF(VLOOKUP($A205,'Annex 2 EHV charges'!$D:$O,11,FALSE)=0,"",VLOOKUP($A205,'Annex 2 EHV charges'!$D:$O,11,FALSE)),"")</f>
        <v/>
      </c>
      <c r="H205" s="80" t="str">
        <f>IFERROR(IF(VLOOKUP($A205,'Annex 2 EHV charges'!$D:$O,12,FALSE)=0,"",VLOOKUP($A205,'Annex 2 EHV charges'!$D:$O,12,FALSE)),"")</f>
        <v/>
      </c>
    </row>
    <row r="206" spans="1:8" x14ac:dyDescent="0.25">
      <c r="A206" s="77" t="str">
        <f t="array" ref="A206">IFERROR(INDEX('Annex 2 EHV charges'!$D$11:$D$11, MATCH(0, IF(ISBLANK('Annex 2 EHV charges'!$D$11:$D$11),1, COUNTIF(A$4:$A205, 'Annex 2 EHV charges'!$D$11:$D$11)), 0)),"")</f>
        <v/>
      </c>
      <c r="B206" s="76" t="str">
        <f>IF($A206="","",VLOOKUP($A206,'Annex 2 EHV charges'!$D:$O,2,0))</f>
        <v/>
      </c>
      <c r="C206" s="77" t="str">
        <f>IF($A206="","",VLOOKUP($A206,'Annex 2 EHV charges'!$D:$O,3,0))</f>
        <v/>
      </c>
      <c r="D206" s="76" t="str">
        <f>IF($A206="","",VLOOKUP($A206,'Annex 2 EHV charges'!$D:$O,4,0))</f>
        <v/>
      </c>
      <c r="E206" s="78" t="str">
        <f>IFERROR(IF(VLOOKUP($A206,'Annex 2 EHV charges'!$D:$O,9,FALSE)=0,"",VLOOKUP($A206,'Annex 2 EHV charges'!$D:$O,9,FALSE)),"")</f>
        <v/>
      </c>
      <c r="F206" s="79" t="str">
        <f>IFERROR(IF(VLOOKUP($A206,'Annex 2 EHV charges'!$D:$O,10,FALSE)=0,"",VLOOKUP($A206,'Annex 2 EHV charges'!$D:$O,10,FALSE)),"")</f>
        <v/>
      </c>
      <c r="G206" s="80" t="str">
        <f>IFERROR(IF(VLOOKUP($A206,'Annex 2 EHV charges'!$D:$O,11,FALSE)=0,"",VLOOKUP($A206,'Annex 2 EHV charges'!$D:$O,11,FALSE)),"")</f>
        <v/>
      </c>
      <c r="H206" s="80" t="str">
        <f>IFERROR(IF(VLOOKUP($A206,'Annex 2 EHV charges'!$D:$O,12,FALSE)=0,"",VLOOKUP($A206,'Annex 2 EHV charges'!$D:$O,12,FALSE)),"")</f>
        <v/>
      </c>
    </row>
    <row r="207" spans="1:8" x14ac:dyDescent="0.25">
      <c r="A207" s="77" t="str">
        <f t="array" ref="A207">IFERROR(INDEX('Annex 2 EHV charges'!$D$11:$D$11, MATCH(0, IF(ISBLANK('Annex 2 EHV charges'!$D$11:$D$11),1, COUNTIF(A$4:$A206, 'Annex 2 EHV charges'!$D$11:$D$11)), 0)),"")</f>
        <v/>
      </c>
      <c r="B207" s="76" t="str">
        <f>IF($A207="","",VLOOKUP($A207,'Annex 2 EHV charges'!$D:$O,2,0))</f>
        <v/>
      </c>
      <c r="C207" s="77" t="str">
        <f>IF($A207="","",VLOOKUP($A207,'Annex 2 EHV charges'!$D:$O,3,0))</f>
        <v/>
      </c>
      <c r="D207" s="76" t="str">
        <f>IF($A207="","",VLOOKUP($A207,'Annex 2 EHV charges'!$D:$O,4,0))</f>
        <v/>
      </c>
      <c r="E207" s="78" t="str">
        <f>IFERROR(IF(VLOOKUP($A207,'Annex 2 EHV charges'!$D:$O,9,FALSE)=0,"",VLOOKUP($A207,'Annex 2 EHV charges'!$D:$O,9,FALSE)),"")</f>
        <v/>
      </c>
      <c r="F207" s="79" t="str">
        <f>IFERROR(IF(VLOOKUP($A207,'Annex 2 EHV charges'!$D:$O,10,FALSE)=0,"",VLOOKUP($A207,'Annex 2 EHV charges'!$D:$O,10,FALSE)),"")</f>
        <v/>
      </c>
      <c r="G207" s="80" t="str">
        <f>IFERROR(IF(VLOOKUP($A207,'Annex 2 EHV charges'!$D:$O,11,FALSE)=0,"",VLOOKUP($A207,'Annex 2 EHV charges'!$D:$O,11,FALSE)),"")</f>
        <v/>
      </c>
      <c r="H207" s="80" t="str">
        <f>IFERROR(IF(VLOOKUP($A207,'Annex 2 EHV charges'!$D:$O,12,FALSE)=0,"",VLOOKUP($A207,'Annex 2 EHV charges'!$D:$O,12,FALSE)),"")</f>
        <v/>
      </c>
    </row>
    <row r="208" spans="1:8" x14ac:dyDescent="0.25">
      <c r="A208" s="77" t="str">
        <f t="array" ref="A208">IFERROR(INDEX('Annex 2 EHV charges'!$D$11:$D$11, MATCH(0, IF(ISBLANK('Annex 2 EHV charges'!$D$11:$D$11),1, COUNTIF(A$4:$A207, 'Annex 2 EHV charges'!$D$11:$D$11)), 0)),"")</f>
        <v/>
      </c>
      <c r="B208" s="76" t="str">
        <f>IF($A208="","",VLOOKUP($A208,'Annex 2 EHV charges'!$D:$O,2,0))</f>
        <v/>
      </c>
      <c r="C208" s="77" t="str">
        <f>IF($A208="","",VLOOKUP($A208,'Annex 2 EHV charges'!$D:$O,3,0))</f>
        <v/>
      </c>
      <c r="D208" s="76" t="str">
        <f>IF($A208="","",VLOOKUP($A208,'Annex 2 EHV charges'!$D:$O,4,0))</f>
        <v/>
      </c>
      <c r="E208" s="78" t="str">
        <f>IFERROR(IF(VLOOKUP($A208,'Annex 2 EHV charges'!$D:$O,9,FALSE)=0,"",VLOOKUP($A208,'Annex 2 EHV charges'!$D:$O,9,FALSE)),"")</f>
        <v/>
      </c>
      <c r="F208" s="79" t="str">
        <f>IFERROR(IF(VLOOKUP($A208,'Annex 2 EHV charges'!$D:$O,10,FALSE)=0,"",VLOOKUP($A208,'Annex 2 EHV charges'!$D:$O,10,FALSE)),"")</f>
        <v/>
      </c>
      <c r="G208" s="80" t="str">
        <f>IFERROR(IF(VLOOKUP($A208,'Annex 2 EHV charges'!$D:$O,11,FALSE)=0,"",VLOOKUP($A208,'Annex 2 EHV charges'!$D:$O,11,FALSE)),"")</f>
        <v/>
      </c>
      <c r="H208" s="80" t="str">
        <f>IFERROR(IF(VLOOKUP($A208,'Annex 2 EHV charges'!$D:$O,12,FALSE)=0,"",VLOOKUP($A208,'Annex 2 EHV charges'!$D:$O,12,FALSE)),"")</f>
        <v/>
      </c>
    </row>
    <row r="209" spans="1:8" x14ac:dyDescent="0.25">
      <c r="A209" s="77" t="str">
        <f t="array" ref="A209">IFERROR(INDEX('Annex 2 EHV charges'!$D$11:$D$11, MATCH(0, IF(ISBLANK('Annex 2 EHV charges'!$D$11:$D$11),1, COUNTIF(A$4:$A208, 'Annex 2 EHV charges'!$D$11:$D$11)), 0)),"")</f>
        <v/>
      </c>
      <c r="B209" s="76" t="str">
        <f>IF($A209="","",VLOOKUP($A209,'Annex 2 EHV charges'!$D:$O,2,0))</f>
        <v/>
      </c>
      <c r="C209" s="77" t="str">
        <f>IF($A209="","",VLOOKUP($A209,'Annex 2 EHV charges'!$D:$O,3,0))</f>
        <v/>
      </c>
      <c r="D209" s="76" t="str">
        <f>IF($A209="","",VLOOKUP($A209,'Annex 2 EHV charges'!$D:$O,4,0))</f>
        <v/>
      </c>
      <c r="E209" s="78" t="str">
        <f>IFERROR(IF(VLOOKUP($A209,'Annex 2 EHV charges'!$D:$O,9,FALSE)=0,"",VLOOKUP($A209,'Annex 2 EHV charges'!$D:$O,9,FALSE)),"")</f>
        <v/>
      </c>
      <c r="F209" s="79" t="str">
        <f>IFERROR(IF(VLOOKUP($A209,'Annex 2 EHV charges'!$D:$O,10,FALSE)=0,"",VLOOKUP($A209,'Annex 2 EHV charges'!$D:$O,10,FALSE)),"")</f>
        <v/>
      </c>
      <c r="G209" s="80" t="str">
        <f>IFERROR(IF(VLOOKUP($A209,'Annex 2 EHV charges'!$D:$O,11,FALSE)=0,"",VLOOKUP($A209,'Annex 2 EHV charges'!$D:$O,11,FALSE)),"")</f>
        <v/>
      </c>
      <c r="H209" s="80" t="str">
        <f>IFERROR(IF(VLOOKUP($A209,'Annex 2 EHV charges'!$D:$O,12,FALSE)=0,"",VLOOKUP($A209,'Annex 2 EHV charges'!$D:$O,12,FALSE)),"")</f>
        <v/>
      </c>
    </row>
    <row r="210" spans="1:8" x14ac:dyDescent="0.25">
      <c r="A210" s="77" t="str">
        <f t="array" ref="A210">IFERROR(INDEX('Annex 2 EHV charges'!$D$11:$D$11, MATCH(0, IF(ISBLANK('Annex 2 EHV charges'!$D$11:$D$11),1, COUNTIF(A$4:$A209, 'Annex 2 EHV charges'!$D$11:$D$11)), 0)),"")</f>
        <v/>
      </c>
      <c r="B210" s="76" t="str">
        <f>IF($A210="","",VLOOKUP($A210,'Annex 2 EHV charges'!$D:$O,2,0))</f>
        <v/>
      </c>
      <c r="C210" s="77" t="str">
        <f>IF($A210="","",VLOOKUP($A210,'Annex 2 EHV charges'!$D:$O,3,0))</f>
        <v/>
      </c>
      <c r="D210" s="76" t="str">
        <f>IF($A210="","",VLOOKUP($A210,'Annex 2 EHV charges'!$D:$O,4,0))</f>
        <v/>
      </c>
      <c r="E210" s="78" t="str">
        <f>IFERROR(IF(VLOOKUP($A210,'Annex 2 EHV charges'!$D:$O,9,FALSE)=0,"",VLOOKUP($A210,'Annex 2 EHV charges'!$D:$O,9,FALSE)),"")</f>
        <v/>
      </c>
      <c r="F210" s="79" t="str">
        <f>IFERROR(IF(VLOOKUP($A210,'Annex 2 EHV charges'!$D:$O,10,FALSE)=0,"",VLOOKUP($A210,'Annex 2 EHV charges'!$D:$O,10,FALSE)),"")</f>
        <v/>
      </c>
      <c r="G210" s="80" t="str">
        <f>IFERROR(IF(VLOOKUP($A210,'Annex 2 EHV charges'!$D:$O,11,FALSE)=0,"",VLOOKUP($A210,'Annex 2 EHV charges'!$D:$O,11,FALSE)),"")</f>
        <v/>
      </c>
      <c r="H210" s="80" t="str">
        <f>IFERROR(IF(VLOOKUP($A210,'Annex 2 EHV charges'!$D:$O,12,FALSE)=0,"",VLOOKUP($A210,'Annex 2 EHV charges'!$D:$O,12,FALSE)),"")</f>
        <v/>
      </c>
    </row>
    <row r="211" spans="1:8" x14ac:dyDescent="0.25">
      <c r="A211" s="77" t="str">
        <f t="array" ref="A211">IFERROR(INDEX('Annex 2 EHV charges'!$D$11:$D$11, MATCH(0, IF(ISBLANK('Annex 2 EHV charges'!$D$11:$D$11),1, COUNTIF(A$4:$A210, 'Annex 2 EHV charges'!$D$11:$D$11)), 0)),"")</f>
        <v/>
      </c>
      <c r="B211" s="76" t="str">
        <f>IF($A211="","",VLOOKUP($A211,'Annex 2 EHV charges'!$D:$O,2,0))</f>
        <v/>
      </c>
      <c r="C211" s="77" t="str">
        <f>IF($A211="","",VLOOKUP($A211,'Annex 2 EHV charges'!$D:$O,3,0))</f>
        <v/>
      </c>
      <c r="D211" s="76" t="str">
        <f>IF($A211="","",VLOOKUP($A211,'Annex 2 EHV charges'!$D:$O,4,0))</f>
        <v/>
      </c>
      <c r="E211" s="78" t="str">
        <f>IFERROR(IF(VLOOKUP($A211,'Annex 2 EHV charges'!$D:$O,9,FALSE)=0,"",VLOOKUP($A211,'Annex 2 EHV charges'!$D:$O,9,FALSE)),"")</f>
        <v/>
      </c>
      <c r="F211" s="79" t="str">
        <f>IFERROR(IF(VLOOKUP($A211,'Annex 2 EHV charges'!$D:$O,10,FALSE)=0,"",VLOOKUP($A211,'Annex 2 EHV charges'!$D:$O,10,FALSE)),"")</f>
        <v/>
      </c>
      <c r="G211" s="80" t="str">
        <f>IFERROR(IF(VLOOKUP($A211,'Annex 2 EHV charges'!$D:$O,11,FALSE)=0,"",VLOOKUP($A211,'Annex 2 EHV charges'!$D:$O,11,FALSE)),"")</f>
        <v/>
      </c>
      <c r="H211" s="80" t="str">
        <f>IFERROR(IF(VLOOKUP($A211,'Annex 2 EHV charges'!$D:$O,12,FALSE)=0,"",VLOOKUP($A211,'Annex 2 EHV charges'!$D:$O,12,FALSE)),"")</f>
        <v/>
      </c>
    </row>
    <row r="212" spans="1:8" x14ac:dyDescent="0.25">
      <c r="A212" s="77" t="str">
        <f t="array" ref="A212">IFERROR(INDEX('Annex 2 EHV charges'!$D$11:$D$11, MATCH(0, IF(ISBLANK('Annex 2 EHV charges'!$D$11:$D$11),1, COUNTIF(A$4:$A211, 'Annex 2 EHV charges'!$D$11:$D$11)), 0)),"")</f>
        <v/>
      </c>
      <c r="B212" s="76" t="str">
        <f>IF($A212="","",VLOOKUP($A212,'Annex 2 EHV charges'!$D:$O,2,0))</f>
        <v/>
      </c>
      <c r="C212" s="77" t="str">
        <f>IF($A212="","",VLOOKUP($A212,'Annex 2 EHV charges'!$D:$O,3,0))</f>
        <v/>
      </c>
      <c r="D212" s="76" t="str">
        <f>IF($A212="","",VLOOKUP($A212,'Annex 2 EHV charges'!$D:$O,4,0))</f>
        <v/>
      </c>
      <c r="E212" s="78" t="str">
        <f>IFERROR(IF(VLOOKUP($A212,'Annex 2 EHV charges'!$D:$O,9,FALSE)=0,"",VLOOKUP($A212,'Annex 2 EHV charges'!$D:$O,9,FALSE)),"")</f>
        <v/>
      </c>
      <c r="F212" s="79" t="str">
        <f>IFERROR(IF(VLOOKUP($A212,'Annex 2 EHV charges'!$D:$O,10,FALSE)=0,"",VLOOKUP($A212,'Annex 2 EHV charges'!$D:$O,10,FALSE)),"")</f>
        <v/>
      </c>
      <c r="G212" s="80" t="str">
        <f>IFERROR(IF(VLOOKUP($A212,'Annex 2 EHV charges'!$D:$O,11,FALSE)=0,"",VLOOKUP($A212,'Annex 2 EHV charges'!$D:$O,11,FALSE)),"")</f>
        <v/>
      </c>
      <c r="H212" s="80" t="str">
        <f>IFERROR(IF(VLOOKUP($A212,'Annex 2 EHV charges'!$D:$O,12,FALSE)=0,"",VLOOKUP($A212,'Annex 2 EHV charges'!$D:$O,12,FALSE)),"")</f>
        <v/>
      </c>
    </row>
    <row r="213" spans="1:8" x14ac:dyDescent="0.25">
      <c r="A213" s="77" t="str">
        <f t="array" ref="A213">IFERROR(INDEX('Annex 2 EHV charges'!$D$11:$D$11, MATCH(0, IF(ISBLANK('Annex 2 EHV charges'!$D$11:$D$11),1, COUNTIF(A$4:$A212, 'Annex 2 EHV charges'!$D$11:$D$11)), 0)),"")</f>
        <v/>
      </c>
      <c r="B213" s="76" t="str">
        <f>IF($A213="","",VLOOKUP($A213,'Annex 2 EHV charges'!$D:$O,2,0))</f>
        <v/>
      </c>
      <c r="C213" s="77" t="str">
        <f>IF($A213="","",VLOOKUP($A213,'Annex 2 EHV charges'!$D:$O,3,0))</f>
        <v/>
      </c>
      <c r="D213" s="76" t="str">
        <f>IF($A213="","",VLOOKUP($A213,'Annex 2 EHV charges'!$D:$O,4,0))</f>
        <v/>
      </c>
      <c r="E213" s="78" t="str">
        <f>IFERROR(IF(VLOOKUP($A213,'Annex 2 EHV charges'!$D:$O,9,FALSE)=0,"",VLOOKUP($A213,'Annex 2 EHV charges'!$D:$O,9,FALSE)),"")</f>
        <v/>
      </c>
      <c r="F213" s="79" t="str">
        <f>IFERROR(IF(VLOOKUP($A213,'Annex 2 EHV charges'!$D:$O,10,FALSE)=0,"",VLOOKUP($A213,'Annex 2 EHV charges'!$D:$O,10,FALSE)),"")</f>
        <v/>
      </c>
      <c r="G213" s="80" t="str">
        <f>IFERROR(IF(VLOOKUP($A213,'Annex 2 EHV charges'!$D:$O,11,FALSE)=0,"",VLOOKUP($A213,'Annex 2 EHV charges'!$D:$O,11,FALSE)),"")</f>
        <v/>
      </c>
      <c r="H213" s="80" t="str">
        <f>IFERROR(IF(VLOOKUP($A213,'Annex 2 EHV charges'!$D:$O,12,FALSE)=0,"",VLOOKUP($A213,'Annex 2 EHV charges'!$D:$O,12,FALSE)),"")</f>
        <v/>
      </c>
    </row>
    <row r="214" spans="1:8" x14ac:dyDescent="0.25">
      <c r="A214" s="77" t="str">
        <f t="array" ref="A214">IFERROR(INDEX('Annex 2 EHV charges'!$D$11:$D$11, MATCH(0, IF(ISBLANK('Annex 2 EHV charges'!$D$11:$D$11),1, COUNTIF(A$4:$A213, 'Annex 2 EHV charges'!$D$11:$D$11)), 0)),"")</f>
        <v/>
      </c>
      <c r="B214" s="76" t="str">
        <f>IF($A214="","",VLOOKUP($A214,'Annex 2 EHV charges'!$D:$O,2,0))</f>
        <v/>
      </c>
      <c r="C214" s="77" t="str">
        <f>IF($A214="","",VLOOKUP($A214,'Annex 2 EHV charges'!$D:$O,3,0))</f>
        <v/>
      </c>
      <c r="D214" s="76" t="str">
        <f>IF($A214="","",VLOOKUP($A214,'Annex 2 EHV charges'!$D:$O,4,0))</f>
        <v/>
      </c>
      <c r="E214" s="78" t="str">
        <f>IFERROR(IF(VLOOKUP($A214,'Annex 2 EHV charges'!$D:$O,9,FALSE)=0,"",VLOOKUP($A214,'Annex 2 EHV charges'!$D:$O,9,FALSE)),"")</f>
        <v/>
      </c>
      <c r="F214" s="79" t="str">
        <f>IFERROR(IF(VLOOKUP($A214,'Annex 2 EHV charges'!$D:$O,10,FALSE)=0,"",VLOOKUP($A214,'Annex 2 EHV charges'!$D:$O,10,FALSE)),"")</f>
        <v/>
      </c>
      <c r="G214" s="80" t="str">
        <f>IFERROR(IF(VLOOKUP($A214,'Annex 2 EHV charges'!$D:$O,11,FALSE)=0,"",VLOOKUP($A214,'Annex 2 EHV charges'!$D:$O,11,FALSE)),"")</f>
        <v/>
      </c>
      <c r="H214" s="80" t="str">
        <f>IFERROR(IF(VLOOKUP($A214,'Annex 2 EHV charges'!$D:$O,12,FALSE)=0,"",VLOOKUP($A214,'Annex 2 EHV charges'!$D:$O,12,FALSE)),"")</f>
        <v/>
      </c>
    </row>
    <row r="215" spans="1:8" x14ac:dyDescent="0.25">
      <c r="A215" s="77" t="str">
        <f t="array" ref="A215">IFERROR(INDEX('Annex 2 EHV charges'!$D$11:$D$11, MATCH(0, IF(ISBLANK('Annex 2 EHV charges'!$D$11:$D$11),1, COUNTIF(A$4:$A214, 'Annex 2 EHV charges'!$D$11:$D$11)), 0)),"")</f>
        <v/>
      </c>
      <c r="B215" s="76" t="str">
        <f>IF($A215="","",VLOOKUP($A215,'Annex 2 EHV charges'!$D:$O,2,0))</f>
        <v/>
      </c>
      <c r="C215" s="77" t="str">
        <f>IF($A215="","",VLOOKUP($A215,'Annex 2 EHV charges'!$D:$O,3,0))</f>
        <v/>
      </c>
      <c r="D215" s="76" t="str">
        <f>IF($A215="","",VLOOKUP($A215,'Annex 2 EHV charges'!$D:$O,4,0))</f>
        <v/>
      </c>
      <c r="E215" s="78" t="str">
        <f>IFERROR(IF(VLOOKUP($A215,'Annex 2 EHV charges'!$D:$O,9,FALSE)=0,"",VLOOKUP($A215,'Annex 2 EHV charges'!$D:$O,9,FALSE)),"")</f>
        <v/>
      </c>
      <c r="F215" s="79" t="str">
        <f>IFERROR(IF(VLOOKUP($A215,'Annex 2 EHV charges'!$D:$O,10,FALSE)=0,"",VLOOKUP($A215,'Annex 2 EHV charges'!$D:$O,10,FALSE)),"")</f>
        <v/>
      </c>
      <c r="G215" s="80" t="str">
        <f>IFERROR(IF(VLOOKUP($A215,'Annex 2 EHV charges'!$D:$O,11,FALSE)=0,"",VLOOKUP($A215,'Annex 2 EHV charges'!$D:$O,11,FALSE)),"")</f>
        <v/>
      </c>
      <c r="H215" s="80" t="str">
        <f>IFERROR(IF(VLOOKUP($A215,'Annex 2 EHV charges'!$D:$O,12,FALSE)=0,"",VLOOKUP($A215,'Annex 2 EHV charges'!$D:$O,12,FALSE)),"")</f>
        <v/>
      </c>
    </row>
    <row r="216" spans="1:8" x14ac:dyDescent="0.25">
      <c r="A216" s="77" t="str">
        <f t="array" ref="A216">IFERROR(INDEX('Annex 2 EHV charges'!$D$11:$D$11, MATCH(0, IF(ISBLANK('Annex 2 EHV charges'!$D$11:$D$11),1, COUNTIF(A$4:$A215, 'Annex 2 EHV charges'!$D$11:$D$11)), 0)),"")</f>
        <v/>
      </c>
      <c r="B216" s="76" t="str">
        <f>IF($A216="","",VLOOKUP($A216,'Annex 2 EHV charges'!$D:$O,2,0))</f>
        <v/>
      </c>
      <c r="C216" s="77" t="str">
        <f>IF($A216="","",VLOOKUP($A216,'Annex 2 EHV charges'!$D:$O,3,0))</f>
        <v/>
      </c>
      <c r="D216" s="76" t="str">
        <f>IF($A216="","",VLOOKUP($A216,'Annex 2 EHV charges'!$D:$O,4,0))</f>
        <v/>
      </c>
      <c r="E216" s="78" t="str">
        <f>IFERROR(IF(VLOOKUP($A216,'Annex 2 EHV charges'!$D:$O,9,FALSE)=0,"",VLOOKUP($A216,'Annex 2 EHV charges'!$D:$O,9,FALSE)),"")</f>
        <v/>
      </c>
      <c r="F216" s="79" t="str">
        <f>IFERROR(IF(VLOOKUP($A216,'Annex 2 EHV charges'!$D:$O,10,FALSE)=0,"",VLOOKUP($A216,'Annex 2 EHV charges'!$D:$O,10,FALSE)),"")</f>
        <v/>
      </c>
      <c r="G216" s="80" t="str">
        <f>IFERROR(IF(VLOOKUP($A216,'Annex 2 EHV charges'!$D:$O,11,FALSE)=0,"",VLOOKUP($A216,'Annex 2 EHV charges'!$D:$O,11,FALSE)),"")</f>
        <v/>
      </c>
      <c r="H216" s="80" t="str">
        <f>IFERROR(IF(VLOOKUP($A216,'Annex 2 EHV charges'!$D:$O,12,FALSE)=0,"",VLOOKUP($A216,'Annex 2 EHV charges'!$D:$O,12,FALSE)),"")</f>
        <v/>
      </c>
    </row>
    <row r="217" spans="1:8" x14ac:dyDescent="0.25">
      <c r="A217" s="77" t="str">
        <f t="array" ref="A217">IFERROR(INDEX('Annex 2 EHV charges'!$D$11:$D$11, MATCH(0, IF(ISBLANK('Annex 2 EHV charges'!$D$11:$D$11),1, COUNTIF(A$4:$A216, 'Annex 2 EHV charges'!$D$11:$D$11)), 0)),"")</f>
        <v/>
      </c>
      <c r="B217" s="76" t="str">
        <f>IF($A217="","",VLOOKUP($A217,'Annex 2 EHV charges'!$D:$O,2,0))</f>
        <v/>
      </c>
      <c r="C217" s="77" t="str">
        <f>IF($A217="","",VLOOKUP($A217,'Annex 2 EHV charges'!$D:$O,3,0))</f>
        <v/>
      </c>
      <c r="D217" s="76" t="str">
        <f>IF($A217="","",VLOOKUP($A217,'Annex 2 EHV charges'!$D:$O,4,0))</f>
        <v/>
      </c>
      <c r="E217" s="78" t="str">
        <f>IFERROR(IF(VLOOKUP($A217,'Annex 2 EHV charges'!$D:$O,9,FALSE)=0,"",VLOOKUP($A217,'Annex 2 EHV charges'!$D:$O,9,FALSE)),"")</f>
        <v/>
      </c>
      <c r="F217" s="79" t="str">
        <f>IFERROR(IF(VLOOKUP($A217,'Annex 2 EHV charges'!$D:$O,10,FALSE)=0,"",VLOOKUP($A217,'Annex 2 EHV charges'!$D:$O,10,FALSE)),"")</f>
        <v/>
      </c>
      <c r="G217" s="80" t="str">
        <f>IFERROR(IF(VLOOKUP($A217,'Annex 2 EHV charges'!$D:$O,11,FALSE)=0,"",VLOOKUP($A217,'Annex 2 EHV charges'!$D:$O,11,FALSE)),"")</f>
        <v/>
      </c>
      <c r="H217" s="80" t="str">
        <f>IFERROR(IF(VLOOKUP($A217,'Annex 2 EHV charges'!$D:$O,12,FALSE)=0,"",VLOOKUP($A217,'Annex 2 EHV charges'!$D:$O,12,FALSE)),"")</f>
        <v/>
      </c>
    </row>
    <row r="218" spans="1:8" x14ac:dyDescent="0.25">
      <c r="A218" s="77" t="str">
        <f t="array" ref="A218">IFERROR(INDEX('Annex 2 EHV charges'!$D$11:$D$11, MATCH(0, IF(ISBLANK('Annex 2 EHV charges'!$D$11:$D$11),1, COUNTIF(A$4:$A217, 'Annex 2 EHV charges'!$D$11:$D$11)), 0)),"")</f>
        <v/>
      </c>
      <c r="B218" s="76" t="str">
        <f>IF($A218="","",VLOOKUP($A218,'Annex 2 EHV charges'!$D:$O,2,0))</f>
        <v/>
      </c>
      <c r="C218" s="77" t="str">
        <f>IF($A218="","",VLOOKUP($A218,'Annex 2 EHV charges'!$D:$O,3,0))</f>
        <v/>
      </c>
      <c r="D218" s="76" t="str">
        <f>IF($A218="","",VLOOKUP($A218,'Annex 2 EHV charges'!$D:$O,4,0))</f>
        <v/>
      </c>
      <c r="E218" s="78" t="str">
        <f>IFERROR(IF(VLOOKUP($A218,'Annex 2 EHV charges'!$D:$O,9,FALSE)=0,"",VLOOKUP($A218,'Annex 2 EHV charges'!$D:$O,9,FALSE)),"")</f>
        <v/>
      </c>
      <c r="F218" s="79" t="str">
        <f>IFERROR(IF(VLOOKUP($A218,'Annex 2 EHV charges'!$D:$O,10,FALSE)=0,"",VLOOKUP($A218,'Annex 2 EHV charges'!$D:$O,10,FALSE)),"")</f>
        <v/>
      </c>
      <c r="G218" s="80" t="str">
        <f>IFERROR(IF(VLOOKUP($A218,'Annex 2 EHV charges'!$D:$O,11,FALSE)=0,"",VLOOKUP($A218,'Annex 2 EHV charges'!$D:$O,11,FALSE)),"")</f>
        <v/>
      </c>
      <c r="H218" s="80" t="str">
        <f>IFERROR(IF(VLOOKUP($A218,'Annex 2 EHV charges'!$D:$O,12,FALSE)=0,"",VLOOKUP($A218,'Annex 2 EHV charges'!$D:$O,12,FALSE)),"")</f>
        <v/>
      </c>
    </row>
    <row r="219" spans="1:8" x14ac:dyDescent="0.25">
      <c r="A219" s="77" t="str">
        <f t="array" ref="A219">IFERROR(INDEX('Annex 2 EHV charges'!$D$11:$D$11, MATCH(0, IF(ISBLANK('Annex 2 EHV charges'!$D$11:$D$11),1, COUNTIF(A$4:$A218, 'Annex 2 EHV charges'!$D$11:$D$11)), 0)),"")</f>
        <v/>
      </c>
      <c r="B219" s="76" t="str">
        <f>IF($A219="","",VLOOKUP($A219,'Annex 2 EHV charges'!$D:$O,2,0))</f>
        <v/>
      </c>
      <c r="C219" s="77" t="str">
        <f>IF($A219="","",VLOOKUP($A219,'Annex 2 EHV charges'!$D:$O,3,0))</f>
        <v/>
      </c>
      <c r="D219" s="76" t="str">
        <f>IF($A219="","",VLOOKUP($A219,'Annex 2 EHV charges'!$D:$O,4,0))</f>
        <v/>
      </c>
      <c r="E219" s="78" t="str">
        <f>IFERROR(IF(VLOOKUP($A219,'Annex 2 EHV charges'!$D:$O,9,FALSE)=0,"",VLOOKUP($A219,'Annex 2 EHV charges'!$D:$O,9,FALSE)),"")</f>
        <v/>
      </c>
      <c r="F219" s="79" t="str">
        <f>IFERROR(IF(VLOOKUP($A219,'Annex 2 EHV charges'!$D:$O,10,FALSE)=0,"",VLOOKUP($A219,'Annex 2 EHV charges'!$D:$O,10,FALSE)),"")</f>
        <v/>
      </c>
      <c r="G219" s="80" t="str">
        <f>IFERROR(IF(VLOOKUP($A219,'Annex 2 EHV charges'!$D:$O,11,FALSE)=0,"",VLOOKUP($A219,'Annex 2 EHV charges'!$D:$O,11,FALSE)),"")</f>
        <v/>
      </c>
      <c r="H219" s="80" t="str">
        <f>IFERROR(IF(VLOOKUP($A219,'Annex 2 EHV charges'!$D:$O,12,FALSE)=0,"",VLOOKUP($A219,'Annex 2 EHV charges'!$D:$O,12,FALSE)),"")</f>
        <v/>
      </c>
    </row>
    <row r="220" spans="1:8" x14ac:dyDescent="0.25">
      <c r="A220" s="77" t="str">
        <f t="array" ref="A220">IFERROR(INDEX('Annex 2 EHV charges'!$D$11:$D$11, MATCH(0, IF(ISBLANK('Annex 2 EHV charges'!$D$11:$D$11),1, COUNTIF(A$4:$A219, 'Annex 2 EHV charges'!$D$11:$D$11)), 0)),"")</f>
        <v/>
      </c>
      <c r="B220" s="76" t="str">
        <f>IF($A220="","",VLOOKUP($A220,'Annex 2 EHV charges'!$D:$O,2,0))</f>
        <v/>
      </c>
      <c r="C220" s="77" t="str">
        <f>IF($A220="","",VLOOKUP($A220,'Annex 2 EHV charges'!$D:$O,3,0))</f>
        <v/>
      </c>
      <c r="D220" s="76" t="str">
        <f>IF($A220="","",VLOOKUP($A220,'Annex 2 EHV charges'!$D:$O,4,0))</f>
        <v/>
      </c>
      <c r="E220" s="78" t="str">
        <f>IFERROR(IF(VLOOKUP($A220,'Annex 2 EHV charges'!$D:$O,9,FALSE)=0,"",VLOOKUP($A220,'Annex 2 EHV charges'!$D:$O,9,FALSE)),"")</f>
        <v/>
      </c>
      <c r="F220" s="79" t="str">
        <f>IFERROR(IF(VLOOKUP($A220,'Annex 2 EHV charges'!$D:$O,10,FALSE)=0,"",VLOOKUP($A220,'Annex 2 EHV charges'!$D:$O,10,FALSE)),"")</f>
        <v/>
      </c>
      <c r="G220" s="80" t="str">
        <f>IFERROR(IF(VLOOKUP($A220,'Annex 2 EHV charges'!$D:$O,11,FALSE)=0,"",VLOOKUP($A220,'Annex 2 EHV charges'!$D:$O,11,FALSE)),"")</f>
        <v/>
      </c>
      <c r="H220" s="80" t="str">
        <f>IFERROR(IF(VLOOKUP($A220,'Annex 2 EHV charges'!$D:$O,12,FALSE)=0,"",VLOOKUP($A220,'Annex 2 EHV charges'!$D:$O,12,FALSE)),"")</f>
        <v/>
      </c>
    </row>
    <row r="221" spans="1:8" x14ac:dyDescent="0.25">
      <c r="A221" s="77" t="str">
        <f t="array" ref="A221">IFERROR(INDEX('Annex 2 EHV charges'!$D$11:$D$11, MATCH(0, IF(ISBLANK('Annex 2 EHV charges'!$D$11:$D$11),1, COUNTIF(A$4:$A220, 'Annex 2 EHV charges'!$D$11:$D$11)), 0)),"")</f>
        <v/>
      </c>
      <c r="B221" s="76" t="str">
        <f>IF($A221="","",VLOOKUP($A221,'Annex 2 EHV charges'!$D:$O,2,0))</f>
        <v/>
      </c>
      <c r="C221" s="77" t="str">
        <f>IF($A221="","",VLOOKUP($A221,'Annex 2 EHV charges'!$D:$O,3,0))</f>
        <v/>
      </c>
      <c r="D221" s="76" t="str">
        <f>IF($A221="","",VLOOKUP($A221,'Annex 2 EHV charges'!$D:$O,4,0))</f>
        <v/>
      </c>
      <c r="E221" s="78" t="str">
        <f>IFERROR(IF(VLOOKUP($A221,'Annex 2 EHV charges'!$D:$O,9,FALSE)=0,"",VLOOKUP($A221,'Annex 2 EHV charges'!$D:$O,9,FALSE)),"")</f>
        <v/>
      </c>
      <c r="F221" s="79" t="str">
        <f>IFERROR(IF(VLOOKUP($A221,'Annex 2 EHV charges'!$D:$O,10,FALSE)=0,"",VLOOKUP($A221,'Annex 2 EHV charges'!$D:$O,10,FALSE)),"")</f>
        <v/>
      </c>
      <c r="G221" s="80" t="str">
        <f>IFERROR(IF(VLOOKUP($A221,'Annex 2 EHV charges'!$D:$O,11,FALSE)=0,"",VLOOKUP($A221,'Annex 2 EHV charges'!$D:$O,11,FALSE)),"")</f>
        <v/>
      </c>
      <c r="H221" s="80" t="str">
        <f>IFERROR(IF(VLOOKUP($A221,'Annex 2 EHV charges'!$D:$O,12,FALSE)=0,"",VLOOKUP($A221,'Annex 2 EHV charges'!$D:$O,12,FALSE)),"")</f>
        <v/>
      </c>
    </row>
    <row r="222" spans="1:8" x14ac:dyDescent="0.25">
      <c r="A222" s="77" t="str">
        <f t="array" ref="A222">IFERROR(INDEX('Annex 2 EHV charges'!$D$11:$D$11, MATCH(0, IF(ISBLANK('Annex 2 EHV charges'!$D$11:$D$11),1, COUNTIF(A$4:$A221, 'Annex 2 EHV charges'!$D$11:$D$11)), 0)),"")</f>
        <v/>
      </c>
      <c r="B222" s="76" t="str">
        <f>IF($A222="","",VLOOKUP($A222,'Annex 2 EHV charges'!$D:$O,2,0))</f>
        <v/>
      </c>
      <c r="C222" s="77" t="str">
        <f>IF($A222="","",VLOOKUP($A222,'Annex 2 EHV charges'!$D:$O,3,0))</f>
        <v/>
      </c>
      <c r="D222" s="76" t="str">
        <f>IF($A222="","",VLOOKUP($A222,'Annex 2 EHV charges'!$D:$O,4,0))</f>
        <v/>
      </c>
      <c r="E222" s="78" t="str">
        <f>IFERROR(IF(VLOOKUP($A222,'Annex 2 EHV charges'!$D:$O,9,FALSE)=0,"",VLOOKUP($A222,'Annex 2 EHV charges'!$D:$O,9,FALSE)),"")</f>
        <v/>
      </c>
      <c r="F222" s="79" t="str">
        <f>IFERROR(IF(VLOOKUP($A222,'Annex 2 EHV charges'!$D:$O,10,FALSE)=0,"",VLOOKUP($A222,'Annex 2 EHV charges'!$D:$O,10,FALSE)),"")</f>
        <v/>
      </c>
      <c r="G222" s="80" t="str">
        <f>IFERROR(IF(VLOOKUP($A222,'Annex 2 EHV charges'!$D:$O,11,FALSE)=0,"",VLOOKUP($A222,'Annex 2 EHV charges'!$D:$O,11,FALSE)),"")</f>
        <v/>
      </c>
      <c r="H222" s="80" t="str">
        <f>IFERROR(IF(VLOOKUP($A222,'Annex 2 EHV charges'!$D:$O,12,FALSE)=0,"",VLOOKUP($A222,'Annex 2 EHV charges'!$D:$O,12,FALSE)),"")</f>
        <v/>
      </c>
    </row>
    <row r="223" spans="1:8" x14ac:dyDescent="0.25">
      <c r="A223" s="77" t="str">
        <f t="array" ref="A223">IFERROR(INDEX('Annex 2 EHV charges'!$D$11:$D$11, MATCH(0, IF(ISBLANK('Annex 2 EHV charges'!$D$11:$D$11),1, COUNTIF(A$4:$A222, 'Annex 2 EHV charges'!$D$11:$D$11)), 0)),"")</f>
        <v/>
      </c>
      <c r="B223" s="76" t="str">
        <f>IF($A223="","",VLOOKUP($A223,'Annex 2 EHV charges'!$D:$O,2,0))</f>
        <v/>
      </c>
      <c r="C223" s="77" t="str">
        <f>IF($A223="","",VLOOKUP($A223,'Annex 2 EHV charges'!$D:$O,3,0))</f>
        <v/>
      </c>
      <c r="D223" s="76" t="str">
        <f>IF($A223="","",VLOOKUP($A223,'Annex 2 EHV charges'!$D:$O,4,0))</f>
        <v/>
      </c>
      <c r="E223" s="78" t="str">
        <f>IFERROR(IF(VLOOKUP($A223,'Annex 2 EHV charges'!$D:$O,9,FALSE)=0,"",VLOOKUP($A223,'Annex 2 EHV charges'!$D:$O,9,FALSE)),"")</f>
        <v/>
      </c>
      <c r="F223" s="79" t="str">
        <f>IFERROR(IF(VLOOKUP($A223,'Annex 2 EHV charges'!$D:$O,10,FALSE)=0,"",VLOOKUP($A223,'Annex 2 EHV charges'!$D:$O,10,FALSE)),"")</f>
        <v/>
      </c>
      <c r="G223" s="80" t="str">
        <f>IFERROR(IF(VLOOKUP($A223,'Annex 2 EHV charges'!$D:$O,11,FALSE)=0,"",VLOOKUP($A223,'Annex 2 EHV charges'!$D:$O,11,FALSE)),"")</f>
        <v/>
      </c>
      <c r="H223" s="80" t="str">
        <f>IFERROR(IF(VLOOKUP($A223,'Annex 2 EHV charges'!$D:$O,12,FALSE)=0,"",VLOOKUP($A223,'Annex 2 EHV charges'!$D:$O,12,FALSE)),"")</f>
        <v/>
      </c>
    </row>
    <row r="224" spans="1:8" x14ac:dyDescent="0.25">
      <c r="A224" s="77" t="str">
        <f t="array" ref="A224">IFERROR(INDEX('Annex 2 EHV charges'!$D$11:$D$11, MATCH(0, IF(ISBLANK('Annex 2 EHV charges'!$D$11:$D$11),1, COUNTIF(A$4:$A223, 'Annex 2 EHV charges'!$D$11:$D$11)), 0)),"")</f>
        <v/>
      </c>
      <c r="B224" s="76" t="str">
        <f>IF($A224="","",VLOOKUP($A224,'Annex 2 EHV charges'!$D:$O,2,0))</f>
        <v/>
      </c>
      <c r="C224" s="77" t="str">
        <f>IF($A224="","",VLOOKUP($A224,'Annex 2 EHV charges'!$D:$O,3,0))</f>
        <v/>
      </c>
      <c r="D224" s="76" t="str">
        <f>IF($A224="","",VLOOKUP($A224,'Annex 2 EHV charges'!$D:$O,4,0))</f>
        <v/>
      </c>
      <c r="E224" s="78" t="str">
        <f>IFERROR(IF(VLOOKUP($A224,'Annex 2 EHV charges'!$D:$O,9,FALSE)=0,"",VLOOKUP($A224,'Annex 2 EHV charges'!$D:$O,9,FALSE)),"")</f>
        <v/>
      </c>
      <c r="F224" s="79" t="str">
        <f>IFERROR(IF(VLOOKUP($A224,'Annex 2 EHV charges'!$D:$O,10,FALSE)=0,"",VLOOKUP($A224,'Annex 2 EHV charges'!$D:$O,10,FALSE)),"")</f>
        <v/>
      </c>
      <c r="G224" s="80" t="str">
        <f>IFERROR(IF(VLOOKUP($A224,'Annex 2 EHV charges'!$D:$O,11,FALSE)=0,"",VLOOKUP($A224,'Annex 2 EHV charges'!$D:$O,11,FALSE)),"")</f>
        <v/>
      </c>
      <c r="H224" s="80" t="str">
        <f>IFERROR(IF(VLOOKUP($A224,'Annex 2 EHV charges'!$D:$O,12,FALSE)=0,"",VLOOKUP($A224,'Annex 2 EHV charges'!$D:$O,12,FALSE)),"")</f>
        <v/>
      </c>
    </row>
    <row r="225" spans="1:8" x14ac:dyDescent="0.25">
      <c r="A225" s="77" t="str">
        <f t="array" ref="A225">IFERROR(INDEX('Annex 2 EHV charges'!$D$11:$D$11, MATCH(0, IF(ISBLANK('Annex 2 EHV charges'!$D$11:$D$11),1, COUNTIF(A$4:$A224, 'Annex 2 EHV charges'!$D$11:$D$11)), 0)),"")</f>
        <v/>
      </c>
      <c r="B225" s="76" t="str">
        <f>IF($A225="","",VLOOKUP($A225,'Annex 2 EHV charges'!$D:$O,2,0))</f>
        <v/>
      </c>
      <c r="C225" s="77" t="str">
        <f>IF($A225="","",VLOOKUP($A225,'Annex 2 EHV charges'!$D:$O,3,0))</f>
        <v/>
      </c>
      <c r="D225" s="76" t="str">
        <f>IF($A225="","",VLOOKUP($A225,'Annex 2 EHV charges'!$D:$O,4,0))</f>
        <v/>
      </c>
      <c r="E225" s="78" t="str">
        <f>IFERROR(IF(VLOOKUP($A225,'Annex 2 EHV charges'!$D:$O,9,FALSE)=0,"",VLOOKUP($A225,'Annex 2 EHV charges'!$D:$O,9,FALSE)),"")</f>
        <v/>
      </c>
      <c r="F225" s="79" t="str">
        <f>IFERROR(IF(VLOOKUP($A225,'Annex 2 EHV charges'!$D:$O,10,FALSE)=0,"",VLOOKUP($A225,'Annex 2 EHV charges'!$D:$O,10,FALSE)),"")</f>
        <v/>
      </c>
      <c r="G225" s="80" t="str">
        <f>IFERROR(IF(VLOOKUP($A225,'Annex 2 EHV charges'!$D:$O,11,FALSE)=0,"",VLOOKUP($A225,'Annex 2 EHV charges'!$D:$O,11,FALSE)),"")</f>
        <v/>
      </c>
      <c r="H225" s="80" t="str">
        <f>IFERROR(IF(VLOOKUP($A225,'Annex 2 EHV charges'!$D:$O,12,FALSE)=0,"",VLOOKUP($A225,'Annex 2 EHV charges'!$D:$O,12,FALSE)),"")</f>
        <v/>
      </c>
    </row>
    <row r="226" spans="1:8" x14ac:dyDescent="0.25">
      <c r="A226" s="77" t="str">
        <f t="array" ref="A226">IFERROR(INDEX('Annex 2 EHV charges'!$D$11:$D$11, MATCH(0, IF(ISBLANK('Annex 2 EHV charges'!$D$11:$D$11),1, COUNTIF(A$4:$A225, 'Annex 2 EHV charges'!$D$11:$D$11)), 0)),"")</f>
        <v/>
      </c>
      <c r="B226" s="76" t="str">
        <f>IF($A226="","",VLOOKUP($A226,'Annex 2 EHV charges'!$D:$O,2,0))</f>
        <v/>
      </c>
      <c r="C226" s="77" t="str">
        <f>IF($A226="","",VLOOKUP($A226,'Annex 2 EHV charges'!$D:$O,3,0))</f>
        <v/>
      </c>
      <c r="D226" s="76" t="str">
        <f>IF($A226="","",VLOOKUP($A226,'Annex 2 EHV charges'!$D:$O,4,0))</f>
        <v/>
      </c>
      <c r="E226" s="78" t="str">
        <f>IFERROR(IF(VLOOKUP($A226,'Annex 2 EHV charges'!$D:$O,9,FALSE)=0,"",VLOOKUP($A226,'Annex 2 EHV charges'!$D:$O,9,FALSE)),"")</f>
        <v/>
      </c>
      <c r="F226" s="79" t="str">
        <f>IFERROR(IF(VLOOKUP($A226,'Annex 2 EHV charges'!$D:$O,10,FALSE)=0,"",VLOOKUP($A226,'Annex 2 EHV charges'!$D:$O,10,FALSE)),"")</f>
        <v/>
      </c>
      <c r="G226" s="80" t="str">
        <f>IFERROR(IF(VLOOKUP($A226,'Annex 2 EHV charges'!$D:$O,11,FALSE)=0,"",VLOOKUP($A226,'Annex 2 EHV charges'!$D:$O,11,FALSE)),"")</f>
        <v/>
      </c>
      <c r="H226" s="80" t="str">
        <f>IFERROR(IF(VLOOKUP($A226,'Annex 2 EHV charges'!$D:$O,12,FALSE)=0,"",VLOOKUP($A226,'Annex 2 EHV charges'!$D:$O,12,FALSE)),"")</f>
        <v/>
      </c>
    </row>
    <row r="227" spans="1:8" x14ac:dyDescent="0.25">
      <c r="A227" s="77" t="str">
        <f t="array" ref="A227">IFERROR(INDEX('Annex 2 EHV charges'!$D$11:$D$11, MATCH(0, IF(ISBLANK('Annex 2 EHV charges'!$D$11:$D$11),1, COUNTIF(A$4:$A226, 'Annex 2 EHV charges'!$D$11:$D$11)), 0)),"")</f>
        <v/>
      </c>
      <c r="B227" s="76" t="str">
        <f>IF($A227="","",VLOOKUP($A227,'Annex 2 EHV charges'!$D:$O,2,0))</f>
        <v/>
      </c>
      <c r="C227" s="77" t="str">
        <f>IF($A227="","",VLOOKUP($A227,'Annex 2 EHV charges'!$D:$O,3,0))</f>
        <v/>
      </c>
      <c r="D227" s="76" t="str">
        <f>IF($A227="","",VLOOKUP($A227,'Annex 2 EHV charges'!$D:$O,4,0))</f>
        <v/>
      </c>
      <c r="E227" s="78" t="str">
        <f>IFERROR(IF(VLOOKUP($A227,'Annex 2 EHV charges'!$D:$O,9,FALSE)=0,"",VLOOKUP($A227,'Annex 2 EHV charges'!$D:$O,9,FALSE)),"")</f>
        <v/>
      </c>
      <c r="F227" s="79" t="str">
        <f>IFERROR(IF(VLOOKUP($A227,'Annex 2 EHV charges'!$D:$O,10,FALSE)=0,"",VLOOKUP($A227,'Annex 2 EHV charges'!$D:$O,10,FALSE)),"")</f>
        <v/>
      </c>
      <c r="G227" s="80" t="str">
        <f>IFERROR(IF(VLOOKUP($A227,'Annex 2 EHV charges'!$D:$O,11,FALSE)=0,"",VLOOKUP($A227,'Annex 2 EHV charges'!$D:$O,11,FALSE)),"")</f>
        <v/>
      </c>
      <c r="H227" s="80" t="str">
        <f>IFERROR(IF(VLOOKUP($A227,'Annex 2 EHV charges'!$D:$O,12,FALSE)=0,"",VLOOKUP($A227,'Annex 2 EHV charges'!$D:$O,12,FALSE)),"")</f>
        <v/>
      </c>
    </row>
    <row r="228" spans="1:8" x14ac:dyDescent="0.25">
      <c r="A228" s="77" t="str">
        <f t="array" ref="A228">IFERROR(INDEX('Annex 2 EHV charges'!$D$11:$D$11, MATCH(0, IF(ISBLANK('Annex 2 EHV charges'!$D$11:$D$11),1, COUNTIF(A$4:$A227, 'Annex 2 EHV charges'!$D$11:$D$11)), 0)),"")</f>
        <v/>
      </c>
      <c r="B228" s="76" t="str">
        <f>IF($A228="","",VLOOKUP($A228,'Annex 2 EHV charges'!$D:$O,2,0))</f>
        <v/>
      </c>
      <c r="C228" s="77" t="str">
        <f>IF($A228="","",VLOOKUP($A228,'Annex 2 EHV charges'!$D:$O,3,0))</f>
        <v/>
      </c>
      <c r="D228" s="76" t="str">
        <f>IF($A228="","",VLOOKUP($A228,'Annex 2 EHV charges'!$D:$O,4,0))</f>
        <v/>
      </c>
      <c r="E228" s="78" t="str">
        <f>IFERROR(IF(VLOOKUP($A228,'Annex 2 EHV charges'!$D:$O,9,FALSE)=0,"",VLOOKUP($A228,'Annex 2 EHV charges'!$D:$O,9,FALSE)),"")</f>
        <v/>
      </c>
      <c r="F228" s="79" t="str">
        <f>IFERROR(IF(VLOOKUP($A228,'Annex 2 EHV charges'!$D:$O,10,FALSE)=0,"",VLOOKUP($A228,'Annex 2 EHV charges'!$D:$O,10,FALSE)),"")</f>
        <v/>
      </c>
      <c r="G228" s="80" t="str">
        <f>IFERROR(IF(VLOOKUP($A228,'Annex 2 EHV charges'!$D:$O,11,FALSE)=0,"",VLOOKUP($A228,'Annex 2 EHV charges'!$D:$O,11,FALSE)),"")</f>
        <v/>
      </c>
      <c r="H228" s="80" t="str">
        <f>IFERROR(IF(VLOOKUP($A228,'Annex 2 EHV charges'!$D:$O,12,FALSE)=0,"",VLOOKUP($A228,'Annex 2 EHV charges'!$D:$O,12,FALSE)),"")</f>
        <v/>
      </c>
    </row>
    <row r="229" spans="1:8" x14ac:dyDescent="0.25">
      <c r="A229" s="77" t="str">
        <f t="array" ref="A229">IFERROR(INDEX('Annex 2 EHV charges'!$D$11:$D$11, MATCH(0, IF(ISBLANK('Annex 2 EHV charges'!$D$11:$D$11),1, COUNTIF(A$4:$A228, 'Annex 2 EHV charges'!$D$11:$D$11)), 0)),"")</f>
        <v/>
      </c>
      <c r="B229" s="76" t="str">
        <f>IF($A229="","",VLOOKUP($A229,'Annex 2 EHV charges'!$D:$O,2,0))</f>
        <v/>
      </c>
      <c r="C229" s="77" t="str">
        <f>IF($A229="","",VLOOKUP($A229,'Annex 2 EHV charges'!$D:$O,3,0))</f>
        <v/>
      </c>
      <c r="D229" s="76" t="str">
        <f>IF($A229="","",VLOOKUP($A229,'Annex 2 EHV charges'!$D:$O,4,0))</f>
        <v/>
      </c>
      <c r="E229" s="78" t="str">
        <f>IFERROR(IF(VLOOKUP($A229,'Annex 2 EHV charges'!$D:$O,9,FALSE)=0,"",VLOOKUP($A229,'Annex 2 EHV charges'!$D:$O,9,FALSE)),"")</f>
        <v/>
      </c>
      <c r="F229" s="79" t="str">
        <f>IFERROR(IF(VLOOKUP($A229,'Annex 2 EHV charges'!$D:$O,10,FALSE)=0,"",VLOOKUP($A229,'Annex 2 EHV charges'!$D:$O,10,FALSE)),"")</f>
        <v/>
      </c>
      <c r="G229" s="80" t="str">
        <f>IFERROR(IF(VLOOKUP($A229,'Annex 2 EHV charges'!$D:$O,11,FALSE)=0,"",VLOOKUP($A229,'Annex 2 EHV charges'!$D:$O,11,FALSE)),"")</f>
        <v/>
      </c>
      <c r="H229" s="80" t="str">
        <f>IFERROR(IF(VLOOKUP($A229,'Annex 2 EHV charges'!$D:$O,12,FALSE)=0,"",VLOOKUP($A229,'Annex 2 EHV charges'!$D:$O,12,FALSE)),"")</f>
        <v/>
      </c>
    </row>
    <row r="230" spans="1:8" x14ac:dyDescent="0.25">
      <c r="A230" s="77" t="str">
        <f t="array" ref="A230">IFERROR(INDEX('Annex 2 EHV charges'!$D$11:$D$11, MATCH(0, IF(ISBLANK('Annex 2 EHV charges'!$D$11:$D$11),1, COUNTIF(A$4:$A229, 'Annex 2 EHV charges'!$D$11:$D$11)), 0)),"")</f>
        <v/>
      </c>
      <c r="B230" s="76" t="str">
        <f>IF($A230="","",VLOOKUP($A230,'Annex 2 EHV charges'!$D:$O,2,0))</f>
        <v/>
      </c>
      <c r="C230" s="77" t="str">
        <f>IF($A230="","",VLOOKUP($A230,'Annex 2 EHV charges'!$D:$O,3,0))</f>
        <v/>
      </c>
      <c r="D230" s="76" t="str">
        <f>IF($A230="","",VLOOKUP($A230,'Annex 2 EHV charges'!$D:$O,4,0))</f>
        <v/>
      </c>
      <c r="E230" s="78" t="str">
        <f>IFERROR(IF(VLOOKUP($A230,'Annex 2 EHV charges'!$D:$O,9,FALSE)=0,"",VLOOKUP($A230,'Annex 2 EHV charges'!$D:$O,9,FALSE)),"")</f>
        <v/>
      </c>
      <c r="F230" s="79" t="str">
        <f>IFERROR(IF(VLOOKUP($A230,'Annex 2 EHV charges'!$D:$O,10,FALSE)=0,"",VLOOKUP($A230,'Annex 2 EHV charges'!$D:$O,10,FALSE)),"")</f>
        <v/>
      </c>
      <c r="G230" s="80" t="str">
        <f>IFERROR(IF(VLOOKUP($A230,'Annex 2 EHV charges'!$D:$O,11,FALSE)=0,"",VLOOKUP($A230,'Annex 2 EHV charges'!$D:$O,11,FALSE)),"")</f>
        <v/>
      </c>
      <c r="H230" s="80" t="str">
        <f>IFERROR(IF(VLOOKUP($A230,'Annex 2 EHV charges'!$D:$O,12,FALSE)=0,"",VLOOKUP($A230,'Annex 2 EHV charges'!$D:$O,12,FALSE)),"")</f>
        <v/>
      </c>
    </row>
    <row r="231" spans="1:8" x14ac:dyDescent="0.25">
      <c r="A231" s="77" t="str">
        <f t="array" ref="A231">IFERROR(INDEX('Annex 2 EHV charges'!$D$11:$D$11, MATCH(0, IF(ISBLANK('Annex 2 EHV charges'!$D$11:$D$11),1, COUNTIF(A$4:$A230, 'Annex 2 EHV charges'!$D$11:$D$11)), 0)),"")</f>
        <v/>
      </c>
      <c r="B231" s="76" t="str">
        <f>IF($A231="","",VLOOKUP($A231,'Annex 2 EHV charges'!$D:$O,2,0))</f>
        <v/>
      </c>
      <c r="C231" s="77" t="str">
        <f>IF($A231="","",VLOOKUP($A231,'Annex 2 EHV charges'!$D:$O,3,0))</f>
        <v/>
      </c>
      <c r="D231" s="76" t="str">
        <f>IF($A231="","",VLOOKUP($A231,'Annex 2 EHV charges'!$D:$O,4,0))</f>
        <v/>
      </c>
      <c r="E231" s="78" t="str">
        <f>IFERROR(IF(VLOOKUP($A231,'Annex 2 EHV charges'!$D:$O,9,FALSE)=0,"",VLOOKUP($A231,'Annex 2 EHV charges'!$D:$O,9,FALSE)),"")</f>
        <v/>
      </c>
      <c r="F231" s="79" t="str">
        <f>IFERROR(IF(VLOOKUP($A231,'Annex 2 EHV charges'!$D:$O,10,FALSE)=0,"",VLOOKUP($A231,'Annex 2 EHV charges'!$D:$O,10,FALSE)),"")</f>
        <v/>
      </c>
      <c r="G231" s="80" t="str">
        <f>IFERROR(IF(VLOOKUP($A231,'Annex 2 EHV charges'!$D:$O,11,FALSE)=0,"",VLOOKUP($A231,'Annex 2 EHV charges'!$D:$O,11,FALSE)),"")</f>
        <v/>
      </c>
      <c r="H231" s="80" t="str">
        <f>IFERROR(IF(VLOOKUP($A231,'Annex 2 EHV charges'!$D:$O,12,FALSE)=0,"",VLOOKUP($A231,'Annex 2 EHV charges'!$D:$O,12,FALSE)),"")</f>
        <v/>
      </c>
    </row>
    <row r="232" spans="1:8" x14ac:dyDescent="0.25">
      <c r="A232" s="77" t="str">
        <f t="array" ref="A232">IFERROR(INDEX('Annex 2 EHV charges'!$D$11:$D$11, MATCH(0, IF(ISBLANK('Annex 2 EHV charges'!$D$11:$D$11),1, COUNTIF(A$4:$A231, 'Annex 2 EHV charges'!$D$11:$D$11)), 0)),"")</f>
        <v/>
      </c>
      <c r="B232" s="76" t="str">
        <f>IF($A232="","",VLOOKUP($A232,'Annex 2 EHV charges'!$D:$O,2,0))</f>
        <v/>
      </c>
      <c r="C232" s="77" t="str">
        <f>IF($A232="","",VLOOKUP($A232,'Annex 2 EHV charges'!$D:$O,3,0))</f>
        <v/>
      </c>
      <c r="D232" s="76" t="str">
        <f>IF($A232="","",VLOOKUP($A232,'Annex 2 EHV charges'!$D:$O,4,0))</f>
        <v/>
      </c>
      <c r="E232" s="78" t="str">
        <f>IFERROR(IF(VLOOKUP($A232,'Annex 2 EHV charges'!$D:$O,9,FALSE)=0,"",VLOOKUP($A232,'Annex 2 EHV charges'!$D:$O,9,FALSE)),"")</f>
        <v/>
      </c>
      <c r="F232" s="79" t="str">
        <f>IFERROR(IF(VLOOKUP($A232,'Annex 2 EHV charges'!$D:$O,10,FALSE)=0,"",VLOOKUP($A232,'Annex 2 EHV charges'!$D:$O,10,FALSE)),"")</f>
        <v/>
      </c>
      <c r="G232" s="80" t="str">
        <f>IFERROR(IF(VLOOKUP($A232,'Annex 2 EHV charges'!$D:$O,11,FALSE)=0,"",VLOOKUP($A232,'Annex 2 EHV charges'!$D:$O,11,FALSE)),"")</f>
        <v/>
      </c>
      <c r="H232" s="80" t="str">
        <f>IFERROR(IF(VLOOKUP($A232,'Annex 2 EHV charges'!$D:$O,12,FALSE)=0,"",VLOOKUP($A232,'Annex 2 EHV charges'!$D:$O,12,FALSE)),"")</f>
        <v/>
      </c>
    </row>
    <row r="233" spans="1:8" x14ac:dyDescent="0.25">
      <c r="A233" s="77" t="str">
        <f t="array" ref="A233">IFERROR(INDEX('Annex 2 EHV charges'!$D$11:$D$11, MATCH(0, IF(ISBLANK('Annex 2 EHV charges'!$D$11:$D$11),1, COUNTIF(A$4:$A232, 'Annex 2 EHV charges'!$D$11:$D$11)), 0)),"")</f>
        <v/>
      </c>
      <c r="B233" s="76" t="str">
        <f>IF($A233="","",VLOOKUP($A233,'Annex 2 EHV charges'!$D:$O,2,0))</f>
        <v/>
      </c>
      <c r="C233" s="77" t="str">
        <f>IF($A233="","",VLOOKUP($A233,'Annex 2 EHV charges'!$D:$O,3,0))</f>
        <v/>
      </c>
      <c r="D233" s="76" t="str">
        <f>IF($A233="","",VLOOKUP($A233,'Annex 2 EHV charges'!$D:$O,4,0))</f>
        <v/>
      </c>
      <c r="E233" s="78" t="str">
        <f>IFERROR(IF(VLOOKUP($A233,'Annex 2 EHV charges'!$D:$O,9,FALSE)=0,"",VLOOKUP($A233,'Annex 2 EHV charges'!$D:$O,9,FALSE)),"")</f>
        <v/>
      </c>
      <c r="F233" s="79" t="str">
        <f>IFERROR(IF(VLOOKUP($A233,'Annex 2 EHV charges'!$D:$O,10,FALSE)=0,"",VLOOKUP($A233,'Annex 2 EHV charges'!$D:$O,10,FALSE)),"")</f>
        <v/>
      </c>
      <c r="G233" s="80" t="str">
        <f>IFERROR(IF(VLOOKUP($A233,'Annex 2 EHV charges'!$D:$O,11,FALSE)=0,"",VLOOKUP($A233,'Annex 2 EHV charges'!$D:$O,11,FALSE)),"")</f>
        <v/>
      </c>
      <c r="H233" s="80" t="str">
        <f>IFERROR(IF(VLOOKUP($A233,'Annex 2 EHV charges'!$D:$O,12,FALSE)=0,"",VLOOKUP($A233,'Annex 2 EHV charges'!$D:$O,12,FALSE)),"")</f>
        <v/>
      </c>
    </row>
    <row r="234" spans="1:8" x14ac:dyDescent="0.25">
      <c r="A234" s="77" t="str">
        <f t="array" ref="A234">IFERROR(INDEX('Annex 2 EHV charges'!$D$11:$D$11, MATCH(0, IF(ISBLANK('Annex 2 EHV charges'!$D$11:$D$11),1, COUNTIF(A$4:$A233, 'Annex 2 EHV charges'!$D$11:$D$11)), 0)),"")</f>
        <v/>
      </c>
      <c r="B234" s="76" t="str">
        <f>IF($A234="","",VLOOKUP($A234,'Annex 2 EHV charges'!$D:$O,2,0))</f>
        <v/>
      </c>
      <c r="C234" s="77" t="str">
        <f>IF($A234="","",VLOOKUP($A234,'Annex 2 EHV charges'!$D:$O,3,0))</f>
        <v/>
      </c>
      <c r="D234" s="76" t="str">
        <f>IF($A234="","",VLOOKUP($A234,'Annex 2 EHV charges'!$D:$O,4,0))</f>
        <v/>
      </c>
      <c r="E234" s="78" t="str">
        <f>IFERROR(IF(VLOOKUP($A234,'Annex 2 EHV charges'!$D:$O,9,FALSE)=0,"",VLOOKUP($A234,'Annex 2 EHV charges'!$D:$O,9,FALSE)),"")</f>
        <v/>
      </c>
      <c r="F234" s="79" t="str">
        <f>IFERROR(IF(VLOOKUP($A234,'Annex 2 EHV charges'!$D:$O,10,FALSE)=0,"",VLOOKUP($A234,'Annex 2 EHV charges'!$D:$O,10,FALSE)),"")</f>
        <v/>
      </c>
      <c r="G234" s="80" t="str">
        <f>IFERROR(IF(VLOOKUP($A234,'Annex 2 EHV charges'!$D:$O,11,FALSE)=0,"",VLOOKUP($A234,'Annex 2 EHV charges'!$D:$O,11,FALSE)),"")</f>
        <v/>
      </c>
      <c r="H234" s="80" t="str">
        <f>IFERROR(IF(VLOOKUP($A234,'Annex 2 EHV charges'!$D:$O,12,FALSE)=0,"",VLOOKUP($A234,'Annex 2 EHV charges'!$D:$O,12,FALSE)),"")</f>
        <v/>
      </c>
    </row>
    <row r="235" spans="1:8" x14ac:dyDescent="0.25">
      <c r="A235" s="77" t="str">
        <f t="array" ref="A235">IFERROR(INDEX('Annex 2 EHV charges'!$D$11:$D$11, MATCH(0, IF(ISBLANK('Annex 2 EHV charges'!$D$11:$D$11),1, COUNTIF(A$4:$A234, 'Annex 2 EHV charges'!$D$11:$D$11)), 0)),"")</f>
        <v/>
      </c>
      <c r="B235" s="76" t="str">
        <f>IF($A235="","",VLOOKUP($A235,'Annex 2 EHV charges'!$D:$O,2,0))</f>
        <v/>
      </c>
      <c r="C235" s="77" t="str">
        <f>IF($A235="","",VLOOKUP($A235,'Annex 2 EHV charges'!$D:$O,3,0))</f>
        <v/>
      </c>
      <c r="D235" s="76" t="str">
        <f>IF($A235="","",VLOOKUP($A235,'Annex 2 EHV charges'!$D:$O,4,0))</f>
        <v/>
      </c>
      <c r="E235" s="78" t="str">
        <f>IFERROR(IF(VLOOKUP($A235,'Annex 2 EHV charges'!$D:$O,9,FALSE)=0,"",VLOOKUP($A235,'Annex 2 EHV charges'!$D:$O,9,FALSE)),"")</f>
        <v/>
      </c>
      <c r="F235" s="79" t="str">
        <f>IFERROR(IF(VLOOKUP($A235,'Annex 2 EHV charges'!$D:$O,10,FALSE)=0,"",VLOOKUP($A235,'Annex 2 EHV charges'!$D:$O,10,FALSE)),"")</f>
        <v/>
      </c>
      <c r="G235" s="80" t="str">
        <f>IFERROR(IF(VLOOKUP($A235,'Annex 2 EHV charges'!$D:$O,11,FALSE)=0,"",VLOOKUP($A235,'Annex 2 EHV charges'!$D:$O,11,FALSE)),"")</f>
        <v/>
      </c>
      <c r="H235" s="80" t="str">
        <f>IFERROR(IF(VLOOKUP($A235,'Annex 2 EHV charges'!$D:$O,12,FALSE)=0,"",VLOOKUP($A235,'Annex 2 EHV charges'!$D:$O,12,FALSE)),"")</f>
        <v/>
      </c>
    </row>
    <row r="236" spans="1:8" x14ac:dyDescent="0.25">
      <c r="A236" s="77" t="str">
        <f t="array" ref="A236">IFERROR(INDEX('Annex 2 EHV charges'!$D$11:$D$11, MATCH(0, IF(ISBLANK('Annex 2 EHV charges'!$D$11:$D$11),1, COUNTIF(A$4:$A235, 'Annex 2 EHV charges'!$D$11:$D$11)), 0)),"")</f>
        <v/>
      </c>
      <c r="B236" s="76" t="str">
        <f>IF($A236="","",VLOOKUP($A236,'Annex 2 EHV charges'!$D:$O,2,0))</f>
        <v/>
      </c>
      <c r="C236" s="77" t="str">
        <f>IF($A236="","",VLOOKUP($A236,'Annex 2 EHV charges'!$D:$O,3,0))</f>
        <v/>
      </c>
      <c r="D236" s="76" t="str">
        <f>IF($A236="","",VLOOKUP($A236,'Annex 2 EHV charges'!$D:$O,4,0))</f>
        <v/>
      </c>
      <c r="E236" s="78" t="str">
        <f>IFERROR(IF(VLOOKUP($A236,'Annex 2 EHV charges'!$D:$O,9,FALSE)=0,"",VLOOKUP($A236,'Annex 2 EHV charges'!$D:$O,9,FALSE)),"")</f>
        <v/>
      </c>
      <c r="F236" s="79" t="str">
        <f>IFERROR(IF(VLOOKUP($A236,'Annex 2 EHV charges'!$D:$O,10,FALSE)=0,"",VLOOKUP($A236,'Annex 2 EHV charges'!$D:$O,10,FALSE)),"")</f>
        <v/>
      </c>
      <c r="G236" s="80" t="str">
        <f>IFERROR(IF(VLOOKUP($A236,'Annex 2 EHV charges'!$D:$O,11,FALSE)=0,"",VLOOKUP($A236,'Annex 2 EHV charges'!$D:$O,11,FALSE)),"")</f>
        <v/>
      </c>
      <c r="H236" s="80" t="str">
        <f>IFERROR(IF(VLOOKUP($A236,'Annex 2 EHV charges'!$D:$O,12,FALSE)=0,"",VLOOKUP($A236,'Annex 2 EHV charges'!$D:$O,12,FALSE)),"")</f>
        <v/>
      </c>
    </row>
    <row r="237" spans="1:8" x14ac:dyDescent="0.25">
      <c r="A237" s="77" t="str">
        <f t="array" ref="A237">IFERROR(INDEX('Annex 2 EHV charges'!$D$11:$D$11, MATCH(0, IF(ISBLANK('Annex 2 EHV charges'!$D$11:$D$11),1, COUNTIF(A$4:$A236, 'Annex 2 EHV charges'!$D$11:$D$11)), 0)),"")</f>
        <v/>
      </c>
      <c r="B237" s="76" t="str">
        <f>IF($A237="","",VLOOKUP($A237,'Annex 2 EHV charges'!$D:$O,2,0))</f>
        <v/>
      </c>
      <c r="C237" s="77" t="str">
        <f>IF($A237="","",VLOOKUP($A237,'Annex 2 EHV charges'!$D:$O,3,0))</f>
        <v/>
      </c>
      <c r="D237" s="76" t="str">
        <f>IF($A237="","",VLOOKUP($A237,'Annex 2 EHV charges'!$D:$O,4,0))</f>
        <v/>
      </c>
      <c r="E237" s="78" t="str">
        <f>IFERROR(IF(VLOOKUP($A237,'Annex 2 EHV charges'!$D:$O,9,FALSE)=0,"",VLOOKUP($A237,'Annex 2 EHV charges'!$D:$O,9,FALSE)),"")</f>
        <v/>
      </c>
      <c r="F237" s="79" t="str">
        <f>IFERROR(IF(VLOOKUP($A237,'Annex 2 EHV charges'!$D:$O,10,FALSE)=0,"",VLOOKUP($A237,'Annex 2 EHV charges'!$D:$O,10,FALSE)),"")</f>
        <v/>
      </c>
      <c r="G237" s="80" t="str">
        <f>IFERROR(IF(VLOOKUP($A237,'Annex 2 EHV charges'!$D:$O,11,FALSE)=0,"",VLOOKUP($A237,'Annex 2 EHV charges'!$D:$O,11,FALSE)),"")</f>
        <v/>
      </c>
      <c r="H237" s="80" t="str">
        <f>IFERROR(IF(VLOOKUP($A237,'Annex 2 EHV charges'!$D:$O,12,FALSE)=0,"",VLOOKUP($A237,'Annex 2 EHV charges'!$D:$O,12,FALSE)),"")</f>
        <v/>
      </c>
    </row>
    <row r="238" spans="1:8" x14ac:dyDescent="0.25">
      <c r="A238" s="77" t="str">
        <f t="array" ref="A238">IFERROR(INDEX('Annex 2 EHV charges'!$D$11:$D$11, MATCH(0, IF(ISBLANK('Annex 2 EHV charges'!$D$11:$D$11),1, COUNTIF(A$4:$A237, 'Annex 2 EHV charges'!$D$11:$D$11)), 0)),"")</f>
        <v/>
      </c>
      <c r="B238" s="76" t="str">
        <f>IF($A238="","",VLOOKUP($A238,'Annex 2 EHV charges'!$D:$O,2,0))</f>
        <v/>
      </c>
      <c r="C238" s="77" t="str">
        <f>IF($A238="","",VLOOKUP($A238,'Annex 2 EHV charges'!$D:$O,3,0))</f>
        <v/>
      </c>
      <c r="D238" s="76" t="str">
        <f>IF($A238="","",VLOOKUP($A238,'Annex 2 EHV charges'!$D:$O,4,0))</f>
        <v/>
      </c>
      <c r="E238" s="78" t="str">
        <f>IFERROR(IF(VLOOKUP($A238,'Annex 2 EHV charges'!$D:$O,9,FALSE)=0,"",VLOOKUP($A238,'Annex 2 EHV charges'!$D:$O,9,FALSE)),"")</f>
        <v/>
      </c>
      <c r="F238" s="79" t="str">
        <f>IFERROR(IF(VLOOKUP($A238,'Annex 2 EHV charges'!$D:$O,10,FALSE)=0,"",VLOOKUP($A238,'Annex 2 EHV charges'!$D:$O,10,FALSE)),"")</f>
        <v/>
      </c>
      <c r="G238" s="80" t="str">
        <f>IFERROR(IF(VLOOKUP($A238,'Annex 2 EHV charges'!$D:$O,11,FALSE)=0,"",VLOOKUP($A238,'Annex 2 EHV charges'!$D:$O,11,FALSE)),"")</f>
        <v/>
      </c>
      <c r="H238" s="80" t="str">
        <f>IFERROR(IF(VLOOKUP($A238,'Annex 2 EHV charges'!$D:$O,12,FALSE)=0,"",VLOOKUP($A238,'Annex 2 EHV charges'!$D:$O,12,FALSE)),"")</f>
        <v/>
      </c>
    </row>
    <row r="239" spans="1:8" x14ac:dyDescent="0.25">
      <c r="A239" s="77" t="str">
        <f t="array" ref="A239">IFERROR(INDEX('Annex 2 EHV charges'!$D$11:$D$11, MATCH(0, IF(ISBLANK('Annex 2 EHV charges'!$D$11:$D$11),1, COUNTIF(A$4:$A238, 'Annex 2 EHV charges'!$D$11:$D$11)), 0)),"")</f>
        <v/>
      </c>
      <c r="B239" s="76" t="str">
        <f>IF($A239="","",VLOOKUP($A239,'Annex 2 EHV charges'!$D:$O,2,0))</f>
        <v/>
      </c>
      <c r="C239" s="77" t="str">
        <f>IF($A239="","",VLOOKUP($A239,'Annex 2 EHV charges'!$D:$O,3,0))</f>
        <v/>
      </c>
      <c r="D239" s="76" t="str">
        <f>IF($A239="","",VLOOKUP($A239,'Annex 2 EHV charges'!$D:$O,4,0))</f>
        <v/>
      </c>
      <c r="E239" s="78" t="str">
        <f>IFERROR(IF(VLOOKUP($A239,'Annex 2 EHV charges'!$D:$O,9,FALSE)=0,"",VLOOKUP($A239,'Annex 2 EHV charges'!$D:$O,9,FALSE)),"")</f>
        <v/>
      </c>
      <c r="F239" s="79" t="str">
        <f>IFERROR(IF(VLOOKUP($A239,'Annex 2 EHV charges'!$D:$O,10,FALSE)=0,"",VLOOKUP($A239,'Annex 2 EHV charges'!$D:$O,10,FALSE)),"")</f>
        <v/>
      </c>
      <c r="G239" s="80" t="str">
        <f>IFERROR(IF(VLOOKUP($A239,'Annex 2 EHV charges'!$D:$O,11,FALSE)=0,"",VLOOKUP($A239,'Annex 2 EHV charges'!$D:$O,11,FALSE)),"")</f>
        <v/>
      </c>
      <c r="H239" s="80" t="str">
        <f>IFERROR(IF(VLOOKUP($A239,'Annex 2 EHV charges'!$D:$O,12,FALSE)=0,"",VLOOKUP($A239,'Annex 2 EHV charges'!$D:$O,12,FALSE)),"")</f>
        <v/>
      </c>
    </row>
    <row r="240" spans="1:8" x14ac:dyDescent="0.25">
      <c r="A240" s="77" t="str">
        <f t="array" ref="A240">IFERROR(INDEX('Annex 2 EHV charges'!$D$11:$D$11, MATCH(0, IF(ISBLANK('Annex 2 EHV charges'!$D$11:$D$11),1, COUNTIF(A$4:$A239, 'Annex 2 EHV charges'!$D$11:$D$11)), 0)),"")</f>
        <v/>
      </c>
      <c r="B240" s="76" t="str">
        <f>IF($A240="","",VLOOKUP($A240,'Annex 2 EHV charges'!$D:$O,2,0))</f>
        <v/>
      </c>
      <c r="C240" s="77" t="str">
        <f>IF($A240="","",VLOOKUP($A240,'Annex 2 EHV charges'!$D:$O,3,0))</f>
        <v/>
      </c>
      <c r="D240" s="76" t="str">
        <f>IF($A240="","",VLOOKUP($A240,'Annex 2 EHV charges'!$D:$O,4,0))</f>
        <v/>
      </c>
      <c r="E240" s="78" t="str">
        <f>IFERROR(IF(VLOOKUP($A240,'Annex 2 EHV charges'!$D:$O,9,FALSE)=0,"",VLOOKUP($A240,'Annex 2 EHV charges'!$D:$O,9,FALSE)),"")</f>
        <v/>
      </c>
      <c r="F240" s="79" t="str">
        <f>IFERROR(IF(VLOOKUP($A240,'Annex 2 EHV charges'!$D:$O,10,FALSE)=0,"",VLOOKUP($A240,'Annex 2 EHV charges'!$D:$O,10,FALSE)),"")</f>
        <v/>
      </c>
      <c r="G240" s="80" t="str">
        <f>IFERROR(IF(VLOOKUP($A240,'Annex 2 EHV charges'!$D:$O,11,FALSE)=0,"",VLOOKUP($A240,'Annex 2 EHV charges'!$D:$O,11,FALSE)),"")</f>
        <v/>
      </c>
      <c r="H240" s="80" t="str">
        <f>IFERROR(IF(VLOOKUP($A240,'Annex 2 EHV charges'!$D:$O,12,FALSE)=0,"",VLOOKUP($A240,'Annex 2 EHV charges'!$D:$O,12,FALSE)),"")</f>
        <v/>
      </c>
    </row>
    <row r="241" spans="1:8" x14ac:dyDescent="0.25">
      <c r="A241" s="77" t="str">
        <f t="array" ref="A241">IFERROR(INDEX('Annex 2 EHV charges'!$D$11:$D$11, MATCH(0, IF(ISBLANK('Annex 2 EHV charges'!$D$11:$D$11),1, COUNTIF(A$4:$A240, 'Annex 2 EHV charges'!$D$11:$D$11)), 0)),"")</f>
        <v/>
      </c>
      <c r="B241" s="76" t="str">
        <f>IF($A241="","",VLOOKUP($A241,'Annex 2 EHV charges'!$D:$O,2,0))</f>
        <v/>
      </c>
      <c r="C241" s="77" t="str">
        <f>IF($A241="","",VLOOKUP($A241,'Annex 2 EHV charges'!$D:$O,3,0))</f>
        <v/>
      </c>
      <c r="D241" s="76" t="str">
        <f>IF($A241="","",VLOOKUP($A241,'Annex 2 EHV charges'!$D:$O,4,0))</f>
        <v/>
      </c>
      <c r="E241" s="78" t="str">
        <f>IFERROR(IF(VLOOKUP($A241,'Annex 2 EHV charges'!$D:$O,9,FALSE)=0,"",VLOOKUP($A241,'Annex 2 EHV charges'!$D:$O,9,FALSE)),"")</f>
        <v/>
      </c>
      <c r="F241" s="79" t="str">
        <f>IFERROR(IF(VLOOKUP($A241,'Annex 2 EHV charges'!$D:$O,10,FALSE)=0,"",VLOOKUP($A241,'Annex 2 EHV charges'!$D:$O,10,FALSE)),"")</f>
        <v/>
      </c>
      <c r="G241" s="80" t="str">
        <f>IFERROR(IF(VLOOKUP($A241,'Annex 2 EHV charges'!$D:$O,11,FALSE)=0,"",VLOOKUP($A241,'Annex 2 EHV charges'!$D:$O,11,FALSE)),"")</f>
        <v/>
      </c>
      <c r="H241" s="80" t="str">
        <f>IFERROR(IF(VLOOKUP($A241,'Annex 2 EHV charges'!$D:$O,12,FALSE)=0,"",VLOOKUP($A241,'Annex 2 EHV charges'!$D:$O,12,FALSE)),"")</f>
        <v/>
      </c>
    </row>
    <row r="242" spans="1:8" x14ac:dyDescent="0.25">
      <c r="A242" s="77" t="str">
        <f t="array" ref="A242">IFERROR(INDEX('Annex 2 EHV charges'!$D$11:$D$11, MATCH(0, IF(ISBLANK('Annex 2 EHV charges'!$D$11:$D$11),1, COUNTIF(A$4:$A241, 'Annex 2 EHV charges'!$D$11:$D$11)), 0)),"")</f>
        <v/>
      </c>
      <c r="B242" s="76" t="str">
        <f>IF($A242="","",VLOOKUP($A242,'Annex 2 EHV charges'!$D:$O,2,0))</f>
        <v/>
      </c>
      <c r="C242" s="77" t="str">
        <f>IF($A242="","",VLOOKUP($A242,'Annex 2 EHV charges'!$D:$O,3,0))</f>
        <v/>
      </c>
      <c r="D242" s="76" t="str">
        <f>IF($A242="","",VLOOKUP($A242,'Annex 2 EHV charges'!$D:$O,4,0))</f>
        <v/>
      </c>
      <c r="E242" s="78" t="str">
        <f>IFERROR(IF(VLOOKUP($A242,'Annex 2 EHV charges'!$D:$O,9,FALSE)=0,"",VLOOKUP($A242,'Annex 2 EHV charges'!$D:$O,9,FALSE)),"")</f>
        <v/>
      </c>
      <c r="F242" s="79" t="str">
        <f>IFERROR(IF(VLOOKUP($A242,'Annex 2 EHV charges'!$D:$O,10,FALSE)=0,"",VLOOKUP($A242,'Annex 2 EHV charges'!$D:$O,10,FALSE)),"")</f>
        <v/>
      </c>
      <c r="G242" s="80" t="str">
        <f>IFERROR(IF(VLOOKUP($A242,'Annex 2 EHV charges'!$D:$O,11,FALSE)=0,"",VLOOKUP($A242,'Annex 2 EHV charges'!$D:$O,11,FALSE)),"")</f>
        <v/>
      </c>
      <c r="H242" s="80" t="str">
        <f>IFERROR(IF(VLOOKUP($A242,'Annex 2 EHV charges'!$D:$O,12,FALSE)=0,"",VLOOKUP($A242,'Annex 2 EHV charges'!$D:$O,12,FALSE)),"")</f>
        <v/>
      </c>
    </row>
    <row r="243" spans="1:8" x14ac:dyDescent="0.25">
      <c r="A243" s="77" t="str">
        <f t="array" ref="A243">IFERROR(INDEX('Annex 2 EHV charges'!$D$11:$D$11, MATCH(0, IF(ISBLANK('Annex 2 EHV charges'!$D$11:$D$11),1, COUNTIF(A$4:$A242, 'Annex 2 EHV charges'!$D$11:$D$11)), 0)),"")</f>
        <v/>
      </c>
      <c r="B243" s="76" t="str">
        <f>IF($A243="","",VLOOKUP($A243,'Annex 2 EHV charges'!$D:$O,2,0))</f>
        <v/>
      </c>
      <c r="C243" s="77" t="str">
        <f>IF($A243="","",VLOOKUP($A243,'Annex 2 EHV charges'!$D:$O,3,0))</f>
        <v/>
      </c>
      <c r="D243" s="76" t="str">
        <f>IF($A243="","",VLOOKUP($A243,'Annex 2 EHV charges'!$D:$O,4,0))</f>
        <v/>
      </c>
      <c r="E243" s="78" t="str">
        <f>IFERROR(IF(VLOOKUP($A243,'Annex 2 EHV charges'!$D:$O,9,FALSE)=0,"",VLOOKUP($A243,'Annex 2 EHV charges'!$D:$O,9,FALSE)),"")</f>
        <v/>
      </c>
      <c r="F243" s="79" t="str">
        <f>IFERROR(IF(VLOOKUP($A243,'Annex 2 EHV charges'!$D:$O,10,FALSE)=0,"",VLOOKUP($A243,'Annex 2 EHV charges'!$D:$O,10,FALSE)),"")</f>
        <v/>
      </c>
      <c r="G243" s="80" t="str">
        <f>IFERROR(IF(VLOOKUP($A243,'Annex 2 EHV charges'!$D:$O,11,FALSE)=0,"",VLOOKUP($A243,'Annex 2 EHV charges'!$D:$O,11,FALSE)),"")</f>
        <v/>
      </c>
      <c r="H243" s="80" t="str">
        <f>IFERROR(IF(VLOOKUP($A243,'Annex 2 EHV charges'!$D:$O,12,FALSE)=0,"",VLOOKUP($A243,'Annex 2 EHV charges'!$D:$O,12,FALSE)),"")</f>
        <v/>
      </c>
    </row>
    <row r="244" spans="1:8" x14ac:dyDescent="0.25">
      <c r="A244" s="77" t="str">
        <f t="array" ref="A244">IFERROR(INDEX('Annex 2 EHV charges'!$D$11:$D$11, MATCH(0, IF(ISBLANK('Annex 2 EHV charges'!$D$11:$D$11),1, COUNTIF(A$4:$A243, 'Annex 2 EHV charges'!$D$11:$D$11)), 0)),"")</f>
        <v/>
      </c>
      <c r="B244" s="76" t="str">
        <f>IF($A244="","",VLOOKUP($A244,'Annex 2 EHV charges'!$D:$O,2,0))</f>
        <v/>
      </c>
      <c r="C244" s="77" t="str">
        <f>IF($A244="","",VLOOKUP($A244,'Annex 2 EHV charges'!$D:$O,3,0))</f>
        <v/>
      </c>
      <c r="D244" s="76" t="str">
        <f>IF($A244="","",VLOOKUP($A244,'Annex 2 EHV charges'!$D:$O,4,0))</f>
        <v/>
      </c>
      <c r="E244" s="78" t="str">
        <f>IFERROR(IF(VLOOKUP($A244,'Annex 2 EHV charges'!$D:$O,9,FALSE)=0,"",VLOOKUP($A244,'Annex 2 EHV charges'!$D:$O,9,FALSE)),"")</f>
        <v/>
      </c>
      <c r="F244" s="79" t="str">
        <f>IFERROR(IF(VLOOKUP($A244,'Annex 2 EHV charges'!$D:$O,10,FALSE)=0,"",VLOOKUP($A244,'Annex 2 EHV charges'!$D:$O,10,FALSE)),"")</f>
        <v/>
      </c>
      <c r="G244" s="80" t="str">
        <f>IFERROR(IF(VLOOKUP($A244,'Annex 2 EHV charges'!$D:$O,11,FALSE)=0,"",VLOOKUP($A244,'Annex 2 EHV charges'!$D:$O,11,FALSE)),"")</f>
        <v/>
      </c>
      <c r="H244" s="80" t="str">
        <f>IFERROR(IF(VLOOKUP($A244,'Annex 2 EHV charges'!$D:$O,12,FALSE)=0,"",VLOOKUP($A244,'Annex 2 EHV charges'!$D:$O,12,FALSE)),"")</f>
        <v/>
      </c>
    </row>
    <row r="245" spans="1:8" x14ac:dyDescent="0.25">
      <c r="A245" s="77" t="str">
        <f t="array" ref="A245">IFERROR(INDEX('Annex 2 EHV charges'!$D$11:$D$11, MATCH(0, IF(ISBLANK('Annex 2 EHV charges'!$D$11:$D$11),1, COUNTIF(A$4:$A244, 'Annex 2 EHV charges'!$D$11:$D$11)), 0)),"")</f>
        <v/>
      </c>
      <c r="B245" s="76" t="str">
        <f>IF($A245="","",VLOOKUP($A245,'Annex 2 EHV charges'!$D:$O,2,0))</f>
        <v/>
      </c>
      <c r="C245" s="77" t="str">
        <f>IF($A245="","",VLOOKUP($A245,'Annex 2 EHV charges'!$D:$O,3,0))</f>
        <v/>
      </c>
      <c r="D245" s="76" t="str">
        <f>IF($A245="","",VLOOKUP($A245,'Annex 2 EHV charges'!$D:$O,4,0))</f>
        <v/>
      </c>
      <c r="E245" s="78" t="str">
        <f>IFERROR(IF(VLOOKUP($A245,'Annex 2 EHV charges'!$D:$O,9,FALSE)=0,"",VLOOKUP($A245,'Annex 2 EHV charges'!$D:$O,9,FALSE)),"")</f>
        <v/>
      </c>
      <c r="F245" s="79" t="str">
        <f>IFERROR(IF(VLOOKUP($A245,'Annex 2 EHV charges'!$D:$O,10,FALSE)=0,"",VLOOKUP($A245,'Annex 2 EHV charges'!$D:$O,10,FALSE)),"")</f>
        <v/>
      </c>
      <c r="G245" s="80" t="str">
        <f>IFERROR(IF(VLOOKUP($A245,'Annex 2 EHV charges'!$D:$O,11,FALSE)=0,"",VLOOKUP($A245,'Annex 2 EHV charges'!$D:$O,11,FALSE)),"")</f>
        <v/>
      </c>
      <c r="H245" s="80" t="str">
        <f>IFERROR(IF(VLOOKUP($A245,'Annex 2 EHV charges'!$D:$O,12,FALSE)=0,"",VLOOKUP($A245,'Annex 2 EHV charges'!$D:$O,12,FALSE)),"")</f>
        <v/>
      </c>
    </row>
  </sheetData>
  <autoFilter ref="A4:H245" xr:uid="{00000000-0009-0000-0000-000004000000}">
    <sortState xmlns:xlrd2="http://schemas.microsoft.com/office/spreadsheetml/2017/richdata2" ref="A5:H245">
      <sortCondition ref="H4:H245"/>
    </sortState>
  </autoFilter>
  <mergeCells count="2">
    <mergeCell ref="A2:H2"/>
    <mergeCell ref="A1:H1"/>
  </mergeCells>
  <pageMargins left="0.39370078740157483" right="0.39370078740157483" top="0.51181102362204722" bottom="0.74803149606299213" header="0.27559055118110237" footer="0.27559055118110237"/>
  <pageSetup paperSize="9" scale="90" fitToHeight="0" orientation="landscape" r:id="rId1"/>
  <headerFooter scaleWithDoc="0">
    <oddHeader>&amp;L&amp;"Arial,Bold"&amp;9Annex 2b&amp;"Arial,Regular" - Schedule of Export Charges for use of the Distribution System by Designated EHV Properties (including LDNOs with Designated EHV Properties/end-users).</oddHeader>
    <oddFooter xml:space="preserve">&amp;L&amp;8Note: The list of MPANs / MSIDs provided may be incomplete; the DNO reserves the right to apply the listed charges to any other MPANs / MSIDs associated with the site.
</oddFooter>
    <firstHeader>&amp;L
Annex 2b - Schedule of Export Charges for use of the Distribution System by Designated EHV Properties (including LDNOs with Designated EHV Properties/end-users).</firstHeader>
    <firstFooter>&amp;L&amp;8Note: The list of MPANs / MSIDs provided may be incomplete; the DNO reserves the right to apply the listed charges to any other MPANs / MSIDs associated with the site.&amp;R&amp;P of &amp;N</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
    <pageSetUpPr fitToPage="1"/>
  </sheetPr>
  <dimension ref="A1:L16"/>
  <sheetViews>
    <sheetView zoomScale="80" zoomScaleNormal="80" zoomScaleSheetLayoutView="100" workbookViewId="0">
      <selection activeCell="B6" sqref="B6:J8"/>
    </sheetView>
  </sheetViews>
  <sheetFormatPr defaultRowHeight="13.2" x14ac:dyDescent="0.25"/>
  <cols>
    <col min="1" max="1" width="27.44140625" customWidth="1"/>
    <col min="2" max="2" width="11" customWidth="1"/>
    <col min="4" max="10" width="16.5546875" customWidth="1"/>
  </cols>
  <sheetData>
    <row r="1" spans="1:12" s="2" customFormat="1" ht="27.75" customHeight="1" x14ac:dyDescent="0.25">
      <c r="A1" s="11" t="s">
        <v>24</v>
      </c>
      <c r="B1" s="3"/>
      <c r="D1" s="3"/>
      <c r="E1" s="3"/>
      <c r="F1" s="3"/>
      <c r="G1" s="8"/>
      <c r="H1" s="4"/>
      <c r="I1" s="4"/>
    </row>
    <row r="2" spans="1:12" s="2" customFormat="1" ht="27" customHeight="1" x14ac:dyDescent="0.25">
      <c r="A2" s="263" t="str">
        <f>Overview!B4&amp; " - Effective from "&amp;TEXT(Overview!D4,"D MMMM YYYY")&amp;" - "&amp;Overview!E4&amp;" LV and HV tariffs"</f>
        <v>Harlaxton Energy Networks Limited - GSP_B - Effective from 1 April 2026 - Final LV and HV tariffs</v>
      </c>
      <c r="B2" s="263"/>
      <c r="C2" s="263"/>
      <c r="D2" s="263"/>
      <c r="E2" s="263"/>
      <c r="F2" s="263"/>
      <c r="G2" s="263"/>
      <c r="H2" s="263"/>
      <c r="I2" s="263"/>
      <c r="J2" s="263"/>
      <c r="K2" s="4"/>
      <c r="L2" s="4"/>
    </row>
    <row r="3" spans="1:12" s="2" customFormat="1" ht="27" customHeight="1" x14ac:dyDescent="0.25">
      <c r="A3" s="296" t="s">
        <v>158</v>
      </c>
      <c r="B3" s="296"/>
      <c r="C3" s="296"/>
      <c r="D3" s="296"/>
      <c r="E3" s="296"/>
      <c r="F3" s="296"/>
      <c r="G3" s="296"/>
      <c r="H3" s="296"/>
      <c r="I3" s="296"/>
      <c r="J3" s="296"/>
      <c r="K3" s="4"/>
      <c r="L3" s="4"/>
    </row>
    <row r="4" spans="1:12" s="2" customFormat="1" ht="71.25" customHeight="1" x14ac:dyDescent="0.25">
      <c r="A4" s="13"/>
      <c r="B4" s="23" t="s">
        <v>0</v>
      </c>
      <c r="C4" s="12" t="s">
        <v>29</v>
      </c>
      <c r="D4" s="51" t="s">
        <v>159</v>
      </c>
      <c r="E4" s="51" t="s">
        <v>161</v>
      </c>
      <c r="F4" s="51" t="s">
        <v>160</v>
      </c>
      <c r="G4" s="12" t="s">
        <v>30</v>
      </c>
      <c r="H4" s="12"/>
      <c r="I4" s="12"/>
      <c r="J4" s="12"/>
      <c r="K4" s="4"/>
      <c r="L4" s="4"/>
    </row>
    <row r="5" spans="1:12" s="2" customFormat="1" ht="32.25" customHeight="1" x14ac:dyDescent="0.25">
      <c r="A5" s="14"/>
      <c r="B5" s="22"/>
      <c r="C5" s="15"/>
      <c r="D5" s="16"/>
      <c r="E5" s="16"/>
      <c r="F5" s="16"/>
      <c r="G5" s="17"/>
      <c r="H5" s="21"/>
      <c r="I5" s="21"/>
      <c r="J5" s="21"/>
      <c r="K5" s="4"/>
      <c r="L5" s="4"/>
    </row>
    <row r="6" spans="1:12" ht="12.6" customHeight="1" x14ac:dyDescent="0.25">
      <c r="A6" s="295" t="s">
        <v>2</v>
      </c>
      <c r="B6" s="286" t="s">
        <v>679</v>
      </c>
      <c r="C6" s="287"/>
      <c r="D6" s="287"/>
      <c r="E6" s="287"/>
      <c r="F6" s="287"/>
      <c r="G6" s="287"/>
      <c r="H6" s="287"/>
      <c r="I6" s="287"/>
      <c r="J6" s="288"/>
    </row>
    <row r="7" spans="1:12" x14ac:dyDescent="0.25">
      <c r="A7" s="295"/>
      <c r="B7" s="289"/>
      <c r="C7" s="290"/>
      <c r="D7" s="290"/>
      <c r="E7" s="290"/>
      <c r="F7" s="290"/>
      <c r="G7" s="290"/>
      <c r="H7" s="290"/>
      <c r="I7" s="290"/>
      <c r="J7" s="291"/>
    </row>
    <row r="8" spans="1:12" x14ac:dyDescent="0.25">
      <c r="A8" s="295"/>
      <c r="B8" s="292"/>
      <c r="C8" s="293"/>
      <c r="D8" s="293"/>
      <c r="E8" s="293"/>
      <c r="F8" s="293"/>
      <c r="G8" s="293"/>
      <c r="H8" s="293"/>
      <c r="I8" s="293"/>
      <c r="J8" s="294"/>
    </row>
    <row r="9" spans="1:12" x14ac:dyDescent="0.25">
      <c r="A9" s="46"/>
      <c r="B9" s="46"/>
      <c r="C9" s="46"/>
      <c r="D9" s="46"/>
      <c r="E9" s="46"/>
      <c r="F9" s="46"/>
      <c r="G9" s="46"/>
      <c r="H9" s="46"/>
      <c r="I9" s="46"/>
      <c r="J9" s="46"/>
    </row>
    <row r="10" spans="1:12" x14ac:dyDescent="0.25">
      <c r="A10" s="46"/>
      <c r="B10" s="46"/>
      <c r="C10" s="46"/>
      <c r="D10" s="46"/>
      <c r="E10" s="46"/>
      <c r="F10" s="46"/>
      <c r="G10" s="46"/>
      <c r="H10" s="46"/>
      <c r="I10" s="46"/>
      <c r="J10" s="46"/>
    </row>
    <row r="11" spans="1:12" s="2" customFormat="1" ht="27" customHeight="1" x14ac:dyDescent="0.25">
      <c r="A11" s="296" t="s">
        <v>157</v>
      </c>
      <c r="B11" s="296"/>
      <c r="C11" s="296"/>
      <c r="D11" s="296"/>
      <c r="E11" s="296"/>
      <c r="F11" s="296"/>
      <c r="G11" s="296"/>
      <c r="H11" s="296"/>
      <c r="I11" s="296"/>
      <c r="J11" s="296"/>
      <c r="K11" s="4"/>
      <c r="L11" s="4"/>
    </row>
    <row r="12" spans="1:12" s="2" customFormat="1" ht="58.5" customHeight="1" x14ac:dyDescent="0.25">
      <c r="A12" s="13"/>
      <c r="B12" s="23" t="s">
        <v>0</v>
      </c>
      <c r="C12" s="12" t="s">
        <v>29</v>
      </c>
      <c r="D12" s="51" t="s">
        <v>159</v>
      </c>
      <c r="E12" s="51" t="s">
        <v>161</v>
      </c>
      <c r="F12" s="51" t="s">
        <v>160</v>
      </c>
      <c r="G12" s="12" t="s">
        <v>30</v>
      </c>
      <c r="H12" s="12" t="s">
        <v>31</v>
      </c>
      <c r="I12" s="23" t="s">
        <v>128</v>
      </c>
      <c r="J12" s="12" t="s">
        <v>38</v>
      </c>
      <c r="K12" s="4"/>
      <c r="L12" s="4"/>
    </row>
    <row r="13" spans="1:12" s="2" customFormat="1" ht="32.25" customHeight="1" x14ac:dyDescent="0.25">
      <c r="A13" s="14"/>
      <c r="B13" s="22"/>
      <c r="C13" s="15">
        <v>0</v>
      </c>
      <c r="D13" s="16"/>
      <c r="E13" s="16"/>
      <c r="F13" s="16"/>
      <c r="G13" s="17"/>
      <c r="H13" s="17"/>
      <c r="I13" s="17"/>
      <c r="J13" s="16"/>
      <c r="K13" s="4"/>
      <c r="L13" s="4"/>
    </row>
    <row r="14" spans="1:12" x14ac:dyDescent="0.25">
      <c r="A14" s="295" t="s">
        <v>2</v>
      </c>
      <c r="B14" s="286" t="s">
        <v>679</v>
      </c>
      <c r="C14" s="287"/>
      <c r="D14" s="287"/>
      <c r="E14" s="287"/>
      <c r="F14" s="287"/>
      <c r="G14" s="287"/>
      <c r="H14" s="287"/>
      <c r="I14" s="287"/>
      <c r="J14" s="288"/>
    </row>
    <row r="15" spans="1:12" x14ac:dyDescent="0.25">
      <c r="A15" s="295"/>
      <c r="B15" s="289"/>
      <c r="C15" s="290"/>
      <c r="D15" s="290"/>
      <c r="E15" s="290"/>
      <c r="F15" s="290"/>
      <c r="G15" s="290"/>
      <c r="H15" s="290"/>
      <c r="I15" s="290"/>
      <c r="J15" s="291"/>
    </row>
    <row r="16" spans="1:12" x14ac:dyDescent="0.25">
      <c r="A16" s="295"/>
      <c r="B16" s="292"/>
      <c r="C16" s="293"/>
      <c r="D16" s="293"/>
      <c r="E16" s="293"/>
      <c r="F16" s="293"/>
      <c r="G16" s="293"/>
      <c r="H16" s="293"/>
      <c r="I16" s="293"/>
      <c r="J16" s="294"/>
    </row>
  </sheetData>
  <customSheetViews>
    <customSheetView guid="{5032A364-B81A-48DA-88DA-AB3B86B47EE9}" scale="80" fitToPage="1">
      <selection activeCell="A2" sqref="A2:J2"/>
      <pageMargins left="0.70866141732283472" right="0.70866141732283472" top="1.0236220472440944" bottom="0.74803149606299213" header="0.31496062992125984" footer="0.31496062992125984"/>
      <pageSetup paperSize="9" scale="57" fitToHeight="0" orientation="portrait" r:id="rId1"/>
      <headerFooter scaleWithDoc="0">
        <oddHeader>&amp;L
&amp;"Arial,Bold"Annex 3&amp;"Arial,Regular" - Schedule of Chargesfor use of the Distribution System to Preserved/Additional LLFC Classes</oddHeader>
        <oddFooter>&amp;C&amp;P of &amp;N</oddFooter>
      </headerFooter>
    </customSheetView>
  </customSheetViews>
  <mergeCells count="7">
    <mergeCell ref="B6:J8"/>
    <mergeCell ref="A14:A16"/>
    <mergeCell ref="B14:J16"/>
    <mergeCell ref="A2:J2"/>
    <mergeCell ref="A3:J3"/>
    <mergeCell ref="A6:A8"/>
    <mergeCell ref="A11:J11"/>
  </mergeCells>
  <phoneticPr fontId="12" type="noConversion"/>
  <hyperlinks>
    <hyperlink ref="A1" location="Overview!A1" display="Back to Overview" xr:uid="{00000000-0004-0000-0500-000000000000}"/>
  </hyperlinks>
  <pageMargins left="0.39370078740157483" right="0.39370078740157483" top="0.51181102362204722" bottom="0.74803149606299213" header="0.27559055118110237" footer="0.27559055118110237"/>
  <pageSetup paperSize="9" scale="86" fitToHeight="0" orientation="landscape" r:id="rId2"/>
  <headerFooter scaleWithDoc="0">
    <oddHeader>&amp;L&amp;"Arial,Bold"Annex 3&amp;"Arial,Regular" - Schedule of Chargesfor use of the Distribution System to Preserved/Additional LLFC Classes</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2">
    <pageSetUpPr fitToPage="1"/>
  </sheetPr>
  <dimension ref="A1:M207"/>
  <sheetViews>
    <sheetView zoomScale="70" zoomScaleNormal="70" zoomScaleSheetLayoutView="85" workbookViewId="0">
      <selection activeCell="B13" sqref="B13:J203"/>
    </sheetView>
  </sheetViews>
  <sheetFormatPr defaultColWidth="9.109375" defaultRowHeight="27.75" customHeight="1" x14ac:dyDescent="0.25"/>
  <cols>
    <col min="1" max="1" width="58" style="2" bestFit="1" customWidth="1"/>
    <col min="2" max="2" width="17.6640625" style="3" customWidth="1"/>
    <col min="3" max="4" width="17.6640625" style="2" customWidth="1"/>
    <col min="5" max="7" width="17.6640625" style="3" customWidth="1"/>
    <col min="8" max="9" width="17.6640625" style="7" customWidth="1"/>
    <col min="10" max="10" width="17.6640625" style="4" customWidth="1"/>
    <col min="11" max="11" width="15.5546875" style="4" customWidth="1"/>
    <col min="12" max="17" width="15.5546875" style="2" customWidth="1"/>
    <col min="18" max="16384" width="9.109375" style="2"/>
  </cols>
  <sheetData>
    <row r="1" spans="1:13" ht="27.75" customHeight="1" x14ac:dyDescent="0.25">
      <c r="A1" s="11" t="s">
        <v>24</v>
      </c>
      <c r="B1" s="307" t="s">
        <v>124</v>
      </c>
      <c r="C1" s="308"/>
      <c r="D1" s="308"/>
      <c r="F1" s="309" t="s">
        <v>127</v>
      </c>
      <c r="G1" s="310"/>
      <c r="H1" s="311"/>
      <c r="I1" s="4"/>
      <c r="J1" s="2"/>
      <c r="K1" s="2"/>
    </row>
    <row r="2" spans="1:13" ht="31.5" customHeight="1" x14ac:dyDescent="0.25">
      <c r="A2" s="312" t="str">
        <f>Overview!B4&amp; " - Effective from "&amp;TEXT(Overview!D4,"D MMMM YYYY")&amp;" - "&amp;Overview!E4&amp;" LDNO tariffs"</f>
        <v>Harlaxton Energy Networks Limited - GSP_B - Effective from 1 April 2026 - Final LDNO tariffs</v>
      </c>
      <c r="B2" s="312"/>
      <c r="C2" s="312"/>
      <c r="D2" s="312"/>
      <c r="E2" s="312"/>
      <c r="F2" s="312"/>
      <c r="G2" s="312"/>
      <c r="H2" s="312"/>
      <c r="I2" s="312"/>
      <c r="J2" s="312"/>
    </row>
    <row r="3" spans="1:13" ht="8.25" customHeight="1" x14ac:dyDescent="0.25">
      <c r="A3" s="68"/>
      <c r="B3" s="68"/>
      <c r="C3" s="68"/>
      <c r="D3" s="68"/>
      <c r="E3" s="68"/>
      <c r="F3" s="68"/>
      <c r="G3" s="68"/>
      <c r="H3" s="68"/>
      <c r="I3" s="68"/>
      <c r="J3" s="68"/>
    </row>
    <row r="4" spans="1:13" ht="18" customHeight="1" x14ac:dyDescent="0.25">
      <c r="A4" s="263" t="str">
        <f>'Annex 1 LV, HV and UMS charges'!A4:E4</f>
        <v>Time Bands for LV and HV Designated Properties</v>
      </c>
      <c r="B4" s="263"/>
      <c r="C4" s="263"/>
      <c r="D4" s="263"/>
      <c r="E4" s="68"/>
      <c r="F4" s="263" t="str">
        <f>'Annex 1 LV, HV and UMS charges'!G4</f>
        <v>Time Bands for Unmetered Properties</v>
      </c>
      <c r="G4" s="263"/>
      <c r="H4" s="263"/>
      <c r="I4" s="263"/>
      <c r="J4" s="263"/>
      <c r="L4" s="4"/>
    </row>
    <row r="5" spans="1:13" ht="27.6" x14ac:dyDescent="0.25">
      <c r="A5" s="165" t="s">
        <v>17</v>
      </c>
      <c r="B5" s="174" t="s">
        <v>57</v>
      </c>
      <c r="C5" s="169" t="s">
        <v>58</v>
      </c>
      <c r="D5" s="166" t="s">
        <v>59</v>
      </c>
      <c r="E5" s="68"/>
      <c r="F5" s="171"/>
      <c r="G5" s="172"/>
      <c r="H5" s="167" t="s">
        <v>61</v>
      </c>
      <c r="I5" s="168" t="s">
        <v>62</v>
      </c>
      <c r="J5" s="166" t="s">
        <v>59</v>
      </c>
      <c r="K5" s="68"/>
      <c r="L5" s="4"/>
      <c r="M5" s="4"/>
    </row>
    <row r="6" spans="1:13" ht="26.4" x14ac:dyDescent="0.25">
      <c r="A6" s="175" t="str">
        <f>IF('Annex 1 LV, HV and UMS charges'!A6=0,"",'Annex 1 LV, HV and UMS charges'!A6)</f>
        <v xml:space="preserve">Monday to Friday </v>
      </c>
      <c r="B6" s="164" t="str">
        <f>IF('Annex 1 LV, HV and UMS charges'!B6=0,"",'Annex 1 LV, HV and UMS charges'!B6)</f>
        <v>16:00 to 19:00</v>
      </c>
      <c r="C6" s="170" t="str">
        <f>IF('Annex 1 LV, HV and UMS charges'!C6=0,"",'Annex 1 LV, HV and UMS charges'!C6)</f>
        <v>07:30 to 16:00
19:00 to 21:00</v>
      </c>
      <c r="D6" s="176" t="str">
        <f>IF('Annex 1 LV, HV and UMS charges'!E6=0,"",'Annex 1 LV, HV and UMS charges'!E6)</f>
        <v>00:00 to 07:30
21:00 to 24:00</v>
      </c>
      <c r="E6" s="68"/>
      <c r="F6" s="313" t="str">
        <f>'Annex 1 LV, HV and UMS charges'!G6</f>
        <v>Monday to Friday Nov to Feb</v>
      </c>
      <c r="G6" s="314"/>
      <c r="H6" s="164" t="str">
        <f>IF('Annex 1 LV, HV and UMS charges'!I6=0,"",'Annex 1 LV, HV and UMS charges'!I6)</f>
        <v>16:00 to 19:00</v>
      </c>
      <c r="I6" s="164" t="str">
        <f>IF('Annex 1 LV, HV and UMS charges'!J6=0,"",'Annex 1 LV, HV and UMS charges'!J6)</f>
        <v>07:30 to 16:00
19:00 to 21:00</v>
      </c>
      <c r="J6" s="164" t="str">
        <f>IF('Annex 1 LV, HV and UMS charges'!K6=0,"",'Annex 1 LV, HV and UMS charges'!K6)</f>
        <v>00:00 to 07:30
21:00 to 24:00</v>
      </c>
      <c r="K6" s="68"/>
      <c r="L6" s="4"/>
      <c r="M6" s="4"/>
    </row>
    <row r="7" spans="1:13" ht="26.4" x14ac:dyDescent="0.25">
      <c r="A7" s="175" t="str">
        <f>IF('Annex 1 LV, HV and UMS charges'!A7=0,"",'Annex 1 LV, HV and UMS charges'!A7)</f>
        <v>Weekends</v>
      </c>
      <c r="B7" s="173" t="str">
        <f>IF('Annex 1 LV, HV and UMS charges'!B7=0,"",'Annex 1 LV, HV and UMS charges'!B7)</f>
        <v/>
      </c>
      <c r="C7" s="181" t="str">
        <f>IF('Annex 1 LV, HV and UMS charges'!C7=0,"",'Annex 1 LV, HV and UMS charges'!C7)</f>
        <v/>
      </c>
      <c r="D7" s="176" t="str">
        <f>IF('Annex 1 LV, HV and UMS charges'!E7=0,"",'Annex 1 LV, HV and UMS charges'!E7)</f>
        <v>00:00 to 24:00</v>
      </c>
      <c r="E7" s="68"/>
      <c r="F7" s="313" t="str">
        <f>'Annex 1 LV, HV and UMS charges'!G7</f>
        <v>Monday to Friday Mar to Oct</v>
      </c>
      <c r="G7" s="314"/>
      <c r="H7" s="173" t="str">
        <f>IF('Annex 1 LV, HV and UMS charges'!I7=0,"",'Annex 1 LV, HV and UMS charges'!I7)</f>
        <v/>
      </c>
      <c r="I7" s="164" t="str">
        <f>IF('Annex 1 LV, HV and UMS charges'!J7=0,"",'Annex 1 LV, HV and UMS charges'!J7)</f>
        <v>07:30 to 21:00</v>
      </c>
      <c r="J7" s="164" t="str">
        <f>IF('Annex 1 LV, HV and UMS charges'!K7=0,"",'Annex 1 LV, HV and UMS charges'!K7)</f>
        <v>00:00 to 07:30
21:00 to 24:00</v>
      </c>
      <c r="K7" s="68"/>
      <c r="L7" s="4"/>
      <c r="M7" s="4"/>
    </row>
    <row r="8" spans="1:13" ht="17.399999999999999" x14ac:dyDescent="0.25">
      <c r="A8" s="177" t="s">
        <v>18</v>
      </c>
      <c r="B8" s="297" t="s">
        <v>19</v>
      </c>
      <c r="C8" s="298"/>
      <c r="D8" s="299"/>
      <c r="E8" s="68"/>
      <c r="F8" s="313" t="str">
        <f>'Annex 1 LV, HV and UMS charges'!G8</f>
        <v>Weekends</v>
      </c>
      <c r="G8" s="314"/>
      <c r="H8" s="173" t="str">
        <f>IF('Annex 1 LV, HV and UMS charges'!I8=0,"",'Annex 1 LV, HV and UMS charges'!I8)</f>
        <v/>
      </c>
      <c r="I8" s="173" t="str">
        <f>IF('Annex 1 LV, HV and UMS charges'!J8=0,"",'Annex 1 LV, HV and UMS charges'!J8)</f>
        <v/>
      </c>
      <c r="J8" s="164" t="str">
        <f>IF('Annex 1 LV, HV and UMS charges'!K8=0,"",'Annex 1 LV, HV and UMS charges'!K8)</f>
        <v>00:00 to 24:00</v>
      </c>
      <c r="K8" s="68"/>
      <c r="L8" s="4"/>
      <c r="M8" s="4"/>
    </row>
    <row r="9" spans="1:13" s="67" customFormat="1" ht="17.399999999999999" x14ac:dyDescent="0.25">
      <c r="A9" s="178"/>
      <c r="B9" s="178"/>
      <c r="C9" s="303"/>
      <c r="D9" s="304"/>
      <c r="E9" s="68"/>
      <c r="F9" s="313" t="str">
        <f>'Annex 1 LV, HV and UMS charges'!G9</f>
        <v>Notes</v>
      </c>
      <c r="G9" s="314"/>
      <c r="H9" s="297" t="s">
        <v>19</v>
      </c>
      <c r="I9" s="298"/>
      <c r="J9" s="299"/>
      <c r="K9" s="68"/>
      <c r="L9" s="46"/>
      <c r="M9" s="46"/>
    </row>
    <row r="10" spans="1:13" ht="4.5" customHeight="1" x14ac:dyDescent="0.25">
      <c r="A10" s="179"/>
      <c r="B10" s="300"/>
      <c r="C10" s="301"/>
      <c r="D10" s="301"/>
      <c r="E10" s="302"/>
      <c r="F10" s="68"/>
      <c r="G10" s="303"/>
      <c r="H10" s="304"/>
      <c r="I10" s="180"/>
      <c r="J10" s="180"/>
    </row>
    <row r="11" spans="1:13" ht="4.5" customHeight="1" x14ac:dyDescent="0.25">
      <c r="A11" s="68"/>
      <c r="B11" s="68"/>
      <c r="C11" s="68"/>
      <c r="D11" s="68"/>
      <c r="E11" s="68"/>
      <c r="F11" s="68"/>
      <c r="G11" s="305"/>
      <c r="H11" s="306"/>
      <c r="I11" s="182"/>
      <c r="J11" s="183"/>
    </row>
    <row r="12" spans="1:13" ht="4.5" customHeight="1" x14ac:dyDescent="0.25">
      <c r="A12" s="68"/>
      <c r="B12" s="68"/>
      <c r="C12" s="68"/>
      <c r="D12" s="68"/>
      <c r="E12" s="68"/>
      <c r="F12" s="68"/>
      <c r="G12" s="68"/>
      <c r="H12" s="68"/>
      <c r="I12" s="68"/>
      <c r="J12" s="68"/>
    </row>
    <row r="13" spans="1:13" ht="39.6" x14ac:dyDescent="0.25">
      <c r="A13" s="23" t="s">
        <v>126</v>
      </c>
      <c r="B13" s="23" t="s">
        <v>466</v>
      </c>
      <c r="C13" s="12" t="s">
        <v>29</v>
      </c>
      <c r="D13" s="51" t="s">
        <v>159</v>
      </c>
      <c r="E13" s="51" t="s">
        <v>161</v>
      </c>
      <c r="F13" s="51" t="s">
        <v>160</v>
      </c>
      <c r="G13" s="12" t="s">
        <v>30</v>
      </c>
      <c r="H13" s="12" t="s">
        <v>31</v>
      </c>
      <c r="I13" s="12" t="s">
        <v>128</v>
      </c>
      <c r="J13" s="12" t="s">
        <v>38</v>
      </c>
    </row>
    <row r="14" spans="1:13" ht="27.75" customHeight="1" x14ac:dyDescent="0.25">
      <c r="A14" s="140" t="s">
        <v>489</v>
      </c>
      <c r="B14" s="22"/>
      <c r="C14" s="211" t="s">
        <v>681</v>
      </c>
      <c r="D14" s="198">
        <v>8.1709999999999994</v>
      </c>
      <c r="E14" s="199">
        <v>1.0569999999999999</v>
      </c>
      <c r="F14" s="200">
        <v>6.3E-2</v>
      </c>
      <c r="G14" s="228">
        <v>5.86</v>
      </c>
      <c r="H14" s="196"/>
      <c r="I14" s="196"/>
      <c r="J14" s="201"/>
    </row>
    <row r="15" spans="1:13" ht="27.75" customHeight="1" x14ac:dyDescent="0.25">
      <c r="A15" s="140" t="s">
        <v>490</v>
      </c>
      <c r="B15" s="22"/>
      <c r="C15" s="211">
        <v>2</v>
      </c>
      <c r="D15" s="198">
        <v>8.1709999999999994</v>
      </c>
      <c r="E15" s="199">
        <v>1.0569999999999999</v>
      </c>
      <c r="F15" s="200">
        <v>6.3E-2</v>
      </c>
      <c r="G15" s="196"/>
      <c r="H15" s="196"/>
      <c r="I15" s="196"/>
      <c r="J15" s="201"/>
    </row>
    <row r="16" spans="1:13" ht="27.75" customHeight="1" x14ac:dyDescent="0.25">
      <c r="A16" s="140" t="s">
        <v>491</v>
      </c>
      <c r="B16" s="22"/>
      <c r="C16" s="211" t="s">
        <v>682</v>
      </c>
      <c r="D16" s="198">
        <v>8.2739999999999991</v>
      </c>
      <c r="E16" s="199">
        <v>1.071</v>
      </c>
      <c r="F16" s="200">
        <v>6.4000000000000001E-2</v>
      </c>
      <c r="G16" s="228">
        <v>7.93</v>
      </c>
      <c r="H16" s="196"/>
      <c r="I16" s="196"/>
      <c r="J16" s="201"/>
    </row>
    <row r="17" spans="1:10" ht="27.75" customHeight="1" x14ac:dyDescent="0.25">
      <c r="A17" s="140" t="s">
        <v>492</v>
      </c>
      <c r="B17" s="22"/>
      <c r="C17" s="211" t="s">
        <v>682</v>
      </c>
      <c r="D17" s="198">
        <v>8.2739999999999991</v>
      </c>
      <c r="E17" s="199">
        <v>1.071</v>
      </c>
      <c r="F17" s="200">
        <v>6.4000000000000001E-2</v>
      </c>
      <c r="G17" s="228">
        <v>8.66</v>
      </c>
      <c r="H17" s="196"/>
      <c r="I17" s="196"/>
      <c r="J17" s="201"/>
    </row>
    <row r="18" spans="1:10" ht="27.75" customHeight="1" x14ac:dyDescent="0.25">
      <c r="A18" s="140" t="s">
        <v>493</v>
      </c>
      <c r="B18" s="22"/>
      <c r="C18" s="211" t="s">
        <v>682</v>
      </c>
      <c r="D18" s="198">
        <v>8.2739999999999991</v>
      </c>
      <c r="E18" s="199">
        <v>1.071</v>
      </c>
      <c r="F18" s="200">
        <v>6.4000000000000001E-2</v>
      </c>
      <c r="G18" s="228">
        <v>10.71</v>
      </c>
      <c r="H18" s="196"/>
      <c r="I18" s="196"/>
      <c r="J18" s="201"/>
    </row>
    <row r="19" spans="1:10" ht="27.75" customHeight="1" x14ac:dyDescent="0.25">
      <c r="A19" s="140" t="s">
        <v>494</v>
      </c>
      <c r="B19" s="22"/>
      <c r="C19" s="211" t="s">
        <v>682</v>
      </c>
      <c r="D19" s="198">
        <v>8.2739999999999991</v>
      </c>
      <c r="E19" s="199">
        <v>1.071</v>
      </c>
      <c r="F19" s="200">
        <v>6.4000000000000001E-2</v>
      </c>
      <c r="G19" s="228">
        <v>14.05</v>
      </c>
      <c r="H19" s="196"/>
      <c r="I19" s="196"/>
      <c r="J19" s="201"/>
    </row>
    <row r="20" spans="1:10" ht="27.75" customHeight="1" x14ac:dyDescent="0.25">
      <c r="A20" s="140" t="s">
        <v>495</v>
      </c>
      <c r="B20" s="22"/>
      <c r="C20" s="211" t="s">
        <v>682</v>
      </c>
      <c r="D20" s="198">
        <v>8.2739999999999991</v>
      </c>
      <c r="E20" s="199">
        <v>1.071</v>
      </c>
      <c r="F20" s="200">
        <v>6.4000000000000001E-2</v>
      </c>
      <c r="G20" s="228">
        <v>24.08</v>
      </c>
      <c r="H20" s="196"/>
      <c r="I20" s="196"/>
      <c r="J20" s="201"/>
    </row>
    <row r="21" spans="1:10" ht="27.75" customHeight="1" x14ac:dyDescent="0.25">
      <c r="A21" s="140" t="s">
        <v>420</v>
      </c>
      <c r="B21" s="22"/>
      <c r="C21" s="211">
        <v>4</v>
      </c>
      <c r="D21" s="198">
        <v>8.2739999999999991</v>
      </c>
      <c r="E21" s="199">
        <v>1.071</v>
      </c>
      <c r="F21" s="200">
        <v>6.4000000000000001E-2</v>
      </c>
      <c r="G21" s="196"/>
      <c r="H21" s="196"/>
      <c r="I21" s="196"/>
      <c r="J21" s="201"/>
    </row>
    <row r="22" spans="1:10" ht="27.75" customHeight="1" x14ac:dyDescent="0.25">
      <c r="A22" s="140" t="s">
        <v>496</v>
      </c>
      <c r="B22" s="22"/>
      <c r="C22" s="211">
        <v>0</v>
      </c>
      <c r="D22" s="198">
        <v>5.3490000000000002</v>
      </c>
      <c r="E22" s="199">
        <v>0.65900000000000003</v>
      </c>
      <c r="F22" s="200">
        <v>3.6999999999999998E-2</v>
      </c>
      <c r="G22" s="228">
        <v>9.3800000000000008</v>
      </c>
      <c r="H22" s="228">
        <v>5.28</v>
      </c>
      <c r="I22" s="228">
        <v>5.28</v>
      </c>
      <c r="J22" s="202">
        <v>0.16800000000000001</v>
      </c>
    </row>
    <row r="23" spans="1:10" ht="27.75" customHeight="1" x14ac:dyDescent="0.25">
      <c r="A23" s="140" t="s">
        <v>497</v>
      </c>
      <c r="B23" s="22"/>
      <c r="C23" s="211">
        <v>0</v>
      </c>
      <c r="D23" s="198">
        <v>5.3490000000000002</v>
      </c>
      <c r="E23" s="199">
        <v>0.65900000000000003</v>
      </c>
      <c r="F23" s="200">
        <v>3.6999999999999998E-2</v>
      </c>
      <c r="G23" s="228">
        <v>38.33</v>
      </c>
      <c r="H23" s="228">
        <v>5.28</v>
      </c>
      <c r="I23" s="228">
        <v>5.28</v>
      </c>
      <c r="J23" s="202">
        <v>0.16800000000000001</v>
      </c>
    </row>
    <row r="24" spans="1:10" ht="27.75" customHeight="1" x14ac:dyDescent="0.25">
      <c r="A24" s="140" t="s">
        <v>498</v>
      </c>
      <c r="B24" s="22"/>
      <c r="C24" s="211">
        <v>0</v>
      </c>
      <c r="D24" s="198">
        <v>5.3490000000000002</v>
      </c>
      <c r="E24" s="199">
        <v>0.65900000000000003</v>
      </c>
      <c r="F24" s="200">
        <v>3.6999999999999998E-2</v>
      </c>
      <c r="G24" s="228">
        <v>58.52</v>
      </c>
      <c r="H24" s="228">
        <v>5.28</v>
      </c>
      <c r="I24" s="228">
        <v>5.28</v>
      </c>
      <c r="J24" s="202">
        <v>0.16800000000000001</v>
      </c>
    </row>
    <row r="25" spans="1:10" ht="27.75" customHeight="1" x14ac:dyDescent="0.25">
      <c r="A25" s="140" t="s">
        <v>499</v>
      </c>
      <c r="B25" s="22"/>
      <c r="C25" s="211">
        <v>0</v>
      </c>
      <c r="D25" s="198">
        <v>5.3490000000000002</v>
      </c>
      <c r="E25" s="199">
        <v>0.65900000000000003</v>
      </c>
      <c r="F25" s="200">
        <v>3.6999999999999998E-2</v>
      </c>
      <c r="G25" s="228">
        <v>88.72</v>
      </c>
      <c r="H25" s="228">
        <v>5.28</v>
      </c>
      <c r="I25" s="228">
        <v>5.28</v>
      </c>
      <c r="J25" s="202">
        <v>0.16800000000000001</v>
      </c>
    </row>
    <row r="26" spans="1:10" ht="27.75" customHeight="1" x14ac:dyDescent="0.25">
      <c r="A26" s="140" t="s">
        <v>500</v>
      </c>
      <c r="B26" s="22"/>
      <c r="C26" s="211">
        <v>0</v>
      </c>
      <c r="D26" s="198">
        <v>5.3490000000000002</v>
      </c>
      <c r="E26" s="199">
        <v>0.65900000000000003</v>
      </c>
      <c r="F26" s="200">
        <v>3.6999999999999998E-2</v>
      </c>
      <c r="G26" s="228">
        <v>164.88</v>
      </c>
      <c r="H26" s="228">
        <v>5.28</v>
      </c>
      <c r="I26" s="228">
        <v>5.28</v>
      </c>
      <c r="J26" s="202">
        <v>0.16800000000000001</v>
      </c>
    </row>
    <row r="27" spans="1:10" ht="27.75" customHeight="1" x14ac:dyDescent="0.25">
      <c r="A27" s="140" t="s">
        <v>421</v>
      </c>
      <c r="B27" s="22"/>
      <c r="C27" s="211" t="s">
        <v>418</v>
      </c>
      <c r="D27" s="203">
        <v>22.61</v>
      </c>
      <c r="E27" s="204">
        <v>2.0750000000000002</v>
      </c>
      <c r="F27" s="200">
        <v>0.84499999999999997</v>
      </c>
      <c r="G27" s="196"/>
      <c r="H27" s="196"/>
      <c r="I27" s="196"/>
      <c r="J27" s="201"/>
    </row>
    <row r="28" spans="1:10" ht="27.75" customHeight="1" x14ac:dyDescent="0.25">
      <c r="A28" s="140" t="s">
        <v>422</v>
      </c>
      <c r="B28" s="22"/>
      <c r="C28" s="211">
        <v>0</v>
      </c>
      <c r="D28" s="198">
        <v>-7.7110000000000003</v>
      </c>
      <c r="E28" s="199">
        <v>-0.998</v>
      </c>
      <c r="F28" s="200">
        <v>-0.06</v>
      </c>
      <c r="G28" s="212">
        <v>0</v>
      </c>
      <c r="H28" s="196"/>
      <c r="I28" s="196"/>
      <c r="J28" s="201"/>
    </row>
    <row r="29" spans="1:10" ht="27.75" customHeight="1" x14ac:dyDescent="0.25">
      <c r="A29" s="140" t="s">
        <v>423</v>
      </c>
      <c r="B29" s="22"/>
      <c r="C29" s="211">
        <v>0</v>
      </c>
      <c r="D29" s="198">
        <v>-7.7110000000000003</v>
      </c>
      <c r="E29" s="199">
        <v>-0.998</v>
      </c>
      <c r="F29" s="200">
        <v>-0.06</v>
      </c>
      <c r="G29" s="212">
        <v>0</v>
      </c>
      <c r="H29" s="196"/>
      <c r="I29" s="196"/>
      <c r="J29" s="202">
        <v>0.27900000000000003</v>
      </c>
    </row>
    <row r="30" spans="1:10" ht="27.75" customHeight="1" x14ac:dyDescent="0.25">
      <c r="A30" s="141" t="s">
        <v>501</v>
      </c>
      <c r="B30" s="22"/>
      <c r="C30" s="211" t="s">
        <v>681</v>
      </c>
      <c r="D30" s="198">
        <v>6.4539999999999997</v>
      </c>
      <c r="E30" s="199">
        <v>0.83499999999999996</v>
      </c>
      <c r="F30" s="200">
        <v>0.05</v>
      </c>
      <c r="G30" s="228">
        <v>4.63</v>
      </c>
      <c r="H30" s="196"/>
      <c r="I30" s="196"/>
      <c r="J30" s="201"/>
    </row>
    <row r="31" spans="1:10" ht="27.75" customHeight="1" x14ac:dyDescent="0.25">
      <c r="A31" s="141" t="s">
        <v>502</v>
      </c>
      <c r="B31" s="22"/>
      <c r="C31" s="211">
        <v>2</v>
      </c>
      <c r="D31" s="198">
        <v>6.4539999999999997</v>
      </c>
      <c r="E31" s="199">
        <v>0.83499999999999996</v>
      </c>
      <c r="F31" s="200">
        <v>0.05</v>
      </c>
      <c r="G31" s="196"/>
      <c r="H31" s="196"/>
      <c r="I31" s="196"/>
      <c r="J31" s="201"/>
    </row>
    <row r="32" spans="1:10" ht="27.75" customHeight="1" x14ac:dyDescent="0.25">
      <c r="A32" s="141" t="s">
        <v>503</v>
      </c>
      <c r="B32" s="22"/>
      <c r="C32" s="211" t="s">
        <v>682</v>
      </c>
      <c r="D32" s="198">
        <v>6.5350000000000001</v>
      </c>
      <c r="E32" s="199">
        <v>0.84599999999999997</v>
      </c>
      <c r="F32" s="200">
        <v>5.0999999999999997E-2</v>
      </c>
      <c r="G32" s="228">
        <v>6.26</v>
      </c>
      <c r="H32" s="196"/>
      <c r="I32" s="196"/>
      <c r="J32" s="201"/>
    </row>
    <row r="33" spans="1:10" ht="27.75" customHeight="1" x14ac:dyDescent="0.25">
      <c r="A33" s="141" t="s">
        <v>504</v>
      </c>
      <c r="B33" s="22"/>
      <c r="C33" s="211" t="s">
        <v>682</v>
      </c>
      <c r="D33" s="198">
        <v>6.5350000000000001</v>
      </c>
      <c r="E33" s="199">
        <v>0.84599999999999997</v>
      </c>
      <c r="F33" s="200">
        <v>5.0999999999999997E-2</v>
      </c>
      <c r="G33" s="228">
        <v>6.84</v>
      </c>
      <c r="H33" s="196"/>
      <c r="I33" s="196"/>
      <c r="J33" s="201"/>
    </row>
    <row r="34" spans="1:10" ht="27.75" customHeight="1" x14ac:dyDescent="0.25">
      <c r="A34" s="141" t="s">
        <v>505</v>
      </c>
      <c r="B34" s="22"/>
      <c r="C34" s="211" t="s">
        <v>682</v>
      </c>
      <c r="D34" s="198">
        <v>6.5350000000000001</v>
      </c>
      <c r="E34" s="199">
        <v>0.84599999999999997</v>
      </c>
      <c r="F34" s="200">
        <v>5.0999999999999997E-2</v>
      </c>
      <c r="G34" s="228">
        <v>8.4600000000000009</v>
      </c>
      <c r="H34" s="196"/>
      <c r="I34" s="196"/>
      <c r="J34" s="201"/>
    </row>
    <row r="35" spans="1:10" ht="27.75" customHeight="1" x14ac:dyDescent="0.25">
      <c r="A35" s="141" t="s">
        <v>506</v>
      </c>
      <c r="B35" s="22"/>
      <c r="C35" s="211" t="s">
        <v>682</v>
      </c>
      <c r="D35" s="198">
        <v>6.5350000000000001</v>
      </c>
      <c r="E35" s="199">
        <v>0.84599999999999997</v>
      </c>
      <c r="F35" s="200">
        <v>5.0999999999999997E-2</v>
      </c>
      <c r="G35" s="228">
        <v>11.1</v>
      </c>
      <c r="H35" s="196"/>
      <c r="I35" s="196"/>
      <c r="J35" s="201"/>
    </row>
    <row r="36" spans="1:10" ht="27.75" customHeight="1" x14ac:dyDescent="0.25">
      <c r="A36" s="141" t="s">
        <v>507</v>
      </c>
      <c r="B36" s="22"/>
      <c r="C36" s="211" t="s">
        <v>682</v>
      </c>
      <c r="D36" s="198">
        <v>6.5350000000000001</v>
      </c>
      <c r="E36" s="199">
        <v>0.84599999999999997</v>
      </c>
      <c r="F36" s="200">
        <v>5.0999999999999997E-2</v>
      </c>
      <c r="G36" s="228">
        <v>19.02</v>
      </c>
      <c r="H36" s="196"/>
      <c r="I36" s="196"/>
      <c r="J36" s="201"/>
    </row>
    <row r="37" spans="1:10" ht="27.75" customHeight="1" x14ac:dyDescent="0.25">
      <c r="A37" s="141" t="s">
        <v>424</v>
      </c>
      <c r="B37" s="22"/>
      <c r="C37" s="211">
        <v>4</v>
      </c>
      <c r="D37" s="198">
        <v>6.5350000000000001</v>
      </c>
      <c r="E37" s="199">
        <v>0.84599999999999997</v>
      </c>
      <c r="F37" s="200">
        <v>5.0999999999999997E-2</v>
      </c>
      <c r="G37" s="196"/>
      <c r="H37" s="196"/>
      <c r="I37" s="196"/>
      <c r="J37" s="201"/>
    </row>
    <row r="38" spans="1:10" ht="27.75" customHeight="1" x14ac:dyDescent="0.25">
      <c r="A38" s="141" t="s">
        <v>508</v>
      </c>
      <c r="B38" s="22"/>
      <c r="C38" s="211">
        <v>0</v>
      </c>
      <c r="D38" s="198">
        <v>4.2249999999999996</v>
      </c>
      <c r="E38" s="199">
        <v>0.52</v>
      </c>
      <c r="F38" s="200">
        <v>2.9000000000000001E-2</v>
      </c>
      <c r="G38" s="228">
        <v>7.41</v>
      </c>
      <c r="H38" s="228">
        <v>4.17</v>
      </c>
      <c r="I38" s="228">
        <v>4.17</v>
      </c>
      <c r="J38" s="202">
        <v>0.13200000000000001</v>
      </c>
    </row>
    <row r="39" spans="1:10" ht="27.75" customHeight="1" x14ac:dyDescent="0.25">
      <c r="A39" s="141" t="s">
        <v>509</v>
      </c>
      <c r="B39" s="22"/>
      <c r="C39" s="211">
        <v>0</v>
      </c>
      <c r="D39" s="198">
        <v>4.2249999999999996</v>
      </c>
      <c r="E39" s="199">
        <v>0.52</v>
      </c>
      <c r="F39" s="200">
        <v>2.9000000000000001E-2</v>
      </c>
      <c r="G39" s="228">
        <v>30.27</v>
      </c>
      <c r="H39" s="228">
        <v>4.17</v>
      </c>
      <c r="I39" s="228">
        <v>4.17</v>
      </c>
      <c r="J39" s="202">
        <v>0.13200000000000001</v>
      </c>
    </row>
    <row r="40" spans="1:10" ht="27.75" customHeight="1" x14ac:dyDescent="0.25">
      <c r="A40" s="141" t="s">
        <v>510</v>
      </c>
      <c r="B40" s="22"/>
      <c r="C40" s="211">
        <v>0</v>
      </c>
      <c r="D40" s="198">
        <v>4.2249999999999996</v>
      </c>
      <c r="E40" s="199">
        <v>0.52</v>
      </c>
      <c r="F40" s="200">
        <v>2.9000000000000001E-2</v>
      </c>
      <c r="G40" s="228">
        <v>46.22</v>
      </c>
      <c r="H40" s="228">
        <v>4.17</v>
      </c>
      <c r="I40" s="228">
        <v>4.17</v>
      </c>
      <c r="J40" s="202">
        <v>0.13200000000000001</v>
      </c>
    </row>
    <row r="41" spans="1:10" ht="27.75" customHeight="1" x14ac:dyDescent="0.25">
      <c r="A41" s="141" t="s">
        <v>511</v>
      </c>
      <c r="B41" s="22"/>
      <c r="C41" s="211">
        <v>0</v>
      </c>
      <c r="D41" s="198">
        <v>4.2249999999999996</v>
      </c>
      <c r="E41" s="199">
        <v>0.52</v>
      </c>
      <c r="F41" s="200">
        <v>2.9000000000000001E-2</v>
      </c>
      <c r="G41" s="228">
        <v>70.08</v>
      </c>
      <c r="H41" s="228">
        <v>4.17</v>
      </c>
      <c r="I41" s="228">
        <v>4.17</v>
      </c>
      <c r="J41" s="202">
        <v>0.13200000000000001</v>
      </c>
    </row>
    <row r="42" spans="1:10" ht="27.75" customHeight="1" x14ac:dyDescent="0.25">
      <c r="A42" s="141" t="s">
        <v>512</v>
      </c>
      <c r="B42" s="22"/>
      <c r="C42" s="211">
        <v>0</v>
      </c>
      <c r="D42" s="198">
        <v>4.2249999999999996</v>
      </c>
      <c r="E42" s="199">
        <v>0.52</v>
      </c>
      <c r="F42" s="200">
        <v>2.9000000000000001E-2</v>
      </c>
      <c r="G42" s="228">
        <v>130.22999999999999</v>
      </c>
      <c r="H42" s="228">
        <v>4.17</v>
      </c>
      <c r="I42" s="228">
        <v>4.17</v>
      </c>
      <c r="J42" s="202">
        <v>0.13200000000000001</v>
      </c>
    </row>
    <row r="43" spans="1:10" ht="27.75" customHeight="1" x14ac:dyDescent="0.25">
      <c r="A43" s="141" t="s">
        <v>513</v>
      </c>
      <c r="B43" s="22"/>
      <c r="C43" s="211">
        <v>0</v>
      </c>
      <c r="D43" s="198">
        <v>4.1580000000000004</v>
      </c>
      <c r="E43" s="199">
        <v>0.45300000000000001</v>
      </c>
      <c r="F43" s="200">
        <v>2.1999999999999999E-2</v>
      </c>
      <c r="G43" s="228">
        <v>8.6</v>
      </c>
      <c r="H43" s="228">
        <v>5.98</v>
      </c>
      <c r="I43" s="228">
        <v>5.98</v>
      </c>
      <c r="J43" s="202">
        <v>0.126</v>
      </c>
    </row>
    <row r="44" spans="1:10" ht="27.75" customHeight="1" x14ac:dyDescent="0.25">
      <c r="A44" s="141" t="s">
        <v>514</v>
      </c>
      <c r="B44" s="22"/>
      <c r="C44" s="211">
        <v>0</v>
      </c>
      <c r="D44" s="198">
        <v>4.1580000000000004</v>
      </c>
      <c r="E44" s="199">
        <v>0.45300000000000001</v>
      </c>
      <c r="F44" s="200">
        <v>2.1999999999999999E-2</v>
      </c>
      <c r="G44" s="228">
        <v>42.6</v>
      </c>
      <c r="H44" s="228">
        <v>5.98</v>
      </c>
      <c r="I44" s="228">
        <v>5.98</v>
      </c>
      <c r="J44" s="202">
        <v>0.126</v>
      </c>
    </row>
    <row r="45" spans="1:10" ht="27.75" customHeight="1" x14ac:dyDescent="0.25">
      <c r="A45" s="141" t="s">
        <v>515</v>
      </c>
      <c r="B45" s="22"/>
      <c r="C45" s="211">
        <v>0</v>
      </c>
      <c r="D45" s="198">
        <v>4.1580000000000004</v>
      </c>
      <c r="E45" s="199">
        <v>0.45300000000000001</v>
      </c>
      <c r="F45" s="200">
        <v>2.1999999999999999E-2</v>
      </c>
      <c r="G45" s="228">
        <v>66.31</v>
      </c>
      <c r="H45" s="228">
        <v>5.98</v>
      </c>
      <c r="I45" s="228">
        <v>5.98</v>
      </c>
      <c r="J45" s="202">
        <v>0.126</v>
      </c>
    </row>
    <row r="46" spans="1:10" ht="27.75" customHeight="1" x14ac:dyDescent="0.25">
      <c r="A46" s="141" t="s">
        <v>516</v>
      </c>
      <c r="B46" s="22"/>
      <c r="C46" s="211">
        <v>0</v>
      </c>
      <c r="D46" s="198">
        <v>4.1580000000000004</v>
      </c>
      <c r="E46" s="199">
        <v>0.45300000000000001</v>
      </c>
      <c r="F46" s="200">
        <v>2.1999999999999999E-2</v>
      </c>
      <c r="G46" s="228">
        <v>101.79</v>
      </c>
      <c r="H46" s="228">
        <v>5.98</v>
      </c>
      <c r="I46" s="228">
        <v>5.98</v>
      </c>
      <c r="J46" s="202">
        <v>0.126</v>
      </c>
    </row>
    <row r="47" spans="1:10" ht="27.75" customHeight="1" x14ac:dyDescent="0.25">
      <c r="A47" s="141" t="s">
        <v>517</v>
      </c>
      <c r="B47" s="22"/>
      <c r="C47" s="211">
        <v>0</v>
      </c>
      <c r="D47" s="198">
        <v>4.1580000000000004</v>
      </c>
      <c r="E47" s="199">
        <v>0.45300000000000001</v>
      </c>
      <c r="F47" s="200">
        <v>2.1999999999999999E-2</v>
      </c>
      <c r="G47" s="228">
        <v>191.23</v>
      </c>
      <c r="H47" s="228">
        <v>5.98</v>
      </c>
      <c r="I47" s="228">
        <v>5.98</v>
      </c>
      <c r="J47" s="202">
        <v>0.126</v>
      </c>
    </row>
    <row r="48" spans="1:10" ht="27.75" customHeight="1" x14ac:dyDescent="0.25">
      <c r="A48" s="141" t="s">
        <v>518</v>
      </c>
      <c r="B48" s="22"/>
      <c r="C48" s="211">
        <v>0</v>
      </c>
      <c r="D48" s="198">
        <v>2.6080000000000001</v>
      </c>
      <c r="E48" s="199">
        <v>0.23599999999999999</v>
      </c>
      <c r="F48" s="200">
        <v>8.0000000000000002E-3</v>
      </c>
      <c r="G48" s="228">
        <v>90.34</v>
      </c>
      <c r="H48" s="228">
        <v>7.88</v>
      </c>
      <c r="I48" s="228">
        <v>7.88</v>
      </c>
      <c r="J48" s="202">
        <v>7.0000000000000007E-2</v>
      </c>
    </row>
    <row r="49" spans="1:10" ht="27.75" customHeight="1" x14ac:dyDescent="0.25">
      <c r="A49" s="141" t="s">
        <v>519</v>
      </c>
      <c r="B49" s="22"/>
      <c r="C49" s="211">
        <v>0</v>
      </c>
      <c r="D49" s="198">
        <v>2.6080000000000001</v>
      </c>
      <c r="E49" s="199">
        <v>0.23599999999999999</v>
      </c>
      <c r="F49" s="200">
        <v>8.0000000000000002E-3</v>
      </c>
      <c r="G49" s="228">
        <v>331.53</v>
      </c>
      <c r="H49" s="228">
        <v>7.88</v>
      </c>
      <c r="I49" s="228">
        <v>7.88</v>
      </c>
      <c r="J49" s="202">
        <v>7.0000000000000007E-2</v>
      </c>
    </row>
    <row r="50" spans="1:10" ht="27.75" customHeight="1" x14ac:dyDescent="0.25">
      <c r="A50" s="141" t="s">
        <v>520</v>
      </c>
      <c r="B50" s="22"/>
      <c r="C50" s="211">
        <v>0</v>
      </c>
      <c r="D50" s="198">
        <v>2.6080000000000001</v>
      </c>
      <c r="E50" s="199">
        <v>0.23599999999999999</v>
      </c>
      <c r="F50" s="200">
        <v>8.0000000000000002E-3</v>
      </c>
      <c r="G50" s="228">
        <v>796.4</v>
      </c>
      <c r="H50" s="228">
        <v>7.88</v>
      </c>
      <c r="I50" s="228">
        <v>7.88</v>
      </c>
      <c r="J50" s="202">
        <v>7.0000000000000007E-2</v>
      </c>
    </row>
    <row r="51" spans="1:10" ht="27.75" customHeight="1" x14ac:dyDescent="0.25">
      <c r="A51" s="141" t="s">
        <v>521</v>
      </c>
      <c r="B51" s="22"/>
      <c r="C51" s="211">
        <v>0</v>
      </c>
      <c r="D51" s="198">
        <v>2.6080000000000001</v>
      </c>
      <c r="E51" s="199">
        <v>0.23599999999999999</v>
      </c>
      <c r="F51" s="200">
        <v>8.0000000000000002E-3</v>
      </c>
      <c r="G51" s="228">
        <v>1418.43</v>
      </c>
      <c r="H51" s="228">
        <v>7.88</v>
      </c>
      <c r="I51" s="228">
        <v>7.88</v>
      </c>
      <c r="J51" s="202">
        <v>7.0000000000000007E-2</v>
      </c>
    </row>
    <row r="52" spans="1:10" ht="27.75" customHeight="1" x14ac:dyDescent="0.25">
      <c r="A52" s="141" t="s">
        <v>522</v>
      </c>
      <c r="B52" s="22"/>
      <c r="C52" s="211">
        <v>0</v>
      </c>
      <c r="D52" s="198">
        <v>2.6080000000000001</v>
      </c>
      <c r="E52" s="199">
        <v>0.23599999999999999</v>
      </c>
      <c r="F52" s="200">
        <v>8.0000000000000002E-3</v>
      </c>
      <c r="G52" s="228">
        <v>3434.56</v>
      </c>
      <c r="H52" s="228">
        <v>7.88</v>
      </c>
      <c r="I52" s="228">
        <v>7.88</v>
      </c>
      <c r="J52" s="202">
        <v>7.0000000000000007E-2</v>
      </c>
    </row>
    <row r="53" spans="1:10" ht="27.75" customHeight="1" x14ac:dyDescent="0.25">
      <c r="A53" s="141" t="s">
        <v>425</v>
      </c>
      <c r="B53" s="22"/>
      <c r="C53" s="211" t="s">
        <v>418</v>
      </c>
      <c r="D53" s="203">
        <v>17.859000000000002</v>
      </c>
      <c r="E53" s="204">
        <v>1.639</v>
      </c>
      <c r="F53" s="200">
        <v>0.66800000000000004</v>
      </c>
      <c r="G53" s="196"/>
      <c r="H53" s="196"/>
      <c r="I53" s="196"/>
      <c r="J53" s="201"/>
    </row>
    <row r="54" spans="1:10" ht="27.75" customHeight="1" x14ac:dyDescent="0.25">
      <c r="A54" s="141" t="s">
        <v>426</v>
      </c>
      <c r="B54" s="22"/>
      <c r="C54" s="211">
        <v>0</v>
      </c>
      <c r="D54" s="198">
        <v>-7.7110000000000003</v>
      </c>
      <c r="E54" s="199">
        <v>-0.998</v>
      </c>
      <c r="F54" s="200">
        <v>-0.06</v>
      </c>
      <c r="G54" s="212">
        <v>0</v>
      </c>
      <c r="H54" s="196"/>
      <c r="I54" s="196"/>
      <c r="J54" s="201"/>
    </row>
    <row r="55" spans="1:10" ht="27.75" customHeight="1" x14ac:dyDescent="0.25">
      <c r="A55" s="141" t="s">
        <v>427</v>
      </c>
      <c r="B55" s="22"/>
      <c r="C55" s="211">
        <v>0</v>
      </c>
      <c r="D55" s="198">
        <v>-6.4219999999999997</v>
      </c>
      <c r="E55" s="199">
        <v>-0.80500000000000005</v>
      </c>
      <c r="F55" s="200">
        <v>-4.7E-2</v>
      </c>
      <c r="G55" s="212">
        <v>0</v>
      </c>
      <c r="H55" s="196"/>
      <c r="I55" s="196"/>
      <c r="J55" s="201"/>
    </row>
    <row r="56" spans="1:10" ht="27.75" customHeight="1" x14ac:dyDescent="0.25">
      <c r="A56" s="141" t="s">
        <v>428</v>
      </c>
      <c r="B56" s="22"/>
      <c r="C56" s="211">
        <v>0</v>
      </c>
      <c r="D56" s="198">
        <v>-7.7110000000000003</v>
      </c>
      <c r="E56" s="199">
        <v>-0.998</v>
      </c>
      <c r="F56" s="200">
        <v>-0.06</v>
      </c>
      <c r="G56" s="212">
        <v>0</v>
      </c>
      <c r="H56" s="196"/>
      <c r="I56" s="196"/>
      <c r="J56" s="202">
        <v>0.27900000000000003</v>
      </c>
    </row>
    <row r="57" spans="1:10" ht="27.75" customHeight="1" x14ac:dyDescent="0.25">
      <c r="A57" s="141" t="s">
        <v>429</v>
      </c>
      <c r="B57" s="22"/>
      <c r="C57" s="211">
        <v>0</v>
      </c>
      <c r="D57" s="198">
        <v>-6.4219999999999997</v>
      </c>
      <c r="E57" s="199">
        <v>-0.80500000000000005</v>
      </c>
      <c r="F57" s="200">
        <v>-4.7E-2</v>
      </c>
      <c r="G57" s="212">
        <v>0</v>
      </c>
      <c r="H57" s="196"/>
      <c r="I57" s="196"/>
      <c r="J57" s="202">
        <v>0.20699999999999999</v>
      </c>
    </row>
    <row r="58" spans="1:10" ht="27.75" customHeight="1" x14ac:dyDescent="0.25">
      <c r="A58" s="141" t="s">
        <v>430</v>
      </c>
      <c r="B58" s="22"/>
      <c r="C58" s="211">
        <v>0</v>
      </c>
      <c r="D58" s="198">
        <v>-3.9580000000000002</v>
      </c>
      <c r="E58" s="199">
        <v>-0.43099999999999999</v>
      </c>
      <c r="F58" s="200">
        <v>-2.1000000000000001E-2</v>
      </c>
      <c r="G58" s="212">
        <v>0</v>
      </c>
      <c r="H58" s="196"/>
      <c r="I58" s="196"/>
      <c r="J58" s="202">
        <v>0.17199999999999999</v>
      </c>
    </row>
    <row r="59" spans="1:10" ht="27.75" customHeight="1" x14ac:dyDescent="0.25">
      <c r="A59" s="140" t="s">
        <v>611</v>
      </c>
      <c r="B59" s="22"/>
      <c r="C59" s="211" t="s">
        <v>681</v>
      </c>
      <c r="D59" s="198">
        <v>5.0190000000000001</v>
      </c>
      <c r="E59" s="199">
        <v>0.65</v>
      </c>
      <c r="F59" s="200">
        <v>3.9E-2</v>
      </c>
      <c r="G59" s="228">
        <v>3.6</v>
      </c>
      <c r="H59" s="196"/>
      <c r="I59" s="196"/>
      <c r="J59" s="201"/>
    </row>
    <row r="60" spans="1:10" ht="27.75" customHeight="1" x14ac:dyDescent="0.25">
      <c r="A60" s="140" t="s">
        <v>612</v>
      </c>
      <c r="B60" s="22"/>
      <c r="C60" s="211">
        <v>2</v>
      </c>
      <c r="D60" s="198">
        <v>5.0190000000000001</v>
      </c>
      <c r="E60" s="199">
        <v>0.65</v>
      </c>
      <c r="F60" s="200">
        <v>3.9E-2</v>
      </c>
      <c r="G60" s="196"/>
      <c r="H60" s="196"/>
      <c r="I60" s="196"/>
      <c r="J60" s="201"/>
    </row>
    <row r="61" spans="1:10" ht="27.75" customHeight="1" x14ac:dyDescent="0.25">
      <c r="A61" s="140" t="s">
        <v>613</v>
      </c>
      <c r="B61" s="22"/>
      <c r="C61" s="211" t="s">
        <v>682</v>
      </c>
      <c r="D61" s="198">
        <v>5.0830000000000002</v>
      </c>
      <c r="E61" s="199">
        <v>0.65800000000000003</v>
      </c>
      <c r="F61" s="200">
        <v>3.9E-2</v>
      </c>
      <c r="G61" s="228">
        <v>4.87</v>
      </c>
      <c r="H61" s="196"/>
      <c r="I61" s="196"/>
      <c r="J61" s="201"/>
    </row>
    <row r="62" spans="1:10" ht="27.75" customHeight="1" x14ac:dyDescent="0.25">
      <c r="A62" s="140" t="s">
        <v>614</v>
      </c>
      <c r="B62" s="22"/>
      <c r="C62" s="211" t="s">
        <v>682</v>
      </c>
      <c r="D62" s="198">
        <v>5.0830000000000002</v>
      </c>
      <c r="E62" s="199">
        <v>0.65800000000000003</v>
      </c>
      <c r="F62" s="200">
        <v>3.9E-2</v>
      </c>
      <c r="G62" s="228">
        <v>5.32</v>
      </c>
      <c r="H62" s="196"/>
      <c r="I62" s="196"/>
      <c r="J62" s="201"/>
    </row>
    <row r="63" spans="1:10" ht="27.75" customHeight="1" x14ac:dyDescent="0.25">
      <c r="A63" s="140" t="s">
        <v>615</v>
      </c>
      <c r="B63" s="22"/>
      <c r="C63" s="211" t="s">
        <v>682</v>
      </c>
      <c r="D63" s="198">
        <v>5.0830000000000002</v>
      </c>
      <c r="E63" s="199">
        <v>0.65800000000000003</v>
      </c>
      <c r="F63" s="200">
        <v>3.9E-2</v>
      </c>
      <c r="G63" s="228">
        <v>6.58</v>
      </c>
      <c r="H63" s="196"/>
      <c r="I63" s="196"/>
      <c r="J63" s="201"/>
    </row>
    <row r="64" spans="1:10" ht="27.75" customHeight="1" x14ac:dyDescent="0.25">
      <c r="A64" s="140" t="s">
        <v>616</v>
      </c>
      <c r="B64" s="22"/>
      <c r="C64" s="211" t="s">
        <v>682</v>
      </c>
      <c r="D64" s="198">
        <v>5.0830000000000002</v>
      </c>
      <c r="E64" s="199">
        <v>0.65800000000000003</v>
      </c>
      <c r="F64" s="200">
        <v>3.9E-2</v>
      </c>
      <c r="G64" s="228">
        <v>8.6300000000000008</v>
      </c>
      <c r="H64" s="196"/>
      <c r="I64" s="196"/>
      <c r="J64" s="201"/>
    </row>
    <row r="65" spans="1:10" ht="27.75" customHeight="1" x14ac:dyDescent="0.25">
      <c r="A65" s="140" t="s">
        <v>617</v>
      </c>
      <c r="B65" s="22"/>
      <c r="C65" s="211" t="s">
        <v>682</v>
      </c>
      <c r="D65" s="198">
        <v>5.0830000000000002</v>
      </c>
      <c r="E65" s="199">
        <v>0.65800000000000003</v>
      </c>
      <c r="F65" s="200">
        <v>3.9E-2</v>
      </c>
      <c r="G65" s="228">
        <v>14.79</v>
      </c>
      <c r="H65" s="196"/>
      <c r="I65" s="196"/>
      <c r="J65" s="201"/>
    </row>
    <row r="66" spans="1:10" ht="27.75" customHeight="1" x14ac:dyDescent="0.25">
      <c r="A66" s="140" t="s">
        <v>431</v>
      </c>
      <c r="B66" s="22"/>
      <c r="C66" s="211">
        <v>4</v>
      </c>
      <c r="D66" s="198">
        <v>5.0830000000000002</v>
      </c>
      <c r="E66" s="199">
        <v>0.65800000000000003</v>
      </c>
      <c r="F66" s="200">
        <v>3.9E-2</v>
      </c>
      <c r="G66" s="196"/>
      <c r="H66" s="196"/>
      <c r="I66" s="196"/>
      <c r="J66" s="201"/>
    </row>
    <row r="67" spans="1:10" ht="27.75" customHeight="1" x14ac:dyDescent="0.25">
      <c r="A67" s="140" t="s">
        <v>618</v>
      </c>
      <c r="B67" s="22"/>
      <c r="C67" s="211">
        <v>0</v>
      </c>
      <c r="D67" s="198">
        <v>3.286</v>
      </c>
      <c r="E67" s="199">
        <v>0.40500000000000003</v>
      </c>
      <c r="F67" s="200">
        <v>2.3E-2</v>
      </c>
      <c r="G67" s="228">
        <v>5.76</v>
      </c>
      <c r="H67" s="228">
        <v>3.25</v>
      </c>
      <c r="I67" s="228">
        <v>3.25</v>
      </c>
      <c r="J67" s="202">
        <v>0.10299999999999999</v>
      </c>
    </row>
    <row r="68" spans="1:10" ht="27.75" customHeight="1" x14ac:dyDescent="0.25">
      <c r="A68" s="140" t="s">
        <v>619</v>
      </c>
      <c r="B68" s="22"/>
      <c r="C68" s="211">
        <v>0</v>
      </c>
      <c r="D68" s="198">
        <v>3.286</v>
      </c>
      <c r="E68" s="199">
        <v>0.40500000000000003</v>
      </c>
      <c r="F68" s="200">
        <v>2.3E-2</v>
      </c>
      <c r="G68" s="228">
        <v>23.54</v>
      </c>
      <c r="H68" s="228">
        <v>3.25</v>
      </c>
      <c r="I68" s="228">
        <v>3.25</v>
      </c>
      <c r="J68" s="202">
        <v>0.10299999999999999</v>
      </c>
    </row>
    <row r="69" spans="1:10" ht="27.75" customHeight="1" x14ac:dyDescent="0.25">
      <c r="A69" s="140" t="s">
        <v>620</v>
      </c>
      <c r="B69" s="22"/>
      <c r="C69" s="211">
        <v>0</v>
      </c>
      <c r="D69" s="198">
        <v>3.286</v>
      </c>
      <c r="E69" s="199">
        <v>0.40500000000000003</v>
      </c>
      <c r="F69" s="200">
        <v>2.3E-2</v>
      </c>
      <c r="G69" s="228">
        <v>35.950000000000003</v>
      </c>
      <c r="H69" s="228">
        <v>3.25</v>
      </c>
      <c r="I69" s="228">
        <v>3.25</v>
      </c>
      <c r="J69" s="202">
        <v>0.10299999999999999</v>
      </c>
    </row>
    <row r="70" spans="1:10" ht="27.75" customHeight="1" x14ac:dyDescent="0.25">
      <c r="A70" s="140" t="s">
        <v>621</v>
      </c>
      <c r="B70" s="22"/>
      <c r="C70" s="211">
        <v>0</v>
      </c>
      <c r="D70" s="198">
        <v>3.286</v>
      </c>
      <c r="E70" s="199">
        <v>0.40500000000000003</v>
      </c>
      <c r="F70" s="200">
        <v>2.3E-2</v>
      </c>
      <c r="G70" s="228">
        <v>54.5</v>
      </c>
      <c r="H70" s="228">
        <v>3.25</v>
      </c>
      <c r="I70" s="228">
        <v>3.25</v>
      </c>
      <c r="J70" s="202">
        <v>0.10299999999999999</v>
      </c>
    </row>
    <row r="71" spans="1:10" ht="27.75" customHeight="1" x14ac:dyDescent="0.25">
      <c r="A71" s="140" t="s">
        <v>622</v>
      </c>
      <c r="B71" s="22"/>
      <c r="C71" s="211">
        <v>0</v>
      </c>
      <c r="D71" s="198">
        <v>3.286</v>
      </c>
      <c r="E71" s="199">
        <v>0.40500000000000003</v>
      </c>
      <c r="F71" s="200">
        <v>2.3E-2</v>
      </c>
      <c r="G71" s="228">
        <v>101.28</v>
      </c>
      <c r="H71" s="228">
        <v>3.25</v>
      </c>
      <c r="I71" s="228">
        <v>3.25</v>
      </c>
      <c r="J71" s="202">
        <v>0.10299999999999999</v>
      </c>
    </row>
    <row r="72" spans="1:10" ht="27.75" customHeight="1" x14ac:dyDescent="0.25">
      <c r="A72" s="140" t="s">
        <v>623</v>
      </c>
      <c r="B72" s="22"/>
      <c r="C72" s="211">
        <v>0</v>
      </c>
      <c r="D72" s="198">
        <v>3.1589999999999998</v>
      </c>
      <c r="E72" s="199">
        <v>0.34399999999999997</v>
      </c>
      <c r="F72" s="200">
        <v>1.6E-2</v>
      </c>
      <c r="G72" s="228">
        <v>6.53</v>
      </c>
      <c r="H72" s="228">
        <v>4.54</v>
      </c>
      <c r="I72" s="228">
        <v>4.54</v>
      </c>
      <c r="J72" s="202">
        <v>9.5000000000000001E-2</v>
      </c>
    </row>
    <row r="73" spans="1:10" ht="27.75" customHeight="1" x14ac:dyDescent="0.25">
      <c r="A73" s="140" t="s">
        <v>624</v>
      </c>
      <c r="B73" s="22"/>
      <c r="C73" s="211">
        <v>0</v>
      </c>
      <c r="D73" s="198">
        <v>3.1589999999999998</v>
      </c>
      <c r="E73" s="199">
        <v>0.34399999999999997</v>
      </c>
      <c r="F73" s="200">
        <v>1.6E-2</v>
      </c>
      <c r="G73" s="228">
        <v>32.36</v>
      </c>
      <c r="H73" s="228">
        <v>4.54</v>
      </c>
      <c r="I73" s="228">
        <v>4.54</v>
      </c>
      <c r="J73" s="202">
        <v>9.5000000000000001E-2</v>
      </c>
    </row>
    <row r="74" spans="1:10" ht="27.75" customHeight="1" x14ac:dyDescent="0.25">
      <c r="A74" s="140" t="s">
        <v>625</v>
      </c>
      <c r="B74" s="22"/>
      <c r="C74" s="211">
        <v>0</v>
      </c>
      <c r="D74" s="198">
        <v>3.1589999999999998</v>
      </c>
      <c r="E74" s="199">
        <v>0.34399999999999997</v>
      </c>
      <c r="F74" s="200">
        <v>1.6E-2</v>
      </c>
      <c r="G74" s="228">
        <v>50.38</v>
      </c>
      <c r="H74" s="228">
        <v>4.54</v>
      </c>
      <c r="I74" s="228">
        <v>4.54</v>
      </c>
      <c r="J74" s="202">
        <v>9.5000000000000001E-2</v>
      </c>
    </row>
    <row r="75" spans="1:10" ht="27.75" customHeight="1" x14ac:dyDescent="0.25">
      <c r="A75" s="140" t="s">
        <v>626</v>
      </c>
      <c r="B75" s="22"/>
      <c r="C75" s="211">
        <v>0</v>
      </c>
      <c r="D75" s="198">
        <v>3.1589999999999998</v>
      </c>
      <c r="E75" s="199">
        <v>0.34399999999999997</v>
      </c>
      <c r="F75" s="200">
        <v>1.6E-2</v>
      </c>
      <c r="G75" s="228">
        <v>77.34</v>
      </c>
      <c r="H75" s="228">
        <v>4.54</v>
      </c>
      <c r="I75" s="228">
        <v>4.54</v>
      </c>
      <c r="J75" s="202">
        <v>9.5000000000000001E-2</v>
      </c>
    </row>
    <row r="76" spans="1:10" ht="27.75" customHeight="1" x14ac:dyDescent="0.25">
      <c r="A76" s="140" t="s">
        <v>627</v>
      </c>
      <c r="B76" s="22"/>
      <c r="C76" s="211">
        <v>0</v>
      </c>
      <c r="D76" s="198">
        <v>3.1589999999999998</v>
      </c>
      <c r="E76" s="199">
        <v>0.34399999999999997</v>
      </c>
      <c r="F76" s="200">
        <v>1.6E-2</v>
      </c>
      <c r="G76" s="228">
        <v>145.29</v>
      </c>
      <c r="H76" s="228">
        <v>4.54</v>
      </c>
      <c r="I76" s="228">
        <v>4.54</v>
      </c>
      <c r="J76" s="202">
        <v>9.5000000000000001E-2</v>
      </c>
    </row>
    <row r="77" spans="1:10" ht="27.75" customHeight="1" x14ac:dyDescent="0.25">
      <c r="A77" s="140" t="s">
        <v>628</v>
      </c>
      <c r="B77" s="22"/>
      <c r="C77" s="211">
        <v>0</v>
      </c>
      <c r="D77" s="198">
        <v>1.9590000000000001</v>
      </c>
      <c r="E77" s="199">
        <v>0.17799999999999999</v>
      </c>
      <c r="F77" s="200">
        <v>6.0000000000000001E-3</v>
      </c>
      <c r="G77" s="228">
        <v>67.86</v>
      </c>
      <c r="H77" s="228">
        <v>5.92</v>
      </c>
      <c r="I77" s="228">
        <v>5.92</v>
      </c>
      <c r="J77" s="202">
        <v>5.2999999999999999E-2</v>
      </c>
    </row>
    <row r="78" spans="1:10" ht="27.75" customHeight="1" x14ac:dyDescent="0.25">
      <c r="A78" s="140" t="s">
        <v>629</v>
      </c>
      <c r="B78" s="22"/>
      <c r="C78" s="211">
        <v>0</v>
      </c>
      <c r="D78" s="198">
        <v>1.9590000000000001</v>
      </c>
      <c r="E78" s="199">
        <v>0.17799999999999999</v>
      </c>
      <c r="F78" s="200">
        <v>6.0000000000000001E-3</v>
      </c>
      <c r="G78" s="228">
        <v>249.03</v>
      </c>
      <c r="H78" s="228">
        <v>5.92</v>
      </c>
      <c r="I78" s="228">
        <v>5.92</v>
      </c>
      <c r="J78" s="202">
        <v>5.2999999999999999E-2</v>
      </c>
    </row>
    <row r="79" spans="1:10" ht="27.75" customHeight="1" x14ac:dyDescent="0.25">
      <c r="A79" s="140" t="s">
        <v>630</v>
      </c>
      <c r="B79" s="22"/>
      <c r="C79" s="211">
        <v>0</v>
      </c>
      <c r="D79" s="198">
        <v>1.9590000000000001</v>
      </c>
      <c r="E79" s="199">
        <v>0.17799999999999999</v>
      </c>
      <c r="F79" s="200">
        <v>6.0000000000000001E-3</v>
      </c>
      <c r="G79" s="228">
        <v>598.21</v>
      </c>
      <c r="H79" s="228">
        <v>5.92</v>
      </c>
      <c r="I79" s="228">
        <v>5.92</v>
      </c>
      <c r="J79" s="202">
        <v>5.2999999999999999E-2</v>
      </c>
    </row>
    <row r="80" spans="1:10" ht="27.75" customHeight="1" x14ac:dyDescent="0.25">
      <c r="A80" s="140" t="s">
        <v>631</v>
      </c>
      <c r="B80" s="22"/>
      <c r="C80" s="211">
        <v>0</v>
      </c>
      <c r="D80" s="198">
        <v>1.9590000000000001</v>
      </c>
      <c r="E80" s="199">
        <v>0.17799999999999999</v>
      </c>
      <c r="F80" s="200">
        <v>6.0000000000000001E-3</v>
      </c>
      <c r="G80" s="228">
        <v>1065.45</v>
      </c>
      <c r="H80" s="228">
        <v>5.92</v>
      </c>
      <c r="I80" s="228">
        <v>5.92</v>
      </c>
      <c r="J80" s="202">
        <v>5.2999999999999999E-2</v>
      </c>
    </row>
    <row r="81" spans="1:10" ht="27.75" customHeight="1" x14ac:dyDescent="0.25">
      <c r="A81" s="140" t="s">
        <v>632</v>
      </c>
      <c r="B81" s="22"/>
      <c r="C81" s="211">
        <v>0</v>
      </c>
      <c r="D81" s="198">
        <v>1.9590000000000001</v>
      </c>
      <c r="E81" s="199">
        <v>0.17799999999999999</v>
      </c>
      <c r="F81" s="200">
        <v>6.0000000000000001E-3</v>
      </c>
      <c r="G81" s="228">
        <v>2579.86</v>
      </c>
      <c r="H81" s="228">
        <v>5.92</v>
      </c>
      <c r="I81" s="228">
        <v>5.92</v>
      </c>
      <c r="J81" s="202">
        <v>5.2999999999999999E-2</v>
      </c>
    </row>
    <row r="82" spans="1:10" ht="27.75" customHeight="1" x14ac:dyDescent="0.25">
      <c r="A82" s="140" t="s">
        <v>432</v>
      </c>
      <c r="B82" s="22"/>
      <c r="C82" s="211" t="s">
        <v>418</v>
      </c>
      <c r="D82" s="203">
        <v>13.888999999999999</v>
      </c>
      <c r="E82" s="204">
        <v>1.2749999999999999</v>
      </c>
      <c r="F82" s="200">
        <v>0.51900000000000002</v>
      </c>
      <c r="G82" s="196"/>
      <c r="H82" s="196"/>
      <c r="I82" s="196"/>
      <c r="J82" s="201"/>
    </row>
    <row r="83" spans="1:10" ht="27.75" customHeight="1" x14ac:dyDescent="0.25">
      <c r="A83" s="140" t="s">
        <v>433</v>
      </c>
      <c r="B83" s="22"/>
      <c r="C83" s="211">
        <v>0</v>
      </c>
      <c r="D83" s="198">
        <v>-4.7329999999999997</v>
      </c>
      <c r="E83" s="199">
        <v>-0.61199999999999999</v>
      </c>
      <c r="F83" s="200">
        <v>-3.6999999999999998E-2</v>
      </c>
      <c r="G83" s="212">
        <v>0</v>
      </c>
      <c r="H83" s="196"/>
      <c r="I83" s="196"/>
      <c r="J83" s="201"/>
    </row>
    <row r="84" spans="1:10" ht="27.75" customHeight="1" x14ac:dyDescent="0.25">
      <c r="A84" s="140" t="s">
        <v>434</v>
      </c>
      <c r="B84" s="22"/>
      <c r="C84" s="211">
        <v>0</v>
      </c>
      <c r="D84" s="198">
        <v>-4.4349999999999996</v>
      </c>
      <c r="E84" s="199">
        <v>-0.55600000000000005</v>
      </c>
      <c r="F84" s="200">
        <v>-3.2000000000000001E-2</v>
      </c>
      <c r="G84" s="212">
        <v>0</v>
      </c>
      <c r="H84" s="196"/>
      <c r="I84" s="196"/>
      <c r="J84" s="201"/>
    </row>
    <row r="85" spans="1:10" ht="27.75" customHeight="1" x14ac:dyDescent="0.25">
      <c r="A85" s="140" t="s">
        <v>435</v>
      </c>
      <c r="B85" s="22"/>
      <c r="C85" s="211">
        <v>0</v>
      </c>
      <c r="D85" s="198">
        <v>-4.7329999999999997</v>
      </c>
      <c r="E85" s="199">
        <v>-0.61199999999999999</v>
      </c>
      <c r="F85" s="200">
        <v>-3.6999999999999998E-2</v>
      </c>
      <c r="G85" s="212">
        <v>0</v>
      </c>
      <c r="H85" s="196"/>
      <c r="I85" s="196"/>
      <c r="J85" s="202">
        <v>0.17100000000000001</v>
      </c>
    </row>
    <row r="86" spans="1:10" ht="27.75" customHeight="1" x14ac:dyDescent="0.25">
      <c r="A86" s="140" t="s">
        <v>436</v>
      </c>
      <c r="B86" s="22"/>
      <c r="C86" s="211">
        <v>0</v>
      </c>
      <c r="D86" s="198">
        <v>-4.4349999999999996</v>
      </c>
      <c r="E86" s="199">
        <v>-0.55600000000000005</v>
      </c>
      <c r="F86" s="200">
        <v>-3.2000000000000001E-2</v>
      </c>
      <c r="G86" s="212">
        <v>0</v>
      </c>
      <c r="H86" s="196"/>
      <c r="I86" s="196"/>
      <c r="J86" s="202">
        <v>0.14299999999999999</v>
      </c>
    </row>
    <row r="87" spans="1:10" ht="27.75" customHeight="1" x14ac:dyDescent="0.25">
      <c r="A87" s="140" t="s">
        <v>437</v>
      </c>
      <c r="B87" s="22"/>
      <c r="C87" s="211">
        <v>0</v>
      </c>
      <c r="D87" s="198">
        <v>-3.9580000000000002</v>
      </c>
      <c r="E87" s="199">
        <v>-0.43099999999999999</v>
      </c>
      <c r="F87" s="200">
        <v>-2.1000000000000001E-2</v>
      </c>
      <c r="G87" s="228">
        <v>61.51</v>
      </c>
      <c r="H87" s="196"/>
      <c r="I87" s="196"/>
      <c r="J87" s="202">
        <v>0.17199999999999999</v>
      </c>
    </row>
    <row r="88" spans="1:10" ht="27.75" customHeight="1" x14ac:dyDescent="0.25">
      <c r="A88" s="140" t="s">
        <v>589</v>
      </c>
      <c r="B88" s="22"/>
      <c r="C88" s="211" t="s">
        <v>681</v>
      </c>
      <c r="D88" s="198">
        <v>4.3559999999999999</v>
      </c>
      <c r="E88" s="199">
        <v>0.56399999999999995</v>
      </c>
      <c r="F88" s="200">
        <v>3.4000000000000002E-2</v>
      </c>
      <c r="G88" s="228">
        <v>3.12</v>
      </c>
      <c r="H88" s="196"/>
      <c r="I88" s="196"/>
      <c r="J88" s="201"/>
    </row>
    <row r="89" spans="1:10" ht="27.75" customHeight="1" x14ac:dyDescent="0.25">
      <c r="A89" s="140" t="s">
        <v>590</v>
      </c>
      <c r="B89" s="22"/>
      <c r="C89" s="211">
        <v>2</v>
      </c>
      <c r="D89" s="198">
        <v>4.3559999999999999</v>
      </c>
      <c r="E89" s="199">
        <v>0.56399999999999995</v>
      </c>
      <c r="F89" s="200">
        <v>3.4000000000000002E-2</v>
      </c>
      <c r="G89" s="196"/>
      <c r="H89" s="196"/>
      <c r="I89" s="196"/>
      <c r="J89" s="201"/>
    </row>
    <row r="90" spans="1:10" ht="27.75" customHeight="1" x14ac:dyDescent="0.25">
      <c r="A90" s="140" t="s">
        <v>591</v>
      </c>
      <c r="B90" s="22"/>
      <c r="C90" s="211" t="s">
        <v>682</v>
      </c>
      <c r="D90" s="198">
        <v>4.4109999999999996</v>
      </c>
      <c r="E90" s="199">
        <v>0.57099999999999995</v>
      </c>
      <c r="F90" s="200">
        <v>3.4000000000000002E-2</v>
      </c>
      <c r="G90" s="228">
        <v>4.2300000000000004</v>
      </c>
      <c r="H90" s="196"/>
      <c r="I90" s="196"/>
      <c r="J90" s="201"/>
    </row>
    <row r="91" spans="1:10" ht="27.75" customHeight="1" x14ac:dyDescent="0.25">
      <c r="A91" s="140" t="s">
        <v>592</v>
      </c>
      <c r="B91" s="22"/>
      <c r="C91" s="211" t="s">
        <v>682</v>
      </c>
      <c r="D91" s="198">
        <v>4.4109999999999996</v>
      </c>
      <c r="E91" s="199">
        <v>0.57099999999999995</v>
      </c>
      <c r="F91" s="200">
        <v>3.4000000000000002E-2</v>
      </c>
      <c r="G91" s="228">
        <v>4.62</v>
      </c>
      <c r="H91" s="196"/>
      <c r="I91" s="196"/>
      <c r="J91" s="201"/>
    </row>
    <row r="92" spans="1:10" ht="27.75" customHeight="1" x14ac:dyDescent="0.25">
      <c r="A92" s="140" t="s">
        <v>593</v>
      </c>
      <c r="B92" s="22"/>
      <c r="C92" s="211" t="s">
        <v>682</v>
      </c>
      <c r="D92" s="198">
        <v>4.4109999999999996</v>
      </c>
      <c r="E92" s="199">
        <v>0.57099999999999995</v>
      </c>
      <c r="F92" s="200">
        <v>3.4000000000000002E-2</v>
      </c>
      <c r="G92" s="228">
        <v>5.71</v>
      </c>
      <c r="H92" s="196"/>
      <c r="I92" s="196"/>
      <c r="J92" s="201"/>
    </row>
    <row r="93" spans="1:10" ht="27.75" customHeight="1" x14ac:dyDescent="0.25">
      <c r="A93" s="140" t="s">
        <v>594</v>
      </c>
      <c r="B93" s="22"/>
      <c r="C93" s="211" t="s">
        <v>682</v>
      </c>
      <c r="D93" s="198">
        <v>4.4109999999999996</v>
      </c>
      <c r="E93" s="199">
        <v>0.57099999999999995</v>
      </c>
      <c r="F93" s="200">
        <v>3.4000000000000002E-2</v>
      </c>
      <c r="G93" s="228">
        <v>7.49</v>
      </c>
      <c r="H93" s="196"/>
      <c r="I93" s="196"/>
      <c r="J93" s="201"/>
    </row>
    <row r="94" spans="1:10" ht="27.75" customHeight="1" x14ac:dyDescent="0.25">
      <c r="A94" s="140" t="s">
        <v>595</v>
      </c>
      <c r="B94" s="22"/>
      <c r="C94" s="211" t="s">
        <v>682</v>
      </c>
      <c r="D94" s="198">
        <v>4.4109999999999996</v>
      </c>
      <c r="E94" s="199">
        <v>0.57099999999999995</v>
      </c>
      <c r="F94" s="200">
        <v>3.4000000000000002E-2</v>
      </c>
      <c r="G94" s="228">
        <v>12.84</v>
      </c>
      <c r="H94" s="196"/>
      <c r="I94" s="196"/>
      <c r="J94" s="201"/>
    </row>
    <row r="95" spans="1:10" ht="27.75" customHeight="1" x14ac:dyDescent="0.25">
      <c r="A95" s="140" t="s">
        <v>438</v>
      </c>
      <c r="B95" s="22"/>
      <c r="C95" s="211">
        <v>4</v>
      </c>
      <c r="D95" s="198">
        <v>4.4109999999999996</v>
      </c>
      <c r="E95" s="199">
        <v>0.57099999999999995</v>
      </c>
      <c r="F95" s="200">
        <v>3.4000000000000002E-2</v>
      </c>
      <c r="G95" s="196"/>
      <c r="H95" s="196"/>
      <c r="I95" s="196"/>
      <c r="J95" s="201"/>
    </row>
    <row r="96" spans="1:10" ht="27.75" customHeight="1" x14ac:dyDescent="0.25">
      <c r="A96" s="140" t="s">
        <v>596</v>
      </c>
      <c r="B96" s="22"/>
      <c r="C96" s="211">
        <v>0</v>
      </c>
      <c r="D96" s="198">
        <v>2.8519999999999999</v>
      </c>
      <c r="E96" s="199">
        <v>0.35099999999999998</v>
      </c>
      <c r="F96" s="200">
        <v>0.02</v>
      </c>
      <c r="G96" s="228">
        <v>5</v>
      </c>
      <c r="H96" s="228">
        <v>2.82</v>
      </c>
      <c r="I96" s="228">
        <v>2.82</v>
      </c>
      <c r="J96" s="202">
        <v>8.8999999999999996E-2</v>
      </c>
    </row>
    <row r="97" spans="1:10" ht="27.75" customHeight="1" x14ac:dyDescent="0.25">
      <c r="A97" s="140" t="s">
        <v>597</v>
      </c>
      <c r="B97" s="22"/>
      <c r="C97" s="211">
        <v>0</v>
      </c>
      <c r="D97" s="198">
        <v>2.8519999999999999</v>
      </c>
      <c r="E97" s="199">
        <v>0.35099999999999998</v>
      </c>
      <c r="F97" s="200">
        <v>0.02</v>
      </c>
      <c r="G97" s="228">
        <v>20.43</v>
      </c>
      <c r="H97" s="228">
        <v>2.82</v>
      </c>
      <c r="I97" s="228">
        <v>2.82</v>
      </c>
      <c r="J97" s="202">
        <v>8.8999999999999996E-2</v>
      </c>
    </row>
    <row r="98" spans="1:10" ht="27.75" customHeight="1" x14ac:dyDescent="0.25">
      <c r="A98" s="140" t="s">
        <v>598</v>
      </c>
      <c r="B98" s="22"/>
      <c r="C98" s="211">
        <v>0</v>
      </c>
      <c r="D98" s="198">
        <v>2.8519999999999999</v>
      </c>
      <c r="E98" s="199">
        <v>0.35099999999999998</v>
      </c>
      <c r="F98" s="200">
        <v>0.02</v>
      </c>
      <c r="G98" s="228">
        <v>31.2</v>
      </c>
      <c r="H98" s="228">
        <v>2.82</v>
      </c>
      <c r="I98" s="228">
        <v>2.82</v>
      </c>
      <c r="J98" s="202">
        <v>8.8999999999999996E-2</v>
      </c>
    </row>
    <row r="99" spans="1:10" ht="27.75" customHeight="1" x14ac:dyDescent="0.25">
      <c r="A99" s="140" t="s">
        <v>599</v>
      </c>
      <c r="B99" s="22"/>
      <c r="C99" s="211">
        <v>0</v>
      </c>
      <c r="D99" s="198">
        <v>2.8519999999999999</v>
      </c>
      <c r="E99" s="199">
        <v>0.35099999999999998</v>
      </c>
      <c r="F99" s="200">
        <v>0.02</v>
      </c>
      <c r="G99" s="228">
        <v>47.3</v>
      </c>
      <c r="H99" s="228">
        <v>2.82</v>
      </c>
      <c r="I99" s="228">
        <v>2.82</v>
      </c>
      <c r="J99" s="202">
        <v>8.8999999999999996E-2</v>
      </c>
    </row>
    <row r="100" spans="1:10" ht="27.75" customHeight="1" x14ac:dyDescent="0.25">
      <c r="A100" s="140" t="s">
        <v>600</v>
      </c>
      <c r="B100" s="22"/>
      <c r="C100" s="211">
        <v>0</v>
      </c>
      <c r="D100" s="198">
        <v>2.8519999999999999</v>
      </c>
      <c r="E100" s="199">
        <v>0.35099999999999998</v>
      </c>
      <c r="F100" s="200">
        <v>0.02</v>
      </c>
      <c r="G100" s="228">
        <v>87.9</v>
      </c>
      <c r="H100" s="228">
        <v>2.82</v>
      </c>
      <c r="I100" s="228">
        <v>2.82</v>
      </c>
      <c r="J100" s="202">
        <v>8.8999999999999996E-2</v>
      </c>
    </row>
    <row r="101" spans="1:10" ht="27.75" customHeight="1" x14ac:dyDescent="0.25">
      <c r="A101" s="140" t="s">
        <v>601</v>
      </c>
      <c r="B101" s="22"/>
      <c r="C101" s="211">
        <v>0</v>
      </c>
      <c r="D101" s="198">
        <v>2.742</v>
      </c>
      <c r="E101" s="199">
        <v>0.29899999999999999</v>
      </c>
      <c r="F101" s="200">
        <v>1.4E-2</v>
      </c>
      <c r="G101" s="228">
        <v>5.67</v>
      </c>
      <c r="H101" s="228">
        <v>3.94</v>
      </c>
      <c r="I101" s="228">
        <v>3.94</v>
      </c>
      <c r="J101" s="202">
        <v>8.3000000000000004E-2</v>
      </c>
    </row>
    <row r="102" spans="1:10" ht="27.75" customHeight="1" x14ac:dyDescent="0.25">
      <c r="A102" s="140" t="s">
        <v>602</v>
      </c>
      <c r="B102" s="22"/>
      <c r="C102" s="211">
        <v>0</v>
      </c>
      <c r="D102" s="198">
        <v>2.742</v>
      </c>
      <c r="E102" s="199">
        <v>0.29899999999999999</v>
      </c>
      <c r="F102" s="200">
        <v>1.4E-2</v>
      </c>
      <c r="G102" s="228">
        <v>28.09</v>
      </c>
      <c r="H102" s="228">
        <v>3.94</v>
      </c>
      <c r="I102" s="228">
        <v>3.94</v>
      </c>
      <c r="J102" s="202">
        <v>8.3000000000000004E-2</v>
      </c>
    </row>
    <row r="103" spans="1:10" ht="27.75" customHeight="1" x14ac:dyDescent="0.25">
      <c r="A103" s="140" t="s">
        <v>603</v>
      </c>
      <c r="B103" s="22"/>
      <c r="C103" s="211">
        <v>0</v>
      </c>
      <c r="D103" s="198">
        <v>2.742</v>
      </c>
      <c r="E103" s="199">
        <v>0.29899999999999999</v>
      </c>
      <c r="F103" s="200">
        <v>1.4E-2</v>
      </c>
      <c r="G103" s="228">
        <v>43.73</v>
      </c>
      <c r="H103" s="228">
        <v>3.94</v>
      </c>
      <c r="I103" s="228">
        <v>3.94</v>
      </c>
      <c r="J103" s="202">
        <v>8.3000000000000004E-2</v>
      </c>
    </row>
    <row r="104" spans="1:10" ht="27.75" customHeight="1" x14ac:dyDescent="0.25">
      <c r="A104" s="140" t="s">
        <v>604</v>
      </c>
      <c r="B104" s="22"/>
      <c r="C104" s="211">
        <v>0</v>
      </c>
      <c r="D104" s="198">
        <v>2.742</v>
      </c>
      <c r="E104" s="199">
        <v>0.29899999999999999</v>
      </c>
      <c r="F104" s="200">
        <v>1.4E-2</v>
      </c>
      <c r="G104" s="228">
        <v>67.12</v>
      </c>
      <c r="H104" s="228">
        <v>3.94</v>
      </c>
      <c r="I104" s="228">
        <v>3.94</v>
      </c>
      <c r="J104" s="202">
        <v>8.3000000000000004E-2</v>
      </c>
    </row>
    <row r="105" spans="1:10" ht="27.75" customHeight="1" x14ac:dyDescent="0.25">
      <c r="A105" s="140" t="s">
        <v>605</v>
      </c>
      <c r="B105" s="22"/>
      <c r="C105" s="211">
        <v>0</v>
      </c>
      <c r="D105" s="198">
        <v>2.742</v>
      </c>
      <c r="E105" s="199">
        <v>0.29899999999999999</v>
      </c>
      <c r="F105" s="200">
        <v>1.4E-2</v>
      </c>
      <c r="G105" s="228">
        <v>126.1</v>
      </c>
      <c r="H105" s="228">
        <v>3.94</v>
      </c>
      <c r="I105" s="228">
        <v>3.94</v>
      </c>
      <c r="J105" s="202">
        <v>8.3000000000000004E-2</v>
      </c>
    </row>
    <row r="106" spans="1:10" ht="27.75" customHeight="1" x14ac:dyDescent="0.25">
      <c r="A106" s="140" t="s">
        <v>606</v>
      </c>
      <c r="B106" s="22"/>
      <c r="C106" s="211">
        <v>0</v>
      </c>
      <c r="D106" s="198">
        <v>1.7</v>
      </c>
      <c r="E106" s="199">
        <v>0.154</v>
      </c>
      <c r="F106" s="200">
        <v>5.0000000000000001E-3</v>
      </c>
      <c r="G106" s="228">
        <v>58.9</v>
      </c>
      <c r="H106" s="228">
        <v>5.14</v>
      </c>
      <c r="I106" s="228">
        <v>5.14</v>
      </c>
      <c r="J106" s="202">
        <v>4.5999999999999999E-2</v>
      </c>
    </row>
    <row r="107" spans="1:10" ht="27.75" customHeight="1" x14ac:dyDescent="0.25">
      <c r="A107" s="140" t="s">
        <v>607</v>
      </c>
      <c r="B107" s="22"/>
      <c r="C107" s="211">
        <v>0</v>
      </c>
      <c r="D107" s="198">
        <v>1.7</v>
      </c>
      <c r="E107" s="199">
        <v>0.154</v>
      </c>
      <c r="F107" s="200">
        <v>5.0000000000000001E-3</v>
      </c>
      <c r="G107" s="228">
        <v>216.14</v>
      </c>
      <c r="H107" s="228">
        <v>5.14</v>
      </c>
      <c r="I107" s="228">
        <v>5.14</v>
      </c>
      <c r="J107" s="202">
        <v>4.5999999999999999E-2</v>
      </c>
    </row>
    <row r="108" spans="1:10" ht="27.75" customHeight="1" x14ac:dyDescent="0.25">
      <c r="A108" s="140" t="s">
        <v>608</v>
      </c>
      <c r="B108" s="22"/>
      <c r="C108" s="211">
        <v>0</v>
      </c>
      <c r="D108" s="198">
        <v>1.7</v>
      </c>
      <c r="E108" s="199">
        <v>0.154</v>
      </c>
      <c r="F108" s="200">
        <v>5.0000000000000001E-3</v>
      </c>
      <c r="G108" s="228">
        <v>519.20000000000005</v>
      </c>
      <c r="H108" s="228">
        <v>5.14</v>
      </c>
      <c r="I108" s="228">
        <v>5.14</v>
      </c>
      <c r="J108" s="202">
        <v>4.5999999999999999E-2</v>
      </c>
    </row>
    <row r="109" spans="1:10" ht="27.75" customHeight="1" x14ac:dyDescent="0.25">
      <c r="A109" s="140" t="s">
        <v>609</v>
      </c>
      <c r="B109" s="22"/>
      <c r="C109" s="211">
        <v>0</v>
      </c>
      <c r="D109" s="198">
        <v>1.7</v>
      </c>
      <c r="E109" s="199">
        <v>0.154</v>
      </c>
      <c r="F109" s="200">
        <v>5.0000000000000001E-3</v>
      </c>
      <c r="G109" s="228">
        <v>924.72</v>
      </c>
      <c r="H109" s="228">
        <v>5.14</v>
      </c>
      <c r="I109" s="228">
        <v>5.14</v>
      </c>
      <c r="J109" s="202">
        <v>4.5999999999999999E-2</v>
      </c>
    </row>
    <row r="110" spans="1:10" ht="27.75" customHeight="1" x14ac:dyDescent="0.25">
      <c r="A110" s="140" t="s">
        <v>610</v>
      </c>
      <c r="B110" s="22"/>
      <c r="C110" s="211">
        <v>0</v>
      </c>
      <c r="D110" s="198">
        <v>1.7</v>
      </c>
      <c r="E110" s="199">
        <v>0.154</v>
      </c>
      <c r="F110" s="200">
        <v>5.0000000000000001E-3</v>
      </c>
      <c r="G110" s="228">
        <v>2239.1</v>
      </c>
      <c r="H110" s="228">
        <v>5.14</v>
      </c>
      <c r="I110" s="228">
        <v>5.14</v>
      </c>
      <c r="J110" s="202">
        <v>4.5999999999999999E-2</v>
      </c>
    </row>
    <row r="111" spans="1:10" ht="27.75" customHeight="1" x14ac:dyDescent="0.25">
      <c r="A111" s="140" t="s">
        <v>439</v>
      </c>
      <c r="B111" s="22"/>
      <c r="C111" s="211" t="s">
        <v>418</v>
      </c>
      <c r="D111" s="203">
        <v>12.054</v>
      </c>
      <c r="E111" s="204">
        <v>1.1060000000000001</v>
      </c>
      <c r="F111" s="200">
        <v>0.45100000000000001</v>
      </c>
      <c r="G111" s="196"/>
      <c r="H111" s="196"/>
      <c r="I111" s="196"/>
      <c r="J111" s="201"/>
    </row>
    <row r="112" spans="1:10" ht="27.75" customHeight="1" x14ac:dyDescent="0.25">
      <c r="A112" s="140" t="s">
        <v>440</v>
      </c>
      <c r="B112" s="22"/>
      <c r="C112" s="211">
        <v>0</v>
      </c>
      <c r="D112" s="198">
        <v>-4.1079999999999997</v>
      </c>
      <c r="E112" s="199">
        <v>-0.53200000000000003</v>
      </c>
      <c r="F112" s="200">
        <v>-3.2000000000000001E-2</v>
      </c>
      <c r="G112" s="212">
        <v>0</v>
      </c>
      <c r="H112" s="196"/>
      <c r="I112" s="196"/>
      <c r="J112" s="201"/>
    </row>
    <row r="113" spans="1:10" ht="27.75" customHeight="1" x14ac:dyDescent="0.25">
      <c r="A113" s="140" t="s">
        <v>441</v>
      </c>
      <c r="B113" s="22"/>
      <c r="C113" s="211">
        <v>0</v>
      </c>
      <c r="D113" s="198">
        <v>-3.8490000000000002</v>
      </c>
      <c r="E113" s="199">
        <v>-0.48299999999999998</v>
      </c>
      <c r="F113" s="200">
        <v>-2.8000000000000001E-2</v>
      </c>
      <c r="G113" s="212">
        <v>0</v>
      </c>
      <c r="H113" s="196"/>
      <c r="I113" s="196"/>
      <c r="J113" s="201"/>
    </row>
    <row r="114" spans="1:10" ht="27.75" customHeight="1" x14ac:dyDescent="0.25">
      <c r="A114" s="140" t="s">
        <v>442</v>
      </c>
      <c r="B114" s="22"/>
      <c r="C114" s="211">
        <v>0</v>
      </c>
      <c r="D114" s="198">
        <v>-4.1079999999999997</v>
      </c>
      <c r="E114" s="199">
        <v>-0.53200000000000003</v>
      </c>
      <c r="F114" s="200">
        <v>-3.2000000000000001E-2</v>
      </c>
      <c r="G114" s="212">
        <v>0</v>
      </c>
      <c r="H114" s="196"/>
      <c r="I114" s="196"/>
      <c r="J114" s="202">
        <v>0.14899999999999999</v>
      </c>
    </row>
    <row r="115" spans="1:10" ht="27.75" customHeight="1" x14ac:dyDescent="0.25">
      <c r="A115" s="140" t="s">
        <v>443</v>
      </c>
      <c r="B115" s="22"/>
      <c r="C115" s="211">
        <v>0</v>
      </c>
      <c r="D115" s="198">
        <v>-3.8490000000000002</v>
      </c>
      <c r="E115" s="199">
        <v>-0.48299999999999998</v>
      </c>
      <c r="F115" s="200">
        <v>-2.8000000000000001E-2</v>
      </c>
      <c r="G115" s="212">
        <v>0</v>
      </c>
      <c r="H115" s="196"/>
      <c r="I115" s="196"/>
      <c r="J115" s="202">
        <v>0.124</v>
      </c>
    </row>
    <row r="116" spans="1:10" ht="27.75" customHeight="1" x14ac:dyDescent="0.25">
      <c r="A116" s="140" t="s">
        <v>444</v>
      </c>
      <c r="B116" s="22"/>
      <c r="C116" s="211">
        <v>0</v>
      </c>
      <c r="D116" s="198">
        <v>-3.4350000000000001</v>
      </c>
      <c r="E116" s="199">
        <v>-0.374</v>
      </c>
      <c r="F116" s="200">
        <v>-1.7999999999999999E-2</v>
      </c>
      <c r="G116" s="228">
        <v>53.38</v>
      </c>
      <c r="H116" s="196"/>
      <c r="I116" s="196"/>
      <c r="J116" s="202">
        <v>0.15</v>
      </c>
    </row>
    <row r="117" spans="1:10" ht="27.75" customHeight="1" x14ac:dyDescent="0.25">
      <c r="A117" s="140" t="s">
        <v>567</v>
      </c>
      <c r="B117" s="22"/>
      <c r="C117" s="211" t="s">
        <v>681</v>
      </c>
      <c r="D117" s="198">
        <v>4.0679999999999996</v>
      </c>
      <c r="E117" s="199">
        <v>0.52700000000000002</v>
      </c>
      <c r="F117" s="200">
        <v>3.2000000000000001E-2</v>
      </c>
      <c r="G117" s="228">
        <v>2.92</v>
      </c>
      <c r="H117" s="196"/>
      <c r="I117" s="196"/>
      <c r="J117" s="201"/>
    </row>
    <row r="118" spans="1:10" ht="27.75" customHeight="1" x14ac:dyDescent="0.25">
      <c r="A118" s="140" t="s">
        <v>568</v>
      </c>
      <c r="B118" s="22"/>
      <c r="C118" s="211">
        <v>2</v>
      </c>
      <c r="D118" s="198">
        <v>4.0679999999999996</v>
      </c>
      <c r="E118" s="199">
        <v>0.52700000000000002</v>
      </c>
      <c r="F118" s="200">
        <v>3.2000000000000001E-2</v>
      </c>
      <c r="G118" s="196"/>
      <c r="H118" s="196"/>
      <c r="I118" s="196"/>
      <c r="J118" s="201"/>
    </row>
    <row r="119" spans="1:10" ht="27.75" customHeight="1" x14ac:dyDescent="0.25">
      <c r="A119" s="140" t="s">
        <v>569</v>
      </c>
      <c r="B119" s="22"/>
      <c r="C119" s="211" t="s">
        <v>682</v>
      </c>
      <c r="D119" s="198">
        <v>4.12</v>
      </c>
      <c r="E119" s="199">
        <v>0.53300000000000003</v>
      </c>
      <c r="F119" s="200">
        <v>3.2000000000000001E-2</v>
      </c>
      <c r="G119" s="228">
        <v>3.95</v>
      </c>
      <c r="H119" s="196"/>
      <c r="I119" s="196"/>
      <c r="J119" s="201"/>
    </row>
    <row r="120" spans="1:10" ht="27.75" customHeight="1" x14ac:dyDescent="0.25">
      <c r="A120" s="140" t="s">
        <v>570</v>
      </c>
      <c r="B120" s="22"/>
      <c r="C120" s="211" t="s">
        <v>682</v>
      </c>
      <c r="D120" s="198">
        <v>4.12</v>
      </c>
      <c r="E120" s="199">
        <v>0.53300000000000003</v>
      </c>
      <c r="F120" s="200">
        <v>3.2000000000000001E-2</v>
      </c>
      <c r="G120" s="228">
        <v>4.3099999999999996</v>
      </c>
      <c r="H120" s="196"/>
      <c r="I120" s="196"/>
      <c r="J120" s="201"/>
    </row>
    <row r="121" spans="1:10" ht="27.75" customHeight="1" x14ac:dyDescent="0.25">
      <c r="A121" s="140" t="s">
        <v>571</v>
      </c>
      <c r="B121" s="22"/>
      <c r="C121" s="211" t="s">
        <v>682</v>
      </c>
      <c r="D121" s="198">
        <v>4.12</v>
      </c>
      <c r="E121" s="199">
        <v>0.53300000000000003</v>
      </c>
      <c r="F121" s="200">
        <v>3.2000000000000001E-2</v>
      </c>
      <c r="G121" s="228">
        <v>5.33</v>
      </c>
      <c r="H121" s="196"/>
      <c r="I121" s="196"/>
      <c r="J121" s="201"/>
    </row>
    <row r="122" spans="1:10" ht="27.75" customHeight="1" x14ac:dyDescent="0.25">
      <c r="A122" s="140" t="s">
        <v>572</v>
      </c>
      <c r="B122" s="22"/>
      <c r="C122" s="211" t="s">
        <v>682</v>
      </c>
      <c r="D122" s="198">
        <v>4.12</v>
      </c>
      <c r="E122" s="199">
        <v>0.53300000000000003</v>
      </c>
      <c r="F122" s="200">
        <v>3.2000000000000001E-2</v>
      </c>
      <c r="G122" s="228">
        <v>7</v>
      </c>
      <c r="H122" s="196"/>
      <c r="I122" s="196"/>
      <c r="J122" s="201"/>
    </row>
    <row r="123" spans="1:10" ht="27.75" customHeight="1" x14ac:dyDescent="0.25">
      <c r="A123" s="140" t="s">
        <v>573</v>
      </c>
      <c r="B123" s="22"/>
      <c r="C123" s="211" t="s">
        <v>682</v>
      </c>
      <c r="D123" s="198">
        <v>4.12</v>
      </c>
      <c r="E123" s="199">
        <v>0.53300000000000003</v>
      </c>
      <c r="F123" s="200">
        <v>3.2000000000000001E-2</v>
      </c>
      <c r="G123" s="228">
        <v>11.99</v>
      </c>
      <c r="H123" s="196"/>
      <c r="I123" s="196"/>
      <c r="J123" s="201"/>
    </row>
    <row r="124" spans="1:10" ht="27.75" customHeight="1" x14ac:dyDescent="0.25">
      <c r="A124" s="140" t="s">
        <v>445</v>
      </c>
      <c r="B124" s="22"/>
      <c r="C124" s="211">
        <v>4</v>
      </c>
      <c r="D124" s="198">
        <v>4.12</v>
      </c>
      <c r="E124" s="199">
        <v>0.53300000000000003</v>
      </c>
      <c r="F124" s="200">
        <v>3.2000000000000001E-2</v>
      </c>
      <c r="G124" s="196"/>
      <c r="H124" s="196"/>
      <c r="I124" s="196"/>
      <c r="J124" s="201"/>
    </row>
    <row r="125" spans="1:10" ht="27.75" customHeight="1" x14ac:dyDescent="0.25">
      <c r="A125" s="140" t="s">
        <v>574</v>
      </c>
      <c r="B125" s="22"/>
      <c r="C125" s="211">
        <v>0</v>
      </c>
      <c r="D125" s="198">
        <v>2.6629999999999998</v>
      </c>
      <c r="E125" s="199">
        <v>0.32800000000000001</v>
      </c>
      <c r="F125" s="200">
        <v>1.9E-2</v>
      </c>
      <c r="G125" s="228">
        <v>4.67</v>
      </c>
      <c r="H125" s="228">
        <v>2.63</v>
      </c>
      <c r="I125" s="228">
        <v>2.63</v>
      </c>
      <c r="J125" s="202">
        <v>8.3000000000000004E-2</v>
      </c>
    </row>
    <row r="126" spans="1:10" ht="27.75" customHeight="1" x14ac:dyDescent="0.25">
      <c r="A126" s="140" t="s">
        <v>575</v>
      </c>
      <c r="B126" s="22"/>
      <c r="C126" s="211">
        <v>0</v>
      </c>
      <c r="D126" s="198">
        <v>2.6629999999999998</v>
      </c>
      <c r="E126" s="199">
        <v>0.32800000000000001</v>
      </c>
      <c r="F126" s="200">
        <v>1.9E-2</v>
      </c>
      <c r="G126" s="228">
        <v>19.079999999999998</v>
      </c>
      <c r="H126" s="228">
        <v>2.63</v>
      </c>
      <c r="I126" s="228">
        <v>2.63</v>
      </c>
      <c r="J126" s="202">
        <v>8.3000000000000004E-2</v>
      </c>
    </row>
    <row r="127" spans="1:10" ht="27.75" customHeight="1" x14ac:dyDescent="0.25">
      <c r="A127" s="140" t="s">
        <v>576</v>
      </c>
      <c r="B127" s="22"/>
      <c r="C127" s="211">
        <v>0</v>
      </c>
      <c r="D127" s="198">
        <v>2.6629999999999998</v>
      </c>
      <c r="E127" s="199">
        <v>0.32800000000000001</v>
      </c>
      <c r="F127" s="200">
        <v>1.9E-2</v>
      </c>
      <c r="G127" s="228">
        <v>29.14</v>
      </c>
      <c r="H127" s="228">
        <v>2.63</v>
      </c>
      <c r="I127" s="228">
        <v>2.63</v>
      </c>
      <c r="J127" s="202">
        <v>8.3000000000000004E-2</v>
      </c>
    </row>
    <row r="128" spans="1:10" ht="27.75" customHeight="1" x14ac:dyDescent="0.25">
      <c r="A128" s="140" t="s">
        <v>577</v>
      </c>
      <c r="B128" s="22"/>
      <c r="C128" s="211">
        <v>0</v>
      </c>
      <c r="D128" s="198">
        <v>2.6629999999999998</v>
      </c>
      <c r="E128" s="199">
        <v>0.32800000000000001</v>
      </c>
      <c r="F128" s="200">
        <v>1.9E-2</v>
      </c>
      <c r="G128" s="228">
        <v>44.18</v>
      </c>
      <c r="H128" s="228">
        <v>2.63</v>
      </c>
      <c r="I128" s="228">
        <v>2.63</v>
      </c>
      <c r="J128" s="202">
        <v>8.3000000000000004E-2</v>
      </c>
    </row>
    <row r="129" spans="1:10" ht="27.75" customHeight="1" x14ac:dyDescent="0.25">
      <c r="A129" s="140" t="s">
        <v>578</v>
      </c>
      <c r="B129" s="22"/>
      <c r="C129" s="211">
        <v>0</v>
      </c>
      <c r="D129" s="198">
        <v>2.6629999999999998</v>
      </c>
      <c r="E129" s="199">
        <v>0.32800000000000001</v>
      </c>
      <c r="F129" s="200">
        <v>1.9E-2</v>
      </c>
      <c r="G129" s="228">
        <v>82.09</v>
      </c>
      <c r="H129" s="228">
        <v>2.63</v>
      </c>
      <c r="I129" s="228">
        <v>2.63</v>
      </c>
      <c r="J129" s="202">
        <v>8.3000000000000004E-2</v>
      </c>
    </row>
    <row r="130" spans="1:10" ht="27.75" customHeight="1" x14ac:dyDescent="0.25">
      <c r="A130" s="140" t="s">
        <v>579</v>
      </c>
      <c r="B130" s="22"/>
      <c r="C130" s="211">
        <v>0</v>
      </c>
      <c r="D130" s="198">
        <v>2.5609999999999999</v>
      </c>
      <c r="E130" s="199">
        <v>0.27900000000000003</v>
      </c>
      <c r="F130" s="200">
        <v>1.2999999999999999E-2</v>
      </c>
      <c r="G130" s="228">
        <v>5.3</v>
      </c>
      <c r="H130" s="228">
        <v>3.68</v>
      </c>
      <c r="I130" s="228">
        <v>3.68</v>
      </c>
      <c r="J130" s="202">
        <v>7.6999999999999999E-2</v>
      </c>
    </row>
    <row r="131" spans="1:10" ht="27.75" customHeight="1" x14ac:dyDescent="0.25">
      <c r="A131" s="140" t="s">
        <v>580</v>
      </c>
      <c r="B131" s="22"/>
      <c r="C131" s="211">
        <v>0</v>
      </c>
      <c r="D131" s="198">
        <v>2.5609999999999999</v>
      </c>
      <c r="E131" s="199">
        <v>0.27900000000000003</v>
      </c>
      <c r="F131" s="200">
        <v>1.2999999999999999E-2</v>
      </c>
      <c r="G131" s="228">
        <v>26.23</v>
      </c>
      <c r="H131" s="228">
        <v>3.68</v>
      </c>
      <c r="I131" s="228">
        <v>3.68</v>
      </c>
      <c r="J131" s="202">
        <v>7.6999999999999999E-2</v>
      </c>
    </row>
    <row r="132" spans="1:10" ht="27.75" customHeight="1" x14ac:dyDescent="0.25">
      <c r="A132" s="140" t="s">
        <v>581</v>
      </c>
      <c r="B132" s="22"/>
      <c r="C132" s="211">
        <v>0</v>
      </c>
      <c r="D132" s="198">
        <v>2.5609999999999999</v>
      </c>
      <c r="E132" s="199">
        <v>0.27900000000000003</v>
      </c>
      <c r="F132" s="200">
        <v>1.2999999999999999E-2</v>
      </c>
      <c r="G132" s="228">
        <v>40.840000000000003</v>
      </c>
      <c r="H132" s="228">
        <v>3.68</v>
      </c>
      <c r="I132" s="228">
        <v>3.68</v>
      </c>
      <c r="J132" s="202">
        <v>7.6999999999999999E-2</v>
      </c>
    </row>
    <row r="133" spans="1:10" ht="27.75" customHeight="1" x14ac:dyDescent="0.25">
      <c r="A133" s="140" t="s">
        <v>582</v>
      </c>
      <c r="B133" s="22"/>
      <c r="C133" s="211">
        <v>0</v>
      </c>
      <c r="D133" s="198">
        <v>2.5609999999999999</v>
      </c>
      <c r="E133" s="199">
        <v>0.27900000000000003</v>
      </c>
      <c r="F133" s="200">
        <v>1.2999999999999999E-2</v>
      </c>
      <c r="G133" s="228">
        <v>62.69</v>
      </c>
      <c r="H133" s="228">
        <v>3.68</v>
      </c>
      <c r="I133" s="228">
        <v>3.68</v>
      </c>
      <c r="J133" s="202">
        <v>7.6999999999999999E-2</v>
      </c>
    </row>
    <row r="134" spans="1:10" ht="27.75" customHeight="1" x14ac:dyDescent="0.25">
      <c r="A134" s="140" t="s">
        <v>583</v>
      </c>
      <c r="B134" s="22"/>
      <c r="C134" s="211">
        <v>0</v>
      </c>
      <c r="D134" s="198">
        <v>2.5609999999999999</v>
      </c>
      <c r="E134" s="199">
        <v>0.27900000000000003</v>
      </c>
      <c r="F134" s="200">
        <v>1.2999999999999999E-2</v>
      </c>
      <c r="G134" s="228">
        <v>117.77</v>
      </c>
      <c r="H134" s="228">
        <v>3.68</v>
      </c>
      <c r="I134" s="228">
        <v>3.68</v>
      </c>
      <c r="J134" s="202">
        <v>7.6999999999999999E-2</v>
      </c>
    </row>
    <row r="135" spans="1:10" ht="27.75" customHeight="1" x14ac:dyDescent="0.25">
      <c r="A135" s="140" t="s">
        <v>584</v>
      </c>
      <c r="B135" s="22"/>
      <c r="C135" s="211">
        <v>0</v>
      </c>
      <c r="D135" s="198">
        <v>1.5880000000000001</v>
      </c>
      <c r="E135" s="199">
        <v>0.14399999999999999</v>
      </c>
      <c r="F135" s="200">
        <v>5.0000000000000001E-3</v>
      </c>
      <c r="G135" s="228">
        <v>55.01</v>
      </c>
      <c r="H135" s="228">
        <v>4.8</v>
      </c>
      <c r="I135" s="228">
        <v>4.8</v>
      </c>
      <c r="J135" s="202">
        <v>4.2999999999999997E-2</v>
      </c>
    </row>
    <row r="136" spans="1:10" ht="27.75" customHeight="1" x14ac:dyDescent="0.25">
      <c r="A136" s="140" t="s">
        <v>585</v>
      </c>
      <c r="B136" s="22"/>
      <c r="C136" s="211">
        <v>0</v>
      </c>
      <c r="D136" s="198">
        <v>1.5880000000000001</v>
      </c>
      <c r="E136" s="199">
        <v>0.14399999999999999</v>
      </c>
      <c r="F136" s="200">
        <v>5.0000000000000001E-3</v>
      </c>
      <c r="G136" s="228">
        <v>201.85</v>
      </c>
      <c r="H136" s="228">
        <v>4.8</v>
      </c>
      <c r="I136" s="228">
        <v>4.8</v>
      </c>
      <c r="J136" s="202">
        <v>4.2999999999999997E-2</v>
      </c>
    </row>
    <row r="137" spans="1:10" ht="27.75" customHeight="1" x14ac:dyDescent="0.25">
      <c r="A137" s="140" t="s">
        <v>586</v>
      </c>
      <c r="B137" s="22"/>
      <c r="C137" s="211">
        <v>0</v>
      </c>
      <c r="D137" s="198">
        <v>1.5880000000000001</v>
      </c>
      <c r="E137" s="199">
        <v>0.14399999999999999</v>
      </c>
      <c r="F137" s="200">
        <v>5.0000000000000001E-3</v>
      </c>
      <c r="G137" s="228">
        <v>484.88</v>
      </c>
      <c r="H137" s="228">
        <v>4.8</v>
      </c>
      <c r="I137" s="228">
        <v>4.8</v>
      </c>
      <c r="J137" s="202">
        <v>4.2999999999999997E-2</v>
      </c>
    </row>
    <row r="138" spans="1:10" ht="27.75" customHeight="1" x14ac:dyDescent="0.25">
      <c r="A138" s="140" t="s">
        <v>587</v>
      </c>
      <c r="B138" s="22"/>
      <c r="C138" s="211">
        <v>0</v>
      </c>
      <c r="D138" s="198">
        <v>1.5880000000000001</v>
      </c>
      <c r="E138" s="199">
        <v>0.14399999999999999</v>
      </c>
      <c r="F138" s="200">
        <v>5.0000000000000001E-3</v>
      </c>
      <c r="G138" s="228">
        <v>863.61</v>
      </c>
      <c r="H138" s="228">
        <v>4.8</v>
      </c>
      <c r="I138" s="228">
        <v>4.8</v>
      </c>
      <c r="J138" s="202">
        <v>4.2999999999999997E-2</v>
      </c>
    </row>
    <row r="139" spans="1:10" ht="27.75" customHeight="1" x14ac:dyDescent="0.25">
      <c r="A139" s="140" t="s">
        <v>588</v>
      </c>
      <c r="B139" s="22"/>
      <c r="C139" s="211">
        <v>0</v>
      </c>
      <c r="D139" s="198">
        <v>1.5880000000000001</v>
      </c>
      <c r="E139" s="199">
        <v>0.14399999999999999</v>
      </c>
      <c r="F139" s="200">
        <v>5.0000000000000001E-3</v>
      </c>
      <c r="G139" s="228">
        <v>2091.12</v>
      </c>
      <c r="H139" s="228">
        <v>4.8</v>
      </c>
      <c r="I139" s="228">
        <v>4.8</v>
      </c>
      <c r="J139" s="202">
        <v>4.2999999999999997E-2</v>
      </c>
    </row>
    <row r="140" spans="1:10" ht="27.75" customHeight="1" x14ac:dyDescent="0.25">
      <c r="A140" s="140" t="s">
        <v>446</v>
      </c>
      <c r="B140" s="22"/>
      <c r="C140" s="211" t="s">
        <v>418</v>
      </c>
      <c r="D140" s="203">
        <v>11.257999999999999</v>
      </c>
      <c r="E140" s="204">
        <v>1.0329999999999999</v>
      </c>
      <c r="F140" s="200">
        <v>0.42099999999999999</v>
      </c>
      <c r="G140" s="196"/>
      <c r="H140" s="196"/>
      <c r="I140" s="196"/>
      <c r="J140" s="201"/>
    </row>
    <row r="141" spans="1:10" ht="27.75" customHeight="1" x14ac:dyDescent="0.25">
      <c r="A141" s="140" t="s">
        <v>447</v>
      </c>
      <c r="B141" s="22"/>
      <c r="C141" s="211">
        <v>0</v>
      </c>
      <c r="D141" s="198">
        <v>-3.8359999999999999</v>
      </c>
      <c r="E141" s="199">
        <v>-0.496</v>
      </c>
      <c r="F141" s="200">
        <v>-0.03</v>
      </c>
      <c r="G141" s="212">
        <v>0</v>
      </c>
      <c r="H141" s="196"/>
      <c r="I141" s="196"/>
      <c r="J141" s="201"/>
    </row>
    <row r="142" spans="1:10" ht="27.75" customHeight="1" x14ac:dyDescent="0.25">
      <c r="A142" s="140" t="s">
        <v>448</v>
      </c>
      <c r="B142" s="22"/>
      <c r="C142" s="211">
        <v>0</v>
      </c>
      <c r="D142" s="198">
        <v>-3.5939999999999999</v>
      </c>
      <c r="E142" s="199">
        <v>-0.45100000000000001</v>
      </c>
      <c r="F142" s="200">
        <v>-2.5999999999999999E-2</v>
      </c>
      <c r="G142" s="212">
        <v>0</v>
      </c>
      <c r="H142" s="196"/>
      <c r="I142" s="196"/>
      <c r="J142" s="201"/>
    </row>
    <row r="143" spans="1:10" ht="27.75" customHeight="1" x14ac:dyDescent="0.25">
      <c r="A143" s="140" t="s">
        <v>449</v>
      </c>
      <c r="B143" s="22"/>
      <c r="C143" s="211">
        <v>0</v>
      </c>
      <c r="D143" s="198">
        <v>-3.8359999999999999</v>
      </c>
      <c r="E143" s="199">
        <v>-0.496</v>
      </c>
      <c r="F143" s="200">
        <v>-0.03</v>
      </c>
      <c r="G143" s="212">
        <v>0</v>
      </c>
      <c r="H143" s="196"/>
      <c r="I143" s="196"/>
      <c r="J143" s="202">
        <v>0.13900000000000001</v>
      </c>
    </row>
    <row r="144" spans="1:10" ht="27.75" customHeight="1" x14ac:dyDescent="0.25">
      <c r="A144" s="140" t="s">
        <v>450</v>
      </c>
      <c r="B144" s="22"/>
      <c r="C144" s="211">
        <v>0</v>
      </c>
      <c r="D144" s="198">
        <v>-3.5939999999999999</v>
      </c>
      <c r="E144" s="199">
        <v>-0.45100000000000001</v>
      </c>
      <c r="F144" s="200">
        <v>-2.5999999999999999E-2</v>
      </c>
      <c r="G144" s="212">
        <v>0</v>
      </c>
      <c r="H144" s="196"/>
      <c r="I144" s="196"/>
      <c r="J144" s="202">
        <v>0.11600000000000001</v>
      </c>
    </row>
    <row r="145" spans="1:10" ht="27.75" customHeight="1" x14ac:dyDescent="0.25">
      <c r="A145" s="140" t="s">
        <v>451</v>
      </c>
      <c r="B145" s="22"/>
      <c r="C145" s="211">
        <v>0</v>
      </c>
      <c r="D145" s="198">
        <v>-3.2080000000000002</v>
      </c>
      <c r="E145" s="199">
        <v>-0.34899999999999998</v>
      </c>
      <c r="F145" s="200">
        <v>-1.7000000000000001E-2</v>
      </c>
      <c r="G145" s="228">
        <v>49.86</v>
      </c>
      <c r="H145" s="196"/>
      <c r="I145" s="196"/>
      <c r="J145" s="202">
        <v>0.14000000000000001</v>
      </c>
    </row>
    <row r="146" spans="1:10" ht="27.75" customHeight="1" x14ac:dyDescent="0.25">
      <c r="A146" s="140" t="s">
        <v>545</v>
      </c>
      <c r="B146" s="22"/>
      <c r="C146" s="211" t="s">
        <v>681</v>
      </c>
      <c r="D146" s="198">
        <v>3.0270000000000001</v>
      </c>
      <c r="E146" s="199">
        <v>0.39200000000000002</v>
      </c>
      <c r="F146" s="200">
        <v>2.3E-2</v>
      </c>
      <c r="G146" s="228">
        <v>2.17</v>
      </c>
      <c r="H146" s="196"/>
      <c r="I146" s="196"/>
      <c r="J146" s="201"/>
    </row>
    <row r="147" spans="1:10" ht="27.75" customHeight="1" x14ac:dyDescent="0.25">
      <c r="A147" s="140" t="s">
        <v>546</v>
      </c>
      <c r="B147" s="22"/>
      <c r="C147" s="211">
        <v>2</v>
      </c>
      <c r="D147" s="198">
        <v>3.0270000000000001</v>
      </c>
      <c r="E147" s="199">
        <v>0.39200000000000002</v>
      </c>
      <c r="F147" s="200">
        <v>2.3E-2</v>
      </c>
      <c r="G147" s="196"/>
      <c r="H147" s="196"/>
      <c r="I147" s="196"/>
      <c r="J147" s="201"/>
    </row>
    <row r="148" spans="1:10" ht="27.75" customHeight="1" x14ac:dyDescent="0.25">
      <c r="A148" s="140" t="s">
        <v>547</v>
      </c>
      <c r="B148" s="22"/>
      <c r="C148" s="211" t="s">
        <v>682</v>
      </c>
      <c r="D148" s="198">
        <v>3.0649999999999999</v>
      </c>
      <c r="E148" s="199">
        <v>0.39700000000000002</v>
      </c>
      <c r="F148" s="200">
        <v>2.4E-2</v>
      </c>
      <c r="G148" s="228">
        <v>2.94</v>
      </c>
      <c r="H148" s="196"/>
      <c r="I148" s="196"/>
      <c r="J148" s="201"/>
    </row>
    <row r="149" spans="1:10" ht="27.75" customHeight="1" x14ac:dyDescent="0.25">
      <c r="A149" s="140" t="s">
        <v>548</v>
      </c>
      <c r="B149" s="22"/>
      <c r="C149" s="211" t="s">
        <v>682</v>
      </c>
      <c r="D149" s="198">
        <v>3.0649999999999999</v>
      </c>
      <c r="E149" s="199">
        <v>0.39700000000000002</v>
      </c>
      <c r="F149" s="200">
        <v>2.4E-2</v>
      </c>
      <c r="G149" s="228">
        <v>3.21</v>
      </c>
      <c r="H149" s="196"/>
      <c r="I149" s="196"/>
      <c r="J149" s="201"/>
    </row>
    <row r="150" spans="1:10" ht="27.75" customHeight="1" x14ac:dyDescent="0.25">
      <c r="A150" s="140" t="s">
        <v>549</v>
      </c>
      <c r="B150" s="22"/>
      <c r="C150" s="211" t="s">
        <v>682</v>
      </c>
      <c r="D150" s="198">
        <v>3.0649999999999999</v>
      </c>
      <c r="E150" s="199">
        <v>0.39700000000000002</v>
      </c>
      <c r="F150" s="200">
        <v>2.4E-2</v>
      </c>
      <c r="G150" s="228">
        <v>3.97</v>
      </c>
      <c r="H150" s="196"/>
      <c r="I150" s="196"/>
      <c r="J150" s="201"/>
    </row>
    <row r="151" spans="1:10" ht="27.75" customHeight="1" x14ac:dyDescent="0.25">
      <c r="A151" s="140" t="s">
        <v>550</v>
      </c>
      <c r="B151" s="22"/>
      <c r="C151" s="211" t="s">
        <v>682</v>
      </c>
      <c r="D151" s="198">
        <v>3.0649999999999999</v>
      </c>
      <c r="E151" s="199">
        <v>0.39700000000000002</v>
      </c>
      <c r="F151" s="200">
        <v>2.4E-2</v>
      </c>
      <c r="G151" s="228">
        <v>5.21</v>
      </c>
      <c r="H151" s="196"/>
      <c r="I151" s="196"/>
      <c r="J151" s="201"/>
    </row>
    <row r="152" spans="1:10" ht="27.75" customHeight="1" x14ac:dyDescent="0.25">
      <c r="A152" s="140" t="s">
        <v>551</v>
      </c>
      <c r="B152" s="22"/>
      <c r="C152" s="211" t="s">
        <v>682</v>
      </c>
      <c r="D152" s="198">
        <v>3.0649999999999999</v>
      </c>
      <c r="E152" s="199">
        <v>0.39700000000000002</v>
      </c>
      <c r="F152" s="200">
        <v>2.4E-2</v>
      </c>
      <c r="G152" s="228">
        <v>8.92</v>
      </c>
      <c r="H152" s="196"/>
      <c r="I152" s="196"/>
      <c r="J152" s="201"/>
    </row>
    <row r="153" spans="1:10" ht="27.75" customHeight="1" x14ac:dyDescent="0.25">
      <c r="A153" s="140" t="s">
        <v>452</v>
      </c>
      <c r="B153" s="22"/>
      <c r="C153" s="211">
        <v>4</v>
      </c>
      <c r="D153" s="198">
        <v>3.0649999999999999</v>
      </c>
      <c r="E153" s="199">
        <v>0.39700000000000002</v>
      </c>
      <c r="F153" s="200">
        <v>2.4E-2</v>
      </c>
      <c r="G153" s="196"/>
      <c r="H153" s="196"/>
      <c r="I153" s="196"/>
      <c r="J153" s="201"/>
    </row>
    <row r="154" spans="1:10" ht="27.75" customHeight="1" x14ac:dyDescent="0.25">
      <c r="A154" s="140" t="s">
        <v>552</v>
      </c>
      <c r="B154" s="22"/>
      <c r="C154" s="211">
        <v>0</v>
      </c>
      <c r="D154" s="198">
        <v>1.982</v>
      </c>
      <c r="E154" s="199">
        <v>0.24399999999999999</v>
      </c>
      <c r="F154" s="200">
        <v>1.4E-2</v>
      </c>
      <c r="G154" s="228">
        <v>3.47</v>
      </c>
      <c r="H154" s="228">
        <v>1.96</v>
      </c>
      <c r="I154" s="228">
        <v>1.96</v>
      </c>
      <c r="J154" s="202">
        <v>6.2E-2</v>
      </c>
    </row>
    <row r="155" spans="1:10" ht="27.75" customHeight="1" x14ac:dyDescent="0.25">
      <c r="A155" s="140" t="s">
        <v>553</v>
      </c>
      <c r="B155" s="22"/>
      <c r="C155" s="211">
        <v>0</v>
      </c>
      <c r="D155" s="198">
        <v>1.982</v>
      </c>
      <c r="E155" s="199">
        <v>0.24399999999999999</v>
      </c>
      <c r="F155" s="200">
        <v>1.4E-2</v>
      </c>
      <c r="G155" s="228">
        <v>14.2</v>
      </c>
      <c r="H155" s="228">
        <v>1.96</v>
      </c>
      <c r="I155" s="228">
        <v>1.96</v>
      </c>
      <c r="J155" s="202">
        <v>6.2E-2</v>
      </c>
    </row>
    <row r="156" spans="1:10" ht="27.75" customHeight="1" x14ac:dyDescent="0.25">
      <c r="A156" s="140" t="s">
        <v>554</v>
      </c>
      <c r="B156" s="22"/>
      <c r="C156" s="211">
        <v>0</v>
      </c>
      <c r="D156" s="198">
        <v>1.982</v>
      </c>
      <c r="E156" s="199">
        <v>0.24399999999999999</v>
      </c>
      <c r="F156" s="200">
        <v>1.4E-2</v>
      </c>
      <c r="G156" s="228">
        <v>21.68</v>
      </c>
      <c r="H156" s="228">
        <v>1.96</v>
      </c>
      <c r="I156" s="228">
        <v>1.96</v>
      </c>
      <c r="J156" s="202">
        <v>6.2E-2</v>
      </c>
    </row>
    <row r="157" spans="1:10" ht="27.75" customHeight="1" x14ac:dyDescent="0.25">
      <c r="A157" s="140" t="s">
        <v>555</v>
      </c>
      <c r="B157" s="22"/>
      <c r="C157" s="211">
        <v>0</v>
      </c>
      <c r="D157" s="198">
        <v>1.982</v>
      </c>
      <c r="E157" s="199">
        <v>0.24399999999999999</v>
      </c>
      <c r="F157" s="200">
        <v>1.4E-2</v>
      </c>
      <c r="G157" s="228">
        <v>32.869999999999997</v>
      </c>
      <c r="H157" s="228">
        <v>1.96</v>
      </c>
      <c r="I157" s="228">
        <v>1.96</v>
      </c>
      <c r="J157" s="202">
        <v>6.2E-2</v>
      </c>
    </row>
    <row r="158" spans="1:10" ht="27.75" customHeight="1" x14ac:dyDescent="0.25">
      <c r="A158" s="140" t="s">
        <v>556</v>
      </c>
      <c r="B158" s="22"/>
      <c r="C158" s="211">
        <v>0</v>
      </c>
      <c r="D158" s="198">
        <v>1.982</v>
      </c>
      <c r="E158" s="199">
        <v>0.24399999999999999</v>
      </c>
      <c r="F158" s="200">
        <v>1.4E-2</v>
      </c>
      <c r="G158" s="228">
        <v>61.09</v>
      </c>
      <c r="H158" s="228">
        <v>1.96</v>
      </c>
      <c r="I158" s="228">
        <v>1.96</v>
      </c>
      <c r="J158" s="202">
        <v>6.2E-2</v>
      </c>
    </row>
    <row r="159" spans="1:10" ht="27.75" customHeight="1" x14ac:dyDescent="0.25">
      <c r="A159" s="140" t="s">
        <v>557</v>
      </c>
      <c r="B159" s="22"/>
      <c r="C159" s="211">
        <v>0</v>
      </c>
      <c r="D159" s="198">
        <v>1.905</v>
      </c>
      <c r="E159" s="199">
        <v>0.20699999999999999</v>
      </c>
      <c r="F159" s="200">
        <v>0.01</v>
      </c>
      <c r="G159" s="228">
        <v>3.94</v>
      </c>
      <c r="H159" s="228">
        <v>2.74</v>
      </c>
      <c r="I159" s="228">
        <v>2.74</v>
      </c>
      <c r="J159" s="202">
        <v>5.8000000000000003E-2</v>
      </c>
    </row>
    <row r="160" spans="1:10" ht="27.75" customHeight="1" x14ac:dyDescent="0.25">
      <c r="A160" s="140" t="s">
        <v>558</v>
      </c>
      <c r="B160" s="22"/>
      <c r="C160" s="211">
        <v>0</v>
      </c>
      <c r="D160" s="198">
        <v>1.905</v>
      </c>
      <c r="E160" s="199">
        <v>0.20699999999999999</v>
      </c>
      <c r="F160" s="200">
        <v>0.01</v>
      </c>
      <c r="G160" s="228">
        <v>19.52</v>
      </c>
      <c r="H160" s="228">
        <v>2.74</v>
      </c>
      <c r="I160" s="228">
        <v>2.74</v>
      </c>
      <c r="J160" s="202">
        <v>5.8000000000000003E-2</v>
      </c>
    </row>
    <row r="161" spans="1:10" ht="27.75" customHeight="1" x14ac:dyDescent="0.25">
      <c r="A161" s="140" t="s">
        <v>559</v>
      </c>
      <c r="B161" s="22"/>
      <c r="C161" s="211">
        <v>0</v>
      </c>
      <c r="D161" s="198">
        <v>1.905</v>
      </c>
      <c r="E161" s="199">
        <v>0.20699999999999999</v>
      </c>
      <c r="F161" s="200">
        <v>0.01</v>
      </c>
      <c r="G161" s="228">
        <v>30.39</v>
      </c>
      <c r="H161" s="228">
        <v>2.74</v>
      </c>
      <c r="I161" s="228">
        <v>2.74</v>
      </c>
      <c r="J161" s="202">
        <v>5.8000000000000003E-2</v>
      </c>
    </row>
    <row r="162" spans="1:10" ht="27.75" customHeight="1" x14ac:dyDescent="0.25">
      <c r="A162" s="140" t="s">
        <v>560</v>
      </c>
      <c r="B162" s="22"/>
      <c r="C162" s="211">
        <v>0</v>
      </c>
      <c r="D162" s="198">
        <v>1.905</v>
      </c>
      <c r="E162" s="199">
        <v>0.20699999999999999</v>
      </c>
      <c r="F162" s="200">
        <v>0.01</v>
      </c>
      <c r="G162" s="228">
        <v>46.64</v>
      </c>
      <c r="H162" s="228">
        <v>2.74</v>
      </c>
      <c r="I162" s="228">
        <v>2.74</v>
      </c>
      <c r="J162" s="202">
        <v>5.8000000000000003E-2</v>
      </c>
    </row>
    <row r="163" spans="1:10" ht="27.75" customHeight="1" x14ac:dyDescent="0.25">
      <c r="A163" s="140" t="s">
        <v>561</v>
      </c>
      <c r="B163" s="22"/>
      <c r="C163" s="211">
        <v>0</v>
      </c>
      <c r="D163" s="198">
        <v>1.905</v>
      </c>
      <c r="E163" s="199">
        <v>0.20699999999999999</v>
      </c>
      <c r="F163" s="200">
        <v>0.01</v>
      </c>
      <c r="G163" s="228">
        <v>87.63</v>
      </c>
      <c r="H163" s="228">
        <v>2.74</v>
      </c>
      <c r="I163" s="228">
        <v>2.74</v>
      </c>
      <c r="J163" s="202">
        <v>5.8000000000000003E-2</v>
      </c>
    </row>
    <row r="164" spans="1:10" ht="27.75" customHeight="1" x14ac:dyDescent="0.25">
      <c r="A164" s="140" t="s">
        <v>562</v>
      </c>
      <c r="B164" s="22"/>
      <c r="C164" s="211">
        <v>0</v>
      </c>
      <c r="D164" s="198">
        <v>1.181</v>
      </c>
      <c r="E164" s="199">
        <v>0.107</v>
      </c>
      <c r="F164" s="200">
        <v>4.0000000000000001E-3</v>
      </c>
      <c r="G164" s="228">
        <v>40.93</v>
      </c>
      <c r="H164" s="228">
        <v>3.57</v>
      </c>
      <c r="I164" s="228">
        <v>3.57</v>
      </c>
      <c r="J164" s="202">
        <v>3.2000000000000001E-2</v>
      </c>
    </row>
    <row r="165" spans="1:10" ht="27.75" customHeight="1" x14ac:dyDescent="0.25">
      <c r="A165" s="140" t="s">
        <v>563</v>
      </c>
      <c r="B165" s="22"/>
      <c r="C165" s="211">
        <v>0</v>
      </c>
      <c r="D165" s="198">
        <v>1.181</v>
      </c>
      <c r="E165" s="199">
        <v>0.107</v>
      </c>
      <c r="F165" s="200">
        <v>4.0000000000000001E-3</v>
      </c>
      <c r="G165" s="228">
        <v>150.19999999999999</v>
      </c>
      <c r="H165" s="228">
        <v>3.57</v>
      </c>
      <c r="I165" s="228">
        <v>3.57</v>
      </c>
      <c r="J165" s="202">
        <v>3.2000000000000001E-2</v>
      </c>
    </row>
    <row r="166" spans="1:10" ht="27.75" customHeight="1" x14ac:dyDescent="0.25">
      <c r="A166" s="140" t="s">
        <v>564</v>
      </c>
      <c r="B166" s="22"/>
      <c r="C166" s="211">
        <v>0</v>
      </c>
      <c r="D166" s="198">
        <v>1.181</v>
      </c>
      <c r="E166" s="199">
        <v>0.107</v>
      </c>
      <c r="F166" s="200">
        <v>4.0000000000000001E-3</v>
      </c>
      <c r="G166" s="228">
        <v>360.8</v>
      </c>
      <c r="H166" s="228">
        <v>3.57</v>
      </c>
      <c r="I166" s="228">
        <v>3.57</v>
      </c>
      <c r="J166" s="202">
        <v>3.2000000000000001E-2</v>
      </c>
    </row>
    <row r="167" spans="1:10" ht="27.75" customHeight="1" x14ac:dyDescent="0.25">
      <c r="A167" s="140" t="s">
        <v>565</v>
      </c>
      <c r="B167" s="22"/>
      <c r="C167" s="211">
        <v>0</v>
      </c>
      <c r="D167" s="198">
        <v>1.181</v>
      </c>
      <c r="E167" s="199">
        <v>0.107</v>
      </c>
      <c r="F167" s="200">
        <v>4.0000000000000001E-3</v>
      </c>
      <c r="G167" s="228">
        <v>642.61</v>
      </c>
      <c r="H167" s="228">
        <v>3.57</v>
      </c>
      <c r="I167" s="228">
        <v>3.57</v>
      </c>
      <c r="J167" s="202">
        <v>3.2000000000000001E-2</v>
      </c>
    </row>
    <row r="168" spans="1:10" ht="27.75" customHeight="1" x14ac:dyDescent="0.25">
      <c r="A168" s="140" t="s">
        <v>566</v>
      </c>
      <c r="B168" s="22"/>
      <c r="C168" s="211">
        <v>0</v>
      </c>
      <c r="D168" s="198">
        <v>1.181</v>
      </c>
      <c r="E168" s="199">
        <v>0.107</v>
      </c>
      <c r="F168" s="200">
        <v>4.0000000000000001E-3</v>
      </c>
      <c r="G168" s="228">
        <v>1555.99</v>
      </c>
      <c r="H168" s="228">
        <v>3.57</v>
      </c>
      <c r="I168" s="228">
        <v>3.57</v>
      </c>
      <c r="J168" s="202">
        <v>3.2000000000000001E-2</v>
      </c>
    </row>
    <row r="169" spans="1:10" ht="27.75" customHeight="1" x14ac:dyDescent="0.25">
      <c r="A169" s="140" t="s">
        <v>453</v>
      </c>
      <c r="B169" s="22"/>
      <c r="C169" s="211" t="s">
        <v>418</v>
      </c>
      <c r="D169" s="203">
        <v>8.3770000000000007</v>
      </c>
      <c r="E169" s="204">
        <v>0.76900000000000002</v>
      </c>
      <c r="F169" s="200">
        <v>0.313</v>
      </c>
      <c r="G169" s="196"/>
      <c r="H169" s="196"/>
      <c r="I169" s="196"/>
      <c r="J169" s="201"/>
    </row>
    <row r="170" spans="1:10" ht="27.75" customHeight="1" x14ac:dyDescent="0.25">
      <c r="A170" s="140" t="s">
        <v>454</v>
      </c>
      <c r="B170" s="22"/>
      <c r="C170" s="211">
        <v>0</v>
      </c>
      <c r="D170" s="198">
        <v>-2.8540000000000001</v>
      </c>
      <c r="E170" s="199">
        <v>-0.36899999999999999</v>
      </c>
      <c r="F170" s="200">
        <v>-2.1999999999999999E-2</v>
      </c>
      <c r="G170" s="212">
        <v>0</v>
      </c>
      <c r="H170" s="196"/>
      <c r="I170" s="196"/>
      <c r="J170" s="201"/>
    </row>
    <row r="171" spans="1:10" ht="27.75" customHeight="1" x14ac:dyDescent="0.25">
      <c r="A171" s="140" t="s">
        <v>455</v>
      </c>
      <c r="B171" s="22"/>
      <c r="C171" s="211">
        <v>0</v>
      </c>
      <c r="D171" s="198">
        <v>-2.6749999999999998</v>
      </c>
      <c r="E171" s="199">
        <v>-0.33500000000000002</v>
      </c>
      <c r="F171" s="200">
        <v>-1.9E-2</v>
      </c>
      <c r="G171" s="212">
        <v>0</v>
      </c>
      <c r="H171" s="196"/>
      <c r="I171" s="196"/>
      <c r="J171" s="201"/>
    </row>
    <row r="172" spans="1:10" ht="27.75" customHeight="1" x14ac:dyDescent="0.25">
      <c r="A172" s="140" t="s">
        <v>456</v>
      </c>
      <c r="B172" s="22"/>
      <c r="C172" s="211">
        <v>0</v>
      </c>
      <c r="D172" s="198">
        <v>-2.8540000000000001</v>
      </c>
      <c r="E172" s="199">
        <v>-0.36899999999999999</v>
      </c>
      <c r="F172" s="200">
        <v>-2.1999999999999999E-2</v>
      </c>
      <c r="G172" s="212">
        <v>0</v>
      </c>
      <c r="H172" s="196"/>
      <c r="I172" s="196"/>
      <c r="J172" s="202">
        <v>0.10299999999999999</v>
      </c>
    </row>
    <row r="173" spans="1:10" ht="27.75" customHeight="1" x14ac:dyDescent="0.25">
      <c r="A173" s="140" t="s">
        <v>457</v>
      </c>
      <c r="B173" s="22"/>
      <c r="C173" s="211">
        <v>0</v>
      </c>
      <c r="D173" s="198">
        <v>-2.6749999999999998</v>
      </c>
      <c r="E173" s="199">
        <v>-0.33500000000000002</v>
      </c>
      <c r="F173" s="200">
        <v>-1.9E-2</v>
      </c>
      <c r="G173" s="212">
        <v>0</v>
      </c>
      <c r="H173" s="196"/>
      <c r="I173" s="196"/>
      <c r="J173" s="202">
        <v>8.5999999999999993E-2</v>
      </c>
    </row>
    <row r="174" spans="1:10" ht="27.75" customHeight="1" x14ac:dyDescent="0.25">
      <c r="A174" s="140" t="s">
        <v>458</v>
      </c>
      <c r="B174" s="22"/>
      <c r="C174" s="211">
        <v>0</v>
      </c>
      <c r="D174" s="198">
        <v>-2.387</v>
      </c>
      <c r="E174" s="199">
        <v>-0.26</v>
      </c>
      <c r="F174" s="200">
        <v>-1.2E-2</v>
      </c>
      <c r="G174" s="228">
        <v>37.1</v>
      </c>
      <c r="H174" s="196"/>
      <c r="I174" s="196"/>
      <c r="J174" s="202">
        <v>0.104</v>
      </c>
    </row>
    <row r="175" spans="1:10" ht="27.75" customHeight="1" x14ac:dyDescent="0.25">
      <c r="A175" s="140" t="s">
        <v>523</v>
      </c>
      <c r="B175" s="22"/>
      <c r="C175" s="211" t="s">
        <v>681</v>
      </c>
      <c r="D175" s="198">
        <v>1.05</v>
      </c>
      <c r="E175" s="199">
        <v>0.13600000000000001</v>
      </c>
      <c r="F175" s="200">
        <v>8.0000000000000002E-3</v>
      </c>
      <c r="G175" s="228">
        <v>0.75</v>
      </c>
      <c r="H175" s="196"/>
      <c r="I175" s="196"/>
      <c r="J175" s="201"/>
    </row>
    <row r="176" spans="1:10" ht="27.75" customHeight="1" x14ac:dyDescent="0.25">
      <c r="A176" s="140" t="s">
        <v>524</v>
      </c>
      <c r="B176" s="22"/>
      <c r="C176" s="211">
        <v>2</v>
      </c>
      <c r="D176" s="198">
        <v>1.05</v>
      </c>
      <c r="E176" s="199">
        <v>0.13600000000000001</v>
      </c>
      <c r="F176" s="200">
        <v>8.0000000000000002E-3</v>
      </c>
      <c r="G176" s="196"/>
      <c r="H176" s="196"/>
      <c r="I176" s="196"/>
      <c r="J176" s="201"/>
    </row>
    <row r="177" spans="1:10" ht="27.75" customHeight="1" x14ac:dyDescent="0.25">
      <c r="A177" s="140" t="s">
        <v>525</v>
      </c>
      <c r="B177" s="22"/>
      <c r="C177" s="211" t="s">
        <v>682</v>
      </c>
      <c r="D177" s="198">
        <v>1.0629999999999999</v>
      </c>
      <c r="E177" s="199">
        <v>0.13800000000000001</v>
      </c>
      <c r="F177" s="200">
        <v>8.0000000000000002E-3</v>
      </c>
      <c r="G177" s="228">
        <v>1.02</v>
      </c>
      <c r="H177" s="196"/>
      <c r="I177" s="196"/>
      <c r="J177" s="201"/>
    </row>
    <row r="178" spans="1:10" ht="27.75" customHeight="1" x14ac:dyDescent="0.25">
      <c r="A178" s="140" t="s">
        <v>526</v>
      </c>
      <c r="B178" s="22"/>
      <c r="C178" s="211" t="s">
        <v>682</v>
      </c>
      <c r="D178" s="198">
        <v>1.0629999999999999</v>
      </c>
      <c r="E178" s="199">
        <v>0.13800000000000001</v>
      </c>
      <c r="F178" s="200">
        <v>8.0000000000000002E-3</v>
      </c>
      <c r="G178" s="228">
        <v>1.1100000000000001</v>
      </c>
      <c r="H178" s="196"/>
      <c r="I178" s="196"/>
      <c r="J178" s="201"/>
    </row>
    <row r="179" spans="1:10" ht="27.75" customHeight="1" x14ac:dyDescent="0.25">
      <c r="A179" s="140" t="s">
        <v>527</v>
      </c>
      <c r="B179" s="22"/>
      <c r="C179" s="211" t="s">
        <v>682</v>
      </c>
      <c r="D179" s="198">
        <v>1.0629999999999999</v>
      </c>
      <c r="E179" s="199">
        <v>0.13800000000000001</v>
      </c>
      <c r="F179" s="200">
        <v>8.0000000000000002E-3</v>
      </c>
      <c r="G179" s="228">
        <v>1.38</v>
      </c>
      <c r="H179" s="196"/>
      <c r="I179" s="196"/>
      <c r="J179" s="201"/>
    </row>
    <row r="180" spans="1:10" ht="27.75" customHeight="1" x14ac:dyDescent="0.25">
      <c r="A180" s="140" t="s">
        <v>528</v>
      </c>
      <c r="B180" s="22"/>
      <c r="C180" s="211" t="s">
        <v>682</v>
      </c>
      <c r="D180" s="198">
        <v>1.0629999999999999</v>
      </c>
      <c r="E180" s="199">
        <v>0.13800000000000001</v>
      </c>
      <c r="F180" s="200">
        <v>8.0000000000000002E-3</v>
      </c>
      <c r="G180" s="228">
        <v>1.81</v>
      </c>
      <c r="H180" s="196"/>
      <c r="I180" s="196"/>
      <c r="J180" s="201"/>
    </row>
    <row r="181" spans="1:10" ht="27.75" customHeight="1" x14ac:dyDescent="0.25">
      <c r="A181" s="140" t="s">
        <v>529</v>
      </c>
      <c r="B181" s="22"/>
      <c r="C181" s="211" t="s">
        <v>682</v>
      </c>
      <c r="D181" s="198">
        <v>1.0629999999999999</v>
      </c>
      <c r="E181" s="199">
        <v>0.13800000000000001</v>
      </c>
      <c r="F181" s="200">
        <v>8.0000000000000002E-3</v>
      </c>
      <c r="G181" s="228">
        <v>3.09</v>
      </c>
      <c r="H181" s="196"/>
      <c r="I181" s="196"/>
      <c r="J181" s="201"/>
    </row>
    <row r="182" spans="1:10" ht="27.75" customHeight="1" x14ac:dyDescent="0.25">
      <c r="A182" s="140" t="s">
        <v>459</v>
      </c>
      <c r="B182" s="22"/>
      <c r="C182" s="211">
        <v>4</v>
      </c>
      <c r="D182" s="198">
        <v>1.0629999999999999</v>
      </c>
      <c r="E182" s="199">
        <v>0.13800000000000001</v>
      </c>
      <c r="F182" s="200">
        <v>8.0000000000000002E-3</v>
      </c>
      <c r="G182" s="196"/>
      <c r="H182" s="196"/>
      <c r="I182" s="196"/>
      <c r="J182" s="201"/>
    </row>
    <row r="183" spans="1:10" ht="27.75" customHeight="1" x14ac:dyDescent="0.25">
      <c r="A183" s="140" t="s">
        <v>530</v>
      </c>
      <c r="B183" s="22"/>
      <c r="C183" s="211">
        <v>0</v>
      </c>
      <c r="D183" s="198">
        <v>0.68799999999999994</v>
      </c>
      <c r="E183" s="199">
        <v>8.5000000000000006E-2</v>
      </c>
      <c r="F183" s="200">
        <v>5.0000000000000001E-3</v>
      </c>
      <c r="G183" s="228">
        <v>1.21</v>
      </c>
      <c r="H183" s="228">
        <v>0.68</v>
      </c>
      <c r="I183" s="228">
        <v>0.68</v>
      </c>
      <c r="J183" s="202">
        <v>2.1999999999999999E-2</v>
      </c>
    </row>
    <row r="184" spans="1:10" ht="27.75" customHeight="1" x14ac:dyDescent="0.25">
      <c r="A184" s="140" t="s">
        <v>531</v>
      </c>
      <c r="B184" s="22"/>
      <c r="C184" s="211">
        <v>0</v>
      </c>
      <c r="D184" s="198">
        <v>0.68799999999999994</v>
      </c>
      <c r="E184" s="199">
        <v>8.5000000000000006E-2</v>
      </c>
      <c r="F184" s="200">
        <v>5.0000000000000001E-3</v>
      </c>
      <c r="G184" s="228">
        <v>4.93</v>
      </c>
      <c r="H184" s="228">
        <v>0.68</v>
      </c>
      <c r="I184" s="228">
        <v>0.68</v>
      </c>
      <c r="J184" s="202">
        <v>2.1999999999999999E-2</v>
      </c>
    </row>
    <row r="185" spans="1:10" ht="27.75" customHeight="1" x14ac:dyDescent="0.25">
      <c r="A185" s="140" t="s">
        <v>532</v>
      </c>
      <c r="B185" s="22"/>
      <c r="C185" s="211">
        <v>0</v>
      </c>
      <c r="D185" s="198">
        <v>0.68799999999999994</v>
      </c>
      <c r="E185" s="199">
        <v>8.5000000000000006E-2</v>
      </c>
      <c r="F185" s="200">
        <v>5.0000000000000001E-3</v>
      </c>
      <c r="G185" s="228">
        <v>7.52</v>
      </c>
      <c r="H185" s="228">
        <v>0.68</v>
      </c>
      <c r="I185" s="228">
        <v>0.68</v>
      </c>
      <c r="J185" s="202">
        <v>2.1999999999999999E-2</v>
      </c>
    </row>
    <row r="186" spans="1:10" ht="27.75" customHeight="1" x14ac:dyDescent="0.25">
      <c r="A186" s="140" t="s">
        <v>533</v>
      </c>
      <c r="B186" s="22"/>
      <c r="C186" s="211">
        <v>0</v>
      </c>
      <c r="D186" s="198">
        <v>0.68799999999999994</v>
      </c>
      <c r="E186" s="199">
        <v>8.5000000000000006E-2</v>
      </c>
      <c r="F186" s="200">
        <v>5.0000000000000001E-3</v>
      </c>
      <c r="G186" s="228">
        <v>11.4</v>
      </c>
      <c r="H186" s="228">
        <v>0.68</v>
      </c>
      <c r="I186" s="228">
        <v>0.68</v>
      </c>
      <c r="J186" s="202">
        <v>2.1999999999999999E-2</v>
      </c>
    </row>
    <row r="187" spans="1:10" ht="27.75" customHeight="1" x14ac:dyDescent="0.25">
      <c r="A187" s="140" t="s">
        <v>534</v>
      </c>
      <c r="B187" s="22"/>
      <c r="C187" s="211">
        <v>0</v>
      </c>
      <c r="D187" s="198">
        <v>0.68799999999999994</v>
      </c>
      <c r="E187" s="199">
        <v>8.5000000000000006E-2</v>
      </c>
      <c r="F187" s="200">
        <v>5.0000000000000001E-3</v>
      </c>
      <c r="G187" s="228">
        <v>21.19</v>
      </c>
      <c r="H187" s="228">
        <v>0.68</v>
      </c>
      <c r="I187" s="228">
        <v>0.68</v>
      </c>
      <c r="J187" s="202">
        <v>2.1999999999999999E-2</v>
      </c>
    </row>
    <row r="188" spans="1:10" ht="27.75" customHeight="1" x14ac:dyDescent="0.25">
      <c r="A188" s="140" t="s">
        <v>535</v>
      </c>
      <c r="B188" s="22"/>
      <c r="C188" s="211">
        <v>0</v>
      </c>
      <c r="D188" s="198">
        <v>0.66100000000000003</v>
      </c>
      <c r="E188" s="199">
        <v>7.1999999999999995E-2</v>
      </c>
      <c r="F188" s="200">
        <v>3.0000000000000001E-3</v>
      </c>
      <c r="G188" s="228">
        <v>1.37</v>
      </c>
      <c r="H188" s="228">
        <v>0.95</v>
      </c>
      <c r="I188" s="228">
        <v>0.95</v>
      </c>
      <c r="J188" s="202">
        <v>0.02</v>
      </c>
    </row>
    <row r="189" spans="1:10" ht="27.75" customHeight="1" x14ac:dyDescent="0.25">
      <c r="A189" s="140" t="s">
        <v>536</v>
      </c>
      <c r="B189" s="22"/>
      <c r="C189" s="211">
        <v>0</v>
      </c>
      <c r="D189" s="198">
        <v>0.66100000000000003</v>
      </c>
      <c r="E189" s="199">
        <v>7.1999999999999995E-2</v>
      </c>
      <c r="F189" s="200">
        <v>3.0000000000000001E-3</v>
      </c>
      <c r="G189" s="228">
        <v>6.77</v>
      </c>
      <c r="H189" s="228">
        <v>0.95</v>
      </c>
      <c r="I189" s="228">
        <v>0.95</v>
      </c>
      <c r="J189" s="202">
        <v>0.02</v>
      </c>
    </row>
    <row r="190" spans="1:10" ht="27.75" customHeight="1" x14ac:dyDescent="0.25">
      <c r="A190" s="140" t="s">
        <v>537</v>
      </c>
      <c r="B190" s="22"/>
      <c r="C190" s="211">
        <v>0</v>
      </c>
      <c r="D190" s="198">
        <v>0.66100000000000003</v>
      </c>
      <c r="E190" s="199">
        <v>7.1999999999999995E-2</v>
      </c>
      <c r="F190" s="200">
        <v>3.0000000000000001E-3</v>
      </c>
      <c r="G190" s="228">
        <v>10.54</v>
      </c>
      <c r="H190" s="228">
        <v>0.95</v>
      </c>
      <c r="I190" s="228">
        <v>0.95</v>
      </c>
      <c r="J190" s="202">
        <v>0.02</v>
      </c>
    </row>
    <row r="191" spans="1:10" ht="27.75" customHeight="1" x14ac:dyDescent="0.25">
      <c r="A191" s="140" t="s">
        <v>538</v>
      </c>
      <c r="B191" s="22"/>
      <c r="C191" s="211">
        <v>0</v>
      </c>
      <c r="D191" s="198">
        <v>0.66100000000000003</v>
      </c>
      <c r="E191" s="199">
        <v>7.1999999999999995E-2</v>
      </c>
      <c r="F191" s="200">
        <v>3.0000000000000001E-3</v>
      </c>
      <c r="G191" s="228">
        <v>16.18</v>
      </c>
      <c r="H191" s="228">
        <v>0.95</v>
      </c>
      <c r="I191" s="228">
        <v>0.95</v>
      </c>
      <c r="J191" s="202">
        <v>0.02</v>
      </c>
    </row>
    <row r="192" spans="1:10" ht="27.75" customHeight="1" x14ac:dyDescent="0.25">
      <c r="A192" s="140" t="s">
        <v>539</v>
      </c>
      <c r="B192" s="22"/>
      <c r="C192" s="211">
        <v>0</v>
      </c>
      <c r="D192" s="198">
        <v>0.66100000000000003</v>
      </c>
      <c r="E192" s="199">
        <v>7.1999999999999995E-2</v>
      </c>
      <c r="F192" s="200">
        <v>3.0000000000000001E-3</v>
      </c>
      <c r="G192" s="228">
        <v>30.4</v>
      </c>
      <c r="H192" s="228">
        <v>0.95</v>
      </c>
      <c r="I192" s="228">
        <v>0.95</v>
      </c>
      <c r="J192" s="202">
        <v>0.02</v>
      </c>
    </row>
    <row r="193" spans="1:10" ht="27.75" customHeight="1" x14ac:dyDescent="0.25">
      <c r="A193" s="140" t="s">
        <v>540</v>
      </c>
      <c r="B193" s="22"/>
      <c r="C193" s="211">
        <v>0</v>
      </c>
      <c r="D193" s="198">
        <v>0.41</v>
      </c>
      <c r="E193" s="199">
        <v>3.6999999999999998E-2</v>
      </c>
      <c r="F193" s="200">
        <v>1E-3</v>
      </c>
      <c r="G193" s="228">
        <v>14.2</v>
      </c>
      <c r="H193" s="228">
        <v>1.24</v>
      </c>
      <c r="I193" s="228">
        <v>1.24</v>
      </c>
      <c r="J193" s="202">
        <v>1.0999999999999999E-2</v>
      </c>
    </row>
    <row r="194" spans="1:10" ht="27.75" customHeight="1" x14ac:dyDescent="0.25">
      <c r="A194" s="140" t="s">
        <v>541</v>
      </c>
      <c r="B194" s="22"/>
      <c r="C194" s="211">
        <v>0</v>
      </c>
      <c r="D194" s="198">
        <v>0.41</v>
      </c>
      <c r="E194" s="199">
        <v>3.6999999999999998E-2</v>
      </c>
      <c r="F194" s="200">
        <v>1E-3</v>
      </c>
      <c r="G194" s="228">
        <v>52.11</v>
      </c>
      <c r="H194" s="228">
        <v>1.24</v>
      </c>
      <c r="I194" s="228">
        <v>1.24</v>
      </c>
      <c r="J194" s="202">
        <v>1.0999999999999999E-2</v>
      </c>
    </row>
    <row r="195" spans="1:10" ht="27.75" customHeight="1" x14ac:dyDescent="0.25">
      <c r="A195" s="140" t="s">
        <v>542</v>
      </c>
      <c r="B195" s="22"/>
      <c r="C195" s="211">
        <v>0</v>
      </c>
      <c r="D195" s="198">
        <v>0.41</v>
      </c>
      <c r="E195" s="199">
        <v>3.6999999999999998E-2</v>
      </c>
      <c r="F195" s="200">
        <v>1E-3</v>
      </c>
      <c r="G195" s="228">
        <v>125.17</v>
      </c>
      <c r="H195" s="228">
        <v>1.24</v>
      </c>
      <c r="I195" s="228">
        <v>1.24</v>
      </c>
      <c r="J195" s="202">
        <v>1.0999999999999999E-2</v>
      </c>
    </row>
    <row r="196" spans="1:10" ht="27.75" customHeight="1" x14ac:dyDescent="0.25">
      <c r="A196" s="140" t="s">
        <v>543</v>
      </c>
      <c r="B196" s="22"/>
      <c r="C196" s="211">
        <v>0</v>
      </c>
      <c r="D196" s="198">
        <v>0.41</v>
      </c>
      <c r="E196" s="199">
        <v>3.6999999999999998E-2</v>
      </c>
      <c r="F196" s="200">
        <v>1E-3</v>
      </c>
      <c r="G196" s="228">
        <v>222.93</v>
      </c>
      <c r="H196" s="228">
        <v>1.24</v>
      </c>
      <c r="I196" s="228">
        <v>1.24</v>
      </c>
      <c r="J196" s="202">
        <v>1.0999999999999999E-2</v>
      </c>
    </row>
    <row r="197" spans="1:10" ht="27.75" customHeight="1" x14ac:dyDescent="0.25">
      <c r="A197" s="140" t="s">
        <v>544</v>
      </c>
      <c r="B197" s="22"/>
      <c r="C197" s="211">
        <v>0</v>
      </c>
      <c r="D197" s="198">
        <v>0.41</v>
      </c>
      <c r="E197" s="199">
        <v>3.6999999999999998E-2</v>
      </c>
      <c r="F197" s="200">
        <v>1E-3</v>
      </c>
      <c r="G197" s="228">
        <v>539.79</v>
      </c>
      <c r="H197" s="228">
        <v>1.24</v>
      </c>
      <c r="I197" s="228">
        <v>1.24</v>
      </c>
      <c r="J197" s="202">
        <v>1.0999999999999999E-2</v>
      </c>
    </row>
    <row r="198" spans="1:10" ht="27.75" customHeight="1" x14ac:dyDescent="0.25">
      <c r="A198" s="140" t="s">
        <v>460</v>
      </c>
      <c r="B198" s="22"/>
      <c r="C198" s="211" t="s">
        <v>418</v>
      </c>
      <c r="D198" s="203">
        <v>2.9060000000000001</v>
      </c>
      <c r="E198" s="204">
        <v>0.26700000000000002</v>
      </c>
      <c r="F198" s="200">
        <v>0.109</v>
      </c>
      <c r="G198" s="196"/>
      <c r="H198" s="196"/>
      <c r="I198" s="196"/>
      <c r="J198" s="201"/>
    </row>
    <row r="199" spans="1:10" ht="27.75" customHeight="1" x14ac:dyDescent="0.25">
      <c r="A199" s="140" t="s">
        <v>461</v>
      </c>
      <c r="B199" s="22"/>
      <c r="C199" s="211">
        <v>0</v>
      </c>
      <c r="D199" s="198">
        <v>-0.99</v>
      </c>
      <c r="E199" s="199">
        <v>-0.128</v>
      </c>
      <c r="F199" s="200">
        <v>-8.0000000000000002E-3</v>
      </c>
      <c r="G199" s="212">
        <v>0</v>
      </c>
      <c r="H199" s="196"/>
      <c r="I199" s="196"/>
      <c r="J199" s="201"/>
    </row>
    <row r="200" spans="1:10" ht="27.75" customHeight="1" x14ac:dyDescent="0.25">
      <c r="A200" s="140" t="s">
        <v>462</v>
      </c>
      <c r="B200" s="22"/>
      <c r="C200" s="211">
        <v>0</v>
      </c>
      <c r="D200" s="198">
        <v>-0.92800000000000005</v>
      </c>
      <c r="E200" s="199">
        <v>-0.11600000000000001</v>
      </c>
      <c r="F200" s="200">
        <v>-7.0000000000000001E-3</v>
      </c>
      <c r="G200" s="212">
        <v>0</v>
      </c>
      <c r="H200" s="196"/>
      <c r="I200" s="196"/>
      <c r="J200" s="201"/>
    </row>
    <row r="201" spans="1:10" ht="27.75" customHeight="1" x14ac:dyDescent="0.25">
      <c r="A201" s="140" t="s">
        <v>463</v>
      </c>
      <c r="B201" s="22"/>
      <c r="C201" s="211">
        <v>0</v>
      </c>
      <c r="D201" s="198">
        <v>-0.99</v>
      </c>
      <c r="E201" s="199">
        <v>-0.128</v>
      </c>
      <c r="F201" s="200">
        <v>-8.0000000000000002E-3</v>
      </c>
      <c r="G201" s="212">
        <v>0</v>
      </c>
      <c r="H201" s="196"/>
      <c r="I201" s="196"/>
      <c r="J201" s="202">
        <v>3.5999999999999997E-2</v>
      </c>
    </row>
    <row r="202" spans="1:10" ht="27.75" customHeight="1" x14ac:dyDescent="0.25">
      <c r="A202" s="140" t="s">
        <v>464</v>
      </c>
      <c r="B202" s="22"/>
      <c r="C202" s="211">
        <v>0</v>
      </c>
      <c r="D202" s="198">
        <v>-0.92800000000000005</v>
      </c>
      <c r="E202" s="199">
        <v>-0.11600000000000001</v>
      </c>
      <c r="F202" s="200">
        <v>-7.0000000000000001E-3</v>
      </c>
      <c r="G202" s="212">
        <v>0</v>
      </c>
      <c r="H202" s="196"/>
      <c r="I202" s="196"/>
      <c r="J202" s="202">
        <v>0.03</v>
      </c>
    </row>
    <row r="203" spans="1:10" ht="27.75" customHeight="1" x14ac:dyDescent="0.25">
      <c r="A203" s="140" t="s">
        <v>465</v>
      </c>
      <c r="B203" s="22"/>
      <c r="C203" s="211">
        <v>0</v>
      </c>
      <c r="D203" s="198">
        <v>-0.82799999999999996</v>
      </c>
      <c r="E203" s="199">
        <v>-0.09</v>
      </c>
      <c r="F203" s="200">
        <v>-4.0000000000000001E-3</v>
      </c>
      <c r="G203" s="228">
        <v>12.87</v>
      </c>
      <c r="H203" s="196"/>
      <c r="I203" s="196"/>
      <c r="J203" s="202">
        <v>3.5999999999999997E-2</v>
      </c>
    </row>
    <row r="205" spans="1:10" ht="27.75" customHeight="1" x14ac:dyDescent="0.25">
      <c r="D205" s="191"/>
      <c r="F205" s="192"/>
    </row>
    <row r="206" spans="1:10" ht="27.75" customHeight="1" x14ac:dyDescent="0.25">
      <c r="D206" s="191"/>
      <c r="F206" s="192"/>
    </row>
    <row r="207" spans="1:10" ht="27.75" customHeight="1" x14ac:dyDescent="0.25">
      <c r="D207" s="191"/>
      <c r="F207" s="192"/>
    </row>
  </sheetData>
  <customSheetViews>
    <customSheetView guid="{5032A364-B81A-48DA-88DA-AB3B86B47EE9}" scale="70" fitToPage="1">
      <selection activeCell="D11" sqref="D11"/>
      <pageMargins left="0.39370078740157483" right="0.35433070866141736" top="0.9055118110236221" bottom="0.74803149606299213" header="0.51181102362204722" footer="0.51181102362204722"/>
      <pageSetup paperSize="9" scale="44" fitToHeight="0" orientation="portrait" r:id="rId1"/>
      <headerFooter differentFirst="1" scaleWithDoc="0">
        <oddFooter>&amp;C&amp;P of &amp;N</oddFooter>
        <firstHeader>&amp;L
Annex 4 - Charges applied to LDNOs with HV/LV end users</firstHeader>
        <firstFooter>&amp;C&amp;P of &amp;N</firstFooter>
      </headerFooter>
    </customSheetView>
  </customSheetViews>
  <mergeCells count="15">
    <mergeCell ref="H9:J9"/>
    <mergeCell ref="B10:E10"/>
    <mergeCell ref="G10:H10"/>
    <mergeCell ref="G11:H11"/>
    <mergeCell ref="B1:D1"/>
    <mergeCell ref="F1:H1"/>
    <mergeCell ref="A2:J2"/>
    <mergeCell ref="F4:J4"/>
    <mergeCell ref="A4:D4"/>
    <mergeCell ref="B8:D8"/>
    <mergeCell ref="C9:D9"/>
    <mergeCell ref="F6:G6"/>
    <mergeCell ref="F7:G7"/>
    <mergeCell ref="F8:G8"/>
    <mergeCell ref="F9:G9"/>
  </mergeCells>
  <phoneticPr fontId="7" type="noConversion"/>
  <hyperlinks>
    <hyperlink ref="A1" location="Overview!A1" display="Back to Overview" xr:uid="{00000000-0004-0000-0600-000000000000}"/>
  </hyperlinks>
  <pageMargins left="0.39370078740157483" right="0.39370078740157483" top="0.70866141732283472" bottom="0.74803149606299213" header="0.27559055118110237" footer="0.15748031496062992"/>
  <pageSetup paperSize="9" scale="44" fitToHeight="0" orientation="portrait" r:id="rId2"/>
  <headerFooter scaleWithDoc="0">
    <oddHeader>&amp;L&amp;"Arial,Bold"Annex 4&amp;"Arial,Regular" - Charges applied to LDNOs with HV/LV end users</oddHeader>
    <oddFooter xml:space="preserve">&amp;LNote: Where a tariff only has a p/kWh unit rate in Unit Charge 1 then this unit rate applies at all times.
</oddFooter>
    <firstHeader>&amp;L
Annex 4 - Charges applied to LDNOs with HV/LV end users</firstHeader>
    <firstFooter>&amp;LNote: Where a tariff only has a p/kWh unit rate in Unit Charge 1 then this unit rate applies at all times.&amp;R&amp;P of &amp;N</first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pageSetUpPr fitToPage="1"/>
  </sheetPr>
  <dimension ref="A1:F40"/>
  <sheetViews>
    <sheetView zoomScale="80" zoomScaleNormal="80" zoomScaleSheetLayoutView="100" workbookViewId="0">
      <selection activeCell="I20" sqref="I20"/>
    </sheetView>
  </sheetViews>
  <sheetFormatPr defaultRowHeight="13.2" x14ac:dyDescent="0.25"/>
  <cols>
    <col min="1" max="1" width="24" customWidth="1"/>
    <col min="2" max="5" width="26.109375" customWidth="1"/>
    <col min="6" max="6" width="29.6640625" customWidth="1"/>
  </cols>
  <sheetData>
    <row r="1" spans="1:6" ht="27.75" customHeight="1" x14ac:dyDescent="0.25">
      <c r="A1" s="116" t="s">
        <v>24</v>
      </c>
    </row>
    <row r="2" spans="1:6" ht="44.25" customHeight="1" x14ac:dyDescent="0.25">
      <c r="A2" s="315" t="s">
        <v>135</v>
      </c>
      <c r="B2" s="316"/>
      <c r="C2" s="316"/>
      <c r="D2" s="316"/>
      <c r="E2" s="316"/>
    </row>
    <row r="3" spans="1:6" ht="47.25" customHeight="1" x14ac:dyDescent="0.25">
      <c r="A3" s="263" t="str">
        <f>Overview!B4&amp; " - Illustrative LLFs for year beginning "&amp;TEXT(Overview!D4,"D MMMM YYYY")</f>
        <v>Harlaxton Energy Networks Limited - GSP_B - Illustrative LLFs for year beginning 1 April 2026</v>
      </c>
      <c r="B3" s="263"/>
      <c r="C3" s="263"/>
      <c r="D3" s="263"/>
      <c r="E3" s="263"/>
    </row>
    <row r="4" spans="1:6" ht="19.5" customHeight="1" x14ac:dyDescent="0.25">
      <c r="A4" s="320" t="s">
        <v>17</v>
      </c>
      <c r="B4" s="18" t="s">
        <v>4</v>
      </c>
      <c r="C4" s="18" t="s">
        <v>5</v>
      </c>
      <c r="D4" s="18" t="s">
        <v>6</v>
      </c>
      <c r="E4" s="18" t="s">
        <v>7</v>
      </c>
    </row>
    <row r="5" spans="1:6" ht="19.5" customHeight="1" x14ac:dyDescent="0.25">
      <c r="A5" s="321"/>
      <c r="B5" s="18" t="s">
        <v>645</v>
      </c>
      <c r="C5" s="18" t="s">
        <v>646</v>
      </c>
      <c r="D5" s="18" t="s">
        <v>647</v>
      </c>
      <c r="E5" s="18" t="s">
        <v>648</v>
      </c>
    </row>
    <row r="6" spans="1:6" ht="45" customHeight="1" x14ac:dyDescent="0.25">
      <c r="A6" s="162" t="s">
        <v>649</v>
      </c>
      <c r="B6" s="150"/>
      <c r="C6" s="150"/>
      <c r="D6" s="144" t="s">
        <v>650</v>
      </c>
      <c r="E6" s="144" t="s">
        <v>651</v>
      </c>
    </row>
    <row r="7" spans="1:6" ht="45" customHeight="1" x14ac:dyDescent="0.25">
      <c r="A7" s="162" t="s">
        <v>652</v>
      </c>
      <c r="B7" s="144" t="s">
        <v>653</v>
      </c>
      <c r="C7" s="160" t="s">
        <v>654</v>
      </c>
      <c r="D7" s="144" t="s">
        <v>650</v>
      </c>
      <c r="E7" s="144" t="s">
        <v>655</v>
      </c>
    </row>
    <row r="8" spans="1:6" ht="45" customHeight="1" x14ac:dyDescent="0.25">
      <c r="A8" s="162" t="s">
        <v>20</v>
      </c>
      <c r="B8" s="150"/>
      <c r="C8" s="150"/>
      <c r="D8" s="144" t="s">
        <v>650</v>
      </c>
      <c r="E8" s="144" t="s">
        <v>651</v>
      </c>
    </row>
    <row r="9" spans="1:6" ht="25.5" customHeight="1" x14ac:dyDescent="0.25">
      <c r="A9" s="163" t="s">
        <v>18</v>
      </c>
      <c r="B9" s="317" t="s">
        <v>19</v>
      </c>
      <c r="C9" s="318"/>
      <c r="D9" s="318"/>
      <c r="E9" s="319"/>
    </row>
    <row r="10" spans="1:6" x14ac:dyDescent="0.25">
      <c r="A10" s="159"/>
      <c r="B10" s="158"/>
      <c r="C10" s="158"/>
      <c r="D10" s="158"/>
      <c r="E10" s="158"/>
    </row>
    <row r="11" spans="1:6" ht="12.75" customHeight="1" x14ac:dyDescent="0.25">
      <c r="B11" s="158"/>
      <c r="C11" s="158"/>
      <c r="D11" s="158"/>
      <c r="E11" s="158"/>
    </row>
    <row r="12" spans="1:6" ht="22.5" customHeight="1" x14ac:dyDescent="0.25">
      <c r="A12" s="249" t="s">
        <v>48</v>
      </c>
      <c r="B12" s="276"/>
      <c r="C12" s="276"/>
      <c r="D12" s="276"/>
      <c r="E12" s="276"/>
      <c r="F12" s="250"/>
    </row>
    <row r="13" spans="1:6" ht="22.5" customHeight="1" x14ac:dyDescent="0.25">
      <c r="A13" s="249" t="s">
        <v>3</v>
      </c>
      <c r="B13" s="276"/>
      <c r="C13" s="276"/>
      <c r="D13" s="276"/>
      <c r="E13" s="276"/>
      <c r="F13" s="250"/>
    </row>
    <row r="14" spans="1:6" ht="33" customHeight="1" x14ac:dyDescent="0.25">
      <c r="A14" s="18" t="s">
        <v>49</v>
      </c>
      <c r="B14" s="18" t="s">
        <v>4</v>
      </c>
      <c r="C14" s="18" t="s">
        <v>5</v>
      </c>
      <c r="D14" s="18" t="s">
        <v>6</v>
      </c>
      <c r="E14" s="18" t="s">
        <v>7</v>
      </c>
      <c r="F14" s="18" t="s">
        <v>8</v>
      </c>
    </row>
    <row r="15" spans="1:6" ht="22.5" customHeight="1" x14ac:dyDescent="0.25">
      <c r="A15" s="1" t="s">
        <v>656</v>
      </c>
      <c r="B15" s="10"/>
      <c r="C15" s="10"/>
      <c r="D15" s="10"/>
      <c r="E15" s="10"/>
      <c r="F15" s="10"/>
    </row>
    <row r="16" spans="1:6" ht="22.5" customHeight="1" x14ac:dyDescent="0.25">
      <c r="A16" s="1" t="s">
        <v>657</v>
      </c>
      <c r="B16" s="10"/>
      <c r="C16" s="10"/>
      <c r="D16" s="10"/>
      <c r="E16" s="10"/>
      <c r="F16" s="10"/>
    </row>
    <row r="17" spans="1:6" ht="22.5" customHeight="1" x14ac:dyDescent="0.25">
      <c r="A17" s="1" t="s">
        <v>658</v>
      </c>
      <c r="B17" s="10"/>
      <c r="C17" s="10"/>
      <c r="D17" s="10"/>
      <c r="E17" s="10"/>
      <c r="F17" s="10"/>
    </row>
    <row r="18" spans="1:6" ht="22.5" customHeight="1" x14ac:dyDescent="0.25">
      <c r="A18" s="1" t="s">
        <v>659</v>
      </c>
      <c r="B18" s="10"/>
      <c r="C18" s="10"/>
      <c r="D18" s="10"/>
      <c r="E18" s="10"/>
      <c r="F18" s="189"/>
    </row>
    <row r="19" spans="1:6" ht="22.5" customHeight="1" x14ac:dyDescent="0.25">
      <c r="A19" s="1" t="s">
        <v>660</v>
      </c>
      <c r="B19" s="10"/>
      <c r="C19" s="10"/>
      <c r="D19" s="10"/>
      <c r="E19" s="10"/>
      <c r="F19" s="189"/>
    </row>
    <row r="20" spans="1:6" ht="54" customHeight="1" x14ac:dyDescent="0.25">
      <c r="A20" s="1" t="s">
        <v>661</v>
      </c>
      <c r="B20" s="10"/>
      <c r="C20" s="10"/>
      <c r="D20" s="10"/>
      <c r="E20" s="10"/>
      <c r="F20" s="190"/>
    </row>
    <row r="21" spans="1:6" ht="44.25" customHeight="1" x14ac:dyDescent="0.25">
      <c r="A21" s="1" t="s">
        <v>662</v>
      </c>
      <c r="B21" s="10"/>
      <c r="C21" s="10"/>
      <c r="D21" s="10"/>
      <c r="E21" s="10"/>
      <c r="F21" s="190"/>
    </row>
    <row r="22" spans="1:6" ht="104.25" customHeight="1" x14ac:dyDescent="0.25">
      <c r="A22" s="1" t="s">
        <v>663</v>
      </c>
      <c r="B22" s="10"/>
      <c r="C22" s="10"/>
      <c r="D22" s="10"/>
      <c r="E22" s="10"/>
      <c r="F22" s="190"/>
    </row>
    <row r="24" spans="1:6" ht="22.5" customHeight="1" x14ac:dyDescent="0.25">
      <c r="A24" s="249" t="s">
        <v>50</v>
      </c>
      <c r="B24" s="276"/>
      <c r="C24" s="276"/>
      <c r="D24" s="276"/>
      <c r="E24" s="276"/>
      <c r="F24" s="250"/>
    </row>
    <row r="25" spans="1:6" ht="22.5" customHeight="1" x14ac:dyDescent="0.25">
      <c r="A25" s="249" t="s">
        <v>15</v>
      </c>
      <c r="B25" s="276"/>
      <c r="C25" s="276"/>
      <c r="D25" s="276"/>
      <c r="E25" s="276"/>
      <c r="F25" s="250"/>
    </row>
    <row r="26" spans="1:6" ht="33" customHeight="1" x14ac:dyDescent="0.25">
      <c r="A26" s="18" t="s">
        <v>9</v>
      </c>
      <c r="B26" s="18" t="s">
        <v>4</v>
      </c>
      <c r="C26" s="18" t="s">
        <v>5</v>
      </c>
      <c r="D26" s="18" t="s">
        <v>6</v>
      </c>
      <c r="E26" s="18" t="s">
        <v>7</v>
      </c>
      <c r="F26" s="18" t="s">
        <v>8</v>
      </c>
    </row>
    <row r="27" spans="1:6" ht="22.5" customHeight="1" x14ac:dyDescent="0.25">
      <c r="A27" s="1" t="s">
        <v>10</v>
      </c>
      <c r="B27" s="10"/>
      <c r="C27" s="10"/>
      <c r="D27" s="10"/>
      <c r="E27" s="10"/>
      <c r="F27" s="10"/>
    </row>
    <row r="28" spans="1:6" ht="22.5" customHeight="1" x14ac:dyDescent="0.25">
      <c r="A28" s="1" t="s">
        <v>11</v>
      </c>
      <c r="B28" s="10"/>
      <c r="C28" s="10"/>
      <c r="D28" s="10"/>
      <c r="E28" s="10"/>
      <c r="F28" s="10"/>
    </row>
    <row r="29" spans="1:6" ht="22.5" customHeight="1" x14ac:dyDescent="0.25">
      <c r="A29" s="1" t="s">
        <v>12</v>
      </c>
      <c r="B29" s="10"/>
      <c r="C29" s="10"/>
      <c r="D29" s="10"/>
      <c r="E29" s="10"/>
      <c r="F29" s="10"/>
    </row>
    <row r="30" spans="1:6" ht="22.5" customHeight="1" x14ac:dyDescent="0.25">
      <c r="A30" s="1" t="s">
        <v>13</v>
      </c>
      <c r="B30" s="10"/>
      <c r="C30" s="10"/>
      <c r="D30" s="10"/>
      <c r="E30" s="10"/>
      <c r="F30" s="10"/>
    </row>
    <row r="31" spans="1:6" ht="22.5" customHeight="1" x14ac:dyDescent="0.25">
      <c r="A31" s="1" t="s">
        <v>14</v>
      </c>
      <c r="B31" s="10"/>
      <c r="C31" s="10"/>
      <c r="D31" s="10"/>
      <c r="E31" s="10"/>
      <c r="F31" s="10"/>
    </row>
    <row r="33" spans="1:6" ht="22.5" customHeight="1" x14ac:dyDescent="0.25">
      <c r="A33" s="249" t="s">
        <v>50</v>
      </c>
      <c r="B33" s="276"/>
      <c r="C33" s="276"/>
      <c r="D33" s="276"/>
      <c r="E33" s="276"/>
      <c r="F33" s="250"/>
    </row>
    <row r="34" spans="1:6" ht="22.5" customHeight="1" x14ac:dyDescent="0.25">
      <c r="A34" s="249" t="s">
        <v>16</v>
      </c>
      <c r="B34" s="276"/>
      <c r="C34" s="276"/>
      <c r="D34" s="276"/>
      <c r="E34" s="276"/>
      <c r="F34" s="250"/>
    </row>
    <row r="35" spans="1:6" ht="33" customHeight="1" x14ac:dyDescent="0.25">
      <c r="A35" s="18" t="s">
        <v>9</v>
      </c>
      <c r="B35" s="18" t="s">
        <v>4</v>
      </c>
      <c r="C35" s="18" t="s">
        <v>5</v>
      </c>
      <c r="D35" s="18" t="s">
        <v>6</v>
      </c>
      <c r="E35" s="18" t="s">
        <v>7</v>
      </c>
      <c r="F35" s="18" t="s">
        <v>8</v>
      </c>
    </row>
    <row r="36" spans="1:6" ht="22.5" customHeight="1" x14ac:dyDescent="0.25">
      <c r="A36" s="1" t="s">
        <v>10</v>
      </c>
      <c r="B36" s="10"/>
      <c r="C36" s="10"/>
      <c r="D36" s="10"/>
      <c r="E36" s="10"/>
      <c r="F36" s="10"/>
    </row>
    <row r="37" spans="1:6" ht="22.5" customHeight="1" x14ac:dyDescent="0.25">
      <c r="A37" s="1" t="s">
        <v>11</v>
      </c>
      <c r="B37" s="10"/>
      <c r="C37" s="10"/>
      <c r="D37" s="10"/>
      <c r="E37" s="10"/>
      <c r="F37" s="10"/>
    </row>
    <row r="38" spans="1:6" ht="22.5" customHeight="1" x14ac:dyDescent="0.25">
      <c r="A38" s="1" t="s">
        <v>12</v>
      </c>
      <c r="B38" s="10"/>
      <c r="C38" s="10"/>
      <c r="D38" s="10"/>
      <c r="E38" s="10"/>
      <c r="F38" s="10"/>
    </row>
    <row r="39" spans="1:6" ht="22.5" customHeight="1" x14ac:dyDescent="0.25">
      <c r="A39" s="1" t="s">
        <v>13</v>
      </c>
      <c r="B39" s="10"/>
      <c r="C39" s="10"/>
      <c r="D39" s="10"/>
      <c r="E39" s="10"/>
      <c r="F39" s="10"/>
    </row>
    <row r="40" spans="1:6" ht="22.5" customHeight="1" x14ac:dyDescent="0.25">
      <c r="A40" s="1" t="s">
        <v>14</v>
      </c>
      <c r="B40" s="10"/>
      <c r="C40" s="10"/>
      <c r="D40" s="10"/>
      <c r="E40" s="10"/>
      <c r="F40" s="10"/>
    </row>
  </sheetData>
  <customSheetViews>
    <customSheetView guid="{5032A364-B81A-48DA-88DA-AB3B86B47EE9}" scale="80" fitToPage="1">
      <pageMargins left="0.70866141732283472" right="0.70866141732283472" top="0.74803149606299213" bottom="0.74803149606299213" header="0.31496062992125984" footer="0.31496062992125984"/>
      <pageSetup paperSize="9" scale="61" fitToHeight="0" orientation="portrait" r:id="rId1"/>
      <headerFooter differentFirst="1" scaleWithDoc="0">
        <oddFooter>&amp;C&amp;P of &amp;N</oddFooter>
        <firstHeader>&amp;L
Annex 5 – Schedule of Line Loss Factors</firstHeader>
        <firstFooter>&amp;C&amp;P of &amp;N</firstFooter>
      </headerFooter>
    </customSheetView>
  </customSheetViews>
  <mergeCells count="10">
    <mergeCell ref="A2:E2"/>
    <mergeCell ref="B9:E9"/>
    <mergeCell ref="A3:E3"/>
    <mergeCell ref="A4:A5"/>
    <mergeCell ref="A34:F34"/>
    <mergeCell ref="A12:F12"/>
    <mergeCell ref="A13:F13"/>
    <mergeCell ref="A33:F33"/>
    <mergeCell ref="A24:F24"/>
    <mergeCell ref="A25:F25"/>
  </mergeCells>
  <phoneticPr fontId="12" type="noConversion"/>
  <hyperlinks>
    <hyperlink ref="A1" location="Overview!A1" display="Back to Overview" xr:uid="{00000000-0004-0000-0700-000000000000}"/>
  </hyperlinks>
  <pageMargins left="0.39370078740157483" right="0.39370078740157483" top="0.51181102362204722" bottom="0.74803149606299213" header="0.27559055118110237" footer="0.27559055118110237"/>
  <pageSetup paperSize="9" scale="61" fitToHeight="0" orientation="portrait" r:id="rId2"/>
  <headerFooter scaleWithDoc="0">
    <oddHeader>&amp;L&amp;"Arial,Bold"Annex 5&amp;"Arial,Regular" – Schedule of Line Loss Factors</oddHeader>
    <firstHeader>&amp;L
Annex 5 – Schedule of Line Loss Factors</firstHeader>
    <firstFooter>&amp;C&amp;P of &amp;N</first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pageSetUpPr fitToPage="1"/>
  </sheetPr>
  <dimension ref="A1:P28"/>
  <sheetViews>
    <sheetView zoomScale="80" zoomScaleNormal="80" zoomScaleSheetLayoutView="100" workbookViewId="0">
      <selection activeCell="A19" sqref="A19:XFD28"/>
    </sheetView>
  </sheetViews>
  <sheetFormatPr defaultColWidth="9.109375" defaultRowHeight="27.75" customHeight="1" x14ac:dyDescent="0.25"/>
  <cols>
    <col min="1" max="2" width="16" style="2" customWidth="1"/>
    <col min="3" max="3" width="6.33203125" style="2" bestFit="1" customWidth="1"/>
    <col min="4" max="4" width="20.6640625" style="2" customWidth="1"/>
    <col min="5" max="5" width="16.44140625" style="3" customWidth="1"/>
    <col min="6" max="6" width="6.33203125" style="3" bestFit="1" customWidth="1"/>
    <col min="7" max="7" width="20.6640625" style="2" customWidth="1"/>
    <col min="8" max="8" width="50.5546875" style="3" customWidth="1"/>
    <col min="9" max="10" width="15.5546875" style="3" customWidth="1"/>
    <col min="11" max="11" width="15.5546875" style="8" customWidth="1"/>
    <col min="12" max="13" width="15.5546875" style="4" customWidth="1"/>
    <col min="14" max="17" width="15.5546875" style="2" customWidth="1"/>
    <col min="18" max="16384" width="9.109375" style="2"/>
  </cols>
  <sheetData>
    <row r="1" spans="1:16" ht="100.5" customHeight="1" x14ac:dyDescent="0.25">
      <c r="A1" s="11" t="s">
        <v>24</v>
      </c>
      <c r="B1" s="11"/>
      <c r="C1" s="11"/>
      <c r="D1" s="11"/>
      <c r="G1" s="19"/>
      <c r="H1" s="322" t="s">
        <v>137</v>
      </c>
      <c r="I1" s="323"/>
    </row>
    <row r="2" spans="1:16" ht="27.75" customHeight="1" x14ac:dyDescent="0.25">
      <c r="A2" s="270" t="s">
        <v>136</v>
      </c>
      <c r="B2" s="271"/>
      <c r="C2" s="271"/>
      <c r="D2" s="271"/>
      <c r="E2" s="271"/>
      <c r="F2" s="271"/>
      <c r="G2" s="271"/>
      <c r="H2" s="271"/>
      <c r="I2" s="271"/>
      <c r="J2" s="271"/>
      <c r="K2" s="271"/>
      <c r="L2" s="271"/>
      <c r="M2" s="271"/>
      <c r="N2" s="271"/>
      <c r="O2" s="271"/>
      <c r="P2" s="272"/>
    </row>
    <row r="3" spans="1:16" ht="17.25" customHeight="1" x14ac:dyDescent="0.25">
      <c r="A3" s="11"/>
      <c r="B3" s="11"/>
      <c r="C3" s="11"/>
      <c r="D3" s="11"/>
      <c r="G3" s="19"/>
    </row>
    <row r="4" spans="1:16" s="9" customFormat="1" ht="25.5" customHeight="1" x14ac:dyDescent="0.25">
      <c r="A4" s="270" t="str">
        <f>Overview!B4&amp; " - Effective from "&amp;TEXT(Overview!D4,"D MMMM YYYY")&amp;" - "&amp;Overview!E4&amp;" new designated EHV charges"</f>
        <v>Harlaxton Energy Networks Limited - GSP_B - Effective from 1 April 2026 - Final new designated EHV charges</v>
      </c>
      <c r="B4" s="271"/>
      <c r="C4" s="271"/>
      <c r="D4" s="271"/>
      <c r="E4" s="271"/>
      <c r="F4" s="271"/>
      <c r="G4" s="271"/>
      <c r="H4" s="271"/>
      <c r="I4" s="271"/>
      <c r="J4" s="271"/>
      <c r="K4" s="271"/>
      <c r="L4" s="271"/>
      <c r="M4" s="271"/>
      <c r="N4" s="271"/>
      <c r="O4" s="271"/>
      <c r="P4" s="272"/>
    </row>
    <row r="5" spans="1:16" ht="69.75" customHeight="1" x14ac:dyDescent="0.25">
      <c r="A5" s="23" t="s">
        <v>140</v>
      </c>
      <c r="B5" s="23" t="s">
        <v>52</v>
      </c>
      <c r="C5" s="23" t="s">
        <v>41</v>
      </c>
      <c r="D5" s="23" t="s">
        <v>42</v>
      </c>
      <c r="E5" s="23" t="s">
        <v>53</v>
      </c>
      <c r="F5" s="23" t="s">
        <v>41</v>
      </c>
      <c r="G5" s="23" t="s">
        <v>43</v>
      </c>
      <c r="H5" s="65" t="s">
        <v>35</v>
      </c>
      <c r="I5" s="65" t="str">
        <f>'Annex 2 EHV charges'!H10</f>
        <v>Import
Super Red
unit charge
(p/kWh)</v>
      </c>
      <c r="J5" s="65" t="str">
        <f>'Annex 2 EHV charges'!I10</f>
        <v>Import
fixed charge
(p/day)</v>
      </c>
      <c r="K5" s="65" t="str">
        <f>'Annex 2 EHV charges'!J10</f>
        <v>Import
capacity charge
(p/kVA/day)</v>
      </c>
      <c r="L5" s="65" t="str">
        <f>'Annex 2 EHV charges'!K10</f>
        <v>Import
exceeded capacity charge
(p/kVA/day)</v>
      </c>
      <c r="M5" s="65" t="str">
        <f>'Annex 2 EHV charges'!L10</f>
        <v>Export
Super Red
unit charge
(p/kWh)</v>
      </c>
      <c r="N5" s="65" t="str">
        <f>'Annex 2 EHV charges'!M10</f>
        <v>Export
fixed charge
(p/day)</v>
      </c>
      <c r="O5" s="65" t="str">
        <f>'Annex 2 EHV charges'!N10</f>
        <v>Export
capacity charge
(p/kVA/day)</v>
      </c>
      <c r="P5" s="65" t="str">
        <f>'Annex 2 EHV charges'!O10</f>
        <v>Export
exceeded capacity charge
(p/kVA/day)</v>
      </c>
    </row>
    <row r="6" spans="1:16" ht="22.5" customHeight="1" x14ac:dyDescent="0.25">
      <c r="A6" s="43"/>
      <c r="B6" s="43"/>
      <c r="C6" s="43"/>
      <c r="D6" s="43"/>
      <c r="E6" s="44"/>
      <c r="F6" s="44"/>
      <c r="G6" s="44"/>
      <c r="H6" s="45"/>
      <c r="I6" s="25"/>
      <c r="J6" s="26"/>
      <c r="K6" s="26"/>
      <c r="L6" s="26"/>
      <c r="M6" s="34"/>
      <c r="N6" s="35"/>
      <c r="O6" s="35"/>
      <c r="P6" s="35"/>
    </row>
    <row r="7" spans="1:16" ht="22.5" customHeight="1" x14ac:dyDescent="0.25">
      <c r="A7" s="43"/>
      <c r="B7" s="43"/>
      <c r="C7" s="43"/>
      <c r="D7" s="43"/>
      <c r="E7" s="44"/>
      <c r="F7" s="44"/>
      <c r="G7" s="44"/>
      <c r="H7" s="45"/>
      <c r="I7" s="25"/>
      <c r="J7" s="26"/>
      <c r="K7" s="26"/>
      <c r="L7" s="26"/>
      <c r="M7" s="34"/>
      <c r="N7" s="35"/>
      <c r="O7" s="35"/>
      <c r="P7" s="35"/>
    </row>
    <row r="8" spans="1:16" ht="22.5" customHeight="1" x14ac:dyDescent="0.25">
      <c r="A8" s="43"/>
      <c r="B8" s="43"/>
      <c r="C8" s="43"/>
      <c r="D8" s="43"/>
      <c r="E8" s="44"/>
      <c r="F8" s="44"/>
      <c r="G8" s="44"/>
      <c r="H8" s="45"/>
      <c r="I8" s="25"/>
      <c r="J8" s="26"/>
      <c r="K8" s="26"/>
      <c r="L8" s="26"/>
      <c r="M8" s="34"/>
      <c r="N8" s="35"/>
      <c r="O8" s="35"/>
      <c r="P8" s="35"/>
    </row>
    <row r="9" spans="1:16" ht="22.5" customHeight="1" x14ac:dyDescent="0.25">
      <c r="A9" s="43"/>
      <c r="B9" s="43"/>
      <c r="C9" s="43"/>
      <c r="D9" s="43"/>
      <c r="E9" s="44"/>
      <c r="F9" s="44"/>
      <c r="G9" s="44"/>
      <c r="H9" s="45"/>
      <c r="I9" s="25"/>
      <c r="J9" s="26"/>
      <c r="K9" s="26"/>
      <c r="L9" s="26"/>
      <c r="M9" s="34"/>
      <c r="N9" s="35"/>
      <c r="O9" s="35"/>
      <c r="P9" s="35"/>
    </row>
    <row r="10" spans="1:16" ht="22.5" customHeight="1" x14ac:dyDescent="0.25">
      <c r="A10" s="43"/>
      <c r="B10" s="43"/>
      <c r="C10" s="43"/>
      <c r="D10" s="43"/>
      <c r="E10" s="44"/>
      <c r="F10" s="44"/>
      <c r="G10" s="44"/>
      <c r="H10" s="45"/>
      <c r="I10" s="25"/>
      <c r="J10" s="26"/>
      <c r="K10" s="26"/>
      <c r="L10" s="26"/>
      <c r="M10" s="34"/>
      <c r="N10" s="35"/>
      <c r="O10" s="35"/>
      <c r="P10" s="35"/>
    </row>
    <row r="11" spans="1:16" ht="22.5" customHeight="1" x14ac:dyDescent="0.25">
      <c r="A11" s="43"/>
      <c r="B11" s="43"/>
      <c r="C11" s="43"/>
      <c r="D11" s="43"/>
      <c r="E11" s="44"/>
      <c r="F11" s="44"/>
      <c r="G11" s="44"/>
      <c r="H11" s="45"/>
      <c r="I11" s="25"/>
      <c r="J11" s="26"/>
      <c r="K11" s="26"/>
      <c r="L11" s="26"/>
      <c r="M11" s="34"/>
      <c r="N11" s="35"/>
      <c r="O11" s="35"/>
      <c r="P11" s="35"/>
    </row>
    <row r="12" spans="1:16" ht="22.5" customHeight="1" x14ac:dyDescent="0.25">
      <c r="A12" s="43"/>
      <c r="B12" s="43"/>
      <c r="C12" s="43"/>
      <c r="D12" s="43"/>
      <c r="E12" s="44"/>
      <c r="F12" s="44"/>
      <c r="G12" s="44"/>
      <c r="H12" s="45"/>
      <c r="I12" s="25"/>
      <c r="J12" s="26"/>
      <c r="K12" s="26"/>
      <c r="L12" s="26"/>
      <c r="M12" s="34"/>
      <c r="N12" s="35"/>
      <c r="O12" s="35"/>
      <c r="P12" s="35"/>
    </row>
    <row r="13" spans="1:16" ht="22.5" customHeight="1" x14ac:dyDescent="0.25">
      <c r="A13" s="43"/>
      <c r="B13" s="43"/>
      <c r="C13" s="43"/>
      <c r="D13" s="43"/>
      <c r="E13" s="44"/>
      <c r="F13" s="44"/>
      <c r="G13" s="44"/>
      <c r="H13" s="45"/>
      <c r="I13" s="25"/>
      <c r="J13" s="26"/>
      <c r="K13" s="26"/>
      <c r="L13" s="26"/>
      <c r="M13" s="34"/>
      <c r="N13" s="35"/>
      <c r="O13" s="35"/>
      <c r="P13" s="35"/>
    </row>
    <row r="14" spans="1:16" ht="22.5" customHeight="1" x14ac:dyDescent="0.25">
      <c r="A14" s="43"/>
      <c r="B14" s="43"/>
      <c r="C14" s="43"/>
      <c r="D14" s="43"/>
      <c r="E14" s="44"/>
      <c r="F14" s="44"/>
      <c r="G14" s="44"/>
      <c r="H14" s="45"/>
      <c r="I14" s="25"/>
      <c r="J14" s="26"/>
      <c r="K14" s="26"/>
      <c r="L14" s="26"/>
      <c r="M14" s="34"/>
      <c r="N14" s="35"/>
      <c r="O14" s="35"/>
      <c r="P14" s="35"/>
    </row>
    <row r="15" spans="1:16" ht="22.5" customHeight="1" x14ac:dyDescent="0.25">
      <c r="A15" s="43"/>
      <c r="B15" s="43"/>
      <c r="C15" s="43"/>
      <c r="D15" s="43"/>
      <c r="E15" s="44"/>
      <c r="F15" s="44"/>
      <c r="G15" s="44"/>
      <c r="H15" s="45"/>
      <c r="I15" s="25"/>
      <c r="J15" s="26"/>
      <c r="K15" s="26"/>
      <c r="L15" s="26"/>
      <c r="M15" s="34"/>
      <c r="N15" s="35"/>
      <c r="O15" s="35"/>
      <c r="P15" s="35"/>
    </row>
    <row r="17" spans="1:16" ht="27.75" customHeight="1" x14ac:dyDescent="0.25">
      <c r="A17" s="270" t="str">
        <f>Overview!B4&amp; " - Effective from "&amp;TEXT(Overview!D4,"D MMMM YYYY")&amp;" - "&amp;Overview!E4&amp;" new designated EHV line loss factors"</f>
        <v>Harlaxton Energy Networks Limited - GSP_B - Effective from 1 April 2026 - Final new designated EHV line loss factors</v>
      </c>
      <c r="B17" s="271"/>
      <c r="C17" s="271"/>
      <c r="D17" s="271"/>
      <c r="E17" s="271"/>
      <c r="F17" s="271"/>
      <c r="G17" s="271"/>
      <c r="H17" s="271"/>
      <c r="I17" s="271"/>
      <c r="J17" s="271"/>
      <c r="K17" s="271"/>
      <c r="L17" s="271"/>
      <c r="M17" s="271"/>
      <c r="N17" s="271"/>
      <c r="O17" s="271"/>
      <c r="P17" s="272"/>
    </row>
    <row r="18" spans="1:16" ht="62.25" customHeight="1" x14ac:dyDescent="0.25">
      <c r="A18" s="23" t="s">
        <v>140</v>
      </c>
      <c r="B18" s="23" t="s">
        <v>52</v>
      </c>
      <c r="C18" s="23" t="s">
        <v>41</v>
      </c>
      <c r="D18" s="23" t="s">
        <v>42</v>
      </c>
      <c r="E18" s="23" t="s">
        <v>53</v>
      </c>
      <c r="F18" s="23" t="s">
        <v>41</v>
      </c>
      <c r="G18" s="23" t="s">
        <v>43</v>
      </c>
      <c r="H18" s="65" t="s">
        <v>35</v>
      </c>
      <c r="I18" s="29" t="s">
        <v>108</v>
      </c>
      <c r="J18" s="29" t="s">
        <v>107</v>
      </c>
      <c r="K18" s="29" t="s">
        <v>109</v>
      </c>
      <c r="L18" s="29" t="s">
        <v>110</v>
      </c>
      <c r="M18" s="31" t="s">
        <v>111</v>
      </c>
      <c r="N18" s="31" t="s">
        <v>112</v>
      </c>
      <c r="O18" s="31" t="s">
        <v>113</v>
      </c>
      <c r="P18" s="31" t="s">
        <v>114</v>
      </c>
    </row>
    <row r="19" spans="1:16" ht="22.5" customHeight="1" x14ac:dyDescent="0.25">
      <c r="A19" s="43"/>
      <c r="B19" s="43"/>
      <c r="C19" s="43"/>
      <c r="D19" s="43"/>
      <c r="E19" s="44"/>
      <c r="F19" s="32"/>
      <c r="G19" s="32"/>
      <c r="H19" s="33"/>
      <c r="I19" s="36"/>
      <c r="J19" s="36"/>
      <c r="K19" s="27"/>
      <c r="L19" s="28"/>
      <c r="M19" s="30"/>
      <c r="N19" s="30"/>
      <c r="O19" s="30"/>
      <c r="P19" s="30"/>
    </row>
    <row r="20" spans="1:16" ht="22.5" customHeight="1" x14ac:dyDescent="0.25">
      <c r="A20" s="43"/>
      <c r="B20" s="43"/>
      <c r="C20" s="43"/>
      <c r="D20" s="43"/>
      <c r="E20" s="44"/>
      <c r="F20" s="32"/>
      <c r="G20" s="32"/>
      <c r="H20" s="33"/>
      <c r="I20" s="36"/>
      <c r="J20" s="36"/>
      <c r="K20" s="27"/>
      <c r="L20" s="28"/>
      <c r="M20" s="30"/>
      <c r="N20" s="30"/>
      <c r="O20" s="30"/>
      <c r="P20" s="30"/>
    </row>
    <row r="21" spans="1:16" ht="22.5" customHeight="1" x14ac:dyDescent="0.25">
      <c r="A21" s="43"/>
      <c r="B21" s="43"/>
      <c r="C21" s="43"/>
      <c r="D21" s="43"/>
      <c r="E21" s="44"/>
      <c r="F21" s="32"/>
      <c r="G21" s="32"/>
      <c r="H21" s="33"/>
      <c r="I21" s="36"/>
      <c r="J21" s="36"/>
      <c r="K21" s="27"/>
      <c r="L21" s="28"/>
      <c r="M21" s="30"/>
      <c r="N21" s="30"/>
      <c r="O21" s="30"/>
      <c r="P21" s="30"/>
    </row>
    <row r="22" spans="1:16" ht="22.5" customHeight="1" x14ac:dyDescent="0.25">
      <c r="A22" s="43"/>
      <c r="B22" s="43"/>
      <c r="C22" s="43"/>
      <c r="D22" s="43"/>
      <c r="E22" s="44"/>
      <c r="F22" s="32"/>
      <c r="G22" s="32"/>
      <c r="H22" s="33"/>
      <c r="I22" s="36"/>
      <c r="J22" s="36"/>
      <c r="K22" s="27"/>
      <c r="L22" s="28"/>
      <c r="M22" s="30"/>
      <c r="N22" s="30"/>
      <c r="O22" s="30"/>
      <c r="P22" s="30"/>
    </row>
    <row r="23" spans="1:16" ht="22.5" customHeight="1" x14ac:dyDescent="0.25">
      <c r="A23" s="43"/>
      <c r="B23" s="43"/>
      <c r="C23" s="43"/>
      <c r="D23" s="43"/>
      <c r="E23" s="44"/>
      <c r="F23" s="32"/>
      <c r="G23" s="32"/>
      <c r="H23" s="33"/>
      <c r="I23" s="36"/>
      <c r="J23" s="36"/>
      <c r="K23" s="27"/>
      <c r="L23" s="28"/>
      <c r="M23" s="30"/>
      <c r="N23" s="30"/>
      <c r="O23" s="30"/>
      <c r="P23" s="30"/>
    </row>
    <row r="24" spans="1:16" ht="22.5" customHeight="1" x14ac:dyDescent="0.25">
      <c r="A24" s="43"/>
      <c r="B24" s="43"/>
      <c r="C24" s="43"/>
      <c r="D24" s="43"/>
      <c r="E24" s="44"/>
      <c r="F24" s="32"/>
      <c r="G24" s="32"/>
      <c r="H24" s="33"/>
      <c r="I24" s="36"/>
      <c r="J24" s="36"/>
      <c r="K24" s="27"/>
      <c r="L24" s="28"/>
      <c r="M24" s="30"/>
      <c r="N24" s="30"/>
      <c r="O24" s="30"/>
      <c r="P24" s="30"/>
    </row>
    <row r="25" spans="1:16" ht="22.5" customHeight="1" x14ac:dyDescent="0.25">
      <c r="A25" s="43"/>
      <c r="B25" s="43"/>
      <c r="C25" s="43"/>
      <c r="D25" s="43"/>
      <c r="E25" s="44"/>
      <c r="F25" s="32"/>
      <c r="G25" s="32"/>
      <c r="H25" s="33"/>
      <c r="I25" s="36"/>
      <c r="J25" s="36"/>
      <c r="K25" s="27"/>
      <c r="L25" s="28"/>
      <c r="M25" s="30"/>
      <c r="N25" s="30"/>
      <c r="O25" s="30"/>
      <c r="P25" s="30"/>
    </row>
    <row r="26" spans="1:16" ht="22.5" customHeight="1" x14ac:dyDescent="0.25">
      <c r="A26" s="43"/>
      <c r="B26" s="43"/>
      <c r="C26" s="43"/>
      <c r="D26" s="43"/>
      <c r="E26" s="44"/>
      <c r="F26" s="32"/>
      <c r="G26" s="32"/>
      <c r="H26" s="33"/>
      <c r="I26" s="36"/>
      <c r="J26" s="36"/>
      <c r="K26" s="27"/>
      <c r="L26" s="28"/>
      <c r="M26" s="30"/>
      <c r="N26" s="30"/>
      <c r="O26" s="30"/>
      <c r="P26" s="30"/>
    </row>
    <row r="27" spans="1:16" ht="22.5" customHeight="1" x14ac:dyDescent="0.25">
      <c r="A27" s="43"/>
      <c r="B27" s="43"/>
      <c r="C27" s="43"/>
      <c r="D27" s="43"/>
      <c r="E27" s="44"/>
      <c r="F27" s="32"/>
      <c r="G27" s="32"/>
      <c r="H27" s="33"/>
      <c r="I27" s="36"/>
      <c r="J27" s="36"/>
      <c r="K27" s="27"/>
      <c r="L27" s="28"/>
      <c r="M27" s="30"/>
      <c r="N27" s="30"/>
      <c r="O27" s="30"/>
      <c r="P27" s="30"/>
    </row>
    <row r="28" spans="1:16" ht="22.5" customHeight="1" x14ac:dyDescent="0.25">
      <c r="A28" s="43"/>
      <c r="B28" s="43"/>
      <c r="C28" s="43"/>
      <c r="D28" s="43"/>
      <c r="E28" s="44"/>
      <c r="F28" s="32"/>
      <c r="G28" s="32"/>
      <c r="H28" s="33"/>
      <c r="I28" s="36"/>
      <c r="J28" s="36"/>
      <c r="K28" s="27"/>
      <c r="L28" s="28"/>
      <c r="M28" s="30"/>
      <c r="N28" s="30"/>
      <c r="O28" s="30"/>
      <c r="P28" s="30"/>
    </row>
  </sheetData>
  <customSheetViews>
    <customSheetView guid="{5032A364-B81A-48DA-88DA-AB3B86B47EE9}" scale="80" fitToPage="1">
      <selection activeCell="A4" sqref="A4:M4"/>
      <pageMargins left="0.39370078740157483" right="0.35433070866141736" top="1.1023622047244095" bottom="0.74803149606299213" header="0.35433070866141736" footer="0.51181102362204722"/>
      <pageSetup paperSize="9" scale="71" fitToHeight="0" orientation="landscape" r:id="rId1"/>
      <headerFooter differentFirst="1" scaleWithDoc="0">
        <oddFooter>&amp;C&amp;P of &amp;N</oddFooter>
        <firstHeader>&amp;L
Annex 2 - Schedule of Charges for use of the Distribution System by Designated EHV Properties (including LDNOs with Designated EHV Properties/end-users).</firstHeader>
        <firstFooter>&amp;C&amp;P of &amp;N</firstFooter>
      </headerFooter>
    </customSheetView>
  </customSheetViews>
  <mergeCells count="4">
    <mergeCell ref="A4:P4"/>
    <mergeCell ref="A2:P2"/>
    <mergeCell ref="A17:P17"/>
    <mergeCell ref="H1:I1"/>
  </mergeCells>
  <hyperlinks>
    <hyperlink ref="A1" location="Overview!A1" display="Back to Overview" xr:uid="{00000000-0004-0000-0800-000000000000}"/>
  </hyperlinks>
  <pageMargins left="0.39370078740157483" right="0.39370078740157483" top="0.70866141732283472" bottom="0.74803149606299213" header="0.27559055118110237" footer="0.27559055118110237"/>
  <pageSetup paperSize="9" scale="35" fitToHeight="0" orientation="portrait" r:id="rId2"/>
  <headerFooter scaleWithDoc="0">
    <oddHeader>&amp;L&amp;"Arial,Bold"Annex 6 &amp;"Arial,Regular"- New Designated EHV Properties. Addendum to Schedule of Charges for use of the Distribution System by Designated EHV Properties (including LDNOs with Designated EHV Properties/end-users).</oddHeader>
    <oddFooter xml:space="preserve">&amp;L&amp;8Note: The list of MPANs / MSIDs provided may be incomplete; the DNO reserves the right to apply the listed charges to any other MPANs / MSIDs associated with the site.
</oddFooter>
    <firstHeader>&amp;L
Annex 6 - New Designated EHV Properties. Addendum to Schedule of Charges for use of the Distribution System by Designated EHV Properties (including LDNOs with Designated EHV Properties/end-users).</firstHeader>
    <firstFooter>&amp;L&amp;8Note: The list of MPANs / MSIDs provided may be incomplete; the DNO reserves the right to apply the listed charges to any other MPANs / MSIDs associated with the site.&amp;R&amp;P of &amp;N</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E164"/>
  <sheetViews>
    <sheetView topLeftCell="A4" zoomScale="80" zoomScaleNormal="80" zoomScaleSheetLayoutView="100" workbookViewId="0">
      <selection activeCell="E5" sqref="E5:E162"/>
    </sheetView>
  </sheetViews>
  <sheetFormatPr defaultColWidth="9.109375" defaultRowHeight="27.75" customHeight="1" x14ac:dyDescent="0.25"/>
  <cols>
    <col min="1" max="1" width="59.109375" style="2" customWidth="1"/>
    <col min="2" max="2" width="17.5546875" style="3" customWidth="1"/>
    <col min="3" max="3" width="11.5546875" style="2" customWidth="1"/>
    <col min="4" max="5" width="17.5546875" style="3" customWidth="1"/>
    <col min="6" max="16384" width="9.109375" style="2"/>
  </cols>
  <sheetData>
    <row r="1" spans="1:5" ht="27.75" customHeight="1" x14ac:dyDescent="0.25">
      <c r="A1" s="11" t="s">
        <v>24</v>
      </c>
      <c r="B1" s="324"/>
      <c r="C1" s="324"/>
      <c r="D1" s="142"/>
      <c r="E1" s="142"/>
    </row>
    <row r="2" spans="1:5" ht="35.1" customHeight="1" x14ac:dyDescent="0.25">
      <c r="A2" s="270" t="str">
        <f>Overview!B4&amp; " - Effective from "&amp;TEXT(Overview!D4,"D MMMM YYYY")&amp;" - "&amp;Overview!E4&amp;" Supplier of Last Resort and Eligible Bad Debt Pass-Through Costs"</f>
        <v>Harlaxton Energy Networks Limited - GSP_B - Effective from 1 April 2026 - Final Supplier of Last Resort and Eligible Bad Debt Pass-Through Costs</v>
      </c>
      <c r="B2" s="271"/>
      <c r="C2" s="271"/>
      <c r="D2" s="271"/>
      <c r="E2" s="272"/>
    </row>
    <row r="3" spans="1:5" s="67" customFormat="1" ht="21" customHeight="1" x14ac:dyDescent="0.25">
      <c r="A3" s="68"/>
      <c r="B3" s="68"/>
      <c r="C3" s="68"/>
      <c r="D3" s="68"/>
      <c r="E3" s="68"/>
    </row>
    <row r="4" spans="1:5" ht="78.75" customHeight="1" x14ac:dyDescent="0.25">
      <c r="A4" s="23" t="s">
        <v>126</v>
      </c>
      <c r="B4" s="12" t="s">
        <v>419</v>
      </c>
      <c r="C4" s="12" t="s">
        <v>29</v>
      </c>
      <c r="D4" s="12" t="s">
        <v>467</v>
      </c>
      <c r="E4" s="12" t="s">
        <v>468</v>
      </c>
    </row>
    <row r="5" spans="1:5" ht="13.8" x14ac:dyDescent="0.25">
      <c r="A5" s="14" t="s">
        <v>698</v>
      </c>
      <c r="B5" s="39" t="str">
        <f>IF(IFERROR(INDEX('[1]Annex 1 LV, HV and UMS charges'!$B$12:$B$45,MATCH($A5,'[1]Annex 1 LV, HV and UMS charges'!$A$12:$A$310,0)),INDEX('[1]Annex 4 LDNO charges'!$B$14:$B$203,MATCH($A5,'[1]Annex 4 LDNO charges'!$A$14:$A$203,0)))=0,"",IFERROR(INDEX('[1]Annex 1 LV, HV and UMS charges'!$B$12:$B$45,MATCH($A5,'[1]Annex 1 LV, HV and UMS charges'!$A$12:$A$310,0)),INDEX('[1]Annex 4 LDNO charges'!$B$14:$B$203,MATCH($A5,'[1]Annex 4 LDNO charges'!$A$14:$A$203,0))))</f>
        <v>1, 3, 246, D01</v>
      </c>
      <c r="C5" s="194" t="s">
        <v>681</v>
      </c>
      <c r="D5" s="205">
        <v>0</v>
      </c>
      <c r="E5" s="205">
        <v>0</v>
      </c>
    </row>
    <row r="6" spans="1:5" ht="27.6" x14ac:dyDescent="0.25">
      <c r="A6" s="14" t="s">
        <v>699</v>
      </c>
      <c r="B6" s="39" t="str">
        <f>IF(IFERROR(INDEX('[1]Annex 1 LV, HV and UMS charges'!$B$12:$B$45,MATCH($A6,'[1]Annex 1 LV, HV and UMS charges'!$A$12:$A$310,0)),INDEX('[1]Annex 4 LDNO charges'!$B$14:$B$203,MATCH($A6,'[1]Annex 4 LDNO charges'!$A$14:$A$203,0)))=0,"",IFERROR(INDEX('[1]Annex 1 LV, HV and UMS charges'!$B$12:$B$45,MATCH($A6,'[1]Annex 1 LV, HV and UMS charges'!$A$12:$A$310,0)),INDEX('[1]Annex 4 LDNO charges'!$B$14:$B$203,MATCH($A6,'[1]Annex 4 LDNO charges'!$A$14:$A$203,0))))</f>
        <v>N10, N20, N30, X10, X20, X30</v>
      </c>
      <c r="C6" s="206" t="s">
        <v>682</v>
      </c>
      <c r="D6" s="207"/>
      <c r="E6" s="205">
        <v>0</v>
      </c>
    </row>
    <row r="7" spans="1:5" ht="41.4" x14ac:dyDescent="0.25">
      <c r="A7" s="14" t="s">
        <v>700</v>
      </c>
      <c r="B7" s="39" t="str">
        <f>IF(IFERROR(INDEX('[1]Annex 1 LV, HV and UMS charges'!$B$12:$B$45,MATCH($A7,'[1]Annex 1 LV, HV and UMS charges'!$A$12:$A$310,0)),INDEX('[1]Annex 4 LDNO charges'!$B$14:$B$203,MATCH($A7,'[1]Annex 4 LDNO charges'!$A$14:$A$203,0)))=0,"",IFERROR(INDEX('[1]Annex 1 LV, HV and UMS charges'!$B$12:$B$45,MATCH($A7,'[1]Annex 1 LV, HV and UMS charges'!$A$12:$A$310,0)),INDEX('[1]Annex 4 LDNO charges'!$B$14:$B$203,MATCH($A7,'[1]Annex 4 LDNO charges'!$A$14:$A$203,0))))</f>
        <v>13, 37, 81, 80, 247, 90, X11, X21, X31</v>
      </c>
      <c r="C7" s="206" t="s">
        <v>682</v>
      </c>
      <c r="D7" s="207"/>
      <c r="E7" s="205">
        <v>0</v>
      </c>
    </row>
    <row r="8" spans="1:5" ht="27.6" x14ac:dyDescent="0.25">
      <c r="A8" s="14" t="s">
        <v>701</v>
      </c>
      <c r="B8" s="39" t="str">
        <f>IF(IFERROR(INDEX('[1]Annex 1 LV, HV and UMS charges'!$B$12:$B$45,MATCH($A8,'[1]Annex 1 LV, HV and UMS charges'!$A$12:$A$310,0)),INDEX('[1]Annex 4 LDNO charges'!$B$14:$B$203,MATCH($A8,'[1]Annex 4 LDNO charges'!$A$14:$A$203,0)))=0,"",IFERROR(INDEX('[1]Annex 1 LV, HV and UMS charges'!$B$12:$B$45,MATCH($A8,'[1]Annex 1 LV, HV and UMS charges'!$A$12:$A$310,0)),INDEX('[1]Annex 4 LDNO charges'!$B$14:$B$203,MATCH($A8,'[1]Annex 4 LDNO charges'!$A$14:$A$203,0))))</f>
        <v>N12, N22, N32, X12, X22, X32</v>
      </c>
      <c r="C8" s="206" t="s">
        <v>682</v>
      </c>
      <c r="D8" s="207"/>
      <c r="E8" s="205">
        <v>0</v>
      </c>
    </row>
    <row r="9" spans="1:5" ht="27.6" x14ac:dyDescent="0.25">
      <c r="A9" s="14" t="s">
        <v>702</v>
      </c>
      <c r="B9" s="39" t="str">
        <f>IF(IFERROR(INDEX('[1]Annex 1 LV, HV and UMS charges'!$B$12:$B$45,MATCH($A9,'[1]Annex 1 LV, HV and UMS charges'!$A$12:$A$310,0)),INDEX('[1]Annex 4 LDNO charges'!$B$14:$B$203,MATCH($A9,'[1]Annex 4 LDNO charges'!$A$14:$A$203,0)))=0,"",IFERROR(INDEX('[1]Annex 1 LV, HV and UMS charges'!$B$12:$B$45,MATCH($A9,'[1]Annex 1 LV, HV and UMS charges'!$A$12:$A$310,0)),INDEX('[1]Annex 4 LDNO charges'!$B$14:$B$203,MATCH($A9,'[1]Annex 4 LDNO charges'!$A$14:$A$203,0))))</f>
        <v>N13, N23, N33, X13, X23, X33</v>
      </c>
      <c r="C9" s="206" t="s">
        <v>682</v>
      </c>
      <c r="D9" s="207"/>
      <c r="E9" s="205">
        <v>0</v>
      </c>
    </row>
    <row r="10" spans="1:5" ht="27.6" x14ac:dyDescent="0.25">
      <c r="A10" s="14" t="s">
        <v>703</v>
      </c>
      <c r="B10" s="39" t="str">
        <f>IF(IFERROR(INDEX('[1]Annex 1 LV, HV and UMS charges'!$B$12:$B$45,MATCH($A10,'[1]Annex 1 LV, HV and UMS charges'!$A$12:$A$310,0)),INDEX('[1]Annex 4 LDNO charges'!$B$14:$B$203,MATCH($A10,'[1]Annex 4 LDNO charges'!$A$14:$A$203,0)))=0,"",IFERROR(INDEX('[1]Annex 1 LV, HV and UMS charges'!$B$12:$B$45,MATCH($A10,'[1]Annex 1 LV, HV and UMS charges'!$A$12:$A$310,0)),INDEX('[1]Annex 4 LDNO charges'!$B$14:$B$203,MATCH($A10,'[1]Annex 4 LDNO charges'!$A$14:$A$203,0))))</f>
        <v>N14, N24, N34, X14, X24, X34</v>
      </c>
      <c r="C10" s="206" t="s">
        <v>682</v>
      </c>
      <c r="D10" s="207"/>
      <c r="E10" s="205">
        <v>0</v>
      </c>
    </row>
    <row r="11" spans="1:5" ht="13.8" x14ac:dyDescent="0.25">
      <c r="A11" s="140" t="s">
        <v>474</v>
      </c>
      <c r="B11" s="39" t="str">
        <f>IF(IFERROR(INDEX('[1]Annex 1 LV, HV and UMS charges'!$B$12:$B$45,MATCH($A11,'[1]Annex 1 LV, HV and UMS charges'!$A$12:$A$310,0)),INDEX('[1]Annex 4 LDNO charges'!$B$14:$B$203,MATCH($A11,'[1]Annex 4 LDNO charges'!$A$14:$A$203,0)))=0,"",IFERROR(INDEX('[1]Annex 1 LV, HV and UMS charges'!$B$12:$B$45,MATCH($A11,'[1]Annex 1 LV, HV and UMS charges'!$A$12:$A$310,0)),INDEX('[1]Annex 4 LDNO charges'!$B$14:$B$203,MATCH($A11,'[1]Annex 4 LDNO charges'!$A$14:$A$203,0))))</f>
        <v>L00, LST</v>
      </c>
      <c r="C11" s="206">
        <v>0</v>
      </c>
      <c r="D11" s="207"/>
      <c r="E11" s="205">
        <v>0</v>
      </c>
    </row>
    <row r="12" spans="1:5" ht="13.8" x14ac:dyDescent="0.25">
      <c r="A12" s="140" t="s">
        <v>475</v>
      </c>
      <c r="B12" s="39" t="str">
        <f>IF(IFERROR(INDEX('[1]Annex 1 LV, HV and UMS charges'!$B$12:$B$45,MATCH($A12,'[1]Annex 1 LV, HV and UMS charges'!$A$12:$A$310,0)),INDEX('[1]Annex 4 LDNO charges'!$B$14:$B$203,MATCH($A12,'[1]Annex 4 LDNO charges'!$A$14:$A$203,0)))=0,"",IFERROR(INDEX('[1]Annex 1 LV, HV and UMS charges'!$B$12:$B$45,MATCH($A12,'[1]Annex 1 LV, HV and UMS charges'!$A$12:$A$310,0)),INDEX('[1]Annex 4 LDNO charges'!$B$14:$B$203,MATCH($A12,'[1]Annex 4 LDNO charges'!$A$14:$A$203,0))))</f>
        <v>58, 990</v>
      </c>
      <c r="C12" s="206">
        <v>0</v>
      </c>
      <c r="D12" s="207"/>
      <c r="E12" s="205">
        <v>0</v>
      </c>
    </row>
    <row r="13" spans="1:5" ht="13.8" x14ac:dyDescent="0.25">
      <c r="A13" s="140" t="s">
        <v>476</v>
      </c>
      <c r="B13" s="39" t="str">
        <f>IF(IFERROR(INDEX('[1]Annex 1 LV, HV and UMS charges'!$B$12:$B$45,MATCH($A13,'[1]Annex 1 LV, HV and UMS charges'!$A$12:$A$310,0)),INDEX('[1]Annex 4 LDNO charges'!$B$14:$B$203,MATCH($A13,'[1]Annex 4 LDNO charges'!$A$14:$A$203,0)))=0,"",IFERROR(INDEX('[1]Annex 1 LV, HV and UMS charges'!$B$12:$B$45,MATCH($A13,'[1]Annex 1 LV, HV and UMS charges'!$A$12:$A$310,0)),INDEX('[1]Annex 4 LDNO charges'!$B$14:$B$203,MATCH($A13,'[1]Annex 4 LDNO charges'!$A$14:$A$203,0))))</f>
        <v>L02</v>
      </c>
      <c r="C13" s="206">
        <v>0</v>
      </c>
      <c r="D13" s="207"/>
      <c r="E13" s="205">
        <v>0</v>
      </c>
    </row>
    <row r="14" spans="1:5" ht="13.8" x14ac:dyDescent="0.25">
      <c r="A14" s="140" t="s">
        <v>477</v>
      </c>
      <c r="B14" s="39" t="str">
        <f>IF(IFERROR(INDEX('[1]Annex 1 LV, HV and UMS charges'!$B$12:$B$45,MATCH($A14,'[1]Annex 1 LV, HV and UMS charges'!$A$12:$A$310,0)),INDEX('[1]Annex 4 LDNO charges'!$B$14:$B$203,MATCH($A14,'[1]Annex 4 LDNO charges'!$A$14:$A$203,0)))=0,"",IFERROR(INDEX('[1]Annex 1 LV, HV and UMS charges'!$B$12:$B$45,MATCH($A14,'[1]Annex 1 LV, HV and UMS charges'!$A$12:$A$310,0)),INDEX('[1]Annex 4 LDNO charges'!$B$14:$B$203,MATCH($A14,'[1]Annex 4 LDNO charges'!$A$14:$A$203,0))))</f>
        <v>L03</v>
      </c>
      <c r="C14" s="206">
        <v>0</v>
      </c>
      <c r="D14" s="207"/>
      <c r="E14" s="205">
        <v>0</v>
      </c>
    </row>
    <row r="15" spans="1:5" ht="13.8" x14ac:dyDescent="0.25">
      <c r="A15" s="141" t="s">
        <v>478</v>
      </c>
      <c r="B15" s="39" t="str">
        <f>IF(IFERROR(INDEX('[1]Annex 1 LV, HV and UMS charges'!$B$12:$B$45,MATCH($A15,'[1]Annex 1 LV, HV and UMS charges'!$A$12:$A$310,0)),INDEX('[1]Annex 4 LDNO charges'!$B$14:$B$203,MATCH($A15,'[1]Annex 4 LDNO charges'!$A$14:$A$203,0)))=0,"",IFERROR(INDEX('[1]Annex 1 LV, HV and UMS charges'!$B$12:$B$45,MATCH($A15,'[1]Annex 1 LV, HV and UMS charges'!$A$12:$A$310,0)),INDEX('[1]Annex 4 LDNO charges'!$B$14:$B$203,MATCH($A15,'[1]Annex 4 LDNO charges'!$A$14:$A$203,0))))</f>
        <v>L04</v>
      </c>
      <c r="C15" s="206">
        <v>0</v>
      </c>
      <c r="D15" s="207"/>
      <c r="E15" s="205">
        <v>0</v>
      </c>
    </row>
    <row r="16" spans="1:5" ht="13.8" x14ac:dyDescent="0.25">
      <c r="A16" s="141" t="s">
        <v>479</v>
      </c>
      <c r="B16" s="39" t="str">
        <f>IF(IFERROR(INDEX('[1]Annex 1 LV, HV and UMS charges'!$B$12:$B$45,MATCH($A16,'[1]Annex 1 LV, HV and UMS charges'!$A$12:$A$310,0)),INDEX('[1]Annex 4 LDNO charges'!$B$14:$B$203,MATCH($A16,'[1]Annex 4 LDNO charges'!$A$14:$A$203,0)))=0,"",IFERROR(INDEX('[1]Annex 1 LV, HV and UMS charges'!$B$12:$B$45,MATCH($A16,'[1]Annex 1 LV, HV and UMS charges'!$A$12:$A$310,0)),INDEX('[1]Annex 4 LDNO charges'!$B$14:$B$203,MATCH($A16,'[1]Annex 4 LDNO charges'!$A$14:$A$203,0))))</f>
        <v>S00, SST</v>
      </c>
      <c r="C16" s="206">
        <v>0</v>
      </c>
      <c r="D16" s="207"/>
      <c r="E16" s="205">
        <v>0</v>
      </c>
    </row>
    <row r="17" spans="1:5" ht="13.8" x14ac:dyDescent="0.25">
      <c r="A17" s="141" t="s">
        <v>480</v>
      </c>
      <c r="B17" s="39">
        <f>IF(IFERROR(INDEX('[1]Annex 1 LV, HV and UMS charges'!$B$12:$B$45,MATCH($A17,'[1]Annex 1 LV, HV and UMS charges'!$A$12:$A$310,0)),INDEX('[1]Annex 4 LDNO charges'!$B$14:$B$203,MATCH($A17,'[1]Annex 4 LDNO charges'!$A$14:$A$203,0)))=0,"",IFERROR(INDEX('[1]Annex 1 LV, HV and UMS charges'!$B$12:$B$45,MATCH($A17,'[1]Annex 1 LV, HV and UMS charges'!$A$12:$A$310,0)),INDEX('[1]Annex 4 LDNO charges'!$B$14:$B$203,MATCH($A17,'[1]Annex 4 LDNO charges'!$A$14:$A$203,0))))</f>
        <v>59</v>
      </c>
      <c r="C17" s="206">
        <v>0</v>
      </c>
      <c r="D17" s="207"/>
      <c r="E17" s="205">
        <v>0</v>
      </c>
    </row>
    <row r="18" spans="1:5" ht="13.8" x14ac:dyDescent="0.25">
      <c r="A18" s="141" t="s">
        <v>481</v>
      </c>
      <c r="B18" s="39" t="str">
        <f>IF(IFERROR(INDEX('[1]Annex 1 LV, HV and UMS charges'!$B$12:$B$45,MATCH($A18,'[1]Annex 1 LV, HV and UMS charges'!$A$12:$A$310,0)),INDEX('[1]Annex 4 LDNO charges'!$B$14:$B$203,MATCH($A18,'[1]Annex 4 LDNO charges'!$A$14:$A$203,0)))=0,"",IFERROR(INDEX('[1]Annex 1 LV, HV and UMS charges'!$B$12:$B$45,MATCH($A18,'[1]Annex 1 LV, HV and UMS charges'!$A$12:$A$310,0)),INDEX('[1]Annex 4 LDNO charges'!$B$14:$B$203,MATCH($A18,'[1]Annex 4 LDNO charges'!$A$14:$A$203,0))))</f>
        <v>S02</v>
      </c>
      <c r="C18" s="206">
        <v>0</v>
      </c>
      <c r="D18" s="207"/>
      <c r="E18" s="205">
        <v>0</v>
      </c>
    </row>
    <row r="19" spans="1:5" ht="13.8" x14ac:dyDescent="0.25">
      <c r="A19" s="141" t="s">
        <v>482</v>
      </c>
      <c r="B19" s="39" t="str">
        <f>IF(IFERROR(INDEX('[1]Annex 1 LV, HV and UMS charges'!$B$12:$B$45,MATCH($A19,'[1]Annex 1 LV, HV and UMS charges'!$A$12:$A$310,0)),INDEX('[1]Annex 4 LDNO charges'!$B$14:$B$203,MATCH($A19,'[1]Annex 4 LDNO charges'!$A$14:$A$203,0)))=0,"",IFERROR(INDEX('[1]Annex 1 LV, HV and UMS charges'!$B$12:$B$45,MATCH($A19,'[1]Annex 1 LV, HV and UMS charges'!$A$12:$A$310,0)),INDEX('[1]Annex 4 LDNO charges'!$B$14:$B$203,MATCH($A19,'[1]Annex 4 LDNO charges'!$A$14:$A$203,0))))</f>
        <v>S03</v>
      </c>
      <c r="C19" s="206">
        <v>0</v>
      </c>
      <c r="D19" s="207"/>
      <c r="E19" s="205">
        <v>0</v>
      </c>
    </row>
    <row r="20" spans="1:5" ht="13.8" x14ac:dyDescent="0.25">
      <c r="A20" s="141" t="s">
        <v>483</v>
      </c>
      <c r="B20" s="39" t="str">
        <f>IF(IFERROR(INDEX('[1]Annex 1 LV, HV and UMS charges'!$B$12:$B$45,MATCH($A20,'[1]Annex 1 LV, HV and UMS charges'!$A$12:$A$310,0)),INDEX('[1]Annex 4 LDNO charges'!$B$14:$B$203,MATCH($A20,'[1]Annex 4 LDNO charges'!$A$14:$A$203,0)))=0,"",IFERROR(INDEX('[1]Annex 1 LV, HV and UMS charges'!$B$12:$B$45,MATCH($A20,'[1]Annex 1 LV, HV and UMS charges'!$A$12:$A$310,0)),INDEX('[1]Annex 4 LDNO charges'!$B$14:$B$203,MATCH($A20,'[1]Annex 4 LDNO charges'!$A$14:$A$203,0))))</f>
        <v>S04</v>
      </c>
      <c r="C20" s="206">
        <v>0</v>
      </c>
      <c r="D20" s="207"/>
      <c r="E20" s="205">
        <v>0</v>
      </c>
    </row>
    <row r="21" spans="1:5" ht="13.8" x14ac:dyDescent="0.25">
      <c r="A21" s="141" t="s">
        <v>484</v>
      </c>
      <c r="B21" s="39" t="str">
        <f>IF(IFERROR(INDEX('[1]Annex 1 LV, HV and UMS charges'!$B$12:$B$45,MATCH($A21,'[1]Annex 1 LV, HV and UMS charges'!$A$12:$A$310,0)),INDEX('[1]Annex 4 LDNO charges'!$B$14:$B$203,MATCH($A21,'[1]Annex 4 LDNO charges'!$A$14:$A$203,0)))=0,"",IFERROR(INDEX('[1]Annex 1 LV, HV and UMS charges'!$B$12:$B$45,MATCH($A21,'[1]Annex 1 LV, HV and UMS charges'!$A$12:$A$310,0)),INDEX('[1]Annex 4 LDNO charges'!$B$14:$B$203,MATCH($A21,'[1]Annex 4 LDNO charges'!$A$14:$A$203,0))))</f>
        <v>H00, HST</v>
      </c>
      <c r="C21" s="206">
        <v>0</v>
      </c>
      <c r="D21" s="207"/>
      <c r="E21" s="205">
        <v>0</v>
      </c>
    </row>
    <row r="22" spans="1:5" ht="13.8" x14ac:dyDescent="0.25">
      <c r="A22" s="141" t="s">
        <v>485</v>
      </c>
      <c r="B22" s="39" t="str">
        <f>IF(IFERROR(INDEX('[1]Annex 1 LV, HV and UMS charges'!$B$12:$B$45,MATCH($A22,'[1]Annex 1 LV, HV and UMS charges'!$A$12:$A$310,0)),INDEX('[1]Annex 4 LDNO charges'!$B$14:$B$203,MATCH($A22,'[1]Annex 4 LDNO charges'!$A$14:$A$203,0)))=0,"",IFERROR(INDEX('[1]Annex 1 LV, HV and UMS charges'!$B$12:$B$45,MATCH($A22,'[1]Annex 1 LV, HV and UMS charges'!$A$12:$A$310,0)),INDEX('[1]Annex 4 LDNO charges'!$B$14:$B$203,MATCH($A22,'[1]Annex 4 LDNO charges'!$A$14:$A$203,0))))</f>
        <v>60, 991</v>
      </c>
      <c r="C22" s="206">
        <v>0</v>
      </c>
      <c r="D22" s="207"/>
      <c r="E22" s="205">
        <v>0</v>
      </c>
    </row>
    <row r="23" spans="1:5" ht="13.8" x14ac:dyDescent="0.25">
      <c r="A23" s="140" t="s">
        <v>486</v>
      </c>
      <c r="B23" s="39" t="str">
        <f>IF(IFERROR(INDEX('[1]Annex 1 LV, HV and UMS charges'!$B$12:$B$45,MATCH($A23,'[1]Annex 1 LV, HV and UMS charges'!$A$12:$A$310,0)),INDEX('[1]Annex 4 LDNO charges'!$B$14:$B$203,MATCH($A23,'[1]Annex 4 LDNO charges'!$A$14:$A$203,0)))=0,"",IFERROR(INDEX('[1]Annex 1 LV, HV and UMS charges'!$B$12:$B$45,MATCH($A23,'[1]Annex 1 LV, HV and UMS charges'!$A$12:$A$310,0)),INDEX('[1]Annex 4 LDNO charges'!$B$14:$B$203,MATCH($A23,'[1]Annex 4 LDNO charges'!$A$14:$A$203,0))))</f>
        <v>H02</v>
      </c>
      <c r="C23" s="206">
        <v>0</v>
      </c>
      <c r="D23" s="207"/>
      <c r="E23" s="205">
        <v>0</v>
      </c>
    </row>
    <row r="24" spans="1:5" ht="13.8" x14ac:dyDescent="0.25">
      <c r="A24" s="140" t="s">
        <v>487</v>
      </c>
      <c r="B24" s="39" t="str">
        <f>IF(IFERROR(INDEX('[1]Annex 1 LV, HV and UMS charges'!$B$12:$B$45,MATCH($A24,'[1]Annex 1 LV, HV and UMS charges'!$A$12:$A$310,0)),INDEX('[1]Annex 4 LDNO charges'!$B$14:$B$203,MATCH($A24,'[1]Annex 4 LDNO charges'!$A$14:$A$203,0)))=0,"",IFERROR(INDEX('[1]Annex 1 LV, HV and UMS charges'!$B$12:$B$45,MATCH($A24,'[1]Annex 1 LV, HV and UMS charges'!$A$12:$A$310,0)),INDEX('[1]Annex 4 LDNO charges'!$B$14:$B$203,MATCH($A24,'[1]Annex 4 LDNO charges'!$A$14:$A$203,0))))</f>
        <v>H03</v>
      </c>
      <c r="C24" s="206">
        <v>0</v>
      </c>
      <c r="D24" s="207"/>
      <c r="E24" s="205">
        <v>0</v>
      </c>
    </row>
    <row r="25" spans="1:5" ht="13.8" x14ac:dyDescent="0.25">
      <c r="A25" s="140" t="s">
        <v>488</v>
      </c>
      <c r="B25" s="39" t="str">
        <f>IF(IFERROR(INDEX('[1]Annex 1 LV, HV and UMS charges'!$B$12:$B$45,MATCH($A25,'[1]Annex 1 LV, HV and UMS charges'!$A$12:$A$310,0)),INDEX('[1]Annex 4 LDNO charges'!$B$14:$B$203,MATCH($A25,'[1]Annex 4 LDNO charges'!$A$14:$A$203,0)))=0,"",IFERROR(INDEX('[1]Annex 1 LV, HV and UMS charges'!$B$12:$B$45,MATCH($A25,'[1]Annex 1 LV, HV and UMS charges'!$A$12:$A$310,0)),INDEX('[1]Annex 4 LDNO charges'!$B$14:$B$203,MATCH($A25,'[1]Annex 4 LDNO charges'!$A$14:$A$203,0))))</f>
        <v>H04</v>
      </c>
      <c r="C25" s="206">
        <v>0</v>
      </c>
      <c r="D25" s="207"/>
      <c r="E25" s="205">
        <v>0</v>
      </c>
    </row>
    <row r="26" spans="1:5" ht="13.8" x14ac:dyDescent="0.25">
      <c r="A26" s="140" t="s">
        <v>704</v>
      </c>
      <c r="B26" s="39" t="str">
        <f>IF(IFERROR(INDEX('[1]Annex 1 LV, HV and UMS charges'!$B$12:$B$45,MATCH($A26,'[1]Annex 1 LV, HV and UMS charges'!$A$12:$A$310,0)),INDEX('[1]Annex 4 LDNO charges'!$B$14:$B$203,MATCH($A26,'[1]Annex 4 LDNO charges'!$A$14:$A$203,0)))=0,"",IFERROR(INDEX('[1]Annex 1 LV, HV and UMS charges'!$B$12:$B$45,MATCH($A26,'[1]Annex 1 LV, HV and UMS charges'!$A$12:$A$310,0)),INDEX('[1]Annex 4 LDNO charges'!$B$14:$B$203,MATCH($A26,'[1]Annex 4 LDNO charges'!$A$14:$A$203,0))))</f>
        <v/>
      </c>
      <c r="C26" s="194" t="s">
        <v>681</v>
      </c>
      <c r="D26" s="205">
        <v>0</v>
      </c>
      <c r="E26" s="205">
        <v>0</v>
      </c>
    </row>
    <row r="27" spans="1:5" ht="13.8" x14ac:dyDescent="0.25">
      <c r="A27" s="140" t="s">
        <v>705</v>
      </c>
      <c r="B27" s="39" t="str">
        <f>IF(IFERROR(INDEX('[1]Annex 1 LV, HV and UMS charges'!$B$12:$B$45,MATCH($A27,'[1]Annex 1 LV, HV and UMS charges'!$A$12:$A$310,0)),INDEX('[1]Annex 4 LDNO charges'!$B$14:$B$203,MATCH($A27,'[1]Annex 4 LDNO charges'!$A$14:$A$203,0)))=0,"",IFERROR(INDEX('[1]Annex 1 LV, HV and UMS charges'!$B$12:$B$45,MATCH($A27,'[1]Annex 1 LV, HV and UMS charges'!$A$12:$A$310,0)),INDEX('[1]Annex 4 LDNO charges'!$B$14:$B$203,MATCH($A27,'[1]Annex 4 LDNO charges'!$A$14:$A$203,0))))</f>
        <v/>
      </c>
      <c r="C27" s="206" t="s">
        <v>682</v>
      </c>
      <c r="D27" s="207"/>
      <c r="E27" s="205">
        <v>0</v>
      </c>
    </row>
    <row r="28" spans="1:5" ht="13.8" x14ac:dyDescent="0.25">
      <c r="A28" s="140" t="s">
        <v>706</v>
      </c>
      <c r="B28" s="39" t="str">
        <f>IF(IFERROR(INDEX('[1]Annex 1 LV, HV and UMS charges'!$B$12:$B$45,MATCH($A28,'[1]Annex 1 LV, HV and UMS charges'!$A$12:$A$310,0)),INDEX('[1]Annex 4 LDNO charges'!$B$14:$B$203,MATCH($A28,'[1]Annex 4 LDNO charges'!$A$14:$A$203,0)))=0,"",IFERROR(INDEX('[1]Annex 1 LV, HV and UMS charges'!$B$12:$B$45,MATCH($A28,'[1]Annex 1 LV, HV and UMS charges'!$A$12:$A$310,0)),INDEX('[1]Annex 4 LDNO charges'!$B$14:$B$203,MATCH($A28,'[1]Annex 4 LDNO charges'!$A$14:$A$203,0))))</f>
        <v/>
      </c>
      <c r="C28" s="206" t="s">
        <v>682</v>
      </c>
      <c r="D28" s="207"/>
      <c r="E28" s="205">
        <v>0</v>
      </c>
    </row>
    <row r="29" spans="1:5" ht="13.8" x14ac:dyDescent="0.25">
      <c r="A29" s="140" t="s">
        <v>707</v>
      </c>
      <c r="B29" s="39" t="str">
        <f>IF(IFERROR(INDEX('[1]Annex 1 LV, HV and UMS charges'!$B$12:$B$45,MATCH($A29,'[1]Annex 1 LV, HV and UMS charges'!$A$12:$A$310,0)),INDEX('[1]Annex 4 LDNO charges'!$B$14:$B$203,MATCH($A29,'[1]Annex 4 LDNO charges'!$A$14:$A$203,0)))=0,"",IFERROR(INDEX('[1]Annex 1 LV, HV and UMS charges'!$B$12:$B$45,MATCH($A29,'[1]Annex 1 LV, HV and UMS charges'!$A$12:$A$310,0)),INDEX('[1]Annex 4 LDNO charges'!$B$14:$B$203,MATCH($A29,'[1]Annex 4 LDNO charges'!$A$14:$A$203,0))))</f>
        <v/>
      </c>
      <c r="C29" s="206" t="s">
        <v>682</v>
      </c>
      <c r="D29" s="207"/>
      <c r="E29" s="205">
        <v>0</v>
      </c>
    </row>
    <row r="30" spans="1:5" ht="13.8" x14ac:dyDescent="0.25">
      <c r="A30" s="140" t="s">
        <v>708</v>
      </c>
      <c r="B30" s="39" t="str">
        <f>IF(IFERROR(INDEX('[1]Annex 1 LV, HV and UMS charges'!$B$12:$B$45,MATCH($A30,'[1]Annex 1 LV, HV and UMS charges'!$A$12:$A$310,0)),INDEX('[1]Annex 4 LDNO charges'!$B$14:$B$203,MATCH($A30,'[1]Annex 4 LDNO charges'!$A$14:$A$203,0)))=0,"",IFERROR(INDEX('[1]Annex 1 LV, HV and UMS charges'!$B$12:$B$45,MATCH($A30,'[1]Annex 1 LV, HV and UMS charges'!$A$12:$A$310,0)),INDEX('[1]Annex 4 LDNO charges'!$B$14:$B$203,MATCH($A30,'[1]Annex 4 LDNO charges'!$A$14:$A$203,0))))</f>
        <v/>
      </c>
      <c r="C30" s="206" t="s">
        <v>682</v>
      </c>
      <c r="D30" s="207"/>
      <c r="E30" s="205">
        <v>0</v>
      </c>
    </row>
    <row r="31" spans="1:5" ht="13.8" x14ac:dyDescent="0.25">
      <c r="A31" s="140" t="s">
        <v>709</v>
      </c>
      <c r="B31" s="39" t="str">
        <f>IF(IFERROR(INDEX('[1]Annex 1 LV, HV and UMS charges'!$B$12:$B$45,MATCH($A31,'[1]Annex 1 LV, HV and UMS charges'!$A$12:$A$310,0)),INDEX('[1]Annex 4 LDNO charges'!$B$14:$B$203,MATCH($A31,'[1]Annex 4 LDNO charges'!$A$14:$A$203,0)))=0,"",IFERROR(INDEX('[1]Annex 1 LV, HV and UMS charges'!$B$12:$B$45,MATCH($A31,'[1]Annex 1 LV, HV and UMS charges'!$A$12:$A$310,0)),INDEX('[1]Annex 4 LDNO charges'!$B$14:$B$203,MATCH($A31,'[1]Annex 4 LDNO charges'!$A$14:$A$203,0))))</f>
        <v/>
      </c>
      <c r="C31" s="206" t="s">
        <v>682</v>
      </c>
      <c r="D31" s="207"/>
      <c r="E31" s="205">
        <v>0</v>
      </c>
    </row>
    <row r="32" spans="1:5" ht="13.8" x14ac:dyDescent="0.25">
      <c r="A32" s="140" t="s">
        <v>496</v>
      </c>
      <c r="B32" s="39" t="str">
        <f>IF(IFERROR(INDEX('[1]Annex 1 LV, HV and UMS charges'!$B$12:$B$45,MATCH($A32,'[1]Annex 1 LV, HV and UMS charges'!$A$12:$A$310,0)),INDEX('[1]Annex 4 LDNO charges'!$B$14:$B$203,MATCH($A32,'[1]Annex 4 LDNO charges'!$A$14:$A$203,0)))=0,"",IFERROR(INDEX('[1]Annex 1 LV, HV and UMS charges'!$B$12:$B$45,MATCH($A32,'[1]Annex 1 LV, HV and UMS charges'!$A$12:$A$310,0)),INDEX('[1]Annex 4 LDNO charges'!$B$14:$B$203,MATCH($A32,'[1]Annex 4 LDNO charges'!$A$14:$A$203,0))))</f>
        <v/>
      </c>
      <c r="C32" s="206">
        <v>0</v>
      </c>
      <c r="D32" s="207"/>
      <c r="E32" s="205">
        <v>0</v>
      </c>
    </row>
    <row r="33" spans="1:5" ht="13.8" x14ac:dyDescent="0.25">
      <c r="A33" s="140" t="s">
        <v>497</v>
      </c>
      <c r="B33" s="39" t="str">
        <f>IF(IFERROR(INDEX('[1]Annex 1 LV, HV and UMS charges'!$B$12:$B$45,MATCH($A33,'[1]Annex 1 LV, HV and UMS charges'!$A$12:$A$310,0)),INDEX('[1]Annex 4 LDNO charges'!$B$14:$B$203,MATCH($A33,'[1]Annex 4 LDNO charges'!$A$14:$A$203,0)))=0,"",IFERROR(INDEX('[1]Annex 1 LV, HV and UMS charges'!$B$12:$B$45,MATCH($A33,'[1]Annex 1 LV, HV and UMS charges'!$A$12:$A$310,0)),INDEX('[1]Annex 4 LDNO charges'!$B$14:$B$203,MATCH($A33,'[1]Annex 4 LDNO charges'!$A$14:$A$203,0))))</f>
        <v/>
      </c>
      <c r="C33" s="206">
        <v>0</v>
      </c>
      <c r="D33" s="207"/>
      <c r="E33" s="205">
        <v>0</v>
      </c>
    </row>
    <row r="34" spans="1:5" ht="13.8" x14ac:dyDescent="0.25">
      <c r="A34" s="140" t="s">
        <v>498</v>
      </c>
      <c r="B34" s="39" t="str">
        <f>IF(IFERROR(INDEX('[1]Annex 1 LV, HV and UMS charges'!$B$12:$B$45,MATCH($A34,'[1]Annex 1 LV, HV and UMS charges'!$A$12:$A$310,0)),INDEX('[1]Annex 4 LDNO charges'!$B$14:$B$203,MATCH($A34,'[1]Annex 4 LDNO charges'!$A$14:$A$203,0)))=0,"",IFERROR(INDEX('[1]Annex 1 LV, HV and UMS charges'!$B$12:$B$45,MATCH($A34,'[1]Annex 1 LV, HV and UMS charges'!$A$12:$A$310,0)),INDEX('[1]Annex 4 LDNO charges'!$B$14:$B$203,MATCH($A34,'[1]Annex 4 LDNO charges'!$A$14:$A$203,0))))</f>
        <v/>
      </c>
      <c r="C34" s="206">
        <v>0</v>
      </c>
      <c r="D34" s="207"/>
      <c r="E34" s="205">
        <v>0</v>
      </c>
    </row>
    <row r="35" spans="1:5" ht="13.8" x14ac:dyDescent="0.25">
      <c r="A35" s="140" t="s">
        <v>499</v>
      </c>
      <c r="B35" s="39" t="str">
        <f>IF(IFERROR(INDEX('[1]Annex 1 LV, HV and UMS charges'!$B$12:$B$45,MATCH($A35,'[1]Annex 1 LV, HV and UMS charges'!$A$12:$A$310,0)),INDEX('[1]Annex 4 LDNO charges'!$B$14:$B$203,MATCH($A35,'[1]Annex 4 LDNO charges'!$A$14:$A$203,0)))=0,"",IFERROR(INDEX('[1]Annex 1 LV, HV and UMS charges'!$B$12:$B$45,MATCH($A35,'[1]Annex 1 LV, HV and UMS charges'!$A$12:$A$310,0)),INDEX('[1]Annex 4 LDNO charges'!$B$14:$B$203,MATCH($A35,'[1]Annex 4 LDNO charges'!$A$14:$A$203,0))))</f>
        <v/>
      </c>
      <c r="C35" s="206">
        <v>0</v>
      </c>
      <c r="D35" s="207"/>
      <c r="E35" s="205">
        <v>0</v>
      </c>
    </row>
    <row r="36" spans="1:5" ht="13.8" x14ac:dyDescent="0.25">
      <c r="A36" s="140" t="s">
        <v>500</v>
      </c>
      <c r="B36" s="39" t="str">
        <f>IF(IFERROR(INDEX('[1]Annex 1 LV, HV and UMS charges'!$B$12:$B$45,MATCH($A36,'[1]Annex 1 LV, HV and UMS charges'!$A$12:$A$310,0)),INDEX('[1]Annex 4 LDNO charges'!$B$14:$B$203,MATCH($A36,'[1]Annex 4 LDNO charges'!$A$14:$A$203,0)))=0,"",IFERROR(INDEX('[1]Annex 1 LV, HV and UMS charges'!$B$12:$B$45,MATCH($A36,'[1]Annex 1 LV, HV and UMS charges'!$A$12:$A$310,0)),INDEX('[1]Annex 4 LDNO charges'!$B$14:$B$203,MATCH($A36,'[1]Annex 4 LDNO charges'!$A$14:$A$203,0))))</f>
        <v/>
      </c>
      <c r="C36" s="206">
        <v>0</v>
      </c>
      <c r="D36" s="207"/>
      <c r="E36" s="205">
        <v>0</v>
      </c>
    </row>
    <row r="37" spans="1:5" ht="13.8" x14ac:dyDescent="0.25">
      <c r="A37" s="141" t="s">
        <v>710</v>
      </c>
      <c r="B37" s="39" t="str">
        <f>IF(IFERROR(INDEX('[1]Annex 1 LV, HV and UMS charges'!$B$12:$B$45,MATCH($A37,'[1]Annex 1 LV, HV and UMS charges'!$A$12:$A$310,0)),INDEX('[1]Annex 4 LDNO charges'!$B$14:$B$203,MATCH($A37,'[1]Annex 4 LDNO charges'!$A$14:$A$203,0)))=0,"",IFERROR(INDEX('[1]Annex 1 LV, HV and UMS charges'!$B$12:$B$45,MATCH($A37,'[1]Annex 1 LV, HV and UMS charges'!$A$12:$A$310,0)),INDEX('[1]Annex 4 LDNO charges'!$B$14:$B$203,MATCH($A37,'[1]Annex 4 LDNO charges'!$A$14:$A$203,0))))</f>
        <v/>
      </c>
      <c r="C37" s="194" t="s">
        <v>681</v>
      </c>
      <c r="D37" s="205">
        <v>0</v>
      </c>
      <c r="E37" s="205">
        <v>0</v>
      </c>
    </row>
    <row r="38" spans="1:5" ht="13.8" x14ac:dyDescent="0.25">
      <c r="A38" s="140" t="s">
        <v>711</v>
      </c>
      <c r="B38" s="39" t="str">
        <f>IF(IFERROR(INDEX('[1]Annex 1 LV, HV and UMS charges'!$B$12:$B$45,MATCH($A38,'[1]Annex 1 LV, HV and UMS charges'!$A$12:$A$310,0)),INDEX('[1]Annex 4 LDNO charges'!$B$14:$B$203,MATCH($A38,'[1]Annex 4 LDNO charges'!$A$14:$A$203,0)))=0,"",IFERROR(INDEX('[1]Annex 1 LV, HV and UMS charges'!$B$12:$B$45,MATCH($A38,'[1]Annex 1 LV, HV and UMS charges'!$A$12:$A$310,0)),INDEX('[1]Annex 4 LDNO charges'!$B$14:$B$203,MATCH($A38,'[1]Annex 4 LDNO charges'!$A$14:$A$203,0))))</f>
        <v/>
      </c>
      <c r="C38" s="206" t="s">
        <v>682</v>
      </c>
      <c r="D38" s="207"/>
      <c r="E38" s="205">
        <v>0</v>
      </c>
    </row>
    <row r="39" spans="1:5" ht="13.8" x14ac:dyDescent="0.25">
      <c r="A39" s="140" t="s">
        <v>712</v>
      </c>
      <c r="B39" s="39" t="str">
        <f>IF(IFERROR(INDEX('[1]Annex 1 LV, HV and UMS charges'!$B$12:$B$45,MATCH($A39,'[1]Annex 1 LV, HV and UMS charges'!$A$12:$A$310,0)),INDEX('[1]Annex 4 LDNO charges'!$B$14:$B$203,MATCH($A39,'[1]Annex 4 LDNO charges'!$A$14:$A$203,0)))=0,"",IFERROR(INDEX('[1]Annex 1 LV, HV and UMS charges'!$B$12:$B$45,MATCH($A39,'[1]Annex 1 LV, HV and UMS charges'!$A$12:$A$310,0)),INDEX('[1]Annex 4 LDNO charges'!$B$14:$B$203,MATCH($A39,'[1]Annex 4 LDNO charges'!$A$14:$A$203,0))))</f>
        <v/>
      </c>
      <c r="C39" s="206" t="s">
        <v>682</v>
      </c>
      <c r="D39" s="207"/>
      <c r="E39" s="205">
        <v>0</v>
      </c>
    </row>
    <row r="40" spans="1:5" ht="13.8" x14ac:dyDescent="0.25">
      <c r="A40" s="140" t="s">
        <v>713</v>
      </c>
      <c r="B40" s="39" t="str">
        <f>IF(IFERROR(INDEX('[1]Annex 1 LV, HV and UMS charges'!$B$12:$B$45,MATCH($A40,'[1]Annex 1 LV, HV and UMS charges'!$A$12:$A$310,0)),INDEX('[1]Annex 4 LDNO charges'!$B$14:$B$203,MATCH($A40,'[1]Annex 4 LDNO charges'!$A$14:$A$203,0)))=0,"",IFERROR(INDEX('[1]Annex 1 LV, HV and UMS charges'!$B$12:$B$45,MATCH($A40,'[1]Annex 1 LV, HV and UMS charges'!$A$12:$A$310,0)),INDEX('[1]Annex 4 LDNO charges'!$B$14:$B$203,MATCH($A40,'[1]Annex 4 LDNO charges'!$A$14:$A$203,0))))</f>
        <v/>
      </c>
      <c r="C40" s="206" t="s">
        <v>682</v>
      </c>
      <c r="D40" s="207"/>
      <c r="E40" s="205">
        <v>0</v>
      </c>
    </row>
    <row r="41" spans="1:5" ht="13.8" x14ac:dyDescent="0.25">
      <c r="A41" s="140" t="s">
        <v>714</v>
      </c>
      <c r="B41" s="39" t="str">
        <f>IF(IFERROR(INDEX('[1]Annex 1 LV, HV and UMS charges'!$B$12:$B$45,MATCH($A41,'[1]Annex 1 LV, HV and UMS charges'!$A$12:$A$310,0)),INDEX('[1]Annex 4 LDNO charges'!$B$14:$B$203,MATCH($A41,'[1]Annex 4 LDNO charges'!$A$14:$A$203,0)))=0,"",IFERROR(INDEX('[1]Annex 1 LV, HV and UMS charges'!$B$12:$B$45,MATCH($A41,'[1]Annex 1 LV, HV and UMS charges'!$A$12:$A$310,0)),INDEX('[1]Annex 4 LDNO charges'!$B$14:$B$203,MATCH($A41,'[1]Annex 4 LDNO charges'!$A$14:$A$203,0))))</f>
        <v/>
      </c>
      <c r="C41" s="206" t="s">
        <v>682</v>
      </c>
      <c r="D41" s="207"/>
      <c r="E41" s="205">
        <v>0</v>
      </c>
    </row>
    <row r="42" spans="1:5" ht="13.8" x14ac:dyDescent="0.25">
      <c r="A42" s="140" t="s">
        <v>715</v>
      </c>
      <c r="B42" s="39" t="str">
        <f>IF(IFERROR(INDEX('[1]Annex 1 LV, HV and UMS charges'!$B$12:$B$45,MATCH($A42,'[1]Annex 1 LV, HV and UMS charges'!$A$12:$A$310,0)),INDEX('[1]Annex 4 LDNO charges'!$B$14:$B$203,MATCH($A42,'[1]Annex 4 LDNO charges'!$A$14:$A$203,0)))=0,"",IFERROR(INDEX('[1]Annex 1 LV, HV and UMS charges'!$B$12:$B$45,MATCH($A42,'[1]Annex 1 LV, HV and UMS charges'!$A$12:$A$310,0)),INDEX('[1]Annex 4 LDNO charges'!$B$14:$B$203,MATCH($A42,'[1]Annex 4 LDNO charges'!$A$14:$A$203,0))))</f>
        <v/>
      </c>
      <c r="C42" s="206" t="s">
        <v>682</v>
      </c>
      <c r="D42" s="207"/>
      <c r="E42" s="205">
        <v>0</v>
      </c>
    </row>
    <row r="43" spans="1:5" ht="13.8" x14ac:dyDescent="0.25">
      <c r="A43" s="140" t="s">
        <v>508</v>
      </c>
      <c r="B43" s="39" t="str">
        <f>IF(IFERROR(INDEX('[1]Annex 1 LV, HV and UMS charges'!$B$12:$B$45,MATCH($A43,'[1]Annex 1 LV, HV and UMS charges'!$A$12:$A$310,0)),INDEX('[1]Annex 4 LDNO charges'!$B$14:$B$203,MATCH($A43,'[1]Annex 4 LDNO charges'!$A$14:$A$203,0)))=0,"",IFERROR(INDEX('[1]Annex 1 LV, HV and UMS charges'!$B$12:$B$45,MATCH($A43,'[1]Annex 1 LV, HV and UMS charges'!$A$12:$A$310,0)),INDEX('[1]Annex 4 LDNO charges'!$B$14:$B$203,MATCH($A43,'[1]Annex 4 LDNO charges'!$A$14:$A$203,0))))</f>
        <v/>
      </c>
      <c r="C43" s="206">
        <v>0</v>
      </c>
      <c r="D43" s="207"/>
      <c r="E43" s="205">
        <v>0</v>
      </c>
    </row>
    <row r="44" spans="1:5" ht="13.8" x14ac:dyDescent="0.25">
      <c r="A44" s="140" t="s">
        <v>509</v>
      </c>
      <c r="B44" s="39" t="str">
        <f>IF(IFERROR(INDEX('[1]Annex 1 LV, HV and UMS charges'!$B$12:$B$45,MATCH($A44,'[1]Annex 1 LV, HV and UMS charges'!$A$12:$A$310,0)),INDEX('[1]Annex 4 LDNO charges'!$B$14:$B$203,MATCH($A44,'[1]Annex 4 LDNO charges'!$A$14:$A$203,0)))=0,"",IFERROR(INDEX('[1]Annex 1 LV, HV and UMS charges'!$B$12:$B$45,MATCH($A44,'[1]Annex 1 LV, HV and UMS charges'!$A$12:$A$310,0)),INDEX('[1]Annex 4 LDNO charges'!$B$14:$B$203,MATCH($A44,'[1]Annex 4 LDNO charges'!$A$14:$A$203,0))))</f>
        <v/>
      </c>
      <c r="C44" s="206">
        <v>0</v>
      </c>
      <c r="D44" s="207"/>
      <c r="E44" s="205">
        <v>0</v>
      </c>
    </row>
    <row r="45" spans="1:5" ht="13.8" x14ac:dyDescent="0.25">
      <c r="A45" s="140" t="s">
        <v>510</v>
      </c>
      <c r="B45" s="39" t="str">
        <f>IF(IFERROR(INDEX('[1]Annex 1 LV, HV and UMS charges'!$B$12:$B$45,MATCH($A45,'[1]Annex 1 LV, HV and UMS charges'!$A$12:$A$310,0)),INDEX('[1]Annex 4 LDNO charges'!$B$14:$B$203,MATCH($A45,'[1]Annex 4 LDNO charges'!$A$14:$A$203,0)))=0,"",IFERROR(INDEX('[1]Annex 1 LV, HV and UMS charges'!$B$12:$B$45,MATCH($A45,'[1]Annex 1 LV, HV and UMS charges'!$A$12:$A$310,0)),INDEX('[1]Annex 4 LDNO charges'!$B$14:$B$203,MATCH($A45,'[1]Annex 4 LDNO charges'!$A$14:$A$203,0))))</f>
        <v/>
      </c>
      <c r="C45" s="206">
        <v>0</v>
      </c>
      <c r="D45" s="207"/>
      <c r="E45" s="205">
        <v>0</v>
      </c>
    </row>
    <row r="46" spans="1:5" ht="13.8" x14ac:dyDescent="0.25">
      <c r="A46" s="140" t="s">
        <v>511</v>
      </c>
      <c r="B46" s="39" t="str">
        <f>IF(IFERROR(INDEX('[1]Annex 1 LV, HV and UMS charges'!$B$12:$B$45,MATCH($A46,'[1]Annex 1 LV, HV and UMS charges'!$A$12:$A$310,0)),INDEX('[1]Annex 4 LDNO charges'!$B$14:$B$203,MATCH($A46,'[1]Annex 4 LDNO charges'!$A$14:$A$203,0)))=0,"",IFERROR(INDEX('[1]Annex 1 LV, HV and UMS charges'!$B$12:$B$45,MATCH($A46,'[1]Annex 1 LV, HV and UMS charges'!$A$12:$A$310,0)),INDEX('[1]Annex 4 LDNO charges'!$B$14:$B$203,MATCH($A46,'[1]Annex 4 LDNO charges'!$A$14:$A$203,0))))</f>
        <v/>
      </c>
      <c r="C46" s="206">
        <v>0</v>
      </c>
      <c r="D46" s="207"/>
      <c r="E46" s="205">
        <v>0</v>
      </c>
    </row>
    <row r="47" spans="1:5" ht="13.8" x14ac:dyDescent="0.25">
      <c r="A47" s="140" t="s">
        <v>512</v>
      </c>
      <c r="B47" s="39" t="str">
        <f>IF(IFERROR(INDEX('[1]Annex 1 LV, HV and UMS charges'!$B$12:$B$45,MATCH($A47,'[1]Annex 1 LV, HV and UMS charges'!$A$12:$A$310,0)),INDEX('[1]Annex 4 LDNO charges'!$B$14:$B$203,MATCH($A47,'[1]Annex 4 LDNO charges'!$A$14:$A$203,0)))=0,"",IFERROR(INDEX('[1]Annex 1 LV, HV and UMS charges'!$B$12:$B$45,MATCH($A47,'[1]Annex 1 LV, HV and UMS charges'!$A$12:$A$310,0)),INDEX('[1]Annex 4 LDNO charges'!$B$14:$B$203,MATCH($A47,'[1]Annex 4 LDNO charges'!$A$14:$A$203,0))))</f>
        <v/>
      </c>
      <c r="C47" s="206">
        <v>0</v>
      </c>
      <c r="D47" s="207"/>
      <c r="E47" s="205">
        <v>0</v>
      </c>
    </row>
    <row r="48" spans="1:5" ht="13.8" x14ac:dyDescent="0.25">
      <c r="A48" s="140" t="s">
        <v>513</v>
      </c>
      <c r="B48" s="39" t="str">
        <f>IF(IFERROR(INDEX('[1]Annex 1 LV, HV and UMS charges'!$B$12:$B$45,MATCH($A48,'[1]Annex 1 LV, HV and UMS charges'!$A$12:$A$310,0)),INDEX('[1]Annex 4 LDNO charges'!$B$14:$B$203,MATCH($A48,'[1]Annex 4 LDNO charges'!$A$14:$A$203,0)))=0,"",IFERROR(INDEX('[1]Annex 1 LV, HV and UMS charges'!$B$12:$B$45,MATCH($A48,'[1]Annex 1 LV, HV and UMS charges'!$A$12:$A$310,0)),INDEX('[1]Annex 4 LDNO charges'!$B$14:$B$203,MATCH($A48,'[1]Annex 4 LDNO charges'!$A$14:$A$203,0))))</f>
        <v/>
      </c>
      <c r="C48" s="206">
        <v>0</v>
      </c>
      <c r="D48" s="207"/>
      <c r="E48" s="205">
        <v>0</v>
      </c>
    </row>
    <row r="49" spans="1:5" ht="13.8" x14ac:dyDescent="0.25">
      <c r="A49" s="140" t="s">
        <v>514</v>
      </c>
      <c r="B49" s="39" t="str">
        <f>IF(IFERROR(INDEX('[1]Annex 1 LV, HV and UMS charges'!$B$12:$B$45,MATCH($A49,'[1]Annex 1 LV, HV and UMS charges'!$A$12:$A$310,0)),INDEX('[1]Annex 4 LDNO charges'!$B$14:$B$203,MATCH($A49,'[1]Annex 4 LDNO charges'!$A$14:$A$203,0)))=0,"",IFERROR(INDEX('[1]Annex 1 LV, HV and UMS charges'!$B$12:$B$45,MATCH($A49,'[1]Annex 1 LV, HV and UMS charges'!$A$12:$A$310,0)),INDEX('[1]Annex 4 LDNO charges'!$B$14:$B$203,MATCH($A49,'[1]Annex 4 LDNO charges'!$A$14:$A$203,0))))</f>
        <v/>
      </c>
      <c r="C49" s="206">
        <v>0</v>
      </c>
      <c r="D49" s="207"/>
      <c r="E49" s="205">
        <v>0</v>
      </c>
    </row>
    <row r="50" spans="1:5" ht="13.8" x14ac:dyDescent="0.25">
      <c r="A50" s="140" t="s">
        <v>515</v>
      </c>
      <c r="B50" s="39" t="str">
        <f>IF(IFERROR(INDEX('[1]Annex 1 LV, HV and UMS charges'!$B$12:$B$45,MATCH($A50,'[1]Annex 1 LV, HV and UMS charges'!$A$12:$A$310,0)),INDEX('[1]Annex 4 LDNO charges'!$B$14:$B$203,MATCH($A50,'[1]Annex 4 LDNO charges'!$A$14:$A$203,0)))=0,"",IFERROR(INDEX('[1]Annex 1 LV, HV and UMS charges'!$B$12:$B$45,MATCH($A50,'[1]Annex 1 LV, HV and UMS charges'!$A$12:$A$310,0)),INDEX('[1]Annex 4 LDNO charges'!$B$14:$B$203,MATCH($A50,'[1]Annex 4 LDNO charges'!$A$14:$A$203,0))))</f>
        <v/>
      </c>
      <c r="C50" s="206">
        <v>0</v>
      </c>
      <c r="D50" s="207"/>
      <c r="E50" s="205">
        <v>0</v>
      </c>
    </row>
    <row r="51" spans="1:5" ht="13.8" x14ac:dyDescent="0.25">
      <c r="A51" s="140" t="s">
        <v>516</v>
      </c>
      <c r="B51" s="39" t="str">
        <f>IF(IFERROR(INDEX('[1]Annex 1 LV, HV and UMS charges'!$B$12:$B$45,MATCH($A51,'[1]Annex 1 LV, HV and UMS charges'!$A$12:$A$310,0)),INDEX('[1]Annex 4 LDNO charges'!$B$14:$B$203,MATCH($A51,'[1]Annex 4 LDNO charges'!$A$14:$A$203,0)))=0,"",IFERROR(INDEX('[1]Annex 1 LV, HV and UMS charges'!$B$12:$B$45,MATCH($A51,'[1]Annex 1 LV, HV and UMS charges'!$A$12:$A$310,0)),INDEX('[1]Annex 4 LDNO charges'!$B$14:$B$203,MATCH($A51,'[1]Annex 4 LDNO charges'!$A$14:$A$203,0))))</f>
        <v/>
      </c>
      <c r="C51" s="206">
        <v>0</v>
      </c>
      <c r="D51" s="207"/>
      <c r="E51" s="205">
        <v>0</v>
      </c>
    </row>
    <row r="52" spans="1:5" ht="13.8" x14ac:dyDescent="0.25">
      <c r="A52" s="140" t="s">
        <v>517</v>
      </c>
      <c r="B52" s="39" t="str">
        <f>IF(IFERROR(INDEX('[1]Annex 1 LV, HV and UMS charges'!$B$12:$B$45,MATCH($A52,'[1]Annex 1 LV, HV and UMS charges'!$A$12:$A$310,0)),INDEX('[1]Annex 4 LDNO charges'!$B$14:$B$203,MATCH($A52,'[1]Annex 4 LDNO charges'!$A$14:$A$203,0)))=0,"",IFERROR(INDEX('[1]Annex 1 LV, HV and UMS charges'!$B$12:$B$45,MATCH($A52,'[1]Annex 1 LV, HV and UMS charges'!$A$12:$A$310,0)),INDEX('[1]Annex 4 LDNO charges'!$B$14:$B$203,MATCH($A52,'[1]Annex 4 LDNO charges'!$A$14:$A$203,0))))</f>
        <v/>
      </c>
      <c r="C52" s="206">
        <v>0</v>
      </c>
      <c r="D52" s="207"/>
      <c r="E52" s="205">
        <v>0</v>
      </c>
    </row>
    <row r="53" spans="1:5" ht="13.8" x14ac:dyDescent="0.25">
      <c r="A53" s="140" t="s">
        <v>518</v>
      </c>
      <c r="B53" s="39" t="str">
        <f>IF(IFERROR(INDEX('[1]Annex 1 LV, HV and UMS charges'!$B$12:$B$45,MATCH($A53,'[1]Annex 1 LV, HV and UMS charges'!$A$12:$A$310,0)),INDEX('[1]Annex 4 LDNO charges'!$B$14:$B$203,MATCH($A53,'[1]Annex 4 LDNO charges'!$A$14:$A$203,0)))=0,"",IFERROR(INDEX('[1]Annex 1 LV, HV and UMS charges'!$B$12:$B$45,MATCH($A53,'[1]Annex 1 LV, HV and UMS charges'!$A$12:$A$310,0)),INDEX('[1]Annex 4 LDNO charges'!$B$14:$B$203,MATCH($A53,'[1]Annex 4 LDNO charges'!$A$14:$A$203,0))))</f>
        <v/>
      </c>
      <c r="C53" s="206">
        <v>0</v>
      </c>
      <c r="D53" s="207"/>
      <c r="E53" s="205">
        <v>0</v>
      </c>
    </row>
    <row r="54" spans="1:5" ht="13.8" x14ac:dyDescent="0.25">
      <c r="A54" s="140" t="s">
        <v>519</v>
      </c>
      <c r="B54" s="39" t="str">
        <f>IF(IFERROR(INDEX('[1]Annex 1 LV, HV and UMS charges'!$B$12:$B$45,MATCH($A54,'[1]Annex 1 LV, HV and UMS charges'!$A$12:$A$310,0)),INDEX('[1]Annex 4 LDNO charges'!$B$14:$B$203,MATCH($A54,'[1]Annex 4 LDNO charges'!$A$14:$A$203,0)))=0,"",IFERROR(INDEX('[1]Annex 1 LV, HV and UMS charges'!$B$12:$B$45,MATCH($A54,'[1]Annex 1 LV, HV and UMS charges'!$A$12:$A$310,0)),INDEX('[1]Annex 4 LDNO charges'!$B$14:$B$203,MATCH($A54,'[1]Annex 4 LDNO charges'!$A$14:$A$203,0))))</f>
        <v/>
      </c>
      <c r="C54" s="206">
        <v>0</v>
      </c>
      <c r="D54" s="207"/>
      <c r="E54" s="205">
        <v>0</v>
      </c>
    </row>
    <row r="55" spans="1:5" ht="13.8" x14ac:dyDescent="0.25">
      <c r="A55" s="140" t="s">
        <v>520</v>
      </c>
      <c r="B55" s="39" t="str">
        <f>IF(IFERROR(INDEX('[1]Annex 1 LV, HV and UMS charges'!$B$12:$B$45,MATCH($A55,'[1]Annex 1 LV, HV and UMS charges'!$A$12:$A$310,0)),INDEX('[1]Annex 4 LDNO charges'!$B$14:$B$203,MATCH($A55,'[1]Annex 4 LDNO charges'!$A$14:$A$203,0)))=0,"",IFERROR(INDEX('[1]Annex 1 LV, HV and UMS charges'!$B$12:$B$45,MATCH($A55,'[1]Annex 1 LV, HV and UMS charges'!$A$12:$A$310,0)),INDEX('[1]Annex 4 LDNO charges'!$B$14:$B$203,MATCH($A55,'[1]Annex 4 LDNO charges'!$A$14:$A$203,0))))</f>
        <v/>
      </c>
      <c r="C55" s="206">
        <v>0</v>
      </c>
      <c r="D55" s="207"/>
      <c r="E55" s="205">
        <v>0</v>
      </c>
    </row>
    <row r="56" spans="1:5" ht="13.8" x14ac:dyDescent="0.25">
      <c r="A56" s="140" t="s">
        <v>521</v>
      </c>
      <c r="B56" s="39" t="str">
        <f>IF(IFERROR(INDEX('[1]Annex 1 LV, HV and UMS charges'!$B$12:$B$45,MATCH($A56,'[1]Annex 1 LV, HV and UMS charges'!$A$12:$A$310,0)),INDEX('[1]Annex 4 LDNO charges'!$B$14:$B$203,MATCH($A56,'[1]Annex 4 LDNO charges'!$A$14:$A$203,0)))=0,"",IFERROR(INDEX('[1]Annex 1 LV, HV and UMS charges'!$B$12:$B$45,MATCH($A56,'[1]Annex 1 LV, HV and UMS charges'!$A$12:$A$310,0)),INDEX('[1]Annex 4 LDNO charges'!$B$14:$B$203,MATCH($A56,'[1]Annex 4 LDNO charges'!$A$14:$A$203,0))))</f>
        <v/>
      </c>
      <c r="C56" s="206">
        <v>0</v>
      </c>
      <c r="D56" s="207"/>
      <c r="E56" s="205">
        <v>0</v>
      </c>
    </row>
    <row r="57" spans="1:5" ht="13.8" x14ac:dyDescent="0.25">
      <c r="A57" s="140" t="s">
        <v>522</v>
      </c>
      <c r="B57" s="39" t="str">
        <f>IF(IFERROR(INDEX('[1]Annex 1 LV, HV and UMS charges'!$B$12:$B$45,MATCH($A57,'[1]Annex 1 LV, HV and UMS charges'!$A$12:$A$310,0)),INDEX('[1]Annex 4 LDNO charges'!$B$14:$B$203,MATCH($A57,'[1]Annex 4 LDNO charges'!$A$14:$A$203,0)))=0,"",IFERROR(INDEX('[1]Annex 1 LV, HV and UMS charges'!$B$12:$B$45,MATCH($A57,'[1]Annex 1 LV, HV and UMS charges'!$A$12:$A$310,0)),INDEX('[1]Annex 4 LDNO charges'!$B$14:$B$203,MATCH($A57,'[1]Annex 4 LDNO charges'!$A$14:$A$203,0))))</f>
        <v/>
      </c>
      <c r="C57" s="206">
        <v>0</v>
      </c>
      <c r="D57" s="207"/>
      <c r="E57" s="205">
        <v>0</v>
      </c>
    </row>
    <row r="58" spans="1:5" ht="13.8" x14ac:dyDescent="0.25">
      <c r="A58" s="140" t="s">
        <v>716</v>
      </c>
      <c r="B58" s="39" t="str">
        <f>IF(IFERROR(INDEX('[1]Annex 1 LV, HV and UMS charges'!$B$12:$B$45,MATCH($A58,'[1]Annex 1 LV, HV and UMS charges'!$A$12:$A$310,0)),INDEX('[1]Annex 4 LDNO charges'!$B$14:$B$203,MATCH($A58,'[1]Annex 4 LDNO charges'!$A$14:$A$203,0)))=0,"",IFERROR(INDEX('[1]Annex 1 LV, HV and UMS charges'!$B$12:$B$45,MATCH($A58,'[1]Annex 1 LV, HV and UMS charges'!$A$12:$A$310,0)),INDEX('[1]Annex 4 LDNO charges'!$B$14:$B$203,MATCH($A58,'[1]Annex 4 LDNO charges'!$A$14:$A$203,0))))</f>
        <v/>
      </c>
      <c r="C58" s="194" t="s">
        <v>681</v>
      </c>
      <c r="D58" s="205">
        <v>0</v>
      </c>
      <c r="E58" s="205">
        <v>0</v>
      </c>
    </row>
    <row r="59" spans="1:5" ht="13.8" x14ac:dyDescent="0.25">
      <c r="A59" s="140" t="s">
        <v>717</v>
      </c>
      <c r="B59" s="39" t="str">
        <f>IF(IFERROR(INDEX('[1]Annex 1 LV, HV and UMS charges'!$B$12:$B$45,MATCH($A59,'[1]Annex 1 LV, HV and UMS charges'!$A$12:$A$310,0)),INDEX('[1]Annex 4 LDNO charges'!$B$14:$B$203,MATCH($A59,'[1]Annex 4 LDNO charges'!$A$14:$A$203,0)))=0,"",IFERROR(INDEX('[1]Annex 1 LV, HV and UMS charges'!$B$12:$B$45,MATCH($A59,'[1]Annex 1 LV, HV and UMS charges'!$A$12:$A$310,0)),INDEX('[1]Annex 4 LDNO charges'!$B$14:$B$203,MATCH($A59,'[1]Annex 4 LDNO charges'!$A$14:$A$203,0))))</f>
        <v/>
      </c>
      <c r="C59" s="206" t="s">
        <v>682</v>
      </c>
      <c r="D59" s="207"/>
      <c r="E59" s="205">
        <v>0</v>
      </c>
    </row>
    <row r="60" spans="1:5" ht="13.8" x14ac:dyDescent="0.25">
      <c r="A60" s="140" t="s">
        <v>718</v>
      </c>
      <c r="B60" s="39" t="str">
        <f>IF(IFERROR(INDEX('[1]Annex 1 LV, HV and UMS charges'!$B$12:$B$45,MATCH($A60,'[1]Annex 1 LV, HV and UMS charges'!$A$12:$A$310,0)),INDEX('[1]Annex 4 LDNO charges'!$B$14:$B$203,MATCH($A60,'[1]Annex 4 LDNO charges'!$A$14:$A$203,0)))=0,"",IFERROR(INDEX('[1]Annex 1 LV, HV and UMS charges'!$B$12:$B$45,MATCH($A60,'[1]Annex 1 LV, HV and UMS charges'!$A$12:$A$310,0)),INDEX('[1]Annex 4 LDNO charges'!$B$14:$B$203,MATCH($A60,'[1]Annex 4 LDNO charges'!$A$14:$A$203,0))))</f>
        <v/>
      </c>
      <c r="C60" s="206" t="s">
        <v>682</v>
      </c>
      <c r="D60" s="207"/>
      <c r="E60" s="205">
        <v>0</v>
      </c>
    </row>
    <row r="61" spans="1:5" ht="13.8" x14ac:dyDescent="0.25">
      <c r="A61" s="140" t="s">
        <v>719</v>
      </c>
      <c r="B61" s="39" t="str">
        <f>IF(IFERROR(INDEX('[1]Annex 1 LV, HV and UMS charges'!$B$12:$B$45,MATCH($A61,'[1]Annex 1 LV, HV and UMS charges'!$A$12:$A$310,0)),INDEX('[1]Annex 4 LDNO charges'!$B$14:$B$203,MATCH($A61,'[1]Annex 4 LDNO charges'!$A$14:$A$203,0)))=0,"",IFERROR(INDEX('[1]Annex 1 LV, HV and UMS charges'!$B$12:$B$45,MATCH($A61,'[1]Annex 1 LV, HV and UMS charges'!$A$12:$A$310,0)),INDEX('[1]Annex 4 LDNO charges'!$B$14:$B$203,MATCH($A61,'[1]Annex 4 LDNO charges'!$A$14:$A$203,0))))</f>
        <v/>
      </c>
      <c r="C61" s="206" t="s">
        <v>682</v>
      </c>
      <c r="D61" s="207"/>
      <c r="E61" s="205">
        <v>0</v>
      </c>
    </row>
    <row r="62" spans="1:5" ht="13.8" x14ac:dyDescent="0.25">
      <c r="A62" s="140" t="s">
        <v>720</v>
      </c>
      <c r="B62" s="39" t="str">
        <f>IF(IFERROR(INDEX('[1]Annex 1 LV, HV and UMS charges'!$B$12:$B$45,MATCH($A62,'[1]Annex 1 LV, HV and UMS charges'!$A$12:$A$310,0)),INDEX('[1]Annex 4 LDNO charges'!$B$14:$B$203,MATCH($A62,'[1]Annex 4 LDNO charges'!$A$14:$A$203,0)))=0,"",IFERROR(INDEX('[1]Annex 1 LV, HV and UMS charges'!$B$12:$B$45,MATCH($A62,'[1]Annex 1 LV, HV and UMS charges'!$A$12:$A$310,0)),INDEX('[1]Annex 4 LDNO charges'!$B$14:$B$203,MATCH($A62,'[1]Annex 4 LDNO charges'!$A$14:$A$203,0))))</f>
        <v/>
      </c>
      <c r="C62" s="206" t="s">
        <v>682</v>
      </c>
      <c r="D62" s="207"/>
      <c r="E62" s="205">
        <v>0</v>
      </c>
    </row>
    <row r="63" spans="1:5" ht="13.8" x14ac:dyDescent="0.25">
      <c r="A63" s="140" t="s">
        <v>721</v>
      </c>
      <c r="B63" s="39" t="str">
        <f>IF(IFERROR(INDEX('[1]Annex 1 LV, HV and UMS charges'!$B$12:$B$45,MATCH($A63,'[1]Annex 1 LV, HV and UMS charges'!$A$12:$A$310,0)),INDEX('[1]Annex 4 LDNO charges'!$B$14:$B$203,MATCH($A63,'[1]Annex 4 LDNO charges'!$A$14:$A$203,0)))=0,"",IFERROR(INDEX('[1]Annex 1 LV, HV and UMS charges'!$B$12:$B$45,MATCH($A63,'[1]Annex 1 LV, HV and UMS charges'!$A$12:$A$310,0)),INDEX('[1]Annex 4 LDNO charges'!$B$14:$B$203,MATCH($A63,'[1]Annex 4 LDNO charges'!$A$14:$A$203,0))))</f>
        <v/>
      </c>
      <c r="C63" s="206" t="s">
        <v>682</v>
      </c>
      <c r="D63" s="207"/>
      <c r="E63" s="205">
        <v>0</v>
      </c>
    </row>
    <row r="64" spans="1:5" ht="13.8" x14ac:dyDescent="0.25">
      <c r="A64" s="140" t="s">
        <v>618</v>
      </c>
      <c r="B64" s="39" t="str">
        <f>IF(IFERROR(INDEX('[1]Annex 1 LV, HV and UMS charges'!$B$12:$B$45,MATCH($A64,'[1]Annex 1 LV, HV and UMS charges'!$A$12:$A$310,0)),INDEX('[1]Annex 4 LDNO charges'!$B$14:$B$203,MATCH($A64,'[1]Annex 4 LDNO charges'!$A$14:$A$203,0)))=0,"",IFERROR(INDEX('[1]Annex 1 LV, HV and UMS charges'!$B$12:$B$45,MATCH($A64,'[1]Annex 1 LV, HV and UMS charges'!$A$12:$A$310,0)),INDEX('[1]Annex 4 LDNO charges'!$B$14:$B$203,MATCH($A64,'[1]Annex 4 LDNO charges'!$A$14:$A$203,0))))</f>
        <v/>
      </c>
      <c r="C64" s="206">
        <v>0</v>
      </c>
      <c r="D64" s="207"/>
      <c r="E64" s="205">
        <v>0</v>
      </c>
    </row>
    <row r="65" spans="1:5" ht="13.8" x14ac:dyDescent="0.25">
      <c r="A65" s="140" t="s">
        <v>619</v>
      </c>
      <c r="B65" s="39" t="str">
        <f>IF(IFERROR(INDEX('[1]Annex 1 LV, HV and UMS charges'!$B$12:$B$45,MATCH($A65,'[1]Annex 1 LV, HV and UMS charges'!$A$12:$A$310,0)),INDEX('[1]Annex 4 LDNO charges'!$B$14:$B$203,MATCH($A65,'[1]Annex 4 LDNO charges'!$A$14:$A$203,0)))=0,"",IFERROR(INDEX('[1]Annex 1 LV, HV and UMS charges'!$B$12:$B$45,MATCH($A65,'[1]Annex 1 LV, HV and UMS charges'!$A$12:$A$310,0)),INDEX('[1]Annex 4 LDNO charges'!$B$14:$B$203,MATCH($A65,'[1]Annex 4 LDNO charges'!$A$14:$A$203,0))))</f>
        <v/>
      </c>
      <c r="C65" s="206">
        <v>0</v>
      </c>
      <c r="D65" s="207"/>
      <c r="E65" s="205">
        <v>0</v>
      </c>
    </row>
    <row r="66" spans="1:5" ht="13.8" x14ac:dyDescent="0.25">
      <c r="A66" s="140" t="s">
        <v>620</v>
      </c>
      <c r="B66" s="39" t="str">
        <f>IF(IFERROR(INDEX('[1]Annex 1 LV, HV and UMS charges'!$B$12:$B$45,MATCH($A66,'[1]Annex 1 LV, HV and UMS charges'!$A$12:$A$310,0)),INDEX('[1]Annex 4 LDNO charges'!$B$14:$B$203,MATCH($A66,'[1]Annex 4 LDNO charges'!$A$14:$A$203,0)))=0,"",IFERROR(INDEX('[1]Annex 1 LV, HV and UMS charges'!$B$12:$B$45,MATCH($A66,'[1]Annex 1 LV, HV and UMS charges'!$A$12:$A$310,0)),INDEX('[1]Annex 4 LDNO charges'!$B$14:$B$203,MATCH($A66,'[1]Annex 4 LDNO charges'!$A$14:$A$203,0))))</f>
        <v/>
      </c>
      <c r="C66" s="206">
        <v>0</v>
      </c>
      <c r="D66" s="207"/>
      <c r="E66" s="205">
        <v>0</v>
      </c>
    </row>
    <row r="67" spans="1:5" ht="13.8" x14ac:dyDescent="0.25">
      <c r="A67" s="140" t="s">
        <v>621</v>
      </c>
      <c r="B67" s="39" t="str">
        <f>IF(IFERROR(INDEX('[1]Annex 1 LV, HV and UMS charges'!$B$12:$B$45,MATCH($A67,'[1]Annex 1 LV, HV and UMS charges'!$A$12:$A$310,0)),INDEX('[1]Annex 4 LDNO charges'!$B$14:$B$203,MATCH($A67,'[1]Annex 4 LDNO charges'!$A$14:$A$203,0)))=0,"",IFERROR(INDEX('[1]Annex 1 LV, HV and UMS charges'!$B$12:$B$45,MATCH($A67,'[1]Annex 1 LV, HV and UMS charges'!$A$12:$A$310,0)),INDEX('[1]Annex 4 LDNO charges'!$B$14:$B$203,MATCH($A67,'[1]Annex 4 LDNO charges'!$A$14:$A$203,0))))</f>
        <v/>
      </c>
      <c r="C67" s="206">
        <v>0</v>
      </c>
      <c r="D67" s="207"/>
      <c r="E67" s="205">
        <v>0</v>
      </c>
    </row>
    <row r="68" spans="1:5" ht="13.8" x14ac:dyDescent="0.25">
      <c r="A68" s="140" t="s">
        <v>622</v>
      </c>
      <c r="B68" s="39" t="str">
        <f>IF(IFERROR(INDEX('[1]Annex 1 LV, HV and UMS charges'!$B$12:$B$45,MATCH($A68,'[1]Annex 1 LV, HV and UMS charges'!$A$12:$A$310,0)),INDEX('[1]Annex 4 LDNO charges'!$B$14:$B$203,MATCH($A68,'[1]Annex 4 LDNO charges'!$A$14:$A$203,0)))=0,"",IFERROR(INDEX('[1]Annex 1 LV, HV and UMS charges'!$B$12:$B$45,MATCH($A68,'[1]Annex 1 LV, HV and UMS charges'!$A$12:$A$310,0)),INDEX('[1]Annex 4 LDNO charges'!$B$14:$B$203,MATCH($A68,'[1]Annex 4 LDNO charges'!$A$14:$A$203,0))))</f>
        <v/>
      </c>
      <c r="C68" s="206">
        <v>0</v>
      </c>
      <c r="D68" s="207"/>
      <c r="E68" s="205">
        <v>0</v>
      </c>
    </row>
    <row r="69" spans="1:5" ht="13.8" x14ac:dyDescent="0.25">
      <c r="A69" s="140" t="s">
        <v>623</v>
      </c>
      <c r="B69" s="39" t="str">
        <f>IF(IFERROR(INDEX('[1]Annex 1 LV, HV and UMS charges'!$B$12:$B$45,MATCH($A69,'[1]Annex 1 LV, HV and UMS charges'!$A$12:$A$310,0)),INDEX('[1]Annex 4 LDNO charges'!$B$14:$B$203,MATCH($A69,'[1]Annex 4 LDNO charges'!$A$14:$A$203,0)))=0,"",IFERROR(INDEX('[1]Annex 1 LV, HV and UMS charges'!$B$12:$B$45,MATCH($A69,'[1]Annex 1 LV, HV and UMS charges'!$A$12:$A$310,0)),INDEX('[1]Annex 4 LDNO charges'!$B$14:$B$203,MATCH($A69,'[1]Annex 4 LDNO charges'!$A$14:$A$203,0))))</f>
        <v/>
      </c>
      <c r="C69" s="206">
        <v>0</v>
      </c>
      <c r="D69" s="207"/>
      <c r="E69" s="205">
        <v>0</v>
      </c>
    </row>
    <row r="70" spans="1:5" ht="13.8" x14ac:dyDescent="0.25">
      <c r="A70" s="140" t="s">
        <v>624</v>
      </c>
      <c r="B70" s="39" t="str">
        <f>IF(IFERROR(INDEX('[1]Annex 1 LV, HV and UMS charges'!$B$12:$B$45,MATCH($A70,'[1]Annex 1 LV, HV and UMS charges'!$A$12:$A$310,0)),INDEX('[1]Annex 4 LDNO charges'!$B$14:$B$203,MATCH($A70,'[1]Annex 4 LDNO charges'!$A$14:$A$203,0)))=0,"",IFERROR(INDEX('[1]Annex 1 LV, HV and UMS charges'!$B$12:$B$45,MATCH($A70,'[1]Annex 1 LV, HV and UMS charges'!$A$12:$A$310,0)),INDEX('[1]Annex 4 LDNO charges'!$B$14:$B$203,MATCH($A70,'[1]Annex 4 LDNO charges'!$A$14:$A$203,0))))</f>
        <v/>
      </c>
      <c r="C70" s="206">
        <v>0</v>
      </c>
      <c r="D70" s="207"/>
      <c r="E70" s="205">
        <v>0</v>
      </c>
    </row>
    <row r="71" spans="1:5" ht="13.8" x14ac:dyDescent="0.25">
      <c r="A71" s="140" t="s">
        <v>625</v>
      </c>
      <c r="B71" s="39" t="str">
        <f>IF(IFERROR(INDEX('[1]Annex 1 LV, HV and UMS charges'!$B$12:$B$45,MATCH($A71,'[1]Annex 1 LV, HV and UMS charges'!$A$12:$A$310,0)),INDEX('[1]Annex 4 LDNO charges'!$B$14:$B$203,MATCH($A71,'[1]Annex 4 LDNO charges'!$A$14:$A$203,0)))=0,"",IFERROR(INDEX('[1]Annex 1 LV, HV and UMS charges'!$B$12:$B$45,MATCH($A71,'[1]Annex 1 LV, HV and UMS charges'!$A$12:$A$310,0)),INDEX('[1]Annex 4 LDNO charges'!$B$14:$B$203,MATCH($A71,'[1]Annex 4 LDNO charges'!$A$14:$A$203,0))))</f>
        <v/>
      </c>
      <c r="C71" s="206">
        <v>0</v>
      </c>
      <c r="D71" s="207"/>
      <c r="E71" s="205">
        <v>0</v>
      </c>
    </row>
    <row r="72" spans="1:5" ht="13.8" x14ac:dyDescent="0.25">
      <c r="A72" s="140" t="s">
        <v>626</v>
      </c>
      <c r="B72" s="39" t="str">
        <f>IF(IFERROR(INDEX('[1]Annex 1 LV, HV and UMS charges'!$B$12:$B$45,MATCH($A72,'[1]Annex 1 LV, HV and UMS charges'!$A$12:$A$310,0)),INDEX('[1]Annex 4 LDNO charges'!$B$14:$B$203,MATCH($A72,'[1]Annex 4 LDNO charges'!$A$14:$A$203,0)))=0,"",IFERROR(INDEX('[1]Annex 1 LV, HV and UMS charges'!$B$12:$B$45,MATCH($A72,'[1]Annex 1 LV, HV and UMS charges'!$A$12:$A$310,0)),INDEX('[1]Annex 4 LDNO charges'!$B$14:$B$203,MATCH($A72,'[1]Annex 4 LDNO charges'!$A$14:$A$203,0))))</f>
        <v/>
      </c>
      <c r="C72" s="206">
        <v>0</v>
      </c>
      <c r="D72" s="207"/>
      <c r="E72" s="205">
        <v>0</v>
      </c>
    </row>
    <row r="73" spans="1:5" ht="13.8" x14ac:dyDescent="0.25">
      <c r="A73" s="140" t="s">
        <v>627</v>
      </c>
      <c r="B73" s="39" t="str">
        <f>IF(IFERROR(INDEX('[1]Annex 1 LV, HV and UMS charges'!$B$12:$B$45,MATCH($A73,'[1]Annex 1 LV, HV and UMS charges'!$A$12:$A$310,0)),INDEX('[1]Annex 4 LDNO charges'!$B$14:$B$203,MATCH($A73,'[1]Annex 4 LDNO charges'!$A$14:$A$203,0)))=0,"",IFERROR(INDEX('[1]Annex 1 LV, HV and UMS charges'!$B$12:$B$45,MATCH($A73,'[1]Annex 1 LV, HV and UMS charges'!$A$12:$A$310,0)),INDEX('[1]Annex 4 LDNO charges'!$B$14:$B$203,MATCH($A73,'[1]Annex 4 LDNO charges'!$A$14:$A$203,0))))</f>
        <v/>
      </c>
      <c r="C73" s="206">
        <v>0</v>
      </c>
      <c r="D73" s="207"/>
      <c r="E73" s="205">
        <v>0</v>
      </c>
    </row>
    <row r="74" spans="1:5" ht="13.8" x14ac:dyDescent="0.25">
      <c r="A74" s="140" t="s">
        <v>628</v>
      </c>
      <c r="B74" s="39" t="str">
        <f>IF(IFERROR(INDEX('[1]Annex 1 LV, HV and UMS charges'!$B$12:$B$45,MATCH($A74,'[1]Annex 1 LV, HV and UMS charges'!$A$12:$A$310,0)),INDEX('[1]Annex 4 LDNO charges'!$B$14:$B$203,MATCH($A74,'[1]Annex 4 LDNO charges'!$A$14:$A$203,0)))=0,"",IFERROR(INDEX('[1]Annex 1 LV, HV and UMS charges'!$B$12:$B$45,MATCH($A74,'[1]Annex 1 LV, HV and UMS charges'!$A$12:$A$310,0)),INDEX('[1]Annex 4 LDNO charges'!$B$14:$B$203,MATCH($A74,'[1]Annex 4 LDNO charges'!$A$14:$A$203,0))))</f>
        <v/>
      </c>
      <c r="C74" s="206">
        <v>0</v>
      </c>
      <c r="D74" s="207"/>
      <c r="E74" s="205">
        <v>0</v>
      </c>
    </row>
    <row r="75" spans="1:5" ht="13.8" x14ac:dyDescent="0.25">
      <c r="A75" s="140" t="s">
        <v>629</v>
      </c>
      <c r="B75" s="39" t="str">
        <f>IF(IFERROR(INDEX('[1]Annex 1 LV, HV and UMS charges'!$B$12:$B$45,MATCH($A75,'[1]Annex 1 LV, HV and UMS charges'!$A$12:$A$310,0)),INDEX('[1]Annex 4 LDNO charges'!$B$14:$B$203,MATCH($A75,'[1]Annex 4 LDNO charges'!$A$14:$A$203,0)))=0,"",IFERROR(INDEX('[1]Annex 1 LV, HV and UMS charges'!$B$12:$B$45,MATCH($A75,'[1]Annex 1 LV, HV and UMS charges'!$A$12:$A$310,0)),INDEX('[1]Annex 4 LDNO charges'!$B$14:$B$203,MATCH($A75,'[1]Annex 4 LDNO charges'!$A$14:$A$203,0))))</f>
        <v/>
      </c>
      <c r="C75" s="206">
        <v>0</v>
      </c>
      <c r="D75" s="207"/>
      <c r="E75" s="205">
        <v>0</v>
      </c>
    </row>
    <row r="76" spans="1:5" ht="13.8" x14ac:dyDescent="0.25">
      <c r="A76" s="140" t="s">
        <v>630</v>
      </c>
      <c r="B76" s="39" t="str">
        <f>IF(IFERROR(INDEX('[1]Annex 1 LV, HV and UMS charges'!$B$12:$B$45,MATCH($A76,'[1]Annex 1 LV, HV and UMS charges'!$A$12:$A$310,0)),INDEX('[1]Annex 4 LDNO charges'!$B$14:$B$203,MATCH($A76,'[1]Annex 4 LDNO charges'!$A$14:$A$203,0)))=0,"",IFERROR(INDEX('[1]Annex 1 LV, HV and UMS charges'!$B$12:$B$45,MATCH($A76,'[1]Annex 1 LV, HV and UMS charges'!$A$12:$A$310,0)),INDEX('[1]Annex 4 LDNO charges'!$B$14:$B$203,MATCH($A76,'[1]Annex 4 LDNO charges'!$A$14:$A$203,0))))</f>
        <v/>
      </c>
      <c r="C76" s="206">
        <v>0</v>
      </c>
      <c r="D76" s="207"/>
      <c r="E76" s="205">
        <v>0</v>
      </c>
    </row>
    <row r="77" spans="1:5" ht="13.8" x14ac:dyDescent="0.25">
      <c r="A77" s="140" t="s">
        <v>631</v>
      </c>
      <c r="B77" s="39" t="str">
        <f>IF(IFERROR(INDEX('[1]Annex 1 LV, HV and UMS charges'!$B$12:$B$45,MATCH($A77,'[1]Annex 1 LV, HV and UMS charges'!$A$12:$A$310,0)),INDEX('[1]Annex 4 LDNO charges'!$B$14:$B$203,MATCH($A77,'[1]Annex 4 LDNO charges'!$A$14:$A$203,0)))=0,"",IFERROR(INDEX('[1]Annex 1 LV, HV and UMS charges'!$B$12:$B$45,MATCH($A77,'[1]Annex 1 LV, HV and UMS charges'!$A$12:$A$310,0)),INDEX('[1]Annex 4 LDNO charges'!$B$14:$B$203,MATCH($A77,'[1]Annex 4 LDNO charges'!$A$14:$A$203,0))))</f>
        <v/>
      </c>
      <c r="C77" s="206">
        <v>0</v>
      </c>
      <c r="D77" s="207"/>
      <c r="E77" s="205">
        <v>0</v>
      </c>
    </row>
    <row r="78" spans="1:5" ht="13.8" x14ac:dyDescent="0.25">
      <c r="A78" s="140" t="s">
        <v>632</v>
      </c>
      <c r="B78" s="39" t="str">
        <f>IF(IFERROR(INDEX('[1]Annex 1 LV, HV and UMS charges'!$B$12:$B$45,MATCH($A78,'[1]Annex 1 LV, HV and UMS charges'!$A$12:$A$310,0)),INDEX('[1]Annex 4 LDNO charges'!$B$14:$B$203,MATCH($A78,'[1]Annex 4 LDNO charges'!$A$14:$A$203,0)))=0,"",IFERROR(INDEX('[1]Annex 1 LV, HV and UMS charges'!$B$12:$B$45,MATCH($A78,'[1]Annex 1 LV, HV and UMS charges'!$A$12:$A$310,0)),INDEX('[1]Annex 4 LDNO charges'!$B$14:$B$203,MATCH($A78,'[1]Annex 4 LDNO charges'!$A$14:$A$203,0))))</f>
        <v/>
      </c>
      <c r="C78" s="206">
        <v>0</v>
      </c>
      <c r="D78" s="207"/>
      <c r="E78" s="205">
        <v>0</v>
      </c>
    </row>
    <row r="79" spans="1:5" ht="13.8" x14ac:dyDescent="0.25">
      <c r="A79" s="140" t="s">
        <v>722</v>
      </c>
      <c r="B79" s="39" t="str">
        <f>IF(IFERROR(INDEX('[1]Annex 1 LV, HV and UMS charges'!$B$12:$B$45,MATCH($A79,'[1]Annex 1 LV, HV and UMS charges'!$A$12:$A$310,0)),INDEX('[1]Annex 4 LDNO charges'!$B$14:$B$203,MATCH($A79,'[1]Annex 4 LDNO charges'!$A$14:$A$203,0)))=0,"",IFERROR(INDEX('[1]Annex 1 LV, HV and UMS charges'!$B$12:$B$45,MATCH($A79,'[1]Annex 1 LV, HV and UMS charges'!$A$12:$A$310,0)),INDEX('[1]Annex 4 LDNO charges'!$B$14:$B$203,MATCH($A79,'[1]Annex 4 LDNO charges'!$A$14:$A$203,0))))</f>
        <v/>
      </c>
      <c r="C79" s="194" t="s">
        <v>681</v>
      </c>
      <c r="D79" s="205">
        <v>0</v>
      </c>
      <c r="E79" s="205">
        <v>0</v>
      </c>
    </row>
    <row r="80" spans="1:5" ht="13.8" x14ac:dyDescent="0.25">
      <c r="A80" s="140" t="s">
        <v>723</v>
      </c>
      <c r="B80" s="39" t="str">
        <f>IF(IFERROR(INDEX('[1]Annex 1 LV, HV and UMS charges'!$B$12:$B$45,MATCH($A80,'[1]Annex 1 LV, HV and UMS charges'!$A$12:$A$310,0)),INDEX('[1]Annex 4 LDNO charges'!$B$14:$B$203,MATCH($A80,'[1]Annex 4 LDNO charges'!$A$14:$A$203,0)))=0,"",IFERROR(INDEX('[1]Annex 1 LV, HV and UMS charges'!$B$12:$B$45,MATCH($A80,'[1]Annex 1 LV, HV and UMS charges'!$A$12:$A$310,0)),INDEX('[1]Annex 4 LDNO charges'!$B$14:$B$203,MATCH($A80,'[1]Annex 4 LDNO charges'!$A$14:$A$203,0))))</f>
        <v/>
      </c>
      <c r="C80" s="206" t="s">
        <v>682</v>
      </c>
      <c r="D80" s="207"/>
      <c r="E80" s="205">
        <v>0</v>
      </c>
    </row>
    <row r="81" spans="1:5" ht="13.8" x14ac:dyDescent="0.25">
      <c r="A81" s="140" t="s">
        <v>724</v>
      </c>
      <c r="B81" s="39" t="str">
        <f>IF(IFERROR(INDEX('[1]Annex 1 LV, HV and UMS charges'!$B$12:$B$45,MATCH($A81,'[1]Annex 1 LV, HV and UMS charges'!$A$12:$A$310,0)),INDEX('[1]Annex 4 LDNO charges'!$B$14:$B$203,MATCH($A81,'[1]Annex 4 LDNO charges'!$A$14:$A$203,0)))=0,"",IFERROR(INDEX('[1]Annex 1 LV, HV and UMS charges'!$B$12:$B$45,MATCH($A81,'[1]Annex 1 LV, HV and UMS charges'!$A$12:$A$310,0)),INDEX('[1]Annex 4 LDNO charges'!$B$14:$B$203,MATCH($A81,'[1]Annex 4 LDNO charges'!$A$14:$A$203,0))))</f>
        <v/>
      </c>
      <c r="C81" s="206" t="s">
        <v>682</v>
      </c>
      <c r="D81" s="207"/>
      <c r="E81" s="205">
        <v>0</v>
      </c>
    </row>
    <row r="82" spans="1:5" ht="13.8" x14ac:dyDescent="0.25">
      <c r="A82" s="140" t="s">
        <v>725</v>
      </c>
      <c r="B82" s="39" t="str">
        <f>IF(IFERROR(INDEX('[1]Annex 1 LV, HV and UMS charges'!$B$12:$B$45,MATCH($A82,'[1]Annex 1 LV, HV and UMS charges'!$A$12:$A$310,0)),INDEX('[1]Annex 4 LDNO charges'!$B$14:$B$203,MATCH($A82,'[1]Annex 4 LDNO charges'!$A$14:$A$203,0)))=0,"",IFERROR(INDEX('[1]Annex 1 LV, HV and UMS charges'!$B$12:$B$45,MATCH($A82,'[1]Annex 1 LV, HV and UMS charges'!$A$12:$A$310,0)),INDEX('[1]Annex 4 LDNO charges'!$B$14:$B$203,MATCH($A82,'[1]Annex 4 LDNO charges'!$A$14:$A$203,0))))</f>
        <v/>
      </c>
      <c r="C82" s="206" t="s">
        <v>682</v>
      </c>
      <c r="D82" s="207"/>
      <c r="E82" s="205">
        <v>0</v>
      </c>
    </row>
    <row r="83" spans="1:5" ht="13.8" x14ac:dyDescent="0.25">
      <c r="A83" s="140" t="s">
        <v>726</v>
      </c>
      <c r="B83" s="39" t="str">
        <f>IF(IFERROR(INDEX('[1]Annex 1 LV, HV and UMS charges'!$B$12:$B$45,MATCH($A83,'[1]Annex 1 LV, HV and UMS charges'!$A$12:$A$310,0)),INDEX('[1]Annex 4 LDNO charges'!$B$14:$B$203,MATCH($A83,'[1]Annex 4 LDNO charges'!$A$14:$A$203,0)))=0,"",IFERROR(INDEX('[1]Annex 1 LV, HV and UMS charges'!$B$12:$B$45,MATCH($A83,'[1]Annex 1 LV, HV and UMS charges'!$A$12:$A$310,0)),INDEX('[1]Annex 4 LDNO charges'!$B$14:$B$203,MATCH($A83,'[1]Annex 4 LDNO charges'!$A$14:$A$203,0))))</f>
        <v/>
      </c>
      <c r="C83" s="206" t="s">
        <v>682</v>
      </c>
      <c r="D83" s="207"/>
      <c r="E83" s="205">
        <v>0</v>
      </c>
    </row>
    <row r="84" spans="1:5" ht="13.8" x14ac:dyDescent="0.25">
      <c r="A84" s="140" t="s">
        <v>727</v>
      </c>
      <c r="B84" s="39" t="str">
        <f>IF(IFERROR(INDEX('[1]Annex 1 LV, HV and UMS charges'!$B$12:$B$45,MATCH($A84,'[1]Annex 1 LV, HV and UMS charges'!$A$12:$A$310,0)),INDEX('[1]Annex 4 LDNO charges'!$B$14:$B$203,MATCH($A84,'[1]Annex 4 LDNO charges'!$A$14:$A$203,0)))=0,"",IFERROR(INDEX('[1]Annex 1 LV, HV and UMS charges'!$B$12:$B$45,MATCH($A84,'[1]Annex 1 LV, HV and UMS charges'!$A$12:$A$310,0)),INDEX('[1]Annex 4 LDNO charges'!$B$14:$B$203,MATCH($A84,'[1]Annex 4 LDNO charges'!$A$14:$A$203,0))))</f>
        <v/>
      </c>
      <c r="C84" s="206" t="s">
        <v>682</v>
      </c>
      <c r="D84" s="207"/>
      <c r="E84" s="205">
        <v>0</v>
      </c>
    </row>
    <row r="85" spans="1:5" ht="13.8" x14ac:dyDescent="0.25">
      <c r="A85" s="140" t="s">
        <v>596</v>
      </c>
      <c r="B85" s="39" t="str">
        <f>IF(IFERROR(INDEX('[1]Annex 1 LV, HV and UMS charges'!$B$12:$B$45,MATCH($A85,'[1]Annex 1 LV, HV and UMS charges'!$A$12:$A$310,0)),INDEX('[1]Annex 4 LDNO charges'!$B$14:$B$203,MATCH($A85,'[1]Annex 4 LDNO charges'!$A$14:$A$203,0)))=0,"",IFERROR(INDEX('[1]Annex 1 LV, HV and UMS charges'!$B$12:$B$45,MATCH($A85,'[1]Annex 1 LV, HV and UMS charges'!$A$12:$A$310,0)),INDEX('[1]Annex 4 LDNO charges'!$B$14:$B$203,MATCH($A85,'[1]Annex 4 LDNO charges'!$A$14:$A$203,0))))</f>
        <v/>
      </c>
      <c r="C85" s="206">
        <v>0</v>
      </c>
      <c r="D85" s="207"/>
      <c r="E85" s="205">
        <v>0</v>
      </c>
    </row>
    <row r="86" spans="1:5" ht="13.8" x14ac:dyDescent="0.25">
      <c r="A86" s="140" t="s">
        <v>597</v>
      </c>
      <c r="B86" s="39" t="str">
        <f>IF(IFERROR(INDEX('[1]Annex 1 LV, HV and UMS charges'!$B$12:$B$45,MATCH($A86,'[1]Annex 1 LV, HV and UMS charges'!$A$12:$A$310,0)),INDEX('[1]Annex 4 LDNO charges'!$B$14:$B$203,MATCH($A86,'[1]Annex 4 LDNO charges'!$A$14:$A$203,0)))=0,"",IFERROR(INDEX('[1]Annex 1 LV, HV and UMS charges'!$B$12:$B$45,MATCH($A86,'[1]Annex 1 LV, HV and UMS charges'!$A$12:$A$310,0)),INDEX('[1]Annex 4 LDNO charges'!$B$14:$B$203,MATCH($A86,'[1]Annex 4 LDNO charges'!$A$14:$A$203,0))))</f>
        <v/>
      </c>
      <c r="C86" s="206">
        <v>0</v>
      </c>
      <c r="D86" s="207"/>
      <c r="E86" s="205">
        <v>0</v>
      </c>
    </row>
    <row r="87" spans="1:5" ht="13.8" x14ac:dyDescent="0.25">
      <c r="A87" s="140" t="s">
        <v>598</v>
      </c>
      <c r="B87" s="39" t="str">
        <f>IF(IFERROR(INDEX('[1]Annex 1 LV, HV and UMS charges'!$B$12:$B$45,MATCH($A87,'[1]Annex 1 LV, HV and UMS charges'!$A$12:$A$310,0)),INDEX('[1]Annex 4 LDNO charges'!$B$14:$B$203,MATCH($A87,'[1]Annex 4 LDNO charges'!$A$14:$A$203,0)))=0,"",IFERROR(INDEX('[1]Annex 1 LV, HV and UMS charges'!$B$12:$B$45,MATCH($A87,'[1]Annex 1 LV, HV and UMS charges'!$A$12:$A$310,0)),INDEX('[1]Annex 4 LDNO charges'!$B$14:$B$203,MATCH($A87,'[1]Annex 4 LDNO charges'!$A$14:$A$203,0))))</f>
        <v/>
      </c>
      <c r="C87" s="206">
        <v>0</v>
      </c>
      <c r="D87" s="207"/>
      <c r="E87" s="205">
        <v>0</v>
      </c>
    </row>
    <row r="88" spans="1:5" ht="13.8" x14ac:dyDescent="0.25">
      <c r="A88" s="140" t="s">
        <v>599</v>
      </c>
      <c r="B88" s="39" t="str">
        <f>IF(IFERROR(INDEX('[1]Annex 1 LV, HV and UMS charges'!$B$12:$B$45,MATCH($A88,'[1]Annex 1 LV, HV and UMS charges'!$A$12:$A$310,0)),INDEX('[1]Annex 4 LDNO charges'!$B$14:$B$203,MATCH($A88,'[1]Annex 4 LDNO charges'!$A$14:$A$203,0)))=0,"",IFERROR(INDEX('[1]Annex 1 LV, HV and UMS charges'!$B$12:$B$45,MATCH($A88,'[1]Annex 1 LV, HV and UMS charges'!$A$12:$A$310,0)),INDEX('[1]Annex 4 LDNO charges'!$B$14:$B$203,MATCH($A88,'[1]Annex 4 LDNO charges'!$A$14:$A$203,0))))</f>
        <v/>
      </c>
      <c r="C88" s="206">
        <v>0</v>
      </c>
      <c r="D88" s="207"/>
      <c r="E88" s="205">
        <v>0</v>
      </c>
    </row>
    <row r="89" spans="1:5" ht="13.8" x14ac:dyDescent="0.25">
      <c r="A89" s="140" t="s">
        <v>600</v>
      </c>
      <c r="B89" s="39" t="str">
        <f>IF(IFERROR(INDEX('[1]Annex 1 LV, HV and UMS charges'!$B$12:$B$45,MATCH($A89,'[1]Annex 1 LV, HV and UMS charges'!$A$12:$A$310,0)),INDEX('[1]Annex 4 LDNO charges'!$B$14:$B$203,MATCH($A89,'[1]Annex 4 LDNO charges'!$A$14:$A$203,0)))=0,"",IFERROR(INDEX('[1]Annex 1 LV, HV and UMS charges'!$B$12:$B$45,MATCH($A89,'[1]Annex 1 LV, HV and UMS charges'!$A$12:$A$310,0)),INDEX('[1]Annex 4 LDNO charges'!$B$14:$B$203,MATCH($A89,'[1]Annex 4 LDNO charges'!$A$14:$A$203,0))))</f>
        <v/>
      </c>
      <c r="C89" s="206">
        <v>0</v>
      </c>
      <c r="D89" s="207"/>
      <c r="E89" s="205">
        <v>0</v>
      </c>
    </row>
    <row r="90" spans="1:5" ht="13.8" x14ac:dyDescent="0.25">
      <c r="A90" s="140" t="s">
        <v>601</v>
      </c>
      <c r="B90" s="39" t="str">
        <f>IF(IFERROR(INDEX('[1]Annex 1 LV, HV and UMS charges'!$B$12:$B$45,MATCH($A90,'[1]Annex 1 LV, HV and UMS charges'!$A$12:$A$310,0)),INDEX('[1]Annex 4 LDNO charges'!$B$14:$B$203,MATCH($A90,'[1]Annex 4 LDNO charges'!$A$14:$A$203,0)))=0,"",IFERROR(INDEX('[1]Annex 1 LV, HV and UMS charges'!$B$12:$B$45,MATCH($A90,'[1]Annex 1 LV, HV and UMS charges'!$A$12:$A$310,0)),INDEX('[1]Annex 4 LDNO charges'!$B$14:$B$203,MATCH($A90,'[1]Annex 4 LDNO charges'!$A$14:$A$203,0))))</f>
        <v/>
      </c>
      <c r="C90" s="206">
        <v>0</v>
      </c>
      <c r="D90" s="207"/>
      <c r="E90" s="205">
        <v>0</v>
      </c>
    </row>
    <row r="91" spans="1:5" ht="27.75" customHeight="1" x14ac:dyDescent="0.25">
      <c r="A91" s="140" t="s">
        <v>602</v>
      </c>
      <c r="B91" s="39" t="str">
        <f>IF(IFERROR(INDEX('[1]Annex 1 LV, HV and UMS charges'!$B$12:$B$45,MATCH($A91,'[1]Annex 1 LV, HV and UMS charges'!$A$12:$A$310,0)),INDEX('[1]Annex 4 LDNO charges'!$B$14:$B$203,MATCH($A91,'[1]Annex 4 LDNO charges'!$A$14:$A$203,0)))=0,"",IFERROR(INDEX('[1]Annex 1 LV, HV and UMS charges'!$B$12:$B$45,MATCH($A91,'[1]Annex 1 LV, HV and UMS charges'!$A$12:$A$310,0)),INDEX('[1]Annex 4 LDNO charges'!$B$14:$B$203,MATCH($A91,'[1]Annex 4 LDNO charges'!$A$14:$A$203,0))))</f>
        <v/>
      </c>
      <c r="C91" s="206">
        <v>0</v>
      </c>
      <c r="D91" s="207"/>
      <c r="E91" s="205">
        <v>0</v>
      </c>
    </row>
    <row r="92" spans="1:5" ht="27.75" customHeight="1" x14ac:dyDescent="0.25">
      <c r="A92" s="140" t="s">
        <v>603</v>
      </c>
      <c r="B92" s="39" t="str">
        <f>IF(IFERROR(INDEX('[1]Annex 1 LV, HV and UMS charges'!$B$12:$B$45,MATCH($A92,'[1]Annex 1 LV, HV and UMS charges'!$A$12:$A$310,0)),INDEX('[1]Annex 4 LDNO charges'!$B$14:$B$203,MATCH($A92,'[1]Annex 4 LDNO charges'!$A$14:$A$203,0)))=0,"",IFERROR(INDEX('[1]Annex 1 LV, HV and UMS charges'!$B$12:$B$45,MATCH($A92,'[1]Annex 1 LV, HV and UMS charges'!$A$12:$A$310,0)),INDEX('[1]Annex 4 LDNO charges'!$B$14:$B$203,MATCH($A92,'[1]Annex 4 LDNO charges'!$A$14:$A$203,0))))</f>
        <v/>
      </c>
      <c r="C92" s="206">
        <v>0</v>
      </c>
      <c r="D92" s="207"/>
      <c r="E92" s="205">
        <v>0</v>
      </c>
    </row>
    <row r="93" spans="1:5" ht="27.75" customHeight="1" x14ac:dyDescent="0.25">
      <c r="A93" s="140" t="s">
        <v>604</v>
      </c>
      <c r="B93" s="39" t="str">
        <f>IF(IFERROR(INDEX('[1]Annex 1 LV, HV and UMS charges'!$B$12:$B$45,MATCH($A93,'[1]Annex 1 LV, HV and UMS charges'!$A$12:$A$310,0)),INDEX('[1]Annex 4 LDNO charges'!$B$14:$B$203,MATCH($A93,'[1]Annex 4 LDNO charges'!$A$14:$A$203,0)))=0,"",IFERROR(INDEX('[1]Annex 1 LV, HV and UMS charges'!$B$12:$B$45,MATCH($A93,'[1]Annex 1 LV, HV and UMS charges'!$A$12:$A$310,0)),INDEX('[1]Annex 4 LDNO charges'!$B$14:$B$203,MATCH($A93,'[1]Annex 4 LDNO charges'!$A$14:$A$203,0))))</f>
        <v/>
      </c>
      <c r="C93" s="206">
        <v>0</v>
      </c>
      <c r="D93" s="207"/>
      <c r="E93" s="205">
        <v>0</v>
      </c>
    </row>
    <row r="94" spans="1:5" ht="27.75" customHeight="1" x14ac:dyDescent="0.25">
      <c r="A94" s="140" t="s">
        <v>605</v>
      </c>
      <c r="B94" s="39" t="str">
        <f>IF(IFERROR(INDEX('[1]Annex 1 LV, HV and UMS charges'!$B$12:$B$45,MATCH($A94,'[1]Annex 1 LV, HV and UMS charges'!$A$12:$A$310,0)),INDEX('[1]Annex 4 LDNO charges'!$B$14:$B$203,MATCH($A94,'[1]Annex 4 LDNO charges'!$A$14:$A$203,0)))=0,"",IFERROR(INDEX('[1]Annex 1 LV, HV and UMS charges'!$B$12:$B$45,MATCH($A94,'[1]Annex 1 LV, HV and UMS charges'!$A$12:$A$310,0)),INDEX('[1]Annex 4 LDNO charges'!$B$14:$B$203,MATCH($A94,'[1]Annex 4 LDNO charges'!$A$14:$A$203,0))))</f>
        <v/>
      </c>
      <c r="C94" s="206">
        <v>0</v>
      </c>
      <c r="D94" s="207"/>
      <c r="E94" s="205">
        <v>0</v>
      </c>
    </row>
    <row r="95" spans="1:5" ht="27.75" customHeight="1" x14ac:dyDescent="0.25">
      <c r="A95" s="140" t="s">
        <v>606</v>
      </c>
      <c r="B95" s="39" t="str">
        <f>IF(IFERROR(INDEX('[1]Annex 1 LV, HV and UMS charges'!$B$12:$B$45,MATCH($A95,'[1]Annex 1 LV, HV and UMS charges'!$A$12:$A$310,0)),INDEX('[1]Annex 4 LDNO charges'!$B$14:$B$203,MATCH($A95,'[1]Annex 4 LDNO charges'!$A$14:$A$203,0)))=0,"",IFERROR(INDEX('[1]Annex 1 LV, HV and UMS charges'!$B$12:$B$45,MATCH($A95,'[1]Annex 1 LV, HV and UMS charges'!$A$12:$A$310,0)),INDEX('[1]Annex 4 LDNO charges'!$B$14:$B$203,MATCH($A95,'[1]Annex 4 LDNO charges'!$A$14:$A$203,0))))</f>
        <v/>
      </c>
      <c r="C95" s="206">
        <v>0</v>
      </c>
      <c r="D95" s="207"/>
      <c r="E95" s="205">
        <v>0</v>
      </c>
    </row>
    <row r="96" spans="1:5" ht="27.75" customHeight="1" x14ac:dyDescent="0.25">
      <c r="A96" s="140" t="s">
        <v>607</v>
      </c>
      <c r="B96" s="39" t="str">
        <f>IF(IFERROR(INDEX('[1]Annex 1 LV, HV and UMS charges'!$B$12:$B$45,MATCH($A96,'[1]Annex 1 LV, HV and UMS charges'!$A$12:$A$310,0)),INDEX('[1]Annex 4 LDNO charges'!$B$14:$B$203,MATCH($A96,'[1]Annex 4 LDNO charges'!$A$14:$A$203,0)))=0,"",IFERROR(INDEX('[1]Annex 1 LV, HV and UMS charges'!$B$12:$B$45,MATCH($A96,'[1]Annex 1 LV, HV and UMS charges'!$A$12:$A$310,0)),INDEX('[1]Annex 4 LDNO charges'!$B$14:$B$203,MATCH($A96,'[1]Annex 4 LDNO charges'!$A$14:$A$203,0))))</f>
        <v/>
      </c>
      <c r="C96" s="206">
        <v>0</v>
      </c>
      <c r="D96" s="207"/>
      <c r="E96" s="205">
        <v>0</v>
      </c>
    </row>
    <row r="97" spans="1:5" ht="27.75" customHeight="1" x14ac:dyDescent="0.25">
      <c r="A97" s="140" t="s">
        <v>608</v>
      </c>
      <c r="B97" s="39" t="str">
        <f>IF(IFERROR(INDEX('[1]Annex 1 LV, HV and UMS charges'!$B$12:$B$45,MATCH($A97,'[1]Annex 1 LV, HV and UMS charges'!$A$12:$A$310,0)),INDEX('[1]Annex 4 LDNO charges'!$B$14:$B$203,MATCH($A97,'[1]Annex 4 LDNO charges'!$A$14:$A$203,0)))=0,"",IFERROR(INDEX('[1]Annex 1 LV, HV and UMS charges'!$B$12:$B$45,MATCH($A97,'[1]Annex 1 LV, HV and UMS charges'!$A$12:$A$310,0)),INDEX('[1]Annex 4 LDNO charges'!$B$14:$B$203,MATCH($A97,'[1]Annex 4 LDNO charges'!$A$14:$A$203,0))))</f>
        <v/>
      </c>
      <c r="C97" s="206">
        <v>0</v>
      </c>
      <c r="D97" s="207"/>
      <c r="E97" s="205">
        <v>0</v>
      </c>
    </row>
    <row r="98" spans="1:5" ht="27.75" customHeight="1" x14ac:dyDescent="0.25">
      <c r="A98" s="140" t="s">
        <v>609</v>
      </c>
      <c r="B98" s="39" t="str">
        <f>IF(IFERROR(INDEX('[1]Annex 1 LV, HV and UMS charges'!$B$12:$B$45,MATCH($A98,'[1]Annex 1 LV, HV and UMS charges'!$A$12:$A$310,0)),INDEX('[1]Annex 4 LDNO charges'!$B$14:$B$203,MATCH($A98,'[1]Annex 4 LDNO charges'!$A$14:$A$203,0)))=0,"",IFERROR(INDEX('[1]Annex 1 LV, HV and UMS charges'!$B$12:$B$45,MATCH($A98,'[1]Annex 1 LV, HV and UMS charges'!$A$12:$A$310,0)),INDEX('[1]Annex 4 LDNO charges'!$B$14:$B$203,MATCH($A98,'[1]Annex 4 LDNO charges'!$A$14:$A$203,0))))</f>
        <v/>
      </c>
      <c r="C98" s="206">
        <v>0</v>
      </c>
      <c r="D98" s="207"/>
      <c r="E98" s="205">
        <v>0</v>
      </c>
    </row>
    <row r="99" spans="1:5" ht="27.75" customHeight="1" x14ac:dyDescent="0.25">
      <c r="A99" s="140" t="s">
        <v>610</v>
      </c>
      <c r="B99" s="39" t="str">
        <f>IF(IFERROR(INDEX('[1]Annex 1 LV, HV and UMS charges'!$B$12:$B$45,MATCH($A99,'[1]Annex 1 LV, HV and UMS charges'!$A$12:$A$310,0)),INDEX('[1]Annex 4 LDNO charges'!$B$14:$B$203,MATCH($A99,'[1]Annex 4 LDNO charges'!$A$14:$A$203,0)))=0,"",IFERROR(INDEX('[1]Annex 1 LV, HV and UMS charges'!$B$12:$B$45,MATCH($A99,'[1]Annex 1 LV, HV and UMS charges'!$A$12:$A$310,0)),INDEX('[1]Annex 4 LDNO charges'!$B$14:$B$203,MATCH($A99,'[1]Annex 4 LDNO charges'!$A$14:$A$203,0))))</f>
        <v/>
      </c>
      <c r="C99" s="206">
        <v>0</v>
      </c>
      <c r="D99" s="207"/>
      <c r="E99" s="205">
        <v>0</v>
      </c>
    </row>
    <row r="100" spans="1:5" ht="27.75" customHeight="1" x14ac:dyDescent="0.25">
      <c r="A100" s="140" t="s">
        <v>728</v>
      </c>
      <c r="B100" s="39" t="str">
        <f>IF(IFERROR(INDEX('[1]Annex 1 LV, HV and UMS charges'!$B$12:$B$45,MATCH($A100,'[1]Annex 1 LV, HV and UMS charges'!$A$12:$A$310,0)),INDEX('[1]Annex 4 LDNO charges'!$B$14:$B$203,MATCH($A100,'[1]Annex 4 LDNO charges'!$A$14:$A$203,0)))=0,"",IFERROR(INDEX('[1]Annex 1 LV, HV and UMS charges'!$B$12:$B$45,MATCH($A100,'[1]Annex 1 LV, HV and UMS charges'!$A$12:$A$310,0)),INDEX('[1]Annex 4 LDNO charges'!$B$14:$B$203,MATCH($A100,'[1]Annex 4 LDNO charges'!$A$14:$A$203,0))))</f>
        <v/>
      </c>
      <c r="C100" s="194" t="s">
        <v>681</v>
      </c>
      <c r="D100" s="205">
        <v>0</v>
      </c>
      <c r="E100" s="205">
        <v>0</v>
      </c>
    </row>
    <row r="101" spans="1:5" ht="27.75" customHeight="1" x14ac:dyDescent="0.25">
      <c r="A101" s="140" t="s">
        <v>729</v>
      </c>
      <c r="B101" s="39" t="str">
        <f>IF(IFERROR(INDEX('[1]Annex 1 LV, HV and UMS charges'!$B$12:$B$45,MATCH($A101,'[1]Annex 1 LV, HV and UMS charges'!$A$12:$A$310,0)),INDEX('[1]Annex 4 LDNO charges'!$B$14:$B$203,MATCH($A101,'[1]Annex 4 LDNO charges'!$A$14:$A$203,0)))=0,"",IFERROR(INDEX('[1]Annex 1 LV, HV and UMS charges'!$B$12:$B$45,MATCH($A101,'[1]Annex 1 LV, HV and UMS charges'!$A$12:$A$310,0)),INDEX('[1]Annex 4 LDNO charges'!$B$14:$B$203,MATCH($A101,'[1]Annex 4 LDNO charges'!$A$14:$A$203,0))))</f>
        <v/>
      </c>
      <c r="C101" s="206" t="s">
        <v>682</v>
      </c>
      <c r="D101" s="207"/>
      <c r="E101" s="205">
        <v>0</v>
      </c>
    </row>
    <row r="102" spans="1:5" ht="27.75" customHeight="1" x14ac:dyDescent="0.25">
      <c r="A102" s="140" t="s">
        <v>730</v>
      </c>
      <c r="B102" s="39" t="str">
        <f>IF(IFERROR(INDEX('[1]Annex 1 LV, HV and UMS charges'!$B$12:$B$45,MATCH($A102,'[1]Annex 1 LV, HV and UMS charges'!$A$12:$A$310,0)),INDEX('[1]Annex 4 LDNO charges'!$B$14:$B$203,MATCH($A102,'[1]Annex 4 LDNO charges'!$A$14:$A$203,0)))=0,"",IFERROR(INDEX('[1]Annex 1 LV, HV and UMS charges'!$B$12:$B$45,MATCH($A102,'[1]Annex 1 LV, HV and UMS charges'!$A$12:$A$310,0)),INDEX('[1]Annex 4 LDNO charges'!$B$14:$B$203,MATCH($A102,'[1]Annex 4 LDNO charges'!$A$14:$A$203,0))))</f>
        <v/>
      </c>
      <c r="C102" s="206" t="s">
        <v>682</v>
      </c>
      <c r="D102" s="207"/>
      <c r="E102" s="205">
        <v>0</v>
      </c>
    </row>
    <row r="103" spans="1:5" ht="27.75" customHeight="1" x14ac:dyDescent="0.25">
      <c r="A103" s="140" t="s">
        <v>731</v>
      </c>
      <c r="B103" s="39" t="str">
        <f>IF(IFERROR(INDEX('[1]Annex 1 LV, HV and UMS charges'!$B$12:$B$45,MATCH($A103,'[1]Annex 1 LV, HV and UMS charges'!$A$12:$A$310,0)),INDEX('[1]Annex 4 LDNO charges'!$B$14:$B$203,MATCH($A103,'[1]Annex 4 LDNO charges'!$A$14:$A$203,0)))=0,"",IFERROR(INDEX('[1]Annex 1 LV, HV and UMS charges'!$B$12:$B$45,MATCH($A103,'[1]Annex 1 LV, HV and UMS charges'!$A$12:$A$310,0)),INDEX('[1]Annex 4 LDNO charges'!$B$14:$B$203,MATCH($A103,'[1]Annex 4 LDNO charges'!$A$14:$A$203,0))))</f>
        <v/>
      </c>
      <c r="C103" s="206" t="s">
        <v>682</v>
      </c>
      <c r="D103" s="207"/>
      <c r="E103" s="205">
        <v>0</v>
      </c>
    </row>
    <row r="104" spans="1:5" ht="27.75" customHeight="1" x14ac:dyDescent="0.25">
      <c r="A104" s="140" t="s">
        <v>732</v>
      </c>
      <c r="B104" s="39" t="str">
        <f>IF(IFERROR(INDEX('[1]Annex 1 LV, HV and UMS charges'!$B$12:$B$45,MATCH($A104,'[1]Annex 1 LV, HV and UMS charges'!$A$12:$A$310,0)),INDEX('[1]Annex 4 LDNO charges'!$B$14:$B$203,MATCH($A104,'[1]Annex 4 LDNO charges'!$A$14:$A$203,0)))=0,"",IFERROR(INDEX('[1]Annex 1 LV, HV and UMS charges'!$B$12:$B$45,MATCH($A104,'[1]Annex 1 LV, HV and UMS charges'!$A$12:$A$310,0)),INDEX('[1]Annex 4 LDNO charges'!$B$14:$B$203,MATCH($A104,'[1]Annex 4 LDNO charges'!$A$14:$A$203,0))))</f>
        <v/>
      </c>
      <c r="C104" s="206" t="s">
        <v>682</v>
      </c>
      <c r="D104" s="207"/>
      <c r="E104" s="205">
        <v>0</v>
      </c>
    </row>
    <row r="105" spans="1:5" ht="27.75" customHeight="1" x14ac:dyDescent="0.25">
      <c r="A105" s="140" t="s">
        <v>733</v>
      </c>
      <c r="B105" s="39" t="str">
        <f>IF(IFERROR(INDEX('[1]Annex 1 LV, HV and UMS charges'!$B$12:$B$45,MATCH($A105,'[1]Annex 1 LV, HV and UMS charges'!$A$12:$A$310,0)),INDEX('[1]Annex 4 LDNO charges'!$B$14:$B$203,MATCH($A105,'[1]Annex 4 LDNO charges'!$A$14:$A$203,0)))=0,"",IFERROR(INDEX('[1]Annex 1 LV, HV and UMS charges'!$B$12:$B$45,MATCH($A105,'[1]Annex 1 LV, HV and UMS charges'!$A$12:$A$310,0)),INDEX('[1]Annex 4 LDNO charges'!$B$14:$B$203,MATCH($A105,'[1]Annex 4 LDNO charges'!$A$14:$A$203,0))))</f>
        <v/>
      </c>
      <c r="C105" s="206" t="s">
        <v>682</v>
      </c>
      <c r="D105" s="207"/>
      <c r="E105" s="205">
        <v>0</v>
      </c>
    </row>
    <row r="106" spans="1:5" ht="27.75" customHeight="1" x14ac:dyDescent="0.25">
      <c r="A106" s="140" t="s">
        <v>574</v>
      </c>
      <c r="B106" s="39" t="str">
        <f>IF(IFERROR(INDEX('[1]Annex 1 LV, HV and UMS charges'!$B$12:$B$45,MATCH($A106,'[1]Annex 1 LV, HV and UMS charges'!$A$12:$A$310,0)),INDEX('[1]Annex 4 LDNO charges'!$B$14:$B$203,MATCH($A106,'[1]Annex 4 LDNO charges'!$A$14:$A$203,0)))=0,"",IFERROR(INDEX('[1]Annex 1 LV, HV and UMS charges'!$B$12:$B$45,MATCH($A106,'[1]Annex 1 LV, HV and UMS charges'!$A$12:$A$310,0)),INDEX('[1]Annex 4 LDNO charges'!$B$14:$B$203,MATCH($A106,'[1]Annex 4 LDNO charges'!$A$14:$A$203,0))))</f>
        <v/>
      </c>
      <c r="C106" s="206">
        <v>0</v>
      </c>
      <c r="D106" s="207"/>
      <c r="E106" s="205">
        <v>0</v>
      </c>
    </row>
    <row r="107" spans="1:5" ht="27.75" customHeight="1" x14ac:dyDescent="0.25">
      <c r="A107" s="140" t="s">
        <v>575</v>
      </c>
      <c r="B107" s="39" t="str">
        <f>IF(IFERROR(INDEX('[1]Annex 1 LV, HV and UMS charges'!$B$12:$B$45,MATCH($A107,'[1]Annex 1 LV, HV and UMS charges'!$A$12:$A$310,0)),INDEX('[1]Annex 4 LDNO charges'!$B$14:$B$203,MATCH($A107,'[1]Annex 4 LDNO charges'!$A$14:$A$203,0)))=0,"",IFERROR(INDEX('[1]Annex 1 LV, HV and UMS charges'!$B$12:$B$45,MATCH($A107,'[1]Annex 1 LV, HV and UMS charges'!$A$12:$A$310,0)),INDEX('[1]Annex 4 LDNO charges'!$B$14:$B$203,MATCH($A107,'[1]Annex 4 LDNO charges'!$A$14:$A$203,0))))</f>
        <v/>
      </c>
      <c r="C107" s="206">
        <v>0</v>
      </c>
      <c r="D107" s="207"/>
      <c r="E107" s="205">
        <v>0</v>
      </c>
    </row>
    <row r="108" spans="1:5" ht="27.75" customHeight="1" x14ac:dyDescent="0.25">
      <c r="A108" s="140" t="s">
        <v>576</v>
      </c>
      <c r="B108" s="39" t="str">
        <f>IF(IFERROR(INDEX('[1]Annex 1 LV, HV and UMS charges'!$B$12:$B$45,MATCH($A108,'[1]Annex 1 LV, HV and UMS charges'!$A$12:$A$310,0)),INDEX('[1]Annex 4 LDNO charges'!$B$14:$B$203,MATCH($A108,'[1]Annex 4 LDNO charges'!$A$14:$A$203,0)))=0,"",IFERROR(INDEX('[1]Annex 1 LV, HV and UMS charges'!$B$12:$B$45,MATCH($A108,'[1]Annex 1 LV, HV and UMS charges'!$A$12:$A$310,0)),INDEX('[1]Annex 4 LDNO charges'!$B$14:$B$203,MATCH($A108,'[1]Annex 4 LDNO charges'!$A$14:$A$203,0))))</f>
        <v/>
      </c>
      <c r="C108" s="206">
        <v>0</v>
      </c>
      <c r="D108" s="207"/>
      <c r="E108" s="205">
        <v>0</v>
      </c>
    </row>
    <row r="109" spans="1:5" ht="27.75" customHeight="1" x14ac:dyDescent="0.25">
      <c r="A109" s="140" t="s">
        <v>577</v>
      </c>
      <c r="B109" s="39" t="str">
        <f>IF(IFERROR(INDEX('[1]Annex 1 LV, HV and UMS charges'!$B$12:$B$45,MATCH($A109,'[1]Annex 1 LV, HV and UMS charges'!$A$12:$A$310,0)),INDEX('[1]Annex 4 LDNO charges'!$B$14:$B$203,MATCH($A109,'[1]Annex 4 LDNO charges'!$A$14:$A$203,0)))=0,"",IFERROR(INDEX('[1]Annex 1 LV, HV and UMS charges'!$B$12:$B$45,MATCH($A109,'[1]Annex 1 LV, HV and UMS charges'!$A$12:$A$310,0)),INDEX('[1]Annex 4 LDNO charges'!$B$14:$B$203,MATCH($A109,'[1]Annex 4 LDNO charges'!$A$14:$A$203,0))))</f>
        <v/>
      </c>
      <c r="C109" s="206">
        <v>0</v>
      </c>
      <c r="D109" s="207"/>
      <c r="E109" s="205">
        <v>0</v>
      </c>
    </row>
    <row r="110" spans="1:5" ht="27.75" customHeight="1" x14ac:dyDescent="0.25">
      <c r="A110" s="140" t="s">
        <v>578</v>
      </c>
      <c r="B110" s="39" t="str">
        <f>IF(IFERROR(INDEX('[1]Annex 1 LV, HV and UMS charges'!$B$12:$B$45,MATCH($A110,'[1]Annex 1 LV, HV and UMS charges'!$A$12:$A$310,0)),INDEX('[1]Annex 4 LDNO charges'!$B$14:$B$203,MATCH($A110,'[1]Annex 4 LDNO charges'!$A$14:$A$203,0)))=0,"",IFERROR(INDEX('[1]Annex 1 LV, HV and UMS charges'!$B$12:$B$45,MATCH($A110,'[1]Annex 1 LV, HV and UMS charges'!$A$12:$A$310,0)),INDEX('[1]Annex 4 LDNO charges'!$B$14:$B$203,MATCH($A110,'[1]Annex 4 LDNO charges'!$A$14:$A$203,0))))</f>
        <v/>
      </c>
      <c r="C110" s="206">
        <v>0</v>
      </c>
      <c r="D110" s="207"/>
      <c r="E110" s="205">
        <v>0</v>
      </c>
    </row>
    <row r="111" spans="1:5" ht="27.75" customHeight="1" x14ac:dyDescent="0.25">
      <c r="A111" s="140" t="s">
        <v>579</v>
      </c>
      <c r="B111" s="39" t="str">
        <f>IF(IFERROR(INDEX('[1]Annex 1 LV, HV and UMS charges'!$B$12:$B$45,MATCH($A111,'[1]Annex 1 LV, HV and UMS charges'!$A$12:$A$310,0)),INDEX('[1]Annex 4 LDNO charges'!$B$14:$B$203,MATCH($A111,'[1]Annex 4 LDNO charges'!$A$14:$A$203,0)))=0,"",IFERROR(INDEX('[1]Annex 1 LV, HV and UMS charges'!$B$12:$B$45,MATCH($A111,'[1]Annex 1 LV, HV and UMS charges'!$A$12:$A$310,0)),INDEX('[1]Annex 4 LDNO charges'!$B$14:$B$203,MATCH($A111,'[1]Annex 4 LDNO charges'!$A$14:$A$203,0))))</f>
        <v/>
      </c>
      <c r="C111" s="206">
        <v>0</v>
      </c>
      <c r="D111" s="207"/>
      <c r="E111" s="205">
        <v>0</v>
      </c>
    </row>
    <row r="112" spans="1:5" ht="27.75" customHeight="1" x14ac:dyDescent="0.25">
      <c r="A112" s="140" t="s">
        <v>580</v>
      </c>
      <c r="B112" s="39" t="str">
        <f>IF(IFERROR(INDEX('[1]Annex 1 LV, HV and UMS charges'!$B$12:$B$45,MATCH($A112,'[1]Annex 1 LV, HV and UMS charges'!$A$12:$A$310,0)),INDEX('[1]Annex 4 LDNO charges'!$B$14:$B$203,MATCH($A112,'[1]Annex 4 LDNO charges'!$A$14:$A$203,0)))=0,"",IFERROR(INDEX('[1]Annex 1 LV, HV and UMS charges'!$B$12:$B$45,MATCH($A112,'[1]Annex 1 LV, HV and UMS charges'!$A$12:$A$310,0)),INDEX('[1]Annex 4 LDNO charges'!$B$14:$B$203,MATCH($A112,'[1]Annex 4 LDNO charges'!$A$14:$A$203,0))))</f>
        <v/>
      </c>
      <c r="C112" s="206">
        <v>0</v>
      </c>
      <c r="D112" s="207"/>
      <c r="E112" s="205">
        <v>0</v>
      </c>
    </row>
    <row r="113" spans="1:5" ht="27.75" customHeight="1" x14ac:dyDescent="0.25">
      <c r="A113" s="140" t="s">
        <v>581</v>
      </c>
      <c r="B113" s="39" t="str">
        <f>IF(IFERROR(INDEX('[1]Annex 1 LV, HV and UMS charges'!$B$12:$B$45,MATCH($A113,'[1]Annex 1 LV, HV and UMS charges'!$A$12:$A$310,0)),INDEX('[1]Annex 4 LDNO charges'!$B$14:$B$203,MATCH($A113,'[1]Annex 4 LDNO charges'!$A$14:$A$203,0)))=0,"",IFERROR(INDEX('[1]Annex 1 LV, HV and UMS charges'!$B$12:$B$45,MATCH($A113,'[1]Annex 1 LV, HV and UMS charges'!$A$12:$A$310,0)),INDEX('[1]Annex 4 LDNO charges'!$B$14:$B$203,MATCH($A113,'[1]Annex 4 LDNO charges'!$A$14:$A$203,0))))</f>
        <v/>
      </c>
      <c r="C113" s="206">
        <v>0</v>
      </c>
      <c r="D113" s="207"/>
      <c r="E113" s="205">
        <v>0</v>
      </c>
    </row>
    <row r="114" spans="1:5" ht="27.75" customHeight="1" x14ac:dyDescent="0.25">
      <c r="A114" s="140" t="s">
        <v>582</v>
      </c>
      <c r="B114" s="39" t="str">
        <f>IF(IFERROR(INDEX('[1]Annex 1 LV, HV and UMS charges'!$B$12:$B$45,MATCH($A114,'[1]Annex 1 LV, HV and UMS charges'!$A$12:$A$310,0)),INDEX('[1]Annex 4 LDNO charges'!$B$14:$B$203,MATCH($A114,'[1]Annex 4 LDNO charges'!$A$14:$A$203,0)))=0,"",IFERROR(INDEX('[1]Annex 1 LV, HV and UMS charges'!$B$12:$B$45,MATCH($A114,'[1]Annex 1 LV, HV and UMS charges'!$A$12:$A$310,0)),INDEX('[1]Annex 4 LDNO charges'!$B$14:$B$203,MATCH($A114,'[1]Annex 4 LDNO charges'!$A$14:$A$203,0))))</f>
        <v/>
      </c>
      <c r="C114" s="206">
        <v>0</v>
      </c>
      <c r="D114" s="207"/>
      <c r="E114" s="205">
        <v>0</v>
      </c>
    </row>
    <row r="115" spans="1:5" ht="27.75" customHeight="1" x14ac:dyDescent="0.25">
      <c r="A115" s="140" t="s">
        <v>583</v>
      </c>
      <c r="B115" s="39" t="str">
        <f>IF(IFERROR(INDEX('[1]Annex 1 LV, HV and UMS charges'!$B$12:$B$45,MATCH($A115,'[1]Annex 1 LV, HV and UMS charges'!$A$12:$A$310,0)),INDEX('[1]Annex 4 LDNO charges'!$B$14:$B$203,MATCH($A115,'[1]Annex 4 LDNO charges'!$A$14:$A$203,0)))=0,"",IFERROR(INDEX('[1]Annex 1 LV, HV and UMS charges'!$B$12:$B$45,MATCH($A115,'[1]Annex 1 LV, HV and UMS charges'!$A$12:$A$310,0)),INDEX('[1]Annex 4 LDNO charges'!$B$14:$B$203,MATCH($A115,'[1]Annex 4 LDNO charges'!$A$14:$A$203,0))))</f>
        <v/>
      </c>
      <c r="C115" s="206">
        <v>0</v>
      </c>
      <c r="D115" s="207"/>
      <c r="E115" s="205">
        <v>0</v>
      </c>
    </row>
    <row r="116" spans="1:5" ht="27.75" customHeight="1" x14ac:dyDescent="0.25">
      <c r="A116" s="140" t="s">
        <v>584</v>
      </c>
      <c r="B116" s="39" t="str">
        <f>IF(IFERROR(INDEX('[1]Annex 1 LV, HV and UMS charges'!$B$12:$B$45,MATCH($A116,'[1]Annex 1 LV, HV and UMS charges'!$A$12:$A$310,0)),INDEX('[1]Annex 4 LDNO charges'!$B$14:$B$203,MATCH($A116,'[1]Annex 4 LDNO charges'!$A$14:$A$203,0)))=0,"",IFERROR(INDEX('[1]Annex 1 LV, HV and UMS charges'!$B$12:$B$45,MATCH($A116,'[1]Annex 1 LV, HV and UMS charges'!$A$12:$A$310,0)),INDEX('[1]Annex 4 LDNO charges'!$B$14:$B$203,MATCH($A116,'[1]Annex 4 LDNO charges'!$A$14:$A$203,0))))</f>
        <v/>
      </c>
      <c r="C116" s="206">
        <v>0</v>
      </c>
      <c r="D116" s="207"/>
      <c r="E116" s="205">
        <v>0</v>
      </c>
    </row>
    <row r="117" spans="1:5" ht="27.75" customHeight="1" x14ac:dyDescent="0.25">
      <c r="A117" s="140" t="s">
        <v>585</v>
      </c>
      <c r="B117" s="39" t="str">
        <f>IF(IFERROR(INDEX('[1]Annex 1 LV, HV and UMS charges'!$B$12:$B$45,MATCH($A117,'[1]Annex 1 LV, HV and UMS charges'!$A$12:$A$310,0)),INDEX('[1]Annex 4 LDNO charges'!$B$14:$B$203,MATCH($A117,'[1]Annex 4 LDNO charges'!$A$14:$A$203,0)))=0,"",IFERROR(INDEX('[1]Annex 1 LV, HV and UMS charges'!$B$12:$B$45,MATCH($A117,'[1]Annex 1 LV, HV and UMS charges'!$A$12:$A$310,0)),INDEX('[1]Annex 4 LDNO charges'!$B$14:$B$203,MATCH($A117,'[1]Annex 4 LDNO charges'!$A$14:$A$203,0))))</f>
        <v/>
      </c>
      <c r="C117" s="206">
        <v>0</v>
      </c>
      <c r="D117" s="207"/>
      <c r="E117" s="205">
        <v>0</v>
      </c>
    </row>
    <row r="118" spans="1:5" ht="27.75" customHeight="1" x14ac:dyDescent="0.25">
      <c r="A118" s="140" t="s">
        <v>586</v>
      </c>
      <c r="B118" s="39" t="str">
        <f>IF(IFERROR(INDEX('[1]Annex 1 LV, HV and UMS charges'!$B$12:$B$45,MATCH($A118,'[1]Annex 1 LV, HV and UMS charges'!$A$12:$A$310,0)),INDEX('[1]Annex 4 LDNO charges'!$B$14:$B$203,MATCH($A118,'[1]Annex 4 LDNO charges'!$A$14:$A$203,0)))=0,"",IFERROR(INDEX('[1]Annex 1 LV, HV and UMS charges'!$B$12:$B$45,MATCH($A118,'[1]Annex 1 LV, HV and UMS charges'!$A$12:$A$310,0)),INDEX('[1]Annex 4 LDNO charges'!$B$14:$B$203,MATCH($A118,'[1]Annex 4 LDNO charges'!$A$14:$A$203,0))))</f>
        <v/>
      </c>
      <c r="C118" s="206">
        <v>0</v>
      </c>
      <c r="D118" s="207"/>
      <c r="E118" s="205">
        <v>0</v>
      </c>
    </row>
    <row r="119" spans="1:5" ht="27.75" customHeight="1" x14ac:dyDescent="0.25">
      <c r="A119" s="140" t="s">
        <v>587</v>
      </c>
      <c r="B119" s="39" t="str">
        <f>IF(IFERROR(INDEX('[1]Annex 1 LV, HV and UMS charges'!$B$12:$B$45,MATCH($A119,'[1]Annex 1 LV, HV and UMS charges'!$A$12:$A$310,0)),INDEX('[1]Annex 4 LDNO charges'!$B$14:$B$203,MATCH($A119,'[1]Annex 4 LDNO charges'!$A$14:$A$203,0)))=0,"",IFERROR(INDEX('[1]Annex 1 LV, HV and UMS charges'!$B$12:$B$45,MATCH($A119,'[1]Annex 1 LV, HV and UMS charges'!$A$12:$A$310,0)),INDEX('[1]Annex 4 LDNO charges'!$B$14:$B$203,MATCH($A119,'[1]Annex 4 LDNO charges'!$A$14:$A$203,0))))</f>
        <v/>
      </c>
      <c r="C119" s="206">
        <v>0</v>
      </c>
      <c r="D119" s="207"/>
      <c r="E119" s="205">
        <v>0</v>
      </c>
    </row>
    <row r="120" spans="1:5" ht="27.75" customHeight="1" x14ac:dyDescent="0.25">
      <c r="A120" s="140" t="s">
        <v>588</v>
      </c>
      <c r="B120" s="39" t="str">
        <f>IF(IFERROR(INDEX('[1]Annex 1 LV, HV and UMS charges'!$B$12:$B$45,MATCH($A120,'[1]Annex 1 LV, HV and UMS charges'!$A$12:$A$310,0)),INDEX('[1]Annex 4 LDNO charges'!$B$14:$B$203,MATCH($A120,'[1]Annex 4 LDNO charges'!$A$14:$A$203,0)))=0,"",IFERROR(INDEX('[1]Annex 1 LV, HV and UMS charges'!$B$12:$B$45,MATCH($A120,'[1]Annex 1 LV, HV and UMS charges'!$A$12:$A$310,0)),INDEX('[1]Annex 4 LDNO charges'!$B$14:$B$203,MATCH($A120,'[1]Annex 4 LDNO charges'!$A$14:$A$203,0))))</f>
        <v/>
      </c>
      <c r="C120" s="206">
        <v>0</v>
      </c>
      <c r="D120" s="207"/>
      <c r="E120" s="205">
        <v>0</v>
      </c>
    </row>
    <row r="121" spans="1:5" ht="27.75" customHeight="1" x14ac:dyDescent="0.25">
      <c r="A121" s="140" t="s">
        <v>734</v>
      </c>
      <c r="B121" s="39" t="str">
        <f>IF(IFERROR(INDEX('[1]Annex 1 LV, HV and UMS charges'!$B$12:$B$45,MATCH($A121,'[1]Annex 1 LV, HV and UMS charges'!$A$12:$A$310,0)),INDEX('[1]Annex 4 LDNO charges'!$B$14:$B$203,MATCH($A121,'[1]Annex 4 LDNO charges'!$A$14:$A$203,0)))=0,"",IFERROR(INDEX('[1]Annex 1 LV, HV and UMS charges'!$B$12:$B$45,MATCH($A121,'[1]Annex 1 LV, HV and UMS charges'!$A$12:$A$310,0)),INDEX('[1]Annex 4 LDNO charges'!$B$14:$B$203,MATCH($A121,'[1]Annex 4 LDNO charges'!$A$14:$A$203,0))))</f>
        <v/>
      </c>
      <c r="C121" s="194" t="s">
        <v>681</v>
      </c>
      <c r="D121" s="205">
        <v>0</v>
      </c>
      <c r="E121" s="205">
        <v>0</v>
      </c>
    </row>
    <row r="122" spans="1:5" ht="27.75" customHeight="1" x14ac:dyDescent="0.25">
      <c r="A122" s="140" t="s">
        <v>735</v>
      </c>
      <c r="B122" s="39" t="str">
        <f>IF(IFERROR(INDEX('[1]Annex 1 LV, HV and UMS charges'!$B$12:$B$45,MATCH($A122,'[1]Annex 1 LV, HV and UMS charges'!$A$12:$A$310,0)),INDEX('[1]Annex 4 LDNO charges'!$B$14:$B$203,MATCH($A122,'[1]Annex 4 LDNO charges'!$A$14:$A$203,0)))=0,"",IFERROR(INDEX('[1]Annex 1 LV, HV and UMS charges'!$B$12:$B$45,MATCH($A122,'[1]Annex 1 LV, HV and UMS charges'!$A$12:$A$310,0)),INDEX('[1]Annex 4 LDNO charges'!$B$14:$B$203,MATCH($A122,'[1]Annex 4 LDNO charges'!$A$14:$A$203,0))))</f>
        <v/>
      </c>
      <c r="C122" s="206" t="s">
        <v>682</v>
      </c>
      <c r="D122" s="207"/>
      <c r="E122" s="205">
        <v>0</v>
      </c>
    </row>
    <row r="123" spans="1:5" ht="27.75" customHeight="1" x14ac:dyDescent="0.25">
      <c r="A123" s="140" t="s">
        <v>736</v>
      </c>
      <c r="B123" s="39" t="str">
        <f>IF(IFERROR(INDEX('[1]Annex 1 LV, HV and UMS charges'!$B$12:$B$45,MATCH($A123,'[1]Annex 1 LV, HV and UMS charges'!$A$12:$A$310,0)),INDEX('[1]Annex 4 LDNO charges'!$B$14:$B$203,MATCH($A123,'[1]Annex 4 LDNO charges'!$A$14:$A$203,0)))=0,"",IFERROR(INDEX('[1]Annex 1 LV, HV and UMS charges'!$B$12:$B$45,MATCH($A123,'[1]Annex 1 LV, HV and UMS charges'!$A$12:$A$310,0)),INDEX('[1]Annex 4 LDNO charges'!$B$14:$B$203,MATCH($A123,'[1]Annex 4 LDNO charges'!$A$14:$A$203,0))))</f>
        <v/>
      </c>
      <c r="C123" s="206" t="s">
        <v>682</v>
      </c>
      <c r="D123" s="207"/>
      <c r="E123" s="205">
        <v>0</v>
      </c>
    </row>
    <row r="124" spans="1:5" ht="27.75" customHeight="1" x14ac:dyDescent="0.25">
      <c r="A124" s="140" t="s">
        <v>737</v>
      </c>
      <c r="B124" s="39" t="str">
        <f>IF(IFERROR(INDEX('[1]Annex 1 LV, HV and UMS charges'!$B$12:$B$45,MATCH($A124,'[1]Annex 1 LV, HV and UMS charges'!$A$12:$A$310,0)),INDEX('[1]Annex 4 LDNO charges'!$B$14:$B$203,MATCH($A124,'[1]Annex 4 LDNO charges'!$A$14:$A$203,0)))=0,"",IFERROR(INDEX('[1]Annex 1 LV, HV and UMS charges'!$B$12:$B$45,MATCH($A124,'[1]Annex 1 LV, HV and UMS charges'!$A$12:$A$310,0)),INDEX('[1]Annex 4 LDNO charges'!$B$14:$B$203,MATCH($A124,'[1]Annex 4 LDNO charges'!$A$14:$A$203,0))))</f>
        <v/>
      </c>
      <c r="C124" s="206" t="s">
        <v>682</v>
      </c>
      <c r="D124" s="207"/>
      <c r="E124" s="205">
        <v>0</v>
      </c>
    </row>
    <row r="125" spans="1:5" ht="27.75" customHeight="1" x14ac:dyDescent="0.25">
      <c r="A125" s="140" t="s">
        <v>738</v>
      </c>
      <c r="B125" s="39" t="str">
        <f>IF(IFERROR(INDEX('[1]Annex 1 LV, HV and UMS charges'!$B$12:$B$45,MATCH($A125,'[1]Annex 1 LV, HV and UMS charges'!$A$12:$A$310,0)),INDEX('[1]Annex 4 LDNO charges'!$B$14:$B$203,MATCH($A125,'[1]Annex 4 LDNO charges'!$A$14:$A$203,0)))=0,"",IFERROR(INDEX('[1]Annex 1 LV, HV and UMS charges'!$B$12:$B$45,MATCH($A125,'[1]Annex 1 LV, HV and UMS charges'!$A$12:$A$310,0)),INDEX('[1]Annex 4 LDNO charges'!$B$14:$B$203,MATCH($A125,'[1]Annex 4 LDNO charges'!$A$14:$A$203,0))))</f>
        <v/>
      </c>
      <c r="C125" s="206" t="s">
        <v>682</v>
      </c>
      <c r="D125" s="207"/>
      <c r="E125" s="205">
        <v>0</v>
      </c>
    </row>
    <row r="126" spans="1:5" ht="27.75" customHeight="1" x14ac:dyDescent="0.25">
      <c r="A126" s="140" t="s">
        <v>739</v>
      </c>
      <c r="B126" s="39" t="str">
        <f>IF(IFERROR(INDEX('[1]Annex 1 LV, HV and UMS charges'!$B$12:$B$45,MATCH($A126,'[1]Annex 1 LV, HV and UMS charges'!$A$12:$A$310,0)),INDEX('[1]Annex 4 LDNO charges'!$B$14:$B$203,MATCH($A126,'[1]Annex 4 LDNO charges'!$A$14:$A$203,0)))=0,"",IFERROR(INDEX('[1]Annex 1 LV, HV and UMS charges'!$B$12:$B$45,MATCH($A126,'[1]Annex 1 LV, HV and UMS charges'!$A$12:$A$310,0)),INDEX('[1]Annex 4 LDNO charges'!$B$14:$B$203,MATCH($A126,'[1]Annex 4 LDNO charges'!$A$14:$A$203,0))))</f>
        <v/>
      </c>
      <c r="C126" s="206" t="s">
        <v>682</v>
      </c>
      <c r="D126" s="207"/>
      <c r="E126" s="205">
        <v>0</v>
      </c>
    </row>
    <row r="127" spans="1:5" ht="27.75" customHeight="1" x14ac:dyDescent="0.25">
      <c r="A127" s="140" t="s">
        <v>552</v>
      </c>
      <c r="B127" s="39" t="str">
        <f>IF(IFERROR(INDEX('[1]Annex 1 LV, HV and UMS charges'!$B$12:$B$45,MATCH($A127,'[1]Annex 1 LV, HV and UMS charges'!$A$12:$A$310,0)),INDEX('[1]Annex 4 LDNO charges'!$B$14:$B$203,MATCH($A127,'[1]Annex 4 LDNO charges'!$A$14:$A$203,0)))=0,"",IFERROR(INDEX('[1]Annex 1 LV, HV and UMS charges'!$B$12:$B$45,MATCH($A127,'[1]Annex 1 LV, HV and UMS charges'!$A$12:$A$310,0)),INDEX('[1]Annex 4 LDNO charges'!$B$14:$B$203,MATCH($A127,'[1]Annex 4 LDNO charges'!$A$14:$A$203,0))))</f>
        <v/>
      </c>
      <c r="C127" s="206">
        <v>0</v>
      </c>
      <c r="D127" s="207"/>
      <c r="E127" s="205">
        <v>0</v>
      </c>
    </row>
    <row r="128" spans="1:5" ht="27.75" customHeight="1" x14ac:dyDescent="0.25">
      <c r="A128" s="140" t="s">
        <v>553</v>
      </c>
      <c r="B128" s="39" t="str">
        <f>IF(IFERROR(INDEX('[1]Annex 1 LV, HV and UMS charges'!$B$12:$B$45,MATCH($A128,'[1]Annex 1 LV, HV and UMS charges'!$A$12:$A$310,0)),INDEX('[1]Annex 4 LDNO charges'!$B$14:$B$203,MATCH($A128,'[1]Annex 4 LDNO charges'!$A$14:$A$203,0)))=0,"",IFERROR(INDEX('[1]Annex 1 LV, HV and UMS charges'!$B$12:$B$45,MATCH($A128,'[1]Annex 1 LV, HV and UMS charges'!$A$12:$A$310,0)),INDEX('[1]Annex 4 LDNO charges'!$B$14:$B$203,MATCH($A128,'[1]Annex 4 LDNO charges'!$A$14:$A$203,0))))</f>
        <v/>
      </c>
      <c r="C128" s="206">
        <v>0</v>
      </c>
      <c r="D128" s="207"/>
      <c r="E128" s="205">
        <v>0</v>
      </c>
    </row>
    <row r="129" spans="1:5" ht="27.75" customHeight="1" x14ac:dyDescent="0.25">
      <c r="A129" s="140" t="s">
        <v>554</v>
      </c>
      <c r="B129" s="39" t="str">
        <f>IF(IFERROR(INDEX('[1]Annex 1 LV, HV and UMS charges'!$B$12:$B$45,MATCH($A129,'[1]Annex 1 LV, HV and UMS charges'!$A$12:$A$310,0)),INDEX('[1]Annex 4 LDNO charges'!$B$14:$B$203,MATCH($A129,'[1]Annex 4 LDNO charges'!$A$14:$A$203,0)))=0,"",IFERROR(INDEX('[1]Annex 1 LV, HV and UMS charges'!$B$12:$B$45,MATCH($A129,'[1]Annex 1 LV, HV and UMS charges'!$A$12:$A$310,0)),INDEX('[1]Annex 4 LDNO charges'!$B$14:$B$203,MATCH($A129,'[1]Annex 4 LDNO charges'!$A$14:$A$203,0))))</f>
        <v/>
      </c>
      <c r="C129" s="206">
        <v>0</v>
      </c>
      <c r="D129" s="207"/>
      <c r="E129" s="205">
        <v>0</v>
      </c>
    </row>
    <row r="130" spans="1:5" ht="27.75" customHeight="1" x14ac:dyDescent="0.25">
      <c r="A130" s="140" t="s">
        <v>555</v>
      </c>
      <c r="B130" s="39" t="str">
        <f>IF(IFERROR(INDEX('[1]Annex 1 LV, HV and UMS charges'!$B$12:$B$45,MATCH($A130,'[1]Annex 1 LV, HV and UMS charges'!$A$12:$A$310,0)),INDEX('[1]Annex 4 LDNO charges'!$B$14:$B$203,MATCH($A130,'[1]Annex 4 LDNO charges'!$A$14:$A$203,0)))=0,"",IFERROR(INDEX('[1]Annex 1 LV, HV and UMS charges'!$B$12:$B$45,MATCH($A130,'[1]Annex 1 LV, HV and UMS charges'!$A$12:$A$310,0)),INDEX('[1]Annex 4 LDNO charges'!$B$14:$B$203,MATCH($A130,'[1]Annex 4 LDNO charges'!$A$14:$A$203,0))))</f>
        <v/>
      </c>
      <c r="C130" s="206">
        <v>0</v>
      </c>
      <c r="D130" s="207"/>
      <c r="E130" s="205">
        <v>0</v>
      </c>
    </row>
    <row r="131" spans="1:5" ht="27.75" customHeight="1" x14ac:dyDescent="0.25">
      <c r="A131" s="140" t="s">
        <v>556</v>
      </c>
      <c r="B131" s="39" t="str">
        <f>IF(IFERROR(INDEX('[1]Annex 1 LV, HV and UMS charges'!$B$12:$B$45,MATCH($A131,'[1]Annex 1 LV, HV and UMS charges'!$A$12:$A$310,0)),INDEX('[1]Annex 4 LDNO charges'!$B$14:$B$203,MATCH($A131,'[1]Annex 4 LDNO charges'!$A$14:$A$203,0)))=0,"",IFERROR(INDEX('[1]Annex 1 LV, HV and UMS charges'!$B$12:$B$45,MATCH($A131,'[1]Annex 1 LV, HV and UMS charges'!$A$12:$A$310,0)),INDEX('[1]Annex 4 LDNO charges'!$B$14:$B$203,MATCH($A131,'[1]Annex 4 LDNO charges'!$A$14:$A$203,0))))</f>
        <v/>
      </c>
      <c r="C131" s="206">
        <v>0</v>
      </c>
      <c r="D131" s="207"/>
      <c r="E131" s="205">
        <v>0</v>
      </c>
    </row>
    <row r="132" spans="1:5" ht="27.75" customHeight="1" x14ac:dyDescent="0.25">
      <c r="A132" s="140" t="s">
        <v>557</v>
      </c>
      <c r="B132" s="39" t="str">
        <f>IF(IFERROR(INDEX('[1]Annex 1 LV, HV and UMS charges'!$B$12:$B$45,MATCH($A132,'[1]Annex 1 LV, HV and UMS charges'!$A$12:$A$310,0)),INDEX('[1]Annex 4 LDNO charges'!$B$14:$B$203,MATCH($A132,'[1]Annex 4 LDNO charges'!$A$14:$A$203,0)))=0,"",IFERROR(INDEX('[1]Annex 1 LV, HV and UMS charges'!$B$12:$B$45,MATCH($A132,'[1]Annex 1 LV, HV and UMS charges'!$A$12:$A$310,0)),INDEX('[1]Annex 4 LDNO charges'!$B$14:$B$203,MATCH($A132,'[1]Annex 4 LDNO charges'!$A$14:$A$203,0))))</f>
        <v/>
      </c>
      <c r="C132" s="206">
        <v>0</v>
      </c>
      <c r="D132" s="207"/>
      <c r="E132" s="205">
        <v>0</v>
      </c>
    </row>
    <row r="133" spans="1:5" ht="27.75" customHeight="1" x14ac:dyDescent="0.25">
      <c r="A133" s="140" t="s">
        <v>558</v>
      </c>
      <c r="B133" s="39" t="str">
        <f>IF(IFERROR(INDEX('[1]Annex 1 LV, HV and UMS charges'!$B$12:$B$45,MATCH($A133,'[1]Annex 1 LV, HV and UMS charges'!$A$12:$A$310,0)),INDEX('[1]Annex 4 LDNO charges'!$B$14:$B$203,MATCH($A133,'[1]Annex 4 LDNO charges'!$A$14:$A$203,0)))=0,"",IFERROR(INDEX('[1]Annex 1 LV, HV and UMS charges'!$B$12:$B$45,MATCH($A133,'[1]Annex 1 LV, HV and UMS charges'!$A$12:$A$310,0)),INDEX('[1]Annex 4 LDNO charges'!$B$14:$B$203,MATCH($A133,'[1]Annex 4 LDNO charges'!$A$14:$A$203,0))))</f>
        <v/>
      </c>
      <c r="C133" s="206">
        <v>0</v>
      </c>
      <c r="D133" s="207"/>
      <c r="E133" s="205">
        <v>0</v>
      </c>
    </row>
    <row r="134" spans="1:5" ht="27.75" customHeight="1" x14ac:dyDescent="0.25">
      <c r="A134" s="140" t="s">
        <v>559</v>
      </c>
      <c r="B134" s="39" t="str">
        <f>IF(IFERROR(INDEX('[1]Annex 1 LV, HV and UMS charges'!$B$12:$B$45,MATCH($A134,'[1]Annex 1 LV, HV and UMS charges'!$A$12:$A$310,0)),INDEX('[1]Annex 4 LDNO charges'!$B$14:$B$203,MATCH($A134,'[1]Annex 4 LDNO charges'!$A$14:$A$203,0)))=0,"",IFERROR(INDEX('[1]Annex 1 LV, HV and UMS charges'!$B$12:$B$45,MATCH($A134,'[1]Annex 1 LV, HV and UMS charges'!$A$12:$A$310,0)),INDEX('[1]Annex 4 LDNO charges'!$B$14:$B$203,MATCH($A134,'[1]Annex 4 LDNO charges'!$A$14:$A$203,0))))</f>
        <v/>
      </c>
      <c r="C134" s="206">
        <v>0</v>
      </c>
      <c r="D134" s="207"/>
      <c r="E134" s="205">
        <v>0</v>
      </c>
    </row>
    <row r="135" spans="1:5" ht="27.75" customHeight="1" x14ac:dyDescent="0.25">
      <c r="A135" s="140" t="s">
        <v>560</v>
      </c>
      <c r="B135" s="39" t="str">
        <f>IF(IFERROR(INDEX('[1]Annex 1 LV, HV and UMS charges'!$B$12:$B$45,MATCH($A135,'[1]Annex 1 LV, HV and UMS charges'!$A$12:$A$310,0)),INDEX('[1]Annex 4 LDNO charges'!$B$14:$B$203,MATCH($A135,'[1]Annex 4 LDNO charges'!$A$14:$A$203,0)))=0,"",IFERROR(INDEX('[1]Annex 1 LV, HV and UMS charges'!$B$12:$B$45,MATCH($A135,'[1]Annex 1 LV, HV and UMS charges'!$A$12:$A$310,0)),INDEX('[1]Annex 4 LDNO charges'!$B$14:$B$203,MATCH($A135,'[1]Annex 4 LDNO charges'!$A$14:$A$203,0))))</f>
        <v/>
      </c>
      <c r="C135" s="206">
        <v>0</v>
      </c>
      <c r="D135" s="207"/>
      <c r="E135" s="205">
        <v>0</v>
      </c>
    </row>
    <row r="136" spans="1:5" ht="27.75" customHeight="1" x14ac:dyDescent="0.25">
      <c r="A136" s="140" t="s">
        <v>561</v>
      </c>
      <c r="B136" s="39" t="str">
        <f>IF(IFERROR(INDEX('[1]Annex 1 LV, HV and UMS charges'!$B$12:$B$45,MATCH($A136,'[1]Annex 1 LV, HV and UMS charges'!$A$12:$A$310,0)),INDEX('[1]Annex 4 LDNO charges'!$B$14:$B$203,MATCH($A136,'[1]Annex 4 LDNO charges'!$A$14:$A$203,0)))=0,"",IFERROR(INDEX('[1]Annex 1 LV, HV and UMS charges'!$B$12:$B$45,MATCH($A136,'[1]Annex 1 LV, HV and UMS charges'!$A$12:$A$310,0)),INDEX('[1]Annex 4 LDNO charges'!$B$14:$B$203,MATCH($A136,'[1]Annex 4 LDNO charges'!$A$14:$A$203,0))))</f>
        <v/>
      </c>
      <c r="C136" s="206">
        <v>0</v>
      </c>
      <c r="D136" s="207"/>
      <c r="E136" s="205">
        <v>0</v>
      </c>
    </row>
    <row r="137" spans="1:5" ht="27.75" customHeight="1" x14ac:dyDescent="0.25">
      <c r="A137" s="140" t="s">
        <v>562</v>
      </c>
      <c r="B137" s="39" t="str">
        <f>IF(IFERROR(INDEX('[1]Annex 1 LV, HV and UMS charges'!$B$12:$B$45,MATCH($A137,'[1]Annex 1 LV, HV and UMS charges'!$A$12:$A$310,0)),INDEX('[1]Annex 4 LDNO charges'!$B$14:$B$203,MATCH($A137,'[1]Annex 4 LDNO charges'!$A$14:$A$203,0)))=0,"",IFERROR(INDEX('[1]Annex 1 LV, HV and UMS charges'!$B$12:$B$45,MATCH($A137,'[1]Annex 1 LV, HV and UMS charges'!$A$12:$A$310,0)),INDEX('[1]Annex 4 LDNO charges'!$B$14:$B$203,MATCH($A137,'[1]Annex 4 LDNO charges'!$A$14:$A$203,0))))</f>
        <v/>
      </c>
      <c r="C137" s="206">
        <v>0</v>
      </c>
      <c r="D137" s="207"/>
      <c r="E137" s="205">
        <v>0</v>
      </c>
    </row>
    <row r="138" spans="1:5" ht="27.75" customHeight="1" x14ac:dyDescent="0.25">
      <c r="A138" s="140" t="s">
        <v>563</v>
      </c>
      <c r="B138" s="39" t="str">
        <f>IF(IFERROR(INDEX('[1]Annex 1 LV, HV and UMS charges'!$B$12:$B$45,MATCH($A138,'[1]Annex 1 LV, HV and UMS charges'!$A$12:$A$310,0)),INDEX('[1]Annex 4 LDNO charges'!$B$14:$B$203,MATCH($A138,'[1]Annex 4 LDNO charges'!$A$14:$A$203,0)))=0,"",IFERROR(INDEX('[1]Annex 1 LV, HV and UMS charges'!$B$12:$B$45,MATCH($A138,'[1]Annex 1 LV, HV and UMS charges'!$A$12:$A$310,0)),INDEX('[1]Annex 4 LDNO charges'!$B$14:$B$203,MATCH($A138,'[1]Annex 4 LDNO charges'!$A$14:$A$203,0))))</f>
        <v/>
      </c>
      <c r="C138" s="206">
        <v>0</v>
      </c>
      <c r="D138" s="207"/>
      <c r="E138" s="205">
        <v>0</v>
      </c>
    </row>
    <row r="139" spans="1:5" ht="27.75" customHeight="1" x14ac:dyDescent="0.25">
      <c r="A139" s="140" t="s">
        <v>564</v>
      </c>
      <c r="B139" s="39" t="str">
        <f>IF(IFERROR(INDEX('[1]Annex 1 LV, HV and UMS charges'!$B$12:$B$45,MATCH($A139,'[1]Annex 1 LV, HV and UMS charges'!$A$12:$A$310,0)),INDEX('[1]Annex 4 LDNO charges'!$B$14:$B$203,MATCH($A139,'[1]Annex 4 LDNO charges'!$A$14:$A$203,0)))=0,"",IFERROR(INDEX('[1]Annex 1 LV, HV and UMS charges'!$B$12:$B$45,MATCH($A139,'[1]Annex 1 LV, HV and UMS charges'!$A$12:$A$310,0)),INDEX('[1]Annex 4 LDNO charges'!$B$14:$B$203,MATCH($A139,'[1]Annex 4 LDNO charges'!$A$14:$A$203,0))))</f>
        <v/>
      </c>
      <c r="C139" s="206">
        <v>0</v>
      </c>
      <c r="D139" s="207"/>
      <c r="E139" s="205">
        <v>0</v>
      </c>
    </row>
    <row r="140" spans="1:5" ht="27.75" customHeight="1" x14ac:dyDescent="0.25">
      <c r="A140" s="140" t="s">
        <v>565</v>
      </c>
      <c r="B140" s="39" t="str">
        <f>IF(IFERROR(INDEX('[1]Annex 1 LV, HV and UMS charges'!$B$12:$B$45,MATCH($A140,'[1]Annex 1 LV, HV and UMS charges'!$A$12:$A$310,0)),INDEX('[1]Annex 4 LDNO charges'!$B$14:$B$203,MATCH($A140,'[1]Annex 4 LDNO charges'!$A$14:$A$203,0)))=0,"",IFERROR(INDEX('[1]Annex 1 LV, HV and UMS charges'!$B$12:$B$45,MATCH($A140,'[1]Annex 1 LV, HV and UMS charges'!$A$12:$A$310,0)),INDEX('[1]Annex 4 LDNO charges'!$B$14:$B$203,MATCH($A140,'[1]Annex 4 LDNO charges'!$A$14:$A$203,0))))</f>
        <v/>
      </c>
      <c r="C140" s="206">
        <v>0</v>
      </c>
      <c r="D140" s="207"/>
      <c r="E140" s="205">
        <v>0</v>
      </c>
    </row>
    <row r="141" spans="1:5" ht="27.75" customHeight="1" x14ac:dyDescent="0.25">
      <c r="A141" s="140" t="s">
        <v>566</v>
      </c>
      <c r="B141" s="39" t="str">
        <f>IF(IFERROR(INDEX('[1]Annex 1 LV, HV and UMS charges'!$B$12:$B$45,MATCH($A141,'[1]Annex 1 LV, HV and UMS charges'!$A$12:$A$310,0)),INDEX('[1]Annex 4 LDNO charges'!$B$14:$B$203,MATCH($A141,'[1]Annex 4 LDNO charges'!$A$14:$A$203,0)))=0,"",IFERROR(INDEX('[1]Annex 1 LV, HV and UMS charges'!$B$12:$B$45,MATCH($A141,'[1]Annex 1 LV, HV and UMS charges'!$A$12:$A$310,0)),INDEX('[1]Annex 4 LDNO charges'!$B$14:$B$203,MATCH($A141,'[1]Annex 4 LDNO charges'!$A$14:$A$203,0))))</f>
        <v/>
      </c>
      <c r="C141" s="206">
        <v>0</v>
      </c>
      <c r="D141" s="207"/>
      <c r="E141" s="205">
        <v>0</v>
      </c>
    </row>
    <row r="142" spans="1:5" ht="27.75" customHeight="1" x14ac:dyDescent="0.25">
      <c r="A142" s="140" t="s">
        <v>740</v>
      </c>
      <c r="B142" s="39" t="str">
        <f>IF(IFERROR(INDEX('[1]Annex 1 LV, HV and UMS charges'!$B$12:$B$45,MATCH($A142,'[1]Annex 1 LV, HV and UMS charges'!$A$12:$A$310,0)),INDEX('[1]Annex 4 LDNO charges'!$B$14:$B$203,MATCH($A142,'[1]Annex 4 LDNO charges'!$A$14:$A$203,0)))=0,"",IFERROR(INDEX('[1]Annex 1 LV, HV and UMS charges'!$B$12:$B$45,MATCH($A142,'[1]Annex 1 LV, HV and UMS charges'!$A$12:$A$310,0)),INDEX('[1]Annex 4 LDNO charges'!$B$14:$B$203,MATCH($A142,'[1]Annex 4 LDNO charges'!$A$14:$A$203,0))))</f>
        <v/>
      </c>
      <c r="C142" s="194" t="s">
        <v>681</v>
      </c>
      <c r="D142" s="205">
        <v>0</v>
      </c>
      <c r="E142" s="205">
        <v>0</v>
      </c>
    </row>
    <row r="143" spans="1:5" ht="27.75" customHeight="1" x14ac:dyDescent="0.25">
      <c r="A143" s="140" t="s">
        <v>741</v>
      </c>
      <c r="B143" s="39" t="str">
        <f>IF(IFERROR(INDEX('[1]Annex 1 LV, HV and UMS charges'!$B$12:$B$45,MATCH($A143,'[1]Annex 1 LV, HV and UMS charges'!$A$12:$A$310,0)),INDEX('[1]Annex 4 LDNO charges'!$B$14:$B$203,MATCH($A143,'[1]Annex 4 LDNO charges'!$A$14:$A$203,0)))=0,"",IFERROR(INDEX('[1]Annex 1 LV, HV and UMS charges'!$B$12:$B$45,MATCH($A143,'[1]Annex 1 LV, HV and UMS charges'!$A$12:$A$310,0)),INDEX('[1]Annex 4 LDNO charges'!$B$14:$B$203,MATCH($A143,'[1]Annex 4 LDNO charges'!$A$14:$A$203,0))))</f>
        <v/>
      </c>
      <c r="C143" s="206" t="s">
        <v>682</v>
      </c>
      <c r="D143" s="207"/>
      <c r="E143" s="205">
        <v>0</v>
      </c>
    </row>
    <row r="144" spans="1:5" ht="27.75" customHeight="1" x14ac:dyDescent="0.25">
      <c r="A144" s="140" t="s">
        <v>742</v>
      </c>
      <c r="B144" s="39" t="str">
        <f>IF(IFERROR(INDEX('[1]Annex 1 LV, HV and UMS charges'!$B$12:$B$45,MATCH($A144,'[1]Annex 1 LV, HV and UMS charges'!$A$12:$A$310,0)),INDEX('[1]Annex 4 LDNO charges'!$B$14:$B$203,MATCH($A144,'[1]Annex 4 LDNO charges'!$A$14:$A$203,0)))=0,"",IFERROR(INDEX('[1]Annex 1 LV, HV and UMS charges'!$B$12:$B$45,MATCH($A144,'[1]Annex 1 LV, HV and UMS charges'!$A$12:$A$310,0)),INDEX('[1]Annex 4 LDNO charges'!$B$14:$B$203,MATCH($A144,'[1]Annex 4 LDNO charges'!$A$14:$A$203,0))))</f>
        <v/>
      </c>
      <c r="C144" s="206" t="s">
        <v>682</v>
      </c>
      <c r="D144" s="207"/>
      <c r="E144" s="205">
        <v>0</v>
      </c>
    </row>
    <row r="145" spans="1:5" ht="27.75" customHeight="1" x14ac:dyDescent="0.25">
      <c r="A145" s="140" t="s">
        <v>743</v>
      </c>
      <c r="B145" s="39" t="str">
        <f>IF(IFERROR(INDEX('[1]Annex 1 LV, HV and UMS charges'!$B$12:$B$45,MATCH($A145,'[1]Annex 1 LV, HV and UMS charges'!$A$12:$A$310,0)),INDEX('[1]Annex 4 LDNO charges'!$B$14:$B$203,MATCH($A145,'[1]Annex 4 LDNO charges'!$A$14:$A$203,0)))=0,"",IFERROR(INDEX('[1]Annex 1 LV, HV and UMS charges'!$B$12:$B$45,MATCH($A145,'[1]Annex 1 LV, HV and UMS charges'!$A$12:$A$310,0)),INDEX('[1]Annex 4 LDNO charges'!$B$14:$B$203,MATCH($A145,'[1]Annex 4 LDNO charges'!$A$14:$A$203,0))))</f>
        <v/>
      </c>
      <c r="C145" s="206" t="s">
        <v>682</v>
      </c>
      <c r="D145" s="207"/>
      <c r="E145" s="205">
        <v>0</v>
      </c>
    </row>
    <row r="146" spans="1:5" ht="27.75" customHeight="1" x14ac:dyDescent="0.25">
      <c r="A146" s="140" t="s">
        <v>744</v>
      </c>
      <c r="B146" s="39" t="str">
        <f>IF(IFERROR(INDEX('[1]Annex 1 LV, HV and UMS charges'!$B$12:$B$45,MATCH($A146,'[1]Annex 1 LV, HV and UMS charges'!$A$12:$A$310,0)),INDEX('[1]Annex 4 LDNO charges'!$B$14:$B$203,MATCH($A146,'[1]Annex 4 LDNO charges'!$A$14:$A$203,0)))=0,"",IFERROR(INDEX('[1]Annex 1 LV, HV and UMS charges'!$B$12:$B$45,MATCH($A146,'[1]Annex 1 LV, HV and UMS charges'!$A$12:$A$310,0)),INDEX('[1]Annex 4 LDNO charges'!$B$14:$B$203,MATCH($A146,'[1]Annex 4 LDNO charges'!$A$14:$A$203,0))))</f>
        <v/>
      </c>
      <c r="C146" s="206" t="s">
        <v>682</v>
      </c>
      <c r="D146" s="207"/>
      <c r="E146" s="205">
        <v>0</v>
      </c>
    </row>
    <row r="147" spans="1:5" ht="27.75" customHeight="1" x14ac:dyDescent="0.25">
      <c r="A147" s="140" t="s">
        <v>745</v>
      </c>
      <c r="B147" s="39" t="str">
        <f>IF(IFERROR(INDEX('[1]Annex 1 LV, HV and UMS charges'!$B$12:$B$45,MATCH($A147,'[1]Annex 1 LV, HV and UMS charges'!$A$12:$A$310,0)),INDEX('[1]Annex 4 LDNO charges'!$B$14:$B$203,MATCH($A147,'[1]Annex 4 LDNO charges'!$A$14:$A$203,0)))=0,"",IFERROR(INDEX('[1]Annex 1 LV, HV and UMS charges'!$B$12:$B$45,MATCH($A147,'[1]Annex 1 LV, HV and UMS charges'!$A$12:$A$310,0)),INDEX('[1]Annex 4 LDNO charges'!$B$14:$B$203,MATCH($A147,'[1]Annex 4 LDNO charges'!$A$14:$A$203,0))))</f>
        <v/>
      </c>
      <c r="C147" s="206" t="s">
        <v>682</v>
      </c>
      <c r="D147" s="207"/>
      <c r="E147" s="205">
        <v>0</v>
      </c>
    </row>
    <row r="148" spans="1:5" ht="27.75" customHeight="1" x14ac:dyDescent="0.25">
      <c r="A148" s="140" t="s">
        <v>530</v>
      </c>
      <c r="B148" s="39" t="str">
        <f>IF(IFERROR(INDEX('[1]Annex 1 LV, HV and UMS charges'!$B$12:$B$45,MATCH($A148,'[1]Annex 1 LV, HV and UMS charges'!$A$12:$A$310,0)),INDEX('[1]Annex 4 LDNO charges'!$B$14:$B$203,MATCH($A148,'[1]Annex 4 LDNO charges'!$A$14:$A$203,0)))=0,"",IFERROR(INDEX('[1]Annex 1 LV, HV and UMS charges'!$B$12:$B$45,MATCH($A148,'[1]Annex 1 LV, HV and UMS charges'!$A$12:$A$310,0)),INDEX('[1]Annex 4 LDNO charges'!$B$14:$B$203,MATCH($A148,'[1]Annex 4 LDNO charges'!$A$14:$A$203,0))))</f>
        <v/>
      </c>
      <c r="C148" s="206">
        <v>0</v>
      </c>
      <c r="D148" s="207"/>
      <c r="E148" s="205">
        <v>0</v>
      </c>
    </row>
    <row r="149" spans="1:5" ht="27.75" customHeight="1" x14ac:dyDescent="0.25">
      <c r="A149" s="140" t="s">
        <v>531</v>
      </c>
      <c r="B149" s="39" t="str">
        <f>IF(IFERROR(INDEX('[1]Annex 1 LV, HV and UMS charges'!$B$12:$B$45,MATCH($A149,'[1]Annex 1 LV, HV and UMS charges'!$A$12:$A$310,0)),INDEX('[1]Annex 4 LDNO charges'!$B$14:$B$203,MATCH($A149,'[1]Annex 4 LDNO charges'!$A$14:$A$203,0)))=0,"",IFERROR(INDEX('[1]Annex 1 LV, HV and UMS charges'!$B$12:$B$45,MATCH($A149,'[1]Annex 1 LV, HV and UMS charges'!$A$12:$A$310,0)),INDEX('[1]Annex 4 LDNO charges'!$B$14:$B$203,MATCH($A149,'[1]Annex 4 LDNO charges'!$A$14:$A$203,0))))</f>
        <v/>
      </c>
      <c r="C149" s="206">
        <v>0</v>
      </c>
      <c r="D149" s="207"/>
      <c r="E149" s="205">
        <v>0</v>
      </c>
    </row>
    <row r="150" spans="1:5" ht="27.75" customHeight="1" x14ac:dyDescent="0.25">
      <c r="A150" s="140" t="s">
        <v>532</v>
      </c>
      <c r="B150" s="39" t="str">
        <f>IF(IFERROR(INDEX('[1]Annex 1 LV, HV and UMS charges'!$B$12:$B$45,MATCH($A150,'[1]Annex 1 LV, HV and UMS charges'!$A$12:$A$310,0)),INDEX('[1]Annex 4 LDNO charges'!$B$14:$B$203,MATCH($A150,'[1]Annex 4 LDNO charges'!$A$14:$A$203,0)))=0,"",IFERROR(INDEX('[1]Annex 1 LV, HV and UMS charges'!$B$12:$B$45,MATCH($A150,'[1]Annex 1 LV, HV and UMS charges'!$A$12:$A$310,0)),INDEX('[1]Annex 4 LDNO charges'!$B$14:$B$203,MATCH($A150,'[1]Annex 4 LDNO charges'!$A$14:$A$203,0))))</f>
        <v/>
      </c>
      <c r="C150" s="206">
        <v>0</v>
      </c>
      <c r="D150" s="207"/>
      <c r="E150" s="205">
        <v>0</v>
      </c>
    </row>
    <row r="151" spans="1:5" ht="27.75" customHeight="1" x14ac:dyDescent="0.25">
      <c r="A151" s="140" t="s">
        <v>533</v>
      </c>
      <c r="B151" s="39" t="str">
        <f>IF(IFERROR(INDEX('[1]Annex 1 LV, HV and UMS charges'!$B$12:$B$45,MATCH($A151,'[1]Annex 1 LV, HV and UMS charges'!$A$12:$A$310,0)),INDEX('[1]Annex 4 LDNO charges'!$B$14:$B$203,MATCH($A151,'[1]Annex 4 LDNO charges'!$A$14:$A$203,0)))=0,"",IFERROR(INDEX('[1]Annex 1 LV, HV and UMS charges'!$B$12:$B$45,MATCH($A151,'[1]Annex 1 LV, HV and UMS charges'!$A$12:$A$310,0)),INDEX('[1]Annex 4 LDNO charges'!$B$14:$B$203,MATCH($A151,'[1]Annex 4 LDNO charges'!$A$14:$A$203,0))))</f>
        <v/>
      </c>
      <c r="C151" s="206">
        <v>0</v>
      </c>
      <c r="D151" s="207"/>
      <c r="E151" s="205">
        <v>0</v>
      </c>
    </row>
    <row r="152" spans="1:5" ht="27.75" customHeight="1" x14ac:dyDescent="0.25">
      <c r="A152" s="140" t="s">
        <v>534</v>
      </c>
      <c r="B152" s="39" t="str">
        <f>IF(IFERROR(INDEX('[1]Annex 1 LV, HV and UMS charges'!$B$12:$B$45,MATCH($A152,'[1]Annex 1 LV, HV and UMS charges'!$A$12:$A$310,0)),INDEX('[1]Annex 4 LDNO charges'!$B$14:$B$203,MATCH($A152,'[1]Annex 4 LDNO charges'!$A$14:$A$203,0)))=0,"",IFERROR(INDEX('[1]Annex 1 LV, HV and UMS charges'!$B$12:$B$45,MATCH($A152,'[1]Annex 1 LV, HV and UMS charges'!$A$12:$A$310,0)),INDEX('[1]Annex 4 LDNO charges'!$B$14:$B$203,MATCH($A152,'[1]Annex 4 LDNO charges'!$A$14:$A$203,0))))</f>
        <v/>
      </c>
      <c r="C152" s="206">
        <v>0</v>
      </c>
      <c r="D152" s="207"/>
      <c r="E152" s="205">
        <v>0</v>
      </c>
    </row>
    <row r="153" spans="1:5" ht="27.75" customHeight="1" x14ac:dyDescent="0.25">
      <c r="A153" s="140" t="s">
        <v>535</v>
      </c>
      <c r="B153" s="39" t="str">
        <f>IF(IFERROR(INDEX('[1]Annex 1 LV, HV and UMS charges'!$B$12:$B$45,MATCH($A153,'[1]Annex 1 LV, HV and UMS charges'!$A$12:$A$310,0)),INDEX('[1]Annex 4 LDNO charges'!$B$14:$B$203,MATCH($A153,'[1]Annex 4 LDNO charges'!$A$14:$A$203,0)))=0,"",IFERROR(INDEX('[1]Annex 1 LV, HV and UMS charges'!$B$12:$B$45,MATCH($A153,'[1]Annex 1 LV, HV and UMS charges'!$A$12:$A$310,0)),INDEX('[1]Annex 4 LDNO charges'!$B$14:$B$203,MATCH($A153,'[1]Annex 4 LDNO charges'!$A$14:$A$203,0))))</f>
        <v/>
      </c>
      <c r="C153" s="206">
        <v>0</v>
      </c>
      <c r="D153" s="207"/>
      <c r="E153" s="205">
        <v>0</v>
      </c>
    </row>
    <row r="154" spans="1:5" ht="27.75" customHeight="1" x14ac:dyDescent="0.25">
      <c r="A154" s="140" t="s">
        <v>536</v>
      </c>
      <c r="B154" s="39" t="str">
        <f>IF(IFERROR(INDEX('[1]Annex 1 LV, HV and UMS charges'!$B$12:$B$45,MATCH($A154,'[1]Annex 1 LV, HV and UMS charges'!$A$12:$A$310,0)),INDEX('[1]Annex 4 LDNO charges'!$B$14:$B$203,MATCH($A154,'[1]Annex 4 LDNO charges'!$A$14:$A$203,0)))=0,"",IFERROR(INDEX('[1]Annex 1 LV, HV and UMS charges'!$B$12:$B$45,MATCH($A154,'[1]Annex 1 LV, HV and UMS charges'!$A$12:$A$310,0)),INDEX('[1]Annex 4 LDNO charges'!$B$14:$B$203,MATCH($A154,'[1]Annex 4 LDNO charges'!$A$14:$A$203,0))))</f>
        <v/>
      </c>
      <c r="C154" s="206">
        <v>0</v>
      </c>
      <c r="D154" s="207"/>
      <c r="E154" s="205">
        <v>0</v>
      </c>
    </row>
    <row r="155" spans="1:5" ht="27.75" customHeight="1" x14ac:dyDescent="0.25">
      <c r="A155" s="140" t="s">
        <v>537</v>
      </c>
      <c r="B155" s="39" t="str">
        <f>IF(IFERROR(INDEX('[1]Annex 1 LV, HV and UMS charges'!$B$12:$B$45,MATCH($A155,'[1]Annex 1 LV, HV and UMS charges'!$A$12:$A$310,0)),INDEX('[1]Annex 4 LDNO charges'!$B$14:$B$203,MATCH($A155,'[1]Annex 4 LDNO charges'!$A$14:$A$203,0)))=0,"",IFERROR(INDEX('[1]Annex 1 LV, HV and UMS charges'!$B$12:$B$45,MATCH($A155,'[1]Annex 1 LV, HV and UMS charges'!$A$12:$A$310,0)),INDEX('[1]Annex 4 LDNO charges'!$B$14:$B$203,MATCH($A155,'[1]Annex 4 LDNO charges'!$A$14:$A$203,0))))</f>
        <v/>
      </c>
      <c r="C155" s="206">
        <v>0</v>
      </c>
      <c r="D155" s="207"/>
      <c r="E155" s="205">
        <v>0</v>
      </c>
    </row>
    <row r="156" spans="1:5" ht="27.75" customHeight="1" x14ac:dyDescent="0.25">
      <c r="A156" s="140" t="s">
        <v>538</v>
      </c>
      <c r="B156" s="39" t="str">
        <f>IF(IFERROR(INDEX('[1]Annex 1 LV, HV and UMS charges'!$B$12:$B$45,MATCH($A156,'[1]Annex 1 LV, HV and UMS charges'!$A$12:$A$310,0)),INDEX('[1]Annex 4 LDNO charges'!$B$14:$B$203,MATCH($A156,'[1]Annex 4 LDNO charges'!$A$14:$A$203,0)))=0,"",IFERROR(INDEX('[1]Annex 1 LV, HV and UMS charges'!$B$12:$B$45,MATCH($A156,'[1]Annex 1 LV, HV and UMS charges'!$A$12:$A$310,0)),INDEX('[1]Annex 4 LDNO charges'!$B$14:$B$203,MATCH($A156,'[1]Annex 4 LDNO charges'!$A$14:$A$203,0))))</f>
        <v/>
      </c>
      <c r="C156" s="206">
        <v>0</v>
      </c>
      <c r="D156" s="207"/>
      <c r="E156" s="205">
        <v>0</v>
      </c>
    </row>
    <row r="157" spans="1:5" ht="27.75" customHeight="1" x14ac:dyDescent="0.25">
      <c r="A157" s="140" t="s">
        <v>539</v>
      </c>
      <c r="B157" s="39" t="str">
        <f>IF(IFERROR(INDEX('[1]Annex 1 LV, HV and UMS charges'!$B$12:$B$45,MATCH($A157,'[1]Annex 1 LV, HV and UMS charges'!$A$12:$A$310,0)),INDEX('[1]Annex 4 LDNO charges'!$B$14:$B$203,MATCH($A157,'[1]Annex 4 LDNO charges'!$A$14:$A$203,0)))=0,"",IFERROR(INDEX('[1]Annex 1 LV, HV and UMS charges'!$B$12:$B$45,MATCH($A157,'[1]Annex 1 LV, HV and UMS charges'!$A$12:$A$310,0)),INDEX('[1]Annex 4 LDNO charges'!$B$14:$B$203,MATCH($A157,'[1]Annex 4 LDNO charges'!$A$14:$A$203,0))))</f>
        <v/>
      </c>
      <c r="C157" s="206">
        <v>0</v>
      </c>
      <c r="D157" s="207"/>
      <c r="E157" s="205">
        <v>0</v>
      </c>
    </row>
    <row r="158" spans="1:5" ht="27.75" customHeight="1" x14ac:dyDescent="0.25">
      <c r="A158" s="140" t="s">
        <v>540</v>
      </c>
      <c r="B158" s="39" t="str">
        <f>IF(IFERROR(INDEX('[1]Annex 1 LV, HV and UMS charges'!$B$12:$B$45,MATCH($A158,'[1]Annex 1 LV, HV and UMS charges'!$A$12:$A$310,0)),INDEX('[1]Annex 4 LDNO charges'!$B$14:$B$203,MATCH($A158,'[1]Annex 4 LDNO charges'!$A$14:$A$203,0)))=0,"",IFERROR(INDEX('[1]Annex 1 LV, HV and UMS charges'!$B$12:$B$45,MATCH($A158,'[1]Annex 1 LV, HV and UMS charges'!$A$12:$A$310,0)),INDEX('[1]Annex 4 LDNO charges'!$B$14:$B$203,MATCH($A158,'[1]Annex 4 LDNO charges'!$A$14:$A$203,0))))</f>
        <v/>
      </c>
      <c r="C158" s="206">
        <v>0</v>
      </c>
      <c r="D158" s="207"/>
      <c r="E158" s="205">
        <v>0</v>
      </c>
    </row>
    <row r="159" spans="1:5" ht="27.75" customHeight="1" x14ac:dyDescent="0.25">
      <c r="A159" s="140" t="s">
        <v>541</v>
      </c>
      <c r="B159" s="39" t="str">
        <f>IF(IFERROR(INDEX('[1]Annex 1 LV, HV and UMS charges'!$B$12:$B$45,MATCH($A159,'[1]Annex 1 LV, HV and UMS charges'!$A$12:$A$310,0)),INDEX('[1]Annex 4 LDNO charges'!$B$14:$B$203,MATCH($A159,'[1]Annex 4 LDNO charges'!$A$14:$A$203,0)))=0,"",IFERROR(INDEX('[1]Annex 1 LV, HV and UMS charges'!$B$12:$B$45,MATCH($A159,'[1]Annex 1 LV, HV and UMS charges'!$A$12:$A$310,0)),INDEX('[1]Annex 4 LDNO charges'!$B$14:$B$203,MATCH($A159,'[1]Annex 4 LDNO charges'!$A$14:$A$203,0))))</f>
        <v/>
      </c>
      <c r="C159" s="206">
        <v>0</v>
      </c>
      <c r="D159" s="207"/>
      <c r="E159" s="205">
        <v>0</v>
      </c>
    </row>
    <row r="160" spans="1:5" ht="27.75" customHeight="1" x14ac:dyDescent="0.25">
      <c r="A160" s="140" t="s">
        <v>542</v>
      </c>
      <c r="B160" s="39" t="str">
        <f>IF(IFERROR(INDEX('[1]Annex 1 LV, HV and UMS charges'!$B$12:$B$45,MATCH($A160,'[1]Annex 1 LV, HV and UMS charges'!$A$12:$A$310,0)),INDEX('[1]Annex 4 LDNO charges'!$B$14:$B$203,MATCH($A160,'[1]Annex 4 LDNO charges'!$A$14:$A$203,0)))=0,"",IFERROR(INDEX('[1]Annex 1 LV, HV and UMS charges'!$B$12:$B$45,MATCH($A160,'[1]Annex 1 LV, HV and UMS charges'!$A$12:$A$310,0)),INDEX('[1]Annex 4 LDNO charges'!$B$14:$B$203,MATCH($A160,'[1]Annex 4 LDNO charges'!$A$14:$A$203,0))))</f>
        <v/>
      </c>
      <c r="C160" s="206">
        <v>0</v>
      </c>
      <c r="D160" s="207"/>
      <c r="E160" s="205">
        <v>0</v>
      </c>
    </row>
    <row r="161" spans="1:5" ht="27.75" customHeight="1" x14ac:dyDescent="0.25">
      <c r="A161" s="140" t="s">
        <v>543</v>
      </c>
      <c r="B161" s="39" t="str">
        <f>IF(IFERROR(INDEX('[1]Annex 1 LV, HV and UMS charges'!$B$12:$B$45,MATCH($A161,'[1]Annex 1 LV, HV and UMS charges'!$A$12:$A$310,0)),INDEX('[1]Annex 4 LDNO charges'!$B$14:$B$203,MATCH($A161,'[1]Annex 4 LDNO charges'!$A$14:$A$203,0)))=0,"",IFERROR(INDEX('[1]Annex 1 LV, HV and UMS charges'!$B$12:$B$45,MATCH($A161,'[1]Annex 1 LV, HV and UMS charges'!$A$12:$A$310,0)),INDEX('[1]Annex 4 LDNO charges'!$B$14:$B$203,MATCH($A161,'[1]Annex 4 LDNO charges'!$A$14:$A$203,0))))</f>
        <v/>
      </c>
      <c r="C161" s="206">
        <v>0</v>
      </c>
      <c r="D161" s="207"/>
      <c r="E161" s="205">
        <v>0</v>
      </c>
    </row>
    <row r="162" spans="1:5" ht="27.75" customHeight="1" x14ac:dyDescent="0.25">
      <c r="A162" s="140" t="s">
        <v>544</v>
      </c>
      <c r="B162" s="39" t="str">
        <f>IF(IFERROR(INDEX('[1]Annex 1 LV, HV and UMS charges'!$B$12:$B$45,MATCH($A162,'[1]Annex 1 LV, HV and UMS charges'!$A$12:$A$310,0)),INDEX('[1]Annex 4 LDNO charges'!$B$14:$B$203,MATCH($A162,'[1]Annex 4 LDNO charges'!$A$14:$A$203,0)))=0,"",IFERROR(INDEX('[1]Annex 1 LV, HV and UMS charges'!$B$12:$B$45,MATCH($A162,'[1]Annex 1 LV, HV and UMS charges'!$A$12:$A$310,0)),INDEX('[1]Annex 4 LDNO charges'!$B$14:$B$203,MATCH($A162,'[1]Annex 4 LDNO charges'!$A$14:$A$203,0))))</f>
        <v/>
      </c>
      <c r="C162" s="206">
        <v>0</v>
      </c>
      <c r="D162" s="207"/>
      <c r="E162" s="205">
        <v>0</v>
      </c>
    </row>
    <row r="163" spans="1:5" ht="27.75" customHeight="1" x14ac:dyDescent="0.25">
      <c r="A163" s="2" t="s">
        <v>746</v>
      </c>
      <c r="B163" s="2"/>
      <c r="D163" s="2"/>
    </row>
    <row r="164" spans="1:5" ht="27.75" customHeight="1" x14ac:dyDescent="0.25">
      <c r="A164" s="2" t="s">
        <v>747</v>
      </c>
      <c r="B164" s="2"/>
      <c r="D164" s="2"/>
    </row>
  </sheetData>
  <mergeCells count="2">
    <mergeCell ref="A2:E2"/>
    <mergeCell ref="B1:C1"/>
  </mergeCells>
  <phoneticPr fontId="37" type="noConversion"/>
  <hyperlinks>
    <hyperlink ref="A1" location="Overview!A1" display="Back to Overview" xr:uid="{00000000-0004-0000-0900-000000000000}"/>
  </hyperlinks>
  <pageMargins left="0.39370078740157483" right="0.39370078740157483" top="0.9055118110236221" bottom="0.74803149606299213" header="0.51181102362204722" footer="0.51181102362204722"/>
  <pageSetup paperSize="9" scale="69" fitToHeight="10" orientation="portrait" r:id="rId1"/>
  <headerFooter scaleWithDoc="0">
    <oddHeader>&amp;L&amp;"Arial,Bold"Annex 7 &amp;"Arial,Regular"- Schedule of Charges to recover Excess Supplier of Last Resort pass-through costs</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0">
    <pageSetUpPr fitToPage="1"/>
  </sheetPr>
  <dimension ref="A1:G3"/>
  <sheetViews>
    <sheetView zoomScale="85" zoomScaleNormal="85" zoomScaleSheetLayoutView="100" workbookViewId="0">
      <selection activeCell="A4" sqref="A4:XFD589"/>
    </sheetView>
  </sheetViews>
  <sheetFormatPr defaultColWidth="9.109375" defaultRowHeight="27.75" customHeight="1" x14ac:dyDescent="0.25"/>
  <cols>
    <col min="1" max="1" width="41" style="2" customWidth="1"/>
    <col min="2" max="2" width="48.5546875" style="2" customWidth="1"/>
    <col min="3" max="4" width="23.6640625" style="3" customWidth="1"/>
    <col min="5" max="5" width="15.5546875" style="2" customWidth="1"/>
    <col min="6" max="16384" width="9.109375" style="2"/>
  </cols>
  <sheetData>
    <row r="1" spans="1:7" ht="27.75" customHeight="1" x14ac:dyDescent="0.25">
      <c r="A1" s="11" t="s">
        <v>24</v>
      </c>
      <c r="B1" s="3"/>
      <c r="C1" s="2"/>
      <c r="E1" s="8"/>
      <c r="F1" s="4"/>
      <c r="G1" s="4"/>
    </row>
    <row r="2" spans="1:7" s="9" customFormat="1" ht="47.25" customHeight="1" x14ac:dyDescent="0.25">
      <c r="A2" s="270" t="str">
        <f>Overview!B4&amp; " - Effective from "&amp;TEXT(Overview!D4,"D MMMM YYYY")&amp;" - "&amp;Overview!E4&amp;" Nodal/Zonal charges"</f>
        <v>Harlaxton Energy Networks Limited - GSP_B - Effective from 1 April 2026 - Final Nodal/Zonal charges</v>
      </c>
      <c r="B2" s="271"/>
      <c r="C2" s="271"/>
      <c r="D2" s="272"/>
    </row>
    <row r="3" spans="1:7" ht="60.75" customHeight="1" x14ac:dyDescent="0.25">
      <c r="A3" s="18" t="s">
        <v>51</v>
      </c>
      <c r="B3" s="18" t="s">
        <v>1</v>
      </c>
      <c r="C3" s="18" t="s">
        <v>39</v>
      </c>
      <c r="D3" s="18" t="s">
        <v>40</v>
      </c>
    </row>
  </sheetData>
  <sheetProtection selectLockedCells="1" selectUnlockedCells="1"/>
  <customSheetViews>
    <customSheetView guid="{5032A364-B81A-48DA-88DA-AB3B86B47EE9}" scale="70" fitToPage="1">
      <selection activeCell="A2" sqref="A2:XFD3"/>
      <pageMargins left="0.39370078740157483" right="0.35433070866141736" top="0.82677165354330717" bottom="0.74803149606299213" header="0.51181102362204722" footer="0.51181102362204722"/>
      <pageSetup paperSize="9" scale="64" fitToHeight="0" orientation="portrait" r:id="rId1"/>
      <headerFooter differentFirst="1" scaleWithDoc="0">
        <oddFooter>&amp;C&amp;P of &amp;N</oddFooter>
        <firstHeader>&amp;L
Annex 6 - Un-scaled [nodal /network group] costs</firstHeader>
        <firstFooter>&amp;C&amp;P of &amp;N</firstFooter>
      </headerFooter>
    </customSheetView>
  </customSheetViews>
  <mergeCells count="1">
    <mergeCell ref="A2:D2"/>
  </mergeCells>
  <phoneticPr fontId="7" type="noConversion"/>
  <hyperlinks>
    <hyperlink ref="A1" location="Overview!A1" display="Back to Overview" xr:uid="{00000000-0004-0000-0A00-000000000000}"/>
  </hyperlinks>
  <pageMargins left="0.39370078740157483" right="0.35433070866141736" top="0.82677165354330717" bottom="0.74803149606299213" header="0.51181102362204722" footer="0.51181102362204722"/>
  <pageSetup paperSize="9" scale="77" fitToHeight="0" orientation="portrait" r:id="rId2"/>
  <headerFooter differentFirst="1" scaleWithDoc="0">
    <oddFooter>&amp;C&amp;P of &amp;N</oddFooter>
    <firstHeader>&amp;LUn-scaled [nodal /network group] costs</firstHeader>
    <firstFooter>&amp;C&amp;P of &amp;N</first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1">
    <pageSetUpPr fitToPage="1"/>
  </sheetPr>
  <dimension ref="A1:H764"/>
  <sheetViews>
    <sheetView topLeftCell="A7" zoomScale="90" zoomScaleNormal="90" zoomScaleSheetLayoutView="100" workbookViewId="0">
      <selection activeCell="A28" sqref="A28:C764"/>
    </sheetView>
  </sheetViews>
  <sheetFormatPr defaultColWidth="11.5546875" defaultRowHeight="13.2" x14ac:dyDescent="0.25"/>
  <cols>
    <col min="1" max="1" width="13.88671875" style="129" customWidth="1"/>
    <col min="2" max="2" width="37.44140625" style="129" bestFit="1" customWidth="1"/>
    <col min="3" max="3" width="19" style="130" customWidth="1"/>
    <col min="4" max="4" width="5.33203125" style="129" bestFit="1" customWidth="1"/>
    <col min="5" max="5" width="4.6640625" style="129" customWidth="1"/>
    <col min="6" max="6" width="29.109375" style="129" bestFit="1" customWidth="1"/>
    <col min="7" max="7" width="11.5546875" style="129"/>
    <col min="8" max="8" width="64.5546875" style="129" bestFit="1" customWidth="1"/>
    <col min="9" max="16384" width="11.5546875" style="129"/>
  </cols>
  <sheetData>
    <row r="1" spans="1:8" ht="26.25" customHeight="1" x14ac:dyDescent="0.4">
      <c r="A1" s="132" t="s">
        <v>24</v>
      </c>
      <c r="H1" s="131"/>
    </row>
    <row r="2" spans="1:8" ht="12.75" customHeight="1" x14ac:dyDescent="0.25">
      <c r="A2" s="132"/>
    </row>
    <row r="3" spans="1:8" ht="12.75" customHeight="1" x14ac:dyDescent="0.25">
      <c r="A3" s="132"/>
    </row>
    <row r="4" spans="1:8" ht="12.75" customHeight="1" x14ac:dyDescent="0.25">
      <c r="A4" s="132"/>
    </row>
    <row r="5" spans="1:8" ht="12.75" customHeight="1" x14ac:dyDescent="0.25">
      <c r="A5" s="132"/>
    </row>
    <row r="6" spans="1:8" ht="12.75" customHeight="1" x14ac:dyDescent="0.25">
      <c r="A6" s="132"/>
    </row>
    <row r="7" spans="1:8" ht="12.75" customHeight="1" x14ac:dyDescent="0.25">
      <c r="A7" s="132"/>
    </row>
    <row r="8" spans="1:8" ht="12.75" customHeight="1" x14ac:dyDescent="0.25">
      <c r="A8" s="132"/>
    </row>
    <row r="9" spans="1:8" ht="12.75" customHeight="1" x14ac:dyDescent="0.25">
      <c r="A9" s="132"/>
    </row>
    <row r="10" spans="1:8" ht="12.75" customHeight="1" x14ac:dyDescent="0.25">
      <c r="A10" s="132"/>
    </row>
    <row r="11" spans="1:8" ht="12.75" customHeight="1" x14ac:dyDescent="0.25">
      <c r="A11" s="132"/>
    </row>
    <row r="12" spans="1:8" ht="12.75" customHeight="1" x14ac:dyDescent="0.25">
      <c r="A12" s="132"/>
    </row>
    <row r="13" spans="1:8" ht="12.75" customHeight="1" x14ac:dyDescent="0.25">
      <c r="A13" s="132"/>
    </row>
    <row r="14" spans="1:8" ht="12.75" customHeight="1" x14ac:dyDescent="0.25">
      <c r="A14" s="132"/>
    </row>
    <row r="15" spans="1:8" ht="12.75" customHeight="1" x14ac:dyDescent="0.25">
      <c r="A15" s="132"/>
    </row>
    <row r="16" spans="1:8" ht="12.75" customHeight="1" x14ac:dyDescent="0.25">
      <c r="A16" s="132"/>
    </row>
    <row r="17" spans="1:8" ht="12.75" customHeight="1" x14ac:dyDescent="0.25">
      <c r="A17" s="132"/>
    </row>
    <row r="18" spans="1:8" ht="12.75" customHeight="1" x14ac:dyDescent="0.25">
      <c r="A18" s="132"/>
    </row>
    <row r="19" spans="1:8" ht="12.75" customHeight="1" x14ac:dyDescent="0.25">
      <c r="A19" s="132"/>
    </row>
    <row r="20" spans="1:8" ht="12.75" customHeight="1" x14ac:dyDescent="0.25">
      <c r="A20" s="132"/>
    </row>
    <row r="21" spans="1:8" ht="12.75" customHeight="1" x14ac:dyDescent="0.25">
      <c r="A21" s="132"/>
    </row>
    <row r="22" spans="1:8" ht="12.75" customHeight="1" x14ac:dyDescent="0.25">
      <c r="A22" s="132"/>
    </row>
    <row r="23" spans="1:8" ht="12.75" customHeight="1" x14ac:dyDescent="0.25">
      <c r="A23" s="132"/>
    </row>
    <row r="24" spans="1:8" ht="12.75" customHeight="1" x14ac:dyDescent="0.25">
      <c r="A24" s="132"/>
    </row>
    <row r="25" spans="1:8" ht="12.75" customHeight="1" x14ac:dyDescent="0.25">
      <c r="A25" s="132"/>
    </row>
    <row r="26" spans="1:8" ht="12.75" customHeight="1" x14ac:dyDescent="0.25">
      <c r="A26" s="132"/>
    </row>
    <row r="27" spans="1:8" ht="12.75" customHeight="1" x14ac:dyDescent="0.25">
      <c r="A27" s="132"/>
    </row>
    <row r="28" spans="1:8" s="134" customFormat="1" ht="52.8" x14ac:dyDescent="0.25">
      <c r="A28" s="52" t="s">
        <v>174</v>
      </c>
      <c r="B28" s="52" t="s">
        <v>175</v>
      </c>
      <c r="C28" s="52" t="s">
        <v>402</v>
      </c>
      <c r="D28" s="133"/>
      <c r="E28" s="133"/>
      <c r="F28" s="52" t="s">
        <v>403</v>
      </c>
      <c r="G28" s="52" t="s">
        <v>404</v>
      </c>
      <c r="H28" s="52" t="s">
        <v>405</v>
      </c>
    </row>
    <row r="29" spans="1:8" x14ac:dyDescent="0.25">
      <c r="A29" s="139">
        <v>3</v>
      </c>
      <c r="B29" s="135" t="s">
        <v>176</v>
      </c>
      <c r="C29" s="138" t="s">
        <v>411</v>
      </c>
      <c r="F29" s="129" t="s">
        <v>408</v>
      </c>
      <c r="G29" s="136">
        <v>43626</v>
      </c>
      <c r="H29" s="129" t="s">
        <v>409</v>
      </c>
    </row>
    <row r="30" spans="1:8" x14ac:dyDescent="0.25">
      <c r="A30" s="139">
        <v>4</v>
      </c>
      <c r="B30" s="135" t="s">
        <v>176</v>
      </c>
      <c r="C30" s="138" t="s">
        <v>411</v>
      </c>
      <c r="F30" s="129" t="s">
        <v>413</v>
      </c>
      <c r="G30" s="136">
        <v>43626</v>
      </c>
      <c r="H30" s="129" t="s">
        <v>409</v>
      </c>
    </row>
    <row r="31" spans="1:8" x14ac:dyDescent="0.25">
      <c r="A31" s="139">
        <v>5</v>
      </c>
      <c r="B31" s="135" t="s">
        <v>177</v>
      </c>
      <c r="C31" s="138" t="s">
        <v>411</v>
      </c>
      <c r="F31" s="129" t="s">
        <v>412</v>
      </c>
      <c r="G31" s="136">
        <v>43626</v>
      </c>
      <c r="H31" s="129" t="s">
        <v>409</v>
      </c>
    </row>
    <row r="32" spans="1:8" x14ac:dyDescent="0.25">
      <c r="A32" s="139">
        <v>6</v>
      </c>
      <c r="B32" s="135" t="s">
        <v>178</v>
      </c>
      <c r="C32" s="138" t="s">
        <v>411</v>
      </c>
      <c r="F32" s="129" t="s">
        <v>414</v>
      </c>
      <c r="G32" s="136">
        <v>43626</v>
      </c>
      <c r="H32" s="129" t="s">
        <v>415</v>
      </c>
    </row>
    <row r="33" spans="1:8" x14ac:dyDescent="0.25">
      <c r="A33" s="139">
        <v>7</v>
      </c>
      <c r="B33" s="135" t="s">
        <v>178</v>
      </c>
      <c r="C33" s="138" t="s">
        <v>411</v>
      </c>
      <c r="G33" s="136"/>
      <c r="H33" s="137"/>
    </row>
    <row r="34" spans="1:8" x14ac:dyDescent="0.25">
      <c r="A34" s="139">
        <v>8</v>
      </c>
      <c r="B34" s="135" t="s">
        <v>178</v>
      </c>
      <c r="C34" s="138" t="s">
        <v>411</v>
      </c>
      <c r="F34" s="137"/>
      <c r="G34" s="136"/>
    </row>
    <row r="35" spans="1:8" x14ac:dyDescent="0.25">
      <c r="A35" s="139">
        <v>9</v>
      </c>
      <c r="B35" s="135" t="s">
        <v>178</v>
      </c>
      <c r="C35" s="138" t="s">
        <v>411</v>
      </c>
      <c r="G35" s="136"/>
      <c r="H35" s="137"/>
    </row>
    <row r="36" spans="1:8" x14ac:dyDescent="0.25">
      <c r="A36" s="139">
        <v>10</v>
      </c>
      <c r="B36" s="135" t="s">
        <v>178</v>
      </c>
      <c r="C36" s="138" t="s">
        <v>411</v>
      </c>
      <c r="G36" s="136"/>
      <c r="H36" s="137"/>
    </row>
    <row r="37" spans="1:8" x14ac:dyDescent="0.25">
      <c r="A37" s="139">
        <v>11</v>
      </c>
      <c r="B37" s="135" t="s">
        <v>178</v>
      </c>
      <c r="C37" s="138" t="s">
        <v>411</v>
      </c>
      <c r="G37" s="136"/>
    </row>
    <row r="38" spans="1:8" x14ac:dyDescent="0.25">
      <c r="A38" s="139">
        <v>12</v>
      </c>
      <c r="B38" s="135" t="s">
        <v>178</v>
      </c>
      <c r="C38" s="138" t="s">
        <v>411</v>
      </c>
      <c r="G38" s="136"/>
    </row>
    <row r="39" spans="1:8" x14ac:dyDescent="0.25">
      <c r="A39" s="139">
        <v>13</v>
      </c>
      <c r="B39" s="135" t="s">
        <v>179</v>
      </c>
      <c r="C39" s="138" t="s">
        <v>411</v>
      </c>
      <c r="G39" s="136"/>
    </row>
    <row r="40" spans="1:8" x14ac:dyDescent="0.25">
      <c r="A40" s="139">
        <v>15</v>
      </c>
      <c r="B40" s="135" t="s">
        <v>179</v>
      </c>
      <c r="C40" s="138" t="s">
        <v>411</v>
      </c>
      <c r="F40" s="137"/>
      <c r="G40" s="136"/>
      <c r="H40" s="137"/>
    </row>
    <row r="41" spans="1:8" x14ac:dyDescent="0.25">
      <c r="A41" s="139">
        <v>16</v>
      </c>
      <c r="B41" s="135" t="s">
        <v>180</v>
      </c>
      <c r="C41" s="138" t="s">
        <v>411</v>
      </c>
      <c r="G41" s="136"/>
      <c r="H41" s="137"/>
    </row>
    <row r="42" spans="1:8" x14ac:dyDescent="0.25">
      <c r="A42" s="139">
        <v>17</v>
      </c>
      <c r="B42" s="135" t="s">
        <v>180</v>
      </c>
      <c r="C42" s="138" t="s">
        <v>411</v>
      </c>
      <c r="G42" s="136"/>
    </row>
    <row r="43" spans="1:8" x14ac:dyDescent="0.25">
      <c r="A43" s="139">
        <v>18</v>
      </c>
      <c r="B43" s="135" t="s">
        <v>180</v>
      </c>
      <c r="C43" s="138" t="s">
        <v>411</v>
      </c>
      <c r="G43" s="136"/>
    </row>
    <row r="44" spans="1:8" x14ac:dyDescent="0.25">
      <c r="A44" s="139">
        <v>19</v>
      </c>
      <c r="B44" s="135" t="s">
        <v>180</v>
      </c>
      <c r="C44" s="138" t="s">
        <v>411</v>
      </c>
      <c r="G44" s="136"/>
    </row>
    <row r="45" spans="1:8" x14ac:dyDescent="0.25">
      <c r="A45" s="139">
        <v>20</v>
      </c>
      <c r="B45" s="135" t="s">
        <v>180</v>
      </c>
      <c r="C45" s="138" t="s">
        <v>411</v>
      </c>
      <c r="G45" s="136"/>
    </row>
    <row r="46" spans="1:8" x14ac:dyDescent="0.25">
      <c r="A46" s="139">
        <v>21</v>
      </c>
      <c r="B46" s="135" t="s">
        <v>180</v>
      </c>
      <c r="C46" s="138" t="s">
        <v>411</v>
      </c>
      <c r="G46" s="136"/>
    </row>
    <row r="47" spans="1:8" x14ac:dyDescent="0.25">
      <c r="A47" s="139">
        <v>22</v>
      </c>
      <c r="B47" s="135" t="s">
        <v>180</v>
      </c>
      <c r="C47" s="138" t="s">
        <v>411</v>
      </c>
      <c r="G47" s="136"/>
    </row>
    <row r="48" spans="1:8" x14ac:dyDescent="0.25">
      <c r="A48" s="139">
        <v>23</v>
      </c>
      <c r="B48" s="135" t="s">
        <v>181</v>
      </c>
      <c r="C48" s="138" t="s">
        <v>411</v>
      </c>
      <c r="G48" s="136"/>
    </row>
    <row r="49" spans="1:8" x14ac:dyDescent="0.25">
      <c r="A49" s="139">
        <v>24</v>
      </c>
      <c r="B49" s="135" t="s">
        <v>181</v>
      </c>
      <c r="C49" s="138" t="s">
        <v>411</v>
      </c>
      <c r="G49" s="136"/>
    </row>
    <row r="50" spans="1:8" x14ac:dyDescent="0.25">
      <c r="A50" s="139">
        <v>25</v>
      </c>
      <c r="B50" s="135" t="s">
        <v>181</v>
      </c>
      <c r="C50" s="138" t="s">
        <v>411</v>
      </c>
      <c r="G50" s="136"/>
    </row>
    <row r="51" spans="1:8" x14ac:dyDescent="0.25">
      <c r="A51" s="139">
        <v>26</v>
      </c>
      <c r="B51" s="135" t="s">
        <v>181</v>
      </c>
      <c r="C51" s="138" t="s">
        <v>411</v>
      </c>
      <c r="G51" s="136"/>
    </row>
    <row r="52" spans="1:8" x14ac:dyDescent="0.25">
      <c r="A52" s="139">
        <v>28</v>
      </c>
      <c r="B52" s="135" t="s">
        <v>181</v>
      </c>
      <c r="C52" s="138" t="s">
        <v>411</v>
      </c>
      <c r="G52" s="136"/>
    </row>
    <row r="53" spans="1:8" x14ac:dyDescent="0.25">
      <c r="A53" s="139">
        <v>29</v>
      </c>
      <c r="B53" s="135" t="s">
        <v>181</v>
      </c>
      <c r="C53" s="138" t="s">
        <v>411</v>
      </c>
      <c r="G53" s="136"/>
    </row>
    <row r="54" spans="1:8" x14ac:dyDescent="0.25">
      <c r="A54" s="139">
        <v>30</v>
      </c>
      <c r="B54" s="135" t="s">
        <v>181</v>
      </c>
      <c r="C54" s="138" t="s">
        <v>411</v>
      </c>
      <c r="G54" s="136"/>
    </row>
    <row r="55" spans="1:8" x14ac:dyDescent="0.25">
      <c r="A55" s="139">
        <v>31</v>
      </c>
      <c r="B55" s="135" t="s">
        <v>181</v>
      </c>
      <c r="C55" s="138" t="s">
        <v>411</v>
      </c>
      <c r="G55" s="136"/>
    </row>
    <row r="56" spans="1:8" x14ac:dyDescent="0.25">
      <c r="A56" s="139">
        <v>32</v>
      </c>
      <c r="B56" s="135" t="s">
        <v>181</v>
      </c>
      <c r="C56" s="138" t="s">
        <v>411</v>
      </c>
      <c r="F56" s="137"/>
      <c r="G56" s="136"/>
      <c r="H56" s="137"/>
    </row>
    <row r="57" spans="1:8" x14ac:dyDescent="0.25">
      <c r="A57" s="139">
        <v>33</v>
      </c>
      <c r="B57" s="135" t="s">
        <v>181</v>
      </c>
      <c r="C57" s="138" t="s">
        <v>411</v>
      </c>
      <c r="F57" s="137"/>
      <c r="G57" s="136"/>
      <c r="H57" s="137"/>
    </row>
    <row r="58" spans="1:8" x14ac:dyDescent="0.25">
      <c r="A58" s="139">
        <v>34</v>
      </c>
      <c r="B58" s="135" t="s">
        <v>181</v>
      </c>
      <c r="C58" s="138" t="s">
        <v>411</v>
      </c>
      <c r="F58" s="137"/>
      <c r="G58" s="136"/>
      <c r="H58" s="137"/>
    </row>
    <row r="59" spans="1:8" x14ac:dyDescent="0.25">
      <c r="A59" s="139">
        <v>35</v>
      </c>
      <c r="B59" s="135" t="s">
        <v>181</v>
      </c>
      <c r="C59" s="138" t="s">
        <v>411</v>
      </c>
      <c r="F59" s="137"/>
      <c r="G59" s="136"/>
      <c r="H59" s="137"/>
    </row>
    <row r="60" spans="1:8" x14ac:dyDescent="0.25">
      <c r="A60" s="139">
        <v>36</v>
      </c>
      <c r="B60" s="135" t="s">
        <v>181</v>
      </c>
      <c r="C60" s="138" t="s">
        <v>411</v>
      </c>
      <c r="F60" s="137"/>
      <c r="G60" s="136"/>
      <c r="H60" s="137"/>
    </row>
    <row r="61" spans="1:8" x14ac:dyDescent="0.25">
      <c r="A61" s="139">
        <v>37</v>
      </c>
      <c r="B61" s="135" t="s">
        <v>181</v>
      </c>
      <c r="C61" s="138" t="s">
        <v>411</v>
      </c>
      <c r="F61" s="137"/>
      <c r="G61" s="136"/>
      <c r="H61" s="137"/>
    </row>
    <row r="62" spans="1:8" x14ac:dyDescent="0.25">
      <c r="A62" s="139">
        <v>38</v>
      </c>
      <c r="B62" s="135" t="s">
        <v>181</v>
      </c>
      <c r="C62" s="138" t="s">
        <v>411</v>
      </c>
      <c r="F62" s="137"/>
      <c r="G62" s="136"/>
      <c r="H62" s="137"/>
    </row>
    <row r="63" spans="1:8" x14ac:dyDescent="0.25">
      <c r="A63" s="139">
        <v>39</v>
      </c>
      <c r="B63" s="135" t="s">
        <v>181</v>
      </c>
      <c r="C63" s="138" t="s">
        <v>411</v>
      </c>
      <c r="F63" s="137"/>
      <c r="G63" s="136"/>
      <c r="H63" s="137"/>
    </row>
    <row r="64" spans="1:8" x14ac:dyDescent="0.25">
      <c r="A64" s="139">
        <v>40</v>
      </c>
      <c r="B64" s="135" t="s">
        <v>180</v>
      </c>
      <c r="C64" s="138" t="s">
        <v>411</v>
      </c>
      <c r="F64" s="137"/>
      <c r="G64" s="136"/>
      <c r="H64" s="137"/>
    </row>
    <row r="65" spans="1:8" x14ac:dyDescent="0.25">
      <c r="A65" s="139">
        <v>41</v>
      </c>
      <c r="B65" s="135" t="s">
        <v>182</v>
      </c>
      <c r="C65" s="138" t="s">
        <v>411</v>
      </c>
      <c r="F65" s="137"/>
      <c r="G65" s="136"/>
      <c r="H65" s="137"/>
    </row>
    <row r="66" spans="1:8" x14ac:dyDescent="0.25">
      <c r="A66" s="139">
        <v>42</v>
      </c>
      <c r="B66" s="135" t="s">
        <v>183</v>
      </c>
      <c r="C66" s="138" t="s">
        <v>411</v>
      </c>
      <c r="F66" s="137"/>
      <c r="G66" s="136"/>
      <c r="H66" s="137"/>
    </row>
    <row r="67" spans="1:8" x14ac:dyDescent="0.25">
      <c r="A67" s="139">
        <v>43</v>
      </c>
      <c r="B67" s="135" t="s">
        <v>183</v>
      </c>
      <c r="C67" s="138" t="s">
        <v>411</v>
      </c>
      <c r="F67" s="137"/>
      <c r="G67" s="136"/>
      <c r="H67" s="137"/>
    </row>
    <row r="68" spans="1:8" x14ac:dyDescent="0.25">
      <c r="A68" s="139">
        <v>44</v>
      </c>
      <c r="B68" s="135" t="s">
        <v>182</v>
      </c>
      <c r="C68" s="138" t="s">
        <v>411</v>
      </c>
      <c r="F68" s="137"/>
      <c r="G68" s="136"/>
      <c r="H68" s="137"/>
    </row>
    <row r="69" spans="1:8" x14ac:dyDescent="0.25">
      <c r="A69" s="139">
        <v>45</v>
      </c>
      <c r="B69" s="135" t="s">
        <v>184</v>
      </c>
      <c r="C69" s="138" t="s">
        <v>411</v>
      </c>
      <c r="F69" s="137"/>
      <c r="G69" s="136"/>
      <c r="H69" s="137"/>
    </row>
    <row r="70" spans="1:8" x14ac:dyDescent="0.25">
      <c r="A70" s="139">
        <v>46</v>
      </c>
      <c r="B70" s="135" t="s">
        <v>185</v>
      </c>
      <c r="C70" s="138" t="s">
        <v>411</v>
      </c>
      <c r="F70" s="137"/>
      <c r="G70" s="136"/>
      <c r="H70" s="137"/>
    </row>
    <row r="71" spans="1:8" x14ac:dyDescent="0.25">
      <c r="A71" s="139">
        <v>47</v>
      </c>
      <c r="B71" s="135" t="s">
        <v>186</v>
      </c>
      <c r="C71" s="138" t="s">
        <v>411</v>
      </c>
      <c r="F71" s="137"/>
      <c r="G71" s="136"/>
      <c r="H71" s="137"/>
    </row>
    <row r="72" spans="1:8" x14ac:dyDescent="0.25">
      <c r="A72" s="139">
        <v>48</v>
      </c>
      <c r="B72" s="135" t="s">
        <v>187</v>
      </c>
      <c r="C72" s="138" t="s">
        <v>411</v>
      </c>
      <c r="F72" s="137"/>
      <c r="G72" s="136"/>
      <c r="H72" s="137"/>
    </row>
    <row r="73" spans="1:8" x14ac:dyDescent="0.25">
      <c r="A73" s="139">
        <v>49</v>
      </c>
      <c r="B73" s="135" t="s">
        <v>180</v>
      </c>
      <c r="C73" s="138" t="s">
        <v>411</v>
      </c>
      <c r="F73" s="137"/>
      <c r="G73" s="136"/>
      <c r="H73" s="137"/>
    </row>
    <row r="74" spans="1:8" x14ac:dyDescent="0.25">
      <c r="A74" s="139">
        <v>50</v>
      </c>
      <c r="B74" s="135" t="s">
        <v>188</v>
      </c>
      <c r="C74" s="138" t="s">
        <v>411</v>
      </c>
      <c r="F74" s="137"/>
      <c r="G74" s="136"/>
      <c r="H74" s="137"/>
    </row>
    <row r="75" spans="1:8" x14ac:dyDescent="0.25">
      <c r="A75" s="139">
        <v>51</v>
      </c>
      <c r="B75" s="135" t="s">
        <v>189</v>
      </c>
      <c r="C75" s="138" t="s">
        <v>410</v>
      </c>
      <c r="F75" s="137"/>
      <c r="G75" s="136"/>
      <c r="H75" s="137"/>
    </row>
    <row r="76" spans="1:8" x14ac:dyDescent="0.25">
      <c r="A76" s="139">
        <v>52</v>
      </c>
      <c r="B76" s="135" t="s">
        <v>190</v>
      </c>
      <c r="C76" s="138" t="s">
        <v>411</v>
      </c>
      <c r="F76" s="137"/>
      <c r="G76" s="136"/>
      <c r="H76" s="137"/>
    </row>
    <row r="77" spans="1:8" x14ac:dyDescent="0.25">
      <c r="A77" s="139">
        <v>53</v>
      </c>
      <c r="B77" s="135" t="s">
        <v>190</v>
      </c>
      <c r="C77" s="138" t="s">
        <v>411</v>
      </c>
      <c r="F77" s="137"/>
      <c r="G77" s="136"/>
      <c r="H77" s="137"/>
    </row>
    <row r="78" spans="1:8" x14ac:dyDescent="0.25">
      <c r="A78" s="139">
        <v>55</v>
      </c>
      <c r="B78" s="135" t="s">
        <v>190</v>
      </c>
      <c r="C78" s="138" t="s">
        <v>411</v>
      </c>
      <c r="F78" s="137"/>
      <c r="G78" s="136"/>
      <c r="H78" s="137"/>
    </row>
    <row r="79" spans="1:8" x14ac:dyDescent="0.25">
      <c r="A79" s="139">
        <v>56</v>
      </c>
      <c r="B79" s="135" t="s">
        <v>190</v>
      </c>
      <c r="C79" s="138" t="s">
        <v>411</v>
      </c>
      <c r="F79" s="137"/>
      <c r="G79" s="136"/>
      <c r="H79" s="137"/>
    </row>
    <row r="80" spans="1:8" x14ac:dyDescent="0.25">
      <c r="A80" s="139">
        <v>57</v>
      </c>
      <c r="B80" s="135" t="s">
        <v>190</v>
      </c>
      <c r="C80" s="138" t="s">
        <v>411</v>
      </c>
      <c r="F80" s="137"/>
      <c r="G80" s="136"/>
      <c r="H80" s="137"/>
    </row>
    <row r="81" spans="1:8" x14ac:dyDescent="0.25">
      <c r="A81" s="139">
        <v>58</v>
      </c>
      <c r="B81" s="135" t="s">
        <v>191</v>
      </c>
      <c r="C81" s="138" t="s">
        <v>410</v>
      </c>
      <c r="F81" s="137"/>
      <c r="G81" s="136"/>
      <c r="H81" s="137"/>
    </row>
    <row r="82" spans="1:8" x14ac:dyDescent="0.25">
      <c r="A82" s="139">
        <v>59</v>
      </c>
      <c r="B82" s="135" t="s">
        <v>190</v>
      </c>
      <c r="C82" s="138" t="s">
        <v>411</v>
      </c>
      <c r="F82" s="137"/>
      <c r="G82" s="136"/>
      <c r="H82" s="137"/>
    </row>
    <row r="83" spans="1:8" x14ac:dyDescent="0.25">
      <c r="A83" s="139">
        <v>60</v>
      </c>
      <c r="B83" s="135" t="s">
        <v>190</v>
      </c>
      <c r="C83" s="138" t="s">
        <v>411</v>
      </c>
      <c r="F83" s="137"/>
      <c r="G83" s="136"/>
      <c r="H83" s="137"/>
    </row>
    <row r="84" spans="1:8" x14ac:dyDescent="0.25">
      <c r="A84" s="139">
        <v>62</v>
      </c>
      <c r="B84" s="135" t="s">
        <v>192</v>
      </c>
      <c r="C84" s="138" t="s">
        <v>410</v>
      </c>
    </row>
    <row r="85" spans="1:8" x14ac:dyDescent="0.25">
      <c r="A85" s="139">
        <v>63</v>
      </c>
      <c r="B85" s="135" t="s">
        <v>183</v>
      </c>
      <c r="C85" s="138" t="s">
        <v>411</v>
      </c>
    </row>
    <row r="86" spans="1:8" x14ac:dyDescent="0.25">
      <c r="A86" s="139">
        <v>64</v>
      </c>
      <c r="B86" s="135" t="s">
        <v>190</v>
      </c>
      <c r="C86" s="138" t="s">
        <v>411</v>
      </c>
    </row>
    <row r="87" spans="1:8" x14ac:dyDescent="0.25">
      <c r="A87" s="139">
        <v>65</v>
      </c>
      <c r="B87" s="135" t="s">
        <v>193</v>
      </c>
      <c r="C87" s="138" t="s">
        <v>411</v>
      </c>
    </row>
    <row r="88" spans="1:8" x14ac:dyDescent="0.25">
      <c r="A88" s="139">
        <v>66</v>
      </c>
      <c r="B88" s="135" t="s">
        <v>193</v>
      </c>
      <c r="C88" s="138" t="s">
        <v>411</v>
      </c>
    </row>
    <row r="89" spans="1:8" x14ac:dyDescent="0.25">
      <c r="A89" s="139">
        <v>67</v>
      </c>
      <c r="B89" s="135" t="s">
        <v>194</v>
      </c>
      <c r="C89" s="138" t="s">
        <v>411</v>
      </c>
    </row>
    <row r="90" spans="1:8" x14ac:dyDescent="0.25">
      <c r="A90" s="139">
        <v>71</v>
      </c>
      <c r="B90" s="135" t="s">
        <v>194</v>
      </c>
      <c r="C90" s="138" t="s">
        <v>411</v>
      </c>
    </row>
    <row r="91" spans="1:8" x14ac:dyDescent="0.25">
      <c r="A91" s="139">
        <v>72</v>
      </c>
      <c r="B91" s="135" t="s">
        <v>194</v>
      </c>
      <c r="C91" s="138" t="s">
        <v>411</v>
      </c>
    </row>
    <row r="92" spans="1:8" x14ac:dyDescent="0.25">
      <c r="A92" s="139">
        <v>73</v>
      </c>
      <c r="B92" s="135" t="s">
        <v>194</v>
      </c>
      <c r="C92" s="138" t="s">
        <v>411</v>
      </c>
    </row>
    <row r="93" spans="1:8" x14ac:dyDescent="0.25">
      <c r="A93" s="139">
        <v>74</v>
      </c>
      <c r="B93" s="135" t="s">
        <v>195</v>
      </c>
      <c r="C93" s="138" t="s">
        <v>411</v>
      </c>
    </row>
    <row r="94" spans="1:8" x14ac:dyDescent="0.25">
      <c r="A94" s="139">
        <v>75</v>
      </c>
      <c r="B94" s="135" t="s">
        <v>196</v>
      </c>
      <c r="C94" s="138" t="s">
        <v>411</v>
      </c>
    </row>
    <row r="95" spans="1:8" x14ac:dyDescent="0.25">
      <c r="A95" s="139">
        <v>76</v>
      </c>
      <c r="B95" s="135" t="s">
        <v>196</v>
      </c>
      <c r="C95" s="138" t="s">
        <v>411</v>
      </c>
    </row>
    <row r="96" spans="1:8" x14ac:dyDescent="0.25">
      <c r="A96" s="139">
        <v>77</v>
      </c>
      <c r="B96" s="135" t="s">
        <v>196</v>
      </c>
      <c r="C96" s="138" t="s">
        <v>411</v>
      </c>
    </row>
    <row r="97" spans="1:3" x14ac:dyDescent="0.25">
      <c r="A97" s="139">
        <v>78</v>
      </c>
      <c r="B97" s="135" t="s">
        <v>197</v>
      </c>
      <c r="C97" s="138" t="s">
        <v>411</v>
      </c>
    </row>
    <row r="98" spans="1:3" x14ac:dyDescent="0.25">
      <c r="A98" s="139">
        <v>79</v>
      </c>
      <c r="B98" s="135" t="s">
        <v>198</v>
      </c>
      <c r="C98" s="138" t="s">
        <v>410</v>
      </c>
    </row>
    <row r="99" spans="1:3" x14ac:dyDescent="0.25">
      <c r="A99" s="139">
        <v>80</v>
      </c>
      <c r="B99" s="135" t="s">
        <v>199</v>
      </c>
      <c r="C99" s="138" t="s">
        <v>411</v>
      </c>
    </row>
    <row r="100" spans="1:3" x14ac:dyDescent="0.25">
      <c r="A100" s="139">
        <v>81</v>
      </c>
      <c r="B100" s="135" t="s">
        <v>200</v>
      </c>
      <c r="C100" s="138" t="s">
        <v>411</v>
      </c>
    </row>
    <row r="101" spans="1:3" x14ac:dyDescent="0.25">
      <c r="A101" s="139">
        <v>82</v>
      </c>
      <c r="B101" s="135" t="s">
        <v>201</v>
      </c>
      <c r="C101" s="138" t="s">
        <v>411</v>
      </c>
    </row>
    <row r="102" spans="1:3" x14ac:dyDescent="0.25">
      <c r="A102" s="139">
        <v>83</v>
      </c>
      <c r="B102" s="135" t="s">
        <v>201</v>
      </c>
      <c r="C102" s="138" t="s">
        <v>411</v>
      </c>
    </row>
    <row r="103" spans="1:3" x14ac:dyDescent="0.25">
      <c r="A103" s="139">
        <v>84</v>
      </c>
      <c r="B103" s="135" t="s">
        <v>201</v>
      </c>
      <c r="C103" s="138" t="s">
        <v>411</v>
      </c>
    </row>
    <row r="104" spans="1:3" x14ac:dyDescent="0.25">
      <c r="A104" s="139">
        <v>85</v>
      </c>
      <c r="B104" s="135" t="s">
        <v>201</v>
      </c>
      <c r="C104" s="138" t="s">
        <v>411</v>
      </c>
    </row>
    <row r="105" spans="1:3" x14ac:dyDescent="0.25">
      <c r="A105" s="139">
        <v>86</v>
      </c>
      <c r="B105" s="135" t="s">
        <v>201</v>
      </c>
      <c r="C105" s="138" t="s">
        <v>411</v>
      </c>
    </row>
    <row r="106" spans="1:3" x14ac:dyDescent="0.25">
      <c r="A106" s="139">
        <v>87</v>
      </c>
      <c r="B106" s="135" t="s">
        <v>201</v>
      </c>
      <c r="C106" s="138" t="s">
        <v>411</v>
      </c>
    </row>
    <row r="107" spans="1:3" x14ac:dyDescent="0.25">
      <c r="A107" s="139">
        <v>88</v>
      </c>
      <c r="B107" s="135" t="s">
        <v>201</v>
      </c>
      <c r="C107" s="138" t="s">
        <v>411</v>
      </c>
    </row>
    <row r="108" spans="1:3" x14ac:dyDescent="0.25">
      <c r="A108" s="139">
        <v>91</v>
      </c>
      <c r="B108" s="135" t="s">
        <v>202</v>
      </c>
      <c r="C108" s="138" t="s">
        <v>411</v>
      </c>
    </row>
    <row r="109" spans="1:3" x14ac:dyDescent="0.25">
      <c r="A109" s="139">
        <v>92</v>
      </c>
      <c r="B109" s="135" t="s">
        <v>202</v>
      </c>
      <c r="C109" s="138" t="s">
        <v>411</v>
      </c>
    </row>
    <row r="110" spans="1:3" x14ac:dyDescent="0.25">
      <c r="A110" s="139">
        <v>93</v>
      </c>
      <c r="B110" s="135" t="s">
        <v>203</v>
      </c>
      <c r="C110" s="138" t="s">
        <v>410</v>
      </c>
    </row>
    <row r="111" spans="1:3" x14ac:dyDescent="0.25">
      <c r="A111" s="139">
        <v>94</v>
      </c>
      <c r="B111" s="135" t="s">
        <v>202</v>
      </c>
      <c r="C111" s="138" t="s">
        <v>411</v>
      </c>
    </row>
    <row r="112" spans="1:3" x14ac:dyDescent="0.25">
      <c r="A112" s="139">
        <v>95</v>
      </c>
      <c r="B112" s="135" t="s">
        <v>202</v>
      </c>
      <c r="C112" s="138" t="s">
        <v>411</v>
      </c>
    </row>
    <row r="113" spans="1:3" x14ac:dyDescent="0.25">
      <c r="A113" s="139">
        <v>96</v>
      </c>
      <c r="B113" s="135" t="s">
        <v>202</v>
      </c>
      <c r="C113" s="138" t="s">
        <v>411</v>
      </c>
    </row>
    <row r="114" spans="1:3" x14ac:dyDescent="0.25">
      <c r="A114" s="139">
        <v>97</v>
      </c>
      <c r="B114" s="135" t="s">
        <v>204</v>
      </c>
      <c r="C114" s="138" t="s">
        <v>411</v>
      </c>
    </row>
    <row r="115" spans="1:3" x14ac:dyDescent="0.25">
      <c r="A115" s="139">
        <v>98</v>
      </c>
      <c r="B115" s="135" t="s">
        <v>205</v>
      </c>
      <c r="C115" s="138" t="s">
        <v>411</v>
      </c>
    </row>
    <row r="116" spans="1:3" x14ac:dyDescent="0.25">
      <c r="A116" s="139">
        <v>99</v>
      </c>
      <c r="B116" s="135" t="s">
        <v>206</v>
      </c>
      <c r="C116" s="138" t="s">
        <v>411</v>
      </c>
    </row>
    <row r="117" spans="1:3" x14ac:dyDescent="0.25">
      <c r="A117" s="139">
        <v>100</v>
      </c>
      <c r="B117" s="135" t="s">
        <v>206</v>
      </c>
      <c r="C117" s="138" t="s">
        <v>411</v>
      </c>
    </row>
    <row r="118" spans="1:3" x14ac:dyDescent="0.25">
      <c r="A118" s="139">
        <v>101</v>
      </c>
      <c r="B118" s="135" t="s">
        <v>207</v>
      </c>
      <c r="C118" s="138" t="s">
        <v>411</v>
      </c>
    </row>
    <row r="119" spans="1:3" x14ac:dyDescent="0.25">
      <c r="A119" s="139">
        <v>102</v>
      </c>
      <c r="B119" s="135" t="s">
        <v>207</v>
      </c>
      <c r="C119" s="138" t="s">
        <v>411</v>
      </c>
    </row>
    <row r="120" spans="1:3" x14ac:dyDescent="0.25">
      <c r="A120" s="139">
        <v>103</v>
      </c>
      <c r="B120" s="135" t="s">
        <v>207</v>
      </c>
      <c r="C120" s="138" t="s">
        <v>411</v>
      </c>
    </row>
    <row r="121" spans="1:3" x14ac:dyDescent="0.25">
      <c r="A121" s="139">
        <v>104</v>
      </c>
      <c r="B121" s="135" t="s">
        <v>208</v>
      </c>
      <c r="C121" s="138" t="s">
        <v>411</v>
      </c>
    </row>
    <row r="122" spans="1:3" x14ac:dyDescent="0.25">
      <c r="A122" s="139">
        <v>105</v>
      </c>
      <c r="B122" s="135" t="s">
        <v>208</v>
      </c>
      <c r="C122" s="138" t="s">
        <v>411</v>
      </c>
    </row>
    <row r="123" spans="1:3" x14ac:dyDescent="0.25">
      <c r="A123" s="139">
        <v>106</v>
      </c>
      <c r="B123" s="135" t="s">
        <v>208</v>
      </c>
      <c r="C123" s="138" t="s">
        <v>411</v>
      </c>
    </row>
    <row r="124" spans="1:3" x14ac:dyDescent="0.25">
      <c r="A124" s="139">
        <v>107</v>
      </c>
      <c r="B124" s="135" t="s">
        <v>208</v>
      </c>
      <c r="C124" s="138" t="s">
        <v>411</v>
      </c>
    </row>
    <row r="125" spans="1:3" x14ac:dyDescent="0.25">
      <c r="A125" s="139">
        <v>108</v>
      </c>
      <c r="B125" s="135" t="s">
        <v>208</v>
      </c>
      <c r="C125" s="138" t="s">
        <v>411</v>
      </c>
    </row>
    <row r="126" spans="1:3" x14ac:dyDescent="0.25">
      <c r="A126" s="139">
        <v>109</v>
      </c>
      <c r="B126" s="135" t="s">
        <v>208</v>
      </c>
      <c r="C126" s="138" t="s">
        <v>411</v>
      </c>
    </row>
    <row r="127" spans="1:3" x14ac:dyDescent="0.25">
      <c r="A127" s="139">
        <v>110</v>
      </c>
      <c r="B127" s="135" t="s">
        <v>208</v>
      </c>
      <c r="C127" s="138" t="s">
        <v>411</v>
      </c>
    </row>
    <row r="128" spans="1:3" x14ac:dyDescent="0.25">
      <c r="A128" s="139">
        <v>111</v>
      </c>
      <c r="B128" s="135" t="s">
        <v>209</v>
      </c>
      <c r="C128" s="138" t="s">
        <v>411</v>
      </c>
    </row>
    <row r="129" spans="1:3" x14ac:dyDescent="0.25">
      <c r="A129" s="139">
        <v>112</v>
      </c>
      <c r="B129" s="135" t="s">
        <v>210</v>
      </c>
      <c r="C129" s="138" t="s">
        <v>411</v>
      </c>
    </row>
    <row r="130" spans="1:3" x14ac:dyDescent="0.25">
      <c r="A130" s="139">
        <v>113</v>
      </c>
      <c r="B130" s="135" t="s">
        <v>210</v>
      </c>
      <c r="C130" s="138" t="s">
        <v>411</v>
      </c>
    </row>
    <row r="131" spans="1:3" x14ac:dyDescent="0.25">
      <c r="A131" s="139">
        <v>115</v>
      </c>
      <c r="B131" s="135" t="s">
        <v>210</v>
      </c>
      <c r="C131" s="138" t="s">
        <v>411</v>
      </c>
    </row>
    <row r="132" spans="1:3" x14ac:dyDescent="0.25">
      <c r="A132" s="139">
        <v>116</v>
      </c>
      <c r="B132" s="135" t="s">
        <v>210</v>
      </c>
      <c r="C132" s="138" t="s">
        <v>411</v>
      </c>
    </row>
    <row r="133" spans="1:3" x14ac:dyDescent="0.25">
      <c r="A133" s="139">
        <v>117</v>
      </c>
      <c r="B133" s="135" t="s">
        <v>210</v>
      </c>
      <c r="C133" s="138" t="s">
        <v>411</v>
      </c>
    </row>
    <row r="134" spans="1:3" x14ac:dyDescent="0.25">
      <c r="A134" s="139">
        <v>118</v>
      </c>
      <c r="B134" s="135" t="s">
        <v>211</v>
      </c>
      <c r="C134" s="138" t="s">
        <v>411</v>
      </c>
    </row>
    <row r="135" spans="1:3" x14ac:dyDescent="0.25">
      <c r="A135" s="139">
        <v>119</v>
      </c>
      <c r="B135" s="135" t="s">
        <v>211</v>
      </c>
      <c r="C135" s="138" t="s">
        <v>411</v>
      </c>
    </row>
    <row r="136" spans="1:3" x14ac:dyDescent="0.25">
      <c r="A136" s="139">
        <v>120</v>
      </c>
      <c r="B136" s="135" t="s">
        <v>183</v>
      </c>
      <c r="C136" s="138" t="s">
        <v>411</v>
      </c>
    </row>
    <row r="137" spans="1:3" x14ac:dyDescent="0.25">
      <c r="A137" s="139">
        <v>121</v>
      </c>
      <c r="B137" s="135" t="s">
        <v>212</v>
      </c>
      <c r="C137" s="138" t="s">
        <v>410</v>
      </c>
    </row>
    <row r="138" spans="1:3" x14ac:dyDescent="0.25">
      <c r="A138" s="139">
        <v>122</v>
      </c>
      <c r="B138" s="135" t="s">
        <v>213</v>
      </c>
      <c r="C138" s="138" t="s">
        <v>410</v>
      </c>
    </row>
    <row r="139" spans="1:3" x14ac:dyDescent="0.25">
      <c r="A139" s="139">
        <v>123</v>
      </c>
      <c r="B139" s="135" t="s">
        <v>214</v>
      </c>
      <c r="C139" s="138" t="s">
        <v>410</v>
      </c>
    </row>
    <row r="140" spans="1:3" x14ac:dyDescent="0.25">
      <c r="A140" s="139">
        <v>124</v>
      </c>
      <c r="B140" s="135" t="s">
        <v>214</v>
      </c>
      <c r="C140" s="138" t="s">
        <v>410</v>
      </c>
    </row>
    <row r="141" spans="1:3" x14ac:dyDescent="0.25">
      <c r="A141" s="139">
        <v>125</v>
      </c>
      <c r="B141" s="135" t="s">
        <v>214</v>
      </c>
      <c r="C141" s="138" t="s">
        <v>410</v>
      </c>
    </row>
    <row r="142" spans="1:3" x14ac:dyDescent="0.25">
      <c r="A142" s="139">
        <v>126</v>
      </c>
      <c r="B142" s="135" t="s">
        <v>215</v>
      </c>
      <c r="C142" s="138" t="s">
        <v>410</v>
      </c>
    </row>
    <row r="143" spans="1:3" x14ac:dyDescent="0.25">
      <c r="A143" s="139">
        <v>127</v>
      </c>
      <c r="B143" s="135" t="s">
        <v>216</v>
      </c>
      <c r="C143" s="138" t="s">
        <v>410</v>
      </c>
    </row>
    <row r="144" spans="1:3" x14ac:dyDescent="0.25">
      <c r="A144" s="139">
        <v>128</v>
      </c>
      <c r="B144" s="135" t="s">
        <v>217</v>
      </c>
      <c r="C144" s="138" t="s">
        <v>410</v>
      </c>
    </row>
    <row r="145" spans="1:3" x14ac:dyDescent="0.25">
      <c r="A145" s="139">
        <v>129</v>
      </c>
      <c r="B145" s="135" t="s">
        <v>216</v>
      </c>
      <c r="C145" s="138" t="s">
        <v>410</v>
      </c>
    </row>
    <row r="146" spans="1:3" x14ac:dyDescent="0.25">
      <c r="A146" s="139">
        <v>130</v>
      </c>
      <c r="B146" s="135" t="s">
        <v>218</v>
      </c>
      <c r="C146" s="138" t="s">
        <v>410</v>
      </c>
    </row>
    <row r="147" spans="1:3" x14ac:dyDescent="0.25">
      <c r="A147" s="139">
        <v>131</v>
      </c>
      <c r="B147" s="135" t="s">
        <v>218</v>
      </c>
      <c r="C147" s="138" t="s">
        <v>410</v>
      </c>
    </row>
    <row r="148" spans="1:3" x14ac:dyDescent="0.25">
      <c r="A148" s="139">
        <v>132</v>
      </c>
      <c r="B148" s="135" t="s">
        <v>219</v>
      </c>
      <c r="C148" s="138" t="s">
        <v>410</v>
      </c>
    </row>
    <row r="149" spans="1:3" x14ac:dyDescent="0.25">
      <c r="A149" s="139">
        <v>133</v>
      </c>
      <c r="B149" s="135" t="s">
        <v>219</v>
      </c>
      <c r="C149" s="138" t="s">
        <v>410</v>
      </c>
    </row>
    <row r="150" spans="1:3" x14ac:dyDescent="0.25">
      <c r="A150" s="139">
        <v>134</v>
      </c>
      <c r="B150" s="135" t="s">
        <v>219</v>
      </c>
      <c r="C150" s="138" t="s">
        <v>410</v>
      </c>
    </row>
    <row r="151" spans="1:3" x14ac:dyDescent="0.25">
      <c r="A151" s="139">
        <v>135</v>
      </c>
      <c r="B151" s="135" t="s">
        <v>219</v>
      </c>
      <c r="C151" s="138" t="s">
        <v>410</v>
      </c>
    </row>
    <row r="152" spans="1:3" x14ac:dyDescent="0.25">
      <c r="A152" s="139">
        <v>136</v>
      </c>
      <c r="B152" s="135" t="s">
        <v>219</v>
      </c>
      <c r="C152" s="138" t="s">
        <v>410</v>
      </c>
    </row>
    <row r="153" spans="1:3" x14ac:dyDescent="0.25">
      <c r="A153" s="139">
        <v>137</v>
      </c>
      <c r="B153" s="135" t="s">
        <v>219</v>
      </c>
      <c r="C153" s="138" t="s">
        <v>410</v>
      </c>
    </row>
    <row r="154" spans="1:3" x14ac:dyDescent="0.25">
      <c r="A154" s="139">
        <v>138</v>
      </c>
      <c r="B154" s="135" t="s">
        <v>219</v>
      </c>
      <c r="C154" s="138" t="s">
        <v>410</v>
      </c>
    </row>
    <row r="155" spans="1:3" x14ac:dyDescent="0.25">
      <c r="A155" s="139">
        <v>140</v>
      </c>
      <c r="B155" s="135" t="s">
        <v>203</v>
      </c>
      <c r="C155" s="138" t="s">
        <v>410</v>
      </c>
    </row>
    <row r="156" spans="1:3" x14ac:dyDescent="0.25">
      <c r="A156" s="139">
        <v>141</v>
      </c>
      <c r="B156" s="135" t="s">
        <v>220</v>
      </c>
      <c r="C156" s="138" t="s">
        <v>410</v>
      </c>
    </row>
    <row r="157" spans="1:3" x14ac:dyDescent="0.25">
      <c r="A157" s="139">
        <v>142</v>
      </c>
      <c r="B157" s="135" t="s">
        <v>220</v>
      </c>
      <c r="C157" s="138" t="s">
        <v>410</v>
      </c>
    </row>
    <row r="158" spans="1:3" x14ac:dyDescent="0.25">
      <c r="A158" s="139">
        <v>143</v>
      </c>
      <c r="B158" s="135" t="s">
        <v>206</v>
      </c>
      <c r="C158" s="138" t="s">
        <v>411</v>
      </c>
    </row>
    <row r="159" spans="1:3" x14ac:dyDescent="0.25">
      <c r="A159" s="139">
        <v>144</v>
      </c>
      <c r="B159" s="135" t="s">
        <v>221</v>
      </c>
      <c r="C159" s="138" t="s">
        <v>410</v>
      </c>
    </row>
    <row r="160" spans="1:3" x14ac:dyDescent="0.25">
      <c r="A160" s="139">
        <v>145</v>
      </c>
      <c r="B160" s="135" t="s">
        <v>221</v>
      </c>
      <c r="C160" s="138" t="s">
        <v>410</v>
      </c>
    </row>
    <row r="161" spans="1:3" x14ac:dyDescent="0.25">
      <c r="A161" s="139">
        <v>146</v>
      </c>
      <c r="B161" s="135" t="s">
        <v>221</v>
      </c>
      <c r="C161" s="138" t="s">
        <v>410</v>
      </c>
    </row>
    <row r="162" spans="1:3" x14ac:dyDescent="0.25">
      <c r="A162" s="139">
        <v>147</v>
      </c>
      <c r="B162" s="135" t="s">
        <v>221</v>
      </c>
      <c r="C162" s="138" t="s">
        <v>410</v>
      </c>
    </row>
    <row r="163" spans="1:3" x14ac:dyDescent="0.25">
      <c r="A163" s="139">
        <v>148</v>
      </c>
      <c r="B163" s="135" t="s">
        <v>222</v>
      </c>
      <c r="C163" s="138" t="s">
        <v>410</v>
      </c>
    </row>
    <row r="164" spans="1:3" x14ac:dyDescent="0.25">
      <c r="A164" s="139">
        <v>149</v>
      </c>
      <c r="B164" s="135" t="s">
        <v>223</v>
      </c>
      <c r="C164" s="138" t="s">
        <v>410</v>
      </c>
    </row>
    <row r="165" spans="1:3" x14ac:dyDescent="0.25">
      <c r="A165" s="139">
        <v>150</v>
      </c>
      <c r="B165" s="135" t="s">
        <v>215</v>
      </c>
      <c r="C165" s="138" t="s">
        <v>410</v>
      </c>
    </row>
    <row r="166" spans="1:3" x14ac:dyDescent="0.25">
      <c r="A166" s="139">
        <v>151</v>
      </c>
      <c r="B166" s="135" t="s">
        <v>215</v>
      </c>
      <c r="C166" s="138" t="s">
        <v>410</v>
      </c>
    </row>
    <row r="167" spans="1:3" x14ac:dyDescent="0.25">
      <c r="A167" s="139">
        <v>152</v>
      </c>
      <c r="B167" s="135" t="s">
        <v>215</v>
      </c>
      <c r="C167" s="138" t="s">
        <v>410</v>
      </c>
    </row>
    <row r="168" spans="1:3" x14ac:dyDescent="0.25">
      <c r="A168" s="139">
        <v>153</v>
      </c>
      <c r="B168" s="135" t="s">
        <v>215</v>
      </c>
      <c r="C168" s="138" t="s">
        <v>410</v>
      </c>
    </row>
    <row r="169" spans="1:3" x14ac:dyDescent="0.25">
      <c r="A169" s="139">
        <v>154</v>
      </c>
      <c r="B169" s="135" t="s">
        <v>215</v>
      </c>
      <c r="C169" s="138" t="s">
        <v>410</v>
      </c>
    </row>
    <row r="170" spans="1:3" x14ac:dyDescent="0.25">
      <c r="A170" s="139">
        <v>155</v>
      </c>
      <c r="B170" s="135" t="s">
        <v>203</v>
      </c>
      <c r="C170" s="138" t="s">
        <v>411</v>
      </c>
    </row>
    <row r="171" spans="1:3" x14ac:dyDescent="0.25">
      <c r="A171" s="139">
        <v>156</v>
      </c>
      <c r="B171" s="135" t="s">
        <v>215</v>
      </c>
      <c r="C171" s="138" t="s">
        <v>410</v>
      </c>
    </row>
    <row r="172" spans="1:3" x14ac:dyDescent="0.25">
      <c r="A172" s="139">
        <v>157</v>
      </c>
      <c r="B172" s="135" t="s">
        <v>215</v>
      </c>
      <c r="C172" s="138" t="s">
        <v>410</v>
      </c>
    </row>
    <row r="173" spans="1:3" x14ac:dyDescent="0.25">
      <c r="A173" s="139">
        <v>158</v>
      </c>
      <c r="B173" s="135" t="s">
        <v>215</v>
      </c>
      <c r="C173" s="138" t="s">
        <v>410</v>
      </c>
    </row>
    <row r="174" spans="1:3" x14ac:dyDescent="0.25">
      <c r="A174" s="139">
        <v>159</v>
      </c>
      <c r="B174" s="135" t="s">
        <v>190</v>
      </c>
      <c r="C174" s="138" t="s">
        <v>411</v>
      </c>
    </row>
    <row r="175" spans="1:3" x14ac:dyDescent="0.25">
      <c r="A175" s="139">
        <v>160</v>
      </c>
      <c r="B175" s="135" t="s">
        <v>215</v>
      </c>
      <c r="C175" s="138" t="s">
        <v>410</v>
      </c>
    </row>
    <row r="176" spans="1:3" x14ac:dyDescent="0.25">
      <c r="A176" s="139">
        <v>161</v>
      </c>
      <c r="B176" s="135" t="s">
        <v>215</v>
      </c>
      <c r="C176" s="138" t="s">
        <v>410</v>
      </c>
    </row>
    <row r="177" spans="1:3" x14ac:dyDescent="0.25">
      <c r="A177" s="139">
        <v>162</v>
      </c>
      <c r="B177" s="135" t="s">
        <v>215</v>
      </c>
      <c r="C177" s="138" t="s">
        <v>410</v>
      </c>
    </row>
    <row r="178" spans="1:3" x14ac:dyDescent="0.25">
      <c r="A178" s="139">
        <v>163</v>
      </c>
      <c r="B178" s="135" t="s">
        <v>215</v>
      </c>
      <c r="C178" s="138" t="s">
        <v>410</v>
      </c>
    </row>
    <row r="179" spans="1:3" x14ac:dyDescent="0.25">
      <c r="A179" s="139">
        <v>164</v>
      </c>
      <c r="B179" s="135" t="s">
        <v>215</v>
      </c>
      <c r="C179" s="138" t="s">
        <v>410</v>
      </c>
    </row>
    <row r="180" spans="1:3" x14ac:dyDescent="0.25">
      <c r="A180" s="139">
        <v>165</v>
      </c>
      <c r="B180" s="135" t="s">
        <v>215</v>
      </c>
      <c r="C180" s="138" t="s">
        <v>410</v>
      </c>
    </row>
    <row r="181" spans="1:3" x14ac:dyDescent="0.25">
      <c r="A181" s="139">
        <v>166</v>
      </c>
      <c r="B181" s="135" t="s">
        <v>215</v>
      </c>
      <c r="C181" s="138" t="s">
        <v>410</v>
      </c>
    </row>
    <row r="182" spans="1:3" x14ac:dyDescent="0.25">
      <c r="A182" s="139">
        <v>167</v>
      </c>
      <c r="B182" s="135" t="s">
        <v>215</v>
      </c>
      <c r="C182" s="138" t="s">
        <v>410</v>
      </c>
    </row>
    <row r="183" spans="1:3" x14ac:dyDescent="0.25">
      <c r="A183" s="139">
        <v>168</v>
      </c>
      <c r="B183" s="135" t="s">
        <v>215</v>
      </c>
      <c r="C183" s="138" t="s">
        <v>410</v>
      </c>
    </row>
    <row r="184" spans="1:3" x14ac:dyDescent="0.25">
      <c r="A184" s="139">
        <v>169</v>
      </c>
      <c r="B184" s="135" t="s">
        <v>215</v>
      </c>
      <c r="C184" s="138" t="s">
        <v>410</v>
      </c>
    </row>
    <row r="185" spans="1:3" x14ac:dyDescent="0.25">
      <c r="A185" s="139">
        <v>170</v>
      </c>
      <c r="B185" s="135" t="s">
        <v>215</v>
      </c>
      <c r="C185" s="138" t="s">
        <v>410</v>
      </c>
    </row>
    <row r="186" spans="1:3" x14ac:dyDescent="0.25">
      <c r="A186" s="139">
        <v>171</v>
      </c>
      <c r="B186" s="135" t="s">
        <v>215</v>
      </c>
      <c r="C186" s="138" t="s">
        <v>410</v>
      </c>
    </row>
    <row r="187" spans="1:3" x14ac:dyDescent="0.25">
      <c r="A187" s="139">
        <v>172</v>
      </c>
      <c r="B187" s="135" t="s">
        <v>215</v>
      </c>
      <c r="C187" s="138" t="s">
        <v>410</v>
      </c>
    </row>
    <row r="188" spans="1:3" x14ac:dyDescent="0.25">
      <c r="A188" s="139">
        <v>173</v>
      </c>
      <c r="B188" s="135" t="s">
        <v>215</v>
      </c>
      <c r="C188" s="138" t="s">
        <v>410</v>
      </c>
    </row>
    <row r="189" spans="1:3" x14ac:dyDescent="0.25">
      <c r="A189" s="139">
        <v>174</v>
      </c>
      <c r="B189" s="135" t="s">
        <v>215</v>
      </c>
      <c r="C189" s="138" t="s">
        <v>410</v>
      </c>
    </row>
    <row r="190" spans="1:3" x14ac:dyDescent="0.25">
      <c r="A190" s="139">
        <v>175</v>
      </c>
      <c r="B190" s="135" t="s">
        <v>215</v>
      </c>
      <c r="C190" s="138" t="s">
        <v>410</v>
      </c>
    </row>
    <row r="191" spans="1:3" x14ac:dyDescent="0.25">
      <c r="A191" s="139">
        <v>176</v>
      </c>
      <c r="B191" s="135" t="s">
        <v>215</v>
      </c>
      <c r="C191" s="138" t="s">
        <v>410</v>
      </c>
    </row>
    <row r="192" spans="1:3" x14ac:dyDescent="0.25">
      <c r="A192" s="139">
        <v>177</v>
      </c>
      <c r="B192" s="135" t="s">
        <v>215</v>
      </c>
      <c r="C192" s="138" t="s">
        <v>410</v>
      </c>
    </row>
    <row r="193" spans="1:3" x14ac:dyDescent="0.25">
      <c r="A193" s="139">
        <v>178</v>
      </c>
      <c r="B193" s="135" t="s">
        <v>224</v>
      </c>
      <c r="C193" s="138" t="s">
        <v>410</v>
      </c>
    </row>
    <row r="194" spans="1:3" x14ac:dyDescent="0.25">
      <c r="A194" s="139">
        <v>179</v>
      </c>
      <c r="B194" s="135" t="s">
        <v>215</v>
      </c>
      <c r="C194" s="138" t="s">
        <v>410</v>
      </c>
    </row>
    <row r="195" spans="1:3" x14ac:dyDescent="0.25">
      <c r="A195" s="139">
        <v>180</v>
      </c>
      <c r="B195" s="135" t="s">
        <v>215</v>
      </c>
      <c r="C195" s="138" t="s">
        <v>410</v>
      </c>
    </row>
    <row r="196" spans="1:3" x14ac:dyDescent="0.25">
      <c r="A196" s="139">
        <v>181</v>
      </c>
      <c r="B196" s="135" t="s">
        <v>215</v>
      </c>
      <c r="C196" s="138" t="s">
        <v>410</v>
      </c>
    </row>
    <row r="197" spans="1:3" x14ac:dyDescent="0.25">
      <c r="A197" s="139">
        <v>182</v>
      </c>
      <c r="B197" s="135" t="s">
        <v>215</v>
      </c>
      <c r="C197" s="138" t="s">
        <v>410</v>
      </c>
    </row>
    <row r="198" spans="1:3" x14ac:dyDescent="0.25">
      <c r="A198" s="139">
        <v>183</v>
      </c>
      <c r="B198" s="135" t="s">
        <v>215</v>
      </c>
      <c r="C198" s="138" t="s">
        <v>410</v>
      </c>
    </row>
    <row r="199" spans="1:3" x14ac:dyDescent="0.25">
      <c r="A199" s="139">
        <v>184</v>
      </c>
      <c r="B199" s="135" t="s">
        <v>215</v>
      </c>
      <c r="C199" s="138" t="s">
        <v>410</v>
      </c>
    </row>
    <row r="200" spans="1:3" x14ac:dyDescent="0.25">
      <c r="A200" s="139">
        <v>185</v>
      </c>
      <c r="B200" s="135" t="s">
        <v>215</v>
      </c>
      <c r="C200" s="138" t="s">
        <v>410</v>
      </c>
    </row>
    <row r="201" spans="1:3" x14ac:dyDescent="0.25">
      <c r="A201" s="139">
        <v>186</v>
      </c>
      <c r="B201" s="135" t="s">
        <v>215</v>
      </c>
      <c r="C201" s="138" t="s">
        <v>410</v>
      </c>
    </row>
    <row r="202" spans="1:3" x14ac:dyDescent="0.25">
      <c r="A202" s="139">
        <v>187</v>
      </c>
      <c r="B202" s="135" t="s">
        <v>215</v>
      </c>
      <c r="C202" s="138" t="s">
        <v>410</v>
      </c>
    </row>
    <row r="203" spans="1:3" x14ac:dyDescent="0.25">
      <c r="A203" s="139">
        <v>188</v>
      </c>
      <c r="B203" s="135" t="s">
        <v>215</v>
      </c>
      <c r="C203" s="138" t="s">
        <v>410</v>
      </c>
    </row>
    <row r="204" spans="1:3" x14ac:dyDescent="0.25">
      <c r="A204" s="139">
        <v>189</v>
      </c>
      <c r="B204" s="135" t="s">
        <v>215</v>
      </c>
      <c r="C204" s="138" t="s">
        <v>411</v>
      </c>
    </row>
    <row r="205" spans="1:3" x14ac:dyDescent="0.25">
      <c r="A205" s="139">
        <v>190</v>
      </c>
      <c r="B205" s="135" t="s">
        <v>215</v>
      </c>
      <c r="C205" s="138" t="s">
        <v>411</v>
      </c>
    </row>
    <row r="206" spans="1:3" x14ac:dyDescent="0.25">
      <c r="A206" s="139">
        <v>191</v>
      </c>
      <c r="B206" s="135" t="s">
        <v>215</v>
      </c>
      <c r="C206" s="138" t="s">
        <v>411</v>
      </c>
    </row>
    <row r="207" spans="1:3" x14ac:dyDescent="0.25">
      <c r="A207" s="139">
        <v>192</v>
      </c>
      <c r="B207" s="135" t="s">
        <v>215</v>
      </c>
      <c r="C207" s="138" t="s">
        <v>411</v>
      </c>
    </row>
    <row r="208" spans="1:3" x14ac:dyDescent="0.25">
      <c r="A208" s="139">
        <v>193</v>
      </c>
      <c r="B208" s="135" t="s">
        <v>215</v>
      </c>
      <c r="C208" s="138" t="s">
        <v>411</v>
      </c>
    </row>
    <row r="209" spans="1:3" x14ac:dyDescent="0.25">
      <c r="A209" s="139">
        <v>194</v>
      </c>
      <c r="B209" s="135" t="s">
        <v>215</v>
      </c>
      <c r="C209" s="138" t="s">
        <v>411</v>
      </c>
    </row>
    <row r="210" spans="1:3" x14ac:dyDescent="0.25">
      <c r="A210" s="139">
        <v>195</v>
      </c>
      <c r="B210" s="135" t="s">
        <v>215</v>
      </c>
      <c r="C210" s="138" t="s">
        <v>411</v>
      </c>
    </row>
    <row r="211" spans="1:3" x14ac:dyDescent="0.25">
      <c r="A211" s="139">
        <v>196</v>
      </c>
      <c r="B211" s="135" t="s">
        <v>215</v>
      </c>
      <c r="C211" s="138" t="s">
        <v>411</v>
      </c>
    </row>
    <row r="212" spans="1:3" x14ac:dyDescent="0.25">
      <c r="A212" s="139">
        <v>197</v>
      </c>
      <c r="B212" s="135" t="s">
        <v>215</v>
      </c>
      <c r="C212" s="138" t="s">
        <v>411</v>
      </c>
    </row>
    <row r="213" spans="1:3" x14ac:dyDescent="0.25">
      <c r="A213" s="139">
        <v>198</v>
      </c>
      <c r="B213" s="135" t="s">
        <v>215</v>
      </c>
      <c r="C213" s="138" t="s">
        <v>411</v>
      </c>
    </row>
    <row r="214" spans="1:3" x14ac:dyDescent="0.25">
      <c r="A214" s="139">
        <v>199</v>
      </c>
      <c r="B214" s="135" t="s">
        <v>215</v>
      </c>
      <c r="C214" s="138" t="s">
        <v>411</v>
      </c>
    </row>
    <row r="215" spans="1:3" x14ac:dyDescent="0.25">
      <c r="A215" s="139">
        <v>201</v>
      </c>
      <c r="B215" s="135" t="s">
        <v>215</v>
      </c>
      <c r="C215" s="138" t="s">
        <v>411</v>
      </c>
    </row>
    <row r="216" spans="1:3" x14ac:dyDescent="0.25">
      <c r="A216" s="139">
        <v>202</v>
      </c>
      <c r="B216" s="135" t="s">
        <v>215</v>
      </c>
      <c r="C216" s="138" t="s">
        <v>411</v>
      </c>
    </row>
    <row r="217" spans="1:3" x14ac:dyDescent="0.25">
      <c r="A217" s="139">
        <v>203</v>
      </c>
      <c r="B217" s="135" t="s">
        <v>215</v>
      </c>
      <c r="C217" s="138" t="s">
        <v>411</v>
      </c>
    </row>
    <row r="218" spans="1:3" x14ac:dyDescent="0.25">
      <c r="A218" s="139">
        <v>204</v>
      </c>
      <c r="B218" s="135" t="s">
        <v>215</v>
      </c>
      <c r="C218" s="138" t="s">
        <v>411</v>
      </c>
    </row>
    <row r="219" spans="1:3" x14ac:dyDescent="0.25">
      <c r="A219" s="139">
        <v>205</v>
      </c>
      <c r="B219" s="135" t="s">
        <v>215</v>
      </c>
      <c r="C219" s="138" t="s">
        <v>411</v>
      </c>
    </row>
    <row r="220" spans="1:3" x14ac:dyDescent="0.25">
      <c r="A220" s="139">
        <v>206</v>
      </c>
      <c r="B220" s="135" t="s">
        <v>215</v>
      </c>
      <c r="C220" s="138" t="s">
        <v>411</v>
      </c>
    </row>
    <row r="221" spans="1:3" x14ac:dyDescent="0.25">
      <c r="A221" s="139">
        <v>207</v>
      </c>
      <c r="B221" s="135" t="s">
        <v>215</v>
      </c>
      <c r="C221" s="138" t="s">
        <v>411</v>
      </c>
    </row>
    <row r="222" spans="1:3" x14ac:dyDescent="0.25">
      <c r="A222" s="139">
        <v>208</v>
      </c>
      <c r="B222" s="135" t="s">
        <v>215</v>
      </c>
      <c r="C222" s="138" t="s">
        <v>411</v>
      </c>
    </row>
    <row r="223" spans="1:3" x14ac:dyDescent="0.25">
      <c r="A223" s="139">
        <v>209</v>
      </c>
      <c r="B223" s="135" t="s">
        <v>215</v>
      </c>
      <c r="C223" s="138" t="s">
        <v>410</v>
      </c>
    </row>
    <row r="224" spans="1:3" x14ac:dyDescent="0.25">
      <c r="A224" s="139">
        <v>210</v>
      </c>
      <c r="B224" s="135" t="s">
        <v>215</v>
      </c>
      <c r="C224" s="138" t="s">
        <v>410</v>
      </c>
    </row>
    <row r="225" spans="1:3" x14ac:dyDescent="0.25">
      <c r="A225" s="139">
        <v>211</v>
      </c>
      <c r="B225" s="135" t="s">
        <v>215</v>
      </c>
      <c r="C225" s="138" t="s">
        <v>410</v>
      </c>
    </row>
    <row r="226" spans="1:3" x14ac:dyDescent="0.25">
      <c r="A226" s="139">
        <v>212</v>
      </c>
      <c r="B226" s="135" t="s">
        <v>215</v>
      </c>
      <c r="C226" s="138" t="s">
        <v>410</v>
      </c>
    </row>
    <row r="227" spans="1:3" x14ac:dyDescent="0.25">
      <c r="A227" s="139">
        <v>213</v>
      </c>
      <c r="B227" s="135" t="s">
        <v>215</v>
      </c>
      <c r="C227" s="138" t="s">
        <v>410</v>
      </c>
    </row>
    <row r="228" spans="1:3" x14ac:dyDescent="0.25">
      <c r="A228" s="139">
        <v>214</v>
      </c>
      <c r="B228" s="135" t="s">
        <v>215</v>
      </c>
      <c r="C228" s="138" t="s">
        <v>410</v>
      </c>
    </row>
    <row r="229" spans="1:3" x14ac:dyDescent="0.25">
      <c r="A229" s="139">
        <v>215</v>
      </c>
      <c r="B229" s="135" t="s">
        <v>215</v>
      </c>
      <c r="C229" s="138" t="s">
        <v>410</v>
      </c>
    </row>
    <row r="230" spans="1:3" x14ac:dyDescent="0.25">
      <c r="A230" s="139">
        <v>216</v>
      </c>
      <c r="B230" s="135" t="s">
        <v>215</v>
      </c>
      <c r="C230" s="138" t="s">
        <v>410</v>
      </c>
    </row>
    <row r="231" spans="1:3" x14ac:dyDescent="0.25">
      <c r="A231" s="139">
        <v>217</v>
      </c>
      <c r="B231" s="135" t="s">
        <v>215</v>
      </c>
      <c r="C231" s="138" t="s">
        <v>410</v>
      </c>
    </row>
    <row r="232" spans="1:3" x14ac:dyDescent="0.25">
      <c r="A232" s="139">
        <v>218</v>
      </c>
      <c r="B232" s="135" t="s">
        <v>215</v>
      </c>
      <c r="C232" s="138" t="s">
        <v>410</v>
      </c>
    </row>
    <row r="233" spans="1:3" x14ac:dyDescent="0.25">
      <c r="A233" s="139">
        <v>219</v>
      </c>
      <c r="B233" s="135" t="s">
        <v>215</v>
      </c>
      <c r="C233" s="138" t="s">
        <v>410</v>
      </c>
    </row>
    <row r="234" spans="1:3" x14ac:dyDescent="0.25">
      <c r="A234" s="139">
        <v>220</v>
      </c>
      <c r="B234" s="135" t="s">
        <v>215</v>
      </c>
      <c r="C234" s="138" t="s">
        <v>410</v>
      </c>
    </row>
    <row r="235" spans="1:3" x14ac:dyDescent="0.25">
      <c r="A235" s="139">
        <v>221</v>
      </c>
      <c r="B235" s="135" t="s">
        <v>215</v>
      </c>
      <c r="C235" s="138" t="s">
        <v>410</v>
      </c>
    </row>
    <row r="236" spans="1:3" x14ac:dyDescent="0.25">
      <c r="A236" s="139">
        <v>222</v>
      </c>
      <c r="B236" s="135" t="s">
        <v>215</v>
      </c>
      <c r="C236" s="138" t="s">
        <v>410</v>
      </c>
    </row>
    <row r="237" spans="1:3" x14ac:dyDescent="0.25">
      <c r="A237" s="139">
        <v>223</v>
      </c>
      <c r="B237" s="135" t="s">
        <v>215</v>
      </c>
      <c r="C237" s="138" t="s">
        <v>410</v>
      </c>
    </row>
    <row r="238" spans="1:3" x14ac:dyDescent="0.25">
      <c r="A238" s="139">
        <v>224</v>
      </c>
      <c r="B238" s="135" t="s">
        <v>215</v>
      </c>
      <c r="C238" s="138" t="s">
        <v>410</v>
      </c>
    </row>
    <row r="239" spans="1:3" x14ac:dyDescent="0.25">
      <c r="A239" s="139">
        <v>225</v>
      </c>
      <c r="B239" s="135" t="s">
        <v>215</v>
      </c>
      <c r="C239" s="138" t="s">
        <v>410</v>
      </c>
    </row>
    <row r="240" spans="1:3" x14ac:dyDescent="0.25">
      <c r="A240" s="139">
        <v>226</v>
      </c>
      <c r="B240" s="135" t="s">
        <v>215</v>
      </c>
      <c r="C240" s="138" t="s">
        <v>410</v>
      </c>
    </row>
    <row r="241" spans="1:3" x14ac:dyDescent="0.25">
      <c r="A241" s="139">
        <v>227</v>
      </c>
      <c r="B241" s="135" t="s">
        <v>215</v>
      </c>
      <c r="C241" s="138" t="s">
        <v>410</v>
      </c>
    </row>
    <row r="242" spans="1:3" x14ac:dyDescent="0.25">
      <c r="A242" s="139">
        <v>228</v>
      </c>
      <c r="B242" s="135" t="s">
        <v>225</v>
      </c>
      <c r="C242" s="138" t="s">
        <v>411</v>
      </c>
    </row>
    <row r="243" spans="1:3" x14ac:dyDescent="0.25">
      <c r="A243" s="139">
        <v>229</v>
      </c>
      <c r="B243" s="135" t="s">
        <v>225</v>
      </c>
      <c r="C243" s="138" t="s">
        <v>411</v>
      </c>
    </row>
    <row r="244" spans="1:3" x14ac:dyDescent="0.25">
      <c r="A244" s="139">
        <v>230</v>
      </c>
      <c r="B244" s="135" t="s">
        <v>215</v>
      </c>
      <c r="C244" s="138" t="s">
        <v>411</v>
      </c>
    </row>
    <row r="245" spans="1:3" x14ac:dyDescent="0.25">
      <c r="A245" s="139">
        <v>231</v>
      </c>
      <c r="B245" s="135" t="s">
        <v>203</v>
      </c>
      <c r="C245" s="138" t="s">
        <v>410</v>
      </c>
    </row>
    <row r="246" spans="1:3" x14ac:dyDescent="0.25">
      <c r="A246" s="139">
        <v>233</v>
      </c>
      <c r="B246" s="135" t="s">
        <v>203</v>
      </c>
      <c r="C246" s="138" t="s">
        <v>410</v>
      </c>
    </row>
    <row r="247" spans="1:3" x14ac:dyDescent="0.25">
      <c r="A247" s="139">
        <v>234</v>
      </c>
      <c r="B247" s="135" t="s">
        <v>203</v>
      </c>
      <c r="C247" s="138" t="s">
        <v>410</v>
      </c>
    </row>
    <row r="248" spans="1:3" x14ac:dyDescent="0.25">
      <c r="A248" s="139">
        <v>235</v>
      </c>
      <c r="B248" s="135" t="s">
        <v>203</v>
      </c>
      <c r="C248" s="138" t="s">
        <v>410</v>
      </c>
    </row>
    <row r="249" spans="1:3" x14ac:dyDescent="0.25">
      <c r="A249" s="139">
        <v>236</v>
      </c>
      <c r="B249" s="135" t="s">
        <v>203</v>
      </c>
      <c r="C249" s="138" t="s">
        <v>410</v>
      </c>
    </row>
    <row r="250" spans="1:3" x14ac:dyDescent="0.25">
      <c r="A250" s="139">
        <v>237</v>
      </c>
      <c r="B250" s="135" t="s">
        <v>203</v>
      </c>
      <c r="C250" s="138" t="s">
        <v>410</v>
      </c>
    </row>
    <row r="251" spans="1:3" x14ac:dyDescent="0.25">
      <c r="A251" s="139">
        <v>238</v>
      </c>
      <c r="B251" s="135" t="s">
        <v>215</v>
      </c>
      <c r="C251" s="138" t="s">
        <v>410</v>
      </c>
    </row>
    <row r="252" spans="1:3" x14ac:dyDescent="0.25">
      <c r="A252" s="139">
        <v>241</v>
      </c>
      <c r="B252" s="135" t="s">
        <v>226</v>
      </c>
      <c r="C252" s="138" t="s">
        <v>410</v>
      </c>
    </row>
    <row r="253" spans="1:3" x14ac:dyDescent="0.25">
      <c r="A253" s="139">
        <v>242</v>
      </c>
      <c r="B253" s="135" t="s">
        <v>227</v>
      </c>
      <c r="C253" s="138" t="s">
        <v>410</v>
      </c>
    </row>
    <row r="254" spans="1:3" x14ac:dyDescent="0.25">
      <c r="A254" s="139">
        <v>243</v>
      </c>
      <c r="B254" s="135" t="s">
        <v>191</v>
      </c>
      <c r="C254" s="138" t="s">
        <v>410</v>
      </c>
    </row>
    <row r="255" spans="1:3" x14ac:dyDescent="0.25">
      <c r="A255" s="139">
        <v>244</v>
      </c>
      <c r="B255" s="135" t="s">
        <v>215</v>
      </c>
      <c r="C255" s="138" t="s">
        <v>410</v>
      </c>
    </row>
    <row r="256" spans="1:3" x14ac:dyDescent="0.25">
      <c r="A256" s="139">
        <v>245</v>
      </c>
      <c r="B256" s="135" t="s">
        <v>227</v>
      </c>
      <c r="C256" s="138" t="s">
        <v>410</v>
      </c>
    </row>
    <row r="257" spans="1:3" x14ac:dyDescent="0.25">
      <c r="A257" s="139">
        <v>246</v>
      </c>
      <c r="B257" s="135" t="s">
        <v>228</v>
      </c>
      <c r="C257" s="138" t="s">
        <v>410</v>
      </c>
    </row>
    <row r="258" spans="1:3" x14ac:dyDescent="0.25">
      <c r="A258" s="139">
        <v>247</v>
      </c>
      <c r="B258" s="135" t="s">
        <v>227</v>
      </c>
      <c r="C258" s="138" t="s">
        <v>410</v>
      </c>
    </row>
    <row r="259" spans="1:3" x14ac:dyDescent="0.25">
      <c r="A259" s="139">
        <v>248</v>
      </c>
      <c r="B259" s="135" t="s">
        <v>215</v>
      </c>
      <c r="C259" s="138" t="s">
        <v>410</v>
      </c>
    </row>
    <row r="260" spans="1:3" x14ac:dyDescent="0.25">
      <c r="A260" s="139">
        <v>249</v>
      </c>
      <c r="B260" s="135" t="s">
        <v>227</v>
      </c>
      <c r="C260" s="138" t="s">
        <v>410</v>
      </c>
    </row>
    <row r="261" spans="1:3" x14ac:dyDescent="0.25">
      <c r="A261" s="139">
        <v>250</v>
      </c>
      <c r="B261" s="135" t="s">
        <v>229</v>
      </c>
      <c r="C261" s="138" t="s">
        <v>411</v>
      </c>
    </row>
    <row r="262" spans="1:3" x14ac:dyDescent="0.25">
      <c r="A262" s="139">
        <v>251</v>
      </c>
      <c r="B262" s="135" t="s">
        <v>229</v>
      </c>
      <c r="C262" s="138" t="s">
        <v>411</v>
      </c>
    </row>
    <row r="263" spans="1:3" x14ac:dyDescent="0.25">
      <c r="A263" s="139">
        <v>252</v>
      </c>
      <c r="B263" s="135" t="s">
        <v>229</v>
      </c>
      <c r="C263" s="138" t="s">
        <v>411</v>
      </c>
    </row>
    <row r="264" spans="1:3" x14ac:dyDescent="0.25">
      <c r="A264" s="139">
        <v>253</v>
      </c>
      <c r="B264" s="135" t="s">
        <v>229</v>
      </c>
      <c r="C264" s="138" t="s">
        <v>411</v>
      </c>
    </row>
    <row r="265" spans="1:3" x14ac:dyDescent="0.25">
      <c r="A265" s="139">
        <v>254</v>
      </c>
      <c r="B265" s="135" t="s">
        <v>230</v>
      </c>
      <c r="C265" s="138" t="s">
        <v>410</v>
      </c>
    </row>
    <row r="266" spans="1:3" x14ac:dyDescent="0.25">
      <c r="A266" s="139">
        <v>255</v>
      </c>
      <c r="B266" s="135" t="s">
        <v>231</v>
      </c>
      <c r="C266" s="138" t="s">
        <v>410</v>
      </c>
    </row>
    <row r="267" spans="1:3" x14ac:dyDescent="0.25">
      <c r="A267" s="139">
        <v>257</v>
      </c>
      <c r="B267" s="135" t="s">
        <v>232</v>
      </c>
      <c r="C267" s="138" t="s">
        <v>410</v>
      </c>
    </row>
    <row r="268" spans="1:3" x14ac:dyDescent="0.25">
      <c r="A268" s="139">
        <v>258</v>
      </c>
      <c r="B268" s="135" t="s">
        <v>233</v>
      </c>
      <c r="C268" s="138" t="s">
        <v>410</v>
      </c>
    </row>
    <row r="269" spans="1:3" x14ac:dyDescent="0.25">
      <c r="A269" s="139">
        <v>259</v>
      </c>
      <c r="B269" s="135" t="s">
        <v>234</v>
      </c>
      <c r="C269" s="138" t="s">
        <v>410</v>
      </c>
    </row>
    <row r="270" spans="1:3" x14ac:dyDescent="0.25">
      <c r="A270" s="139">
        <v>260</v>
      </c>
      <c r="B270" s="135" t="s">
        <v>233</v>
      </c>
      <c r="C270" s="138" t="s">
        <v>411</v>
      </c>
    </row>
    <row r="271" spans="1:3" x14ac:dyDescent="0.25">
      <c r="A271" s="139">
        <v>261</v>
      </c>
      <c r="B271" s="135" t="s">
        <v>233</v>
      </c>
      <c r="C271" s="138" t="s">
        <v>410</v>
      </c>
    </row>
    <row r="272" spans="1:3" x14ac:dyDescent="0.25">
      <c r="A272" s="139">
        <v>262</v>
      </c>
      <c r="B272" s="135" t="s">
        <v>233</v>
      </c>
      <c r="C272" s="138" t="s">
        <v>410</v>
      </c>
    </row>
    <row r="273" spans="1:3" x14ac:dyDescent="0.25">
      <c r="A273" s="139">
        <v>263</v>
      </c>
      <c r="B273" s="135" t="s">
        <v>233</v>
      </c>
      <c r="C273" s="138" t="s">
        <v>410</v>
      </c>
    </row>
    <row r="274" spans="1:3" x14ac:dyDescent="0.25">
      <c r="A274" s="139">
        <v>264</v>
      </c>
      <c r="B274" s="135" t="s">
        <v>233</v>
      </c>
      <c r="C274" s="138" t="s">
        <v>410</v>
      </c>
    </row>
    <row r="275" spans="1:3" x14ac:dyDescent="0.25">
      <c r="A275" s="139">
        <v>265</v>
      </c>
      <c r="B275" s="135" t="s">
        <v>235</v>
      </c>
      <c r="C275" s="138" t="s">
        <v>411</v>
      </c>
    </row>
    <row r="276" spans="1:3" x14ac:dyDescent="0.25">
      <c r="A276" s="139">
        <v>266</v>
      </c>
      <c r="B276" s="135" t="s">
        <v>235</v>
      </c>
      <c r="C276" s="138" t="s">
        <v>411</v>
      </c>
    </row>
    <row r="277" spans="1:3" x14ac:dyDescent="0.25">
      <c r="A277" s="139">
        <v>267</v>
      </c>
      <c r="B277" s="135" t="s">
        <v>235</v>
      </c>
      <c r="C277" s="138" t="s">
        <v>411</v>
      </c>
    </row>
    <row r="278" spans="1:3" x14ac:dyDescent="0.25">
      <c r="A278" s="139">
        <v>268</v>
      </c>
      <c r="B278" s="135" t="s">
        <v>235</v>
      </c>
      <c r="C278" s="138" t="s">
        <v>411</v>
      </c>
    </row>
    <row r="279" spans="1:3" x14ac:dyDescent="0.25">
      <c r="A279" s="139">
        <v>269</v>
      </c>
      <c r="B279" s="135" t="s">
        <v>235</v>
      </c>
      <c r="C279" s="138" t="s">
        <v>411</v>
      </c>
    </row>
    <row r="280" spans="1:3" x14ac:dyDescent="0.25">
      <c r="A280" s="139">
        <v>270</v>
      </c>
      <c r="B280" s="135" t="s">
        <v>235</v>
      </c>
      <c r="C280" s="138" t="s">
        <v>411</v>
      </c>
    </row>
    <row r="281" spans="1:3" x14ac:dyDescent="0.25">
      <c r="A281" s="139">
        <v>271</v>
      </c>
      <c r="B281" s="135" t="s">
        <v>235</v>
      </c>
      <c r="C281" s="138" t="s">
        <v>411</v>
      </c>
    </row>
    <row r="282" spans="1:3" x14ac:dyDescent="0.25">
      <c r="A282" s="139">
        <v>272</v>
      </c>
      <c r="B282" s="135" t="s">
        <v>235</v>
      </c>
      <c r="C282" s="138" t="s">
        <v>411</v>
      </c>
    </row>
    <row r="283" spans="1:3" x14ac:dyDescent="0.25">
      <c r="A283" s="139">
        <v>273</v>
      </c>
      <c r="B283" s="135" t="s">
        <v>235</v>
      </c>
      <c r="C283" s="138" t="s">
        <v>411</v>
      </c>
    </row>
    <row r="284" spans="1:3" x14ac:dyDescent="0.25">
      <c r="A284" s="139">
        <v>274</v>
      </c>
      <c r="B284" s="135" t="s">
        <v>235</v>
      </c>
      <c r="C284" s="138" t="s">
        <v>411</v>
      </c>
    </row>
    <row r="285" spans="1:3" x14ac:dyDescent="0.25">
      <c r="A285" s="139">
        <v>276</v>
      </c>
      <c r="B285" s="135" t="s">
        <v>235</v>
      </c>
      <c r="C285" s="138" t="s">
        <v>411</v>
      </c>
    </row>
    <row r="286" spans="1:3" x14ac:dyDescent="0.25">
      <c r="A286" s="139">
        <v>277</v>
      </c>
      <c r="B286" s="135" t="s">
        <v>236</v>
      </c>
      <c r="C286" s="138" t="s">
        <v>411</v>
      </c>
    </row>
    <row r="287" spans="1:3" x14ac:dyDescent="0.25">
      <c r="A287" s="139">
        <v>278</v>
      </c>
      <c r="B287" s="135" t="s">
        <v>237</v>
      </c>
      <c r="C287" s="138" t="s">
        <v>411</v>
      </c>
    </row>
    <row r="288" spans="1:3" x14ac:dyDescent="0.25">
      <c r="A288" s="139">
        <v>279</v>
      </c>
      <c r="B288" s="135" t="s">
        <v>238</v>
      </c>
      <c r="C288" s="138" t="s">
        <v>411</v>
      </c>
    </row>
    <row r="289" spans="1:3" x14ac:dyDescent="0.25">
      <c r="A289" s="139">
        <v>280</v>
      </c>
      <c r="B289" s="135" t="s">
        <v>239</v>
      </c>
      <c r="C289" s="138" t="s">
        <v>411</v>
      </c>
    </row>
    <row r="290" spans="1:3" x14ac:dyDescent="0.25">
      <c r="A290" s="139">
        <v>281</v>
      </c>
      <c r="B290" s="135" t="s">
        <v>240</v>
      </c>
      <c r="C290" s="138" t="s">
        <v>410</v>
      </c>
    </row>
    <row r="291" spans="1:3" x14ac:dyDescent="0.25">
      <c r="A291" s="139">
        <v>283</v>
      </c>
      <c r="B291" s="135" t="s">
        <v>241</v>
      </c>
      <c r="C291" s="138" t="s">
        <v>410</v>
      </c>
    </row>
    <row r="292" spans="1:3" x14ac:dyDescent="0.25">
      <c r="A292" s="139">
        <v>284</v>
      </c>
      <c r="B292" s="135" t="s">
        <v>183</v>
      </c>
      <c r="C292" s="138" t="s">
        <v>411</v>
      </c>
    </row>
    <row r="293" spans="1:3" x14ac:dyDescent="0.25">
      <c r="A293" s="139">
        <v>285</v>
      </c>
      <c r="B293" s="135" t="s">
        <v>183</v>
      </c>
      <c r="C293" s="138" t="s">
        <v>411</v>
      </c>
    </row>
    <row r="294" spans="1:3" x14ac:dyDescent="0.25">
      <c r="A294" s="139">
        <v>286</v>
      </c>
      <c r="B294" s="135" t="s">
        <v>242</v>
      </c>
      <c r="C294" s="138" t="s">
        <v>411</v>
      </c>
    </row>
    <row r="295" spans="1:3" x14ac:dyDescent="0.25">
      <c r="A295" s="139">
        <v>287</v>
      </c>
      <c r="B295" s="135" t="s">
        <v>243</v>
      </c>
      <c r="C295" s="138" t="s">
        <v>411</v>
      </c>
    </row>
    <row r="296" spans="1:3" x14ac:dyDescent="0.25">
      <c r="A296" s="139">
        <v>288</v>
      </c>
      <c r="B296" s="135" t="s">
        <v>244</v>
      </c>
      <c r="C296" s="138" t="s">
        <v>411</v>
      </c>
    </row>
    <row r="297" spans="1:3" x14ac:dyDescent="0.25">
      <c r="A297" s="139">
        <v>289</v>
      </c>
      <c r="B297" s="135" t="s">
        <v>244</v>
      </c>
      <c r="C297" s="138" t="s">
        <v>411</v>
      </c>
    </row>
    <row r="298" spans="1:3" x14ac:dyDescent="0.25">
      <c r="A298" s="139">
        <v>290</v>
      </c>
      <c r="B298" s="135" t="s">
        <v>244</v>
      </c>
      <c r="C298" s="138" t="s">
        <v>411</v>
      </c>
    </row>
    <row r="299" spans="1:3" x14ac:dyDescent="0.25">
      <c r="A299" s="139">
        <v>291</v>
      </c>
      <c r="B299" s="135" t="s">
        <v>244</v>
      </c>
      <c r="C299" s="138" t="s">
        <v>411</v>
      </c>
    </row>
    <row r="300" spans="1:3" x14ac:dyDescent="0.25">
      <c r="A300" s="139">
        <v>292</v>
      </c>
      <c r="B300" s="135" t="s">
        <v>244</v>
      </c>
      <c r="C300" s="138" t="s">
        <v>411</v>
      </c>
    </row>
    <row r="301" spans="1:3" x14ac:dyDescent="0.25">
      <c r="A301" s="139">
        <v>297</v>
      </c>
      <c r="B301" s="135" t="s">
        <v>244</v>
      </c>
      <c r="C301" s="138" t="s">
        <v>411</v>
      </c>
    </row>
    <row r="302" spans="1:3" x14ac:dyDescent="0.25">
      <c r="A302" s="139">
        <v>298</v>
      </c>
      <c r="B302" s="135" t="s">
        <v>244</v>
      </c>
      <c r="C302" s="138" t="s">
        <v>411</v>
      </c>
    </row>
    <row r="303" spans="1:3" x14ac:dyDescent="0.25">
      <c r="A303" s="139">
        <v>299</v>
      </c>
      <c r="B303" s="135" t="s">
        <v>244</v>
      </c>
      <c r="C303" s="138" t="s">
        <v>411</v>
      </c>
    </row>
    <row r="304" spans="1:3" x14ac:dyDescent="0.25">
      <c r="A304" s="139">
        <v>300</v>
      </c>
      <c r="B304" s="135" t="s">
        <v>245</v>
      </c>
      <c r="C304" s="138" t="s">
        <v>410</v>
      </c>
    </row>
    <row r="305" spans="1:3" x14ac:dyDescent="0.25">
      <c r="A305" s="139">
        <v>301</v>
      </c>
      <c r="B305" s="135" t="s">
        <v>246</v>
      </c>
      <c r="C305" s="138" t="s">
        <v>410</v>
      </c>
    </row>
    <row r="306" spans="1:3" x14ac:dyDescent="0.25">
      <c r="A306" s="139">
        <v>302</v>
      </c>
      <c r="B306" s="135" t="s">
        <v>247</v>
      </c>
      <c r="C306" s="138" t="s">
        <v>410</v>
      </c>
    </row>
    <row r="307" spans="1:3" x14ac:dyDescent="0.25">
      <c r="A307" s="139">
        <v>303</v>
      </c>
      <c r="B307" s="135" t="s">
        <v>244</v>
      </c>
      <c r="C307" s="138" t="s">
        <v>411</v>
      </c>
    </row>
    <row r="308" spans="1:3" x14ac:dyDescent="0.25">
      <c r="A308" s="139">
        <v>304</v>
      </c>
      <c r="B308" s="135" t="s">
        <v>244</v>
      </c>
      <c r="C308" s="138" t="s">
        <v>411</v>
      </c>
    </row>
    <row r="309" spans="1:3" x14ac:dyDescent="0.25">
      <c r="A309" s="139">
        <v>305</v>
      </c>
      <c r="B309" s="135" t="s">
        <v>248</v>
      </c>
      <c r="C309" s="138" t="s">
        <v>410</v>
      </c>
    </row>
    <row r="310" spans="1:3" x14ac:dyDescent="0.25">
      <c r="A310" s="139">
        <v>306</v>
      </c>
      <c r="B310" s="135" t="s">
        <v>248</v>
      </c>
      <c r="C310" s="138" t="s">
        <v>410</v>
      </c>
    </row>
    <row r="311" spans="1:3" x14ac:dyDescent="0.25">
      <c r="A311" s="139">
        <v>307</v>
      </c>
      <c r="B311" s="135" t="s">
        <v>248</v>
      </c>
      <c r="C311" s="138" t="s">
        <v>410</v>
      </c>
    </row>
    <row r="312" spans="1:3" x14ac:dyDescent="0.25">
      <c r="A312" s="139">
        <v>308</v>
      </c>
      <c r="B312" s="135" t="s">
        <v>248</v>
      </c>
      <c r="C312" s="138" t="s">
        <v>410</v>
      </c>
    </row>
    <row r="313" spans="1:3" x14ac:dyDescent="0.25">
      <c r="A313" s="139">
        <v>309</v>
      </c>
      <c r="B313" s="135" t="s">
        <v>249</v>
      </c>
      <c r="C313" s="138" t="s">
        <v>410</v>
      </c>
    </row>
    <row r="314" spans="1:3" x14ac:dyDescent="0.25">
      <c r="A314" s="139">
        <v>310</v>
      </c>
      <c r="B314" s="135" t="s">
        <v>250</v>
      </c>
      <c r="C314" s="138" t="s">
        <v>410</v>
      </c>
    </row>
    <row r="315" spans="1:3" x14ac:dyDescent="0.25">
      <c r="A315" s="139">
        <v>312</v>
      </c>
      <c r="B315" s="135" t="s">
        <v>251</v>
      </c>
      <c r="C315" s="138" t="s">
        <v>410</v>
      </c>
    </row>
    <row r="316" spans="1:3" x14ac:dyDescent="0.25">
      <c r="A316" s="139">
        <v>313</v>
      </c>
      <c r="B316" s="135" t="s">
        <v>252</v>
      </c>
      <c r="C316" s="138" t="s">
        <v>411</v>
      </c>
    </row>
    <row r="317" spans="1:3" x14ac:dyDescent="0.25">
      <c r="A317" s="139">
        <v>314</v>
      </c>
      <c r="B317" s="135" t="s">
        <v>253</v>
      </c>
      <c r="C317" s="138" t="s">
        <v>411</v>
      </c>
    </row>
    <row r="318" spans="1:3" x14ac:dyDescent="0.25">
      <c r="A318" s="139">
        <v>315</v>
      </c>
      <c r="B318" s="135" t="s">
        <v>254</v>
      </c>
      <c r="C318" s="138" t="s">
        <v>411</v>
      </c>
    </row>
    <row r="319" spans="1:3" x14ac:dyDescent="0.25">
      <c r="A319" s="139">
        <v>316</v>
      </c>
      <c r="B319" s="135" t="s">
        <v>255</v>
      </c>
      <c r="C319" s="138" t="s">
        <v>410</v>
      </c>
    </row>
    <row r="320" spans="1:3" x14ac:dyDescent="0.25">
      <c r="A320" s="139">
        <v>317</v>
      </c>
      <c r="B320" s="135" t="s">
        <v>255</v>
      </c>
      <c r="C320" s="138" t="s">
        <v>410</v>
      </c>
    </row>
    <row r="321" spans="1:3" x14ac:dyDescent="0.25">
      <c r="A321" s="139">
        <v>318</v>
      </c>
      <c r="B321" s="135" t="s">
        <v>255</v>
      </c>
      <c r="C321" s="138" t="s">
        <v>410</v>
      </c>
    </row>
    <row r="322" spans="1:3" x14ac:dyDescent="0.25">
      <c r="A322" s="139">
        <v>319</v>
      </c>
      <c r="B322" s="135" t="s">
        <v>256</v>
      </c>
      <c r="C322" s="138" t="s">
        <v>410</v>
      </c>
    </row>
    <row r="323" spans="1:3" x14ac:dyDescent="0.25">
      <c r="A323" s="139">
        <v>320</v>
      </c>
      <c r="B323" s="135" t="s">
        <v>255</v>
      </c>
      <c r="C323" s="138" t="s">
        <v>410</v>
      </c>
    </row>
    <row r="324" spans="1:3" x14ac:dyDescent="0.25">
      <c r="A324" s="139">
        <v>321</v>
      </c>
      <c r="B324" s="135" t="s">
        <v>255</v>
      </c>
      <c r="C324" s="138" t="s">
        <v>410</v>
      </c>
    </row>
    <row r="325" spans="1:3" x14ac:dyDescent="0.25">
      <c r="A325" s="139">
        <v>322</v>
      </c>
      <c r="B325" s="135" t="s">
        <v>255</v>
      </c>
      <c r="C325" s="138" t="s">
        <v>410</v>
      </c>
    </row>
    <row r="326" spans="1:3" x14ac:dyDescent="0.25">
      <c r="A326" s="139">
        <v>323</v>
      </c>
      <c r="B326" s="135" t="s">
        <v>255</v>
      </c>
      <c r="C326" s="138" t="s">
        <v>410</v>
      </c>
    </row>
    <row r="327" spans="1:3" x14ac:dyDescent="0.25">
      <c r="A327" s="139">
        <v>324</v>
      </c>
      <c r="B327" s="135" t="s">
        <v>257</v>
      </c>
      <c r="C327" s="138" t="s">
        <v>410</v>
      </c>
    </row>
    <row r="328" spans="1:3" x14ac:dyDescent="0.25">
      <c r="A328" s="139">
        <v>325</v>
      </c>
      <c r="B328" s="135" t="s">
        <v>258</v>
      </c>
      <c r="C328" s="138" t="s">
        <v>410</v>
      </c>
    </row>
    <row r="329" spans="1:3" x14ac:dyDescent="0.25">
      <c r="A329" s="139">
        <v>326</v>
      </c>
      <c r="B329" s="135" t="s">
        <v>258</v>
      </c>
      <c r="C329" s="138" t="s">
        <v>410</v>
      </c>
    </row>
    <row r="330" spans="1:3" x14ac:dyDescent="0.25">
      <c r="A330" s="139">
        <v>327</v>
      </c>
      <c r="B330" s="135" t="s">
        <v>258</v>
      </c>
      <c r="C330" s="138" t="s">
        <v>410</v>
      </c>
    </row>
    <row r="331" spans="1:3" x14ac:dyDescent="0.25">
      <c r="A331" s="139">
        <v>328</v>
      </c>
      <c r="B331" s="135" t="s">
        <v>258</v>
      </c>
      <c r="C331" s="138" t="s">
        <v>410</v>
      </c>
    </row>
    <row r="332" spans="1:3" x14ac:dyDescent="0.25">
      <c r="A332" s="139">
        <v>329</v>
      </c>
      <c r="B332" s="135" t="s">
        <v>258</v>
      </c>
      <c r="C332" s="138" t="s">
        <v>410</v>
      </c>
    </row>
    <row r="333" spans="1:3" x14ac:dyDescent="0.25">
      <c r="A333" s="139">
        <v>330</v>
      </c>
      <c r="B333" s="135" t="s">
        <v>258</v>
      </c>
      <c r="C333" s="138" t="s">
        <v>410</v>
      </c>
    </row>
    <row r="334" spans="1:3" x14ac:dyDescent="0.25">
      <c r="A334" s="139">
        <v>331</v>
      </c>
      <c r="B334" s="135" t="s">
        <v>258</v>
      </c>
      <c r="C334" s="138" t="s">
        <v>410</v>
      </c>
    </row>
    <row r="335" spans="1:3" x14ac:dyDescent="0.25">
      <c r="A335" s="139">
        <v>332</v>
      </c>
      <c r="B335" s="135" t="s">
        <v>258</v>
      </c>
      <c r="C335" s="138" t="s">
        <v>411</v>
      </c>
    </row>
    <row r="336" spans="1:3" x14ac:dyDescent="0.25">
      <c r="A336" s="139">
        <v>334</v>
      </c>
      <c r="B336" s="135" t="s">
        <v>259</v>
      </c>
      <c r="C336" s="138" t="s">
        <v>410</v>
      </c>
    </row>
    <row r="337" spans="1:3" x14ac:dyDescent="0.25">
      <c r="A337" s="139">
        <v>335</v>
      </c>
      <c r="B337" s="135" t="s">
        <v>260</v>
      </c>
      <c r="C337" s="138" t="s">
        <v>410</v>
      </c>
    </row>
    <row r="338" spans="1:3" x14ac:dyDescent="0.25">
      <c r="A338" s="139">
        <v>336</v>
      </c>
      <c r="B338" s="135" t="s">
        <v>261</v>
      </c>
      <c r="C338" s="138" t="s">
        <v>411</v>
      </c>
    </row>
    <row r="339" spans="1:3" x14ac:dyDescent="0.25">
      <c r="A339" s="139">
        <v>337</v>
      </c>
      <c r="B339" s="135" t="s">
        <v>261</v>
      </c>
      <c r="C339" s="138" t="s">
        <v>411</v>
      </c>
    </row>
    <row r="340" spans="1:3" x14ac:dyDescent="0.25">
      <c r="A340" s="139">
        <v>338</v>
      </c>
      <c r="B340" s="135" t="s">
        <v>262</v>
      </c>
      <c r="C340" s="138" t="s">
        <v>410</v>
      </c>
    </row>
    <row r="341" spans="1:3" x14ac:dyDescent="0.25">
      <c r="A341" s="139">
        <v>339</v>
      </c>
      <c r="B341" s="135" t="s">
        <v>263</v>
      </c>
      <c r="C341" s="138" t="s">
        <v>411</v>
      </c>
    </row>
    <row r="342" spans="1:3" x14ac:dyDescent="0.25">
      <c r="A342" s="139">
        <v>340</v>
      </c>
      <c r="B342" s="135" t="s">
        <v>263</v>
      </c>
      <c r="C342" s="138" t="s">
        <v>411</v>
      </c>
    </row>
    <row r="343" spans="1:3" x14ac:dyDescent="0.25">
      <c r="A343" s="139">
        <v>341</v>
      </c>
      <c r="B343" s="135" t="s">
        <v>263</v>
      </c>
      <c r="C343" s="138" t="s">
        <v>411</v>
      </c>
    </row>
    <row r="344" spans="1:3" x14ac:dyDescent="0.25">
      <c r="A344" s="139">
        <v>342</v>
      </c>
      <c r="B344" s="135" t="s">
        <v>264</v>
      </c>
      <c r="C344" s="138" t="s">
        <v>410</v>
      </c>
    </row>
    <row r="345" spans="1:3" x14ac:dyDescent="0.25">
      <c r="A345" s="139">
        <v>343</v>
      </c>
      <c r="B345" s="135" t="s">
        <v>265</v>
      </c>
      <c r="C345" s="138" t="s">
        <v>410</v>
      </c>
    </row>
    <row r="346" spans="1:3" x14ac:dyDescent="0.25">
      <c r="A346" s="139">
        <v>344</v>
      </c>
      <c r="B346" s="135" t="s">
        <v>266</v>
      </c>
      <c r="C346" s="138" t="s">
        <v>410</v>
      </c>
    </row>
    <row r="347" spans="1:3" x14ac:dyDescent="0.25">
      <c r="A347" s="139">
        <v>344</v>
      </c>
      <c r="B347" s="135" t="s">
        <v>266</v>
      </c>
      <c r="C347" s="138" t="s">
        <v>411</v>
      </c>
    </row>
    <row r="348" spans="1:3" x14ac:dyDescent="0.25">
      <c r="A348" s="139">
        <v>345</v>
      </c>
      <c r="B348" s="135" t="s">
        <v>267</v>
      </c>
      <c r="C348" s="138" t="s">
        <v>410</v>
      </c>
    </row>
    <row r="349" spans="1:3" x14ac:dyDescent="0.25">
      <c r="A349" s="139">
        <v>346</v>
      </c>
      <c r="B349" s="135" t="s">
        <v>268</v>
      </c>
      <c r="C349" s="138" t="s">
        <v>411</v>
      </c>
    </row>
    <row r="350" spans="1:3" x14ac:dyDescent="0.25">
      <c r="A350" s="139">
        <v>347</v>
      </c>
      <c r="B350" s="135" t="s">
        <v>269</v>
      </c>
      <c r="C350" s="138" t="s">
        <v>411</v>
      </c>
    </row>
    <row r="351" spans="1:3" x14ac:dyDescent="0.25">
      <c r="A351" s="139">
        <v>348</v>
      </c>
      <c r="B351" s="135" t="s">
        <v>269</v>
      </c>
      <c r="C351" s="138" t="s">
        <v>411</v>
      </c>
    </row>
    <row r="352" spans="1:3" x14ac:dyDescent="0.25">
      <c r="A352" s="139">
        <v>349</v>
      </c>
      <c r="B352" s="135" t="s">
        <v>215</v>
      </c>
      <c r="C352" s="138" t="s">
        <v>410</v>
      </c>
    </row>
    <row r="353" spans="1:3" x14ac:dyDescent="0.25">
      <c r="A353" s="139">
        <v>350</v>
      </c>
      <c r="B353" s="135" t="s">
        <v>270</v>
      </c>
      <c r="C353" s="138" t="s">
        <v>411</v>
      </c>
    </row>
    <row r="354" spans="1:3" x14ac:dyDescent="0.25">
      <c r="A354" s="139">
        <v>351</v>
      </c>
      <c r="B354" s="135" t="s">
        <v>271</v>
      </c>
      <c r="C354" s="138" t="s">
        <v>410</v>
      </c>
    </row>
    <row r="355" spans="1:3" x14ac:dyDescent="0.25">
      <c r="A355" s="139">
        <v>352</v>
      </c>
      <c r="B355" s="135" t="s">
        <v>272</v>
      </c>
      <c r="C355" s="138" t="s">
        <v>410</v>
      </c>
    </row>
    <row r="356" spans="1:3" x14ac:dyDescent="0.25">
      <c r="A356" s="139">
        <v>353</v>
      </c>
      <c r="B356" s="135" t="s">
        <v>273</v>
      </c>
      <c r="C356" s="138" t="s">
        <v>410</v>
      </c>
    </row>
    <row r="357" spans="1:3" x14ac:dyDescent="0.25">
      <c r="A357" s="139">
        <v>354</v>
      </c>
      <c r="B357" s="135" t="s">
        <v>190</v>
      </c>
      <c r="C357" s="138" t="s">
        <v>411</v>
      </c>
    </row>
    <row r="358" spans="1:3" x14ac:dyDescent="0.25">
      <c r="A358" s="139">
        <v>355</v>
      </c>
      <c r="B358" s="135" t="s">
        <v>274</v>
      </c>
      <c r="C358" s="138" t="s">
        <v>410</v>
      </c>
    </row>
    <row r="359" spans="1:3" x14ac:dyDescent="0.25">
      <c r="A359" s="139">
        <v>357</v>
      </c>
      <c r="B359" s="135" t="s">
        <v>275</v>
      </c>
      <c r="C359" s="138" t="s">
        <v>411</v>
      </c>
    </row>
    <row r="360" spans="1:3" x14ac:dyDescent="0.25">
      <c r="A360" s="139">
        <v>358</v>
      </c>
      <c r="B360" s="135" t="s">
        <v>275</v>
      </c>
      <c r="C360" s="138" t="s">
        <v>411</v>
      </c>
    </row>
    <row r="361" spans="1:3" x14ac:dyDescent="0.25">
      <c r="A361" s="139">
        <v>359</v>
      </c>
      <c r="B361" s="135" t="s">
        <v>275</v>
      </c>
      <c r="C361" s="138" t="s">
        <v>411</v>
      </c>
    </row>
    <row r="362" spans="1:3" x14ac:dyDescent="0.25">
      <c r="A362" s="139">
        <v>360</v>
      </c>
      <c r="B362" s="135" t="s">
        <v>275</v>
      </c>
      <c r="C362" s="138" t="s">
        <v>411</v>
      </c>
    </row>
    <row r="363" spans="1:3" x14ac:dyDescent="0.25">
      <c r="A363" s="139">
        <v>361</v>
      </c>
      <c r="B363" s="135" t="s">
        <v>275</v>
      </c>
      <c r="C363" s="138" t="s">
        <v>411</v>
      </c>
    </row>
    <row r="364" spans="1:3" x14ac:dyDescent="0.25">
      <c r="A364" s="139">
        <v>362</v>
      </c>
      <c r="B364" s="135" t="s">
        <v>275</v>
      </c>
      <c r="C364" s="138" t="s">
        <v>411</v>
      </c>
    </row>
    <row r="365" spans="1:3" x14ac:dyDescent="0.25">
      <c r="A365" s="139">
        <v>363</v>
      </c>
      <c r="B365" s="135" t="s">
        <v>275</v>
      </c>
      <c r="C365" s="138" t="s">
        <v>411</v>
      </c>
    </row>
    <row r="366" spans="1:3" x14ac:dyDescent="0.25">
      <c r="A366" s="139">
        <v>364</v>
      </c>
      <c r="B366" s="135" t="s">
        <v>275</v>
      </c>
      <c r="C366" s="138" t="s">
        <v>411</v>
      </c>
    </row>
    <row r="367" spans="1:3" x14ac:dyDescent="0.25">
      <c r="A367" s="139">
        <v>365</v>
      </c>
      <c r="B367" s="135" t="s">
        <v>275</v>
      </c>
      <c r="C367" s="138" t="s">
        <v>411</v>
      </c>
    </row>
    <row r="368" spans="1:3" x14ac:dyDescent="0.25">
      <c r="A368" s="139">
        <v>366</v>
      </c>
      <c r="B368" s="135" t="s">
        <v>275</v>
      </c>
      <c r="C368" s="138" t="s">
        <v>411</v>
      </c>
    </row>
    <row r="369" spans="1:3" x14ac:dyDescent="0.25">
      <c r="A369" s="139">
        <v>367</v>
      </c>
      <c r="B369" s="135" t="s">
        <v>275</v>
      </c>
      <c r="C369" s="138" t="s">
        <v>411</v>
      </c>
    </row>
    <row r="370" spans="1:3" x14ac:dyDescent="0.25">
      <c r="A370" s="139">
        <v>368</v>
      </c>
      <c r="B370" s="135" t="s">
        <v>275</v>
      </c>
      <c r="C370" s="138" t="s">
        <v>411</v>
      </c>
    </row>
    <row r="371" spans="1:3" x14ac:dyDescent="0.25">
      <c r="A371" s="139">
        <v>369</v>
      </c>
      <c r="B371" s="135" t="s">
        <v>275</v>
      </c>
      <c r="C371" s="138" t="s">
        <v>411</v>
      </c>
    </row>
    <row r="372" spans="1:3" x14ac:dyDescent="0.25">
      <c r="A372" s="139">
        <v>370</v>
      </c>
      <c r="B372" s="135" t="s">
        <v>275</v>
      </c>
      <c r="C372" s="138" t="s">
        <v>411</v>
      </c>
    </row>
    <row r="373" spans="1:3" x14ac:dyDescent="0.25">
      <c r="A373" s="139">
        <v>371</v>
      </c>
      <c r="B373" s="135" t="s">
        <v>275</v>
      </c>
      <c r="C373" s="138" t="s">
        <v>411</v>
      </c>
    </row>
    <row r="374" spans="1:3" x14ac:dyDescent="0.25">
      <c r="A374" s="139">
        <v>372</v>
      </c>
      <c r="B374" s="135" t="s">
        <v>255</v>
      </c>
      <c r="C374" s="138" t="s">
        <v>410</v>
      </c>
    </row>
    <row r="375" spans="1:3" x14ac:dyDescent="0.25">
      <c r="A375" s="139">
        <v>373</v>
      </c>
      <c r="B375" s="135" t="s">
        <v>203</v>
      </c>
      <c r="C375" s="138" t="s">
        <v>410</v>
      </c>
    </row>
    <row r="376" spans="1:3" x14ac:dyDescent="0.25">
      <c r="A376" s="139">
        <v>374</v>
      </c>
      <c r="B376" s="135" t="s">
        <v>203</v>
      </c>
      <c r="C376" s="138" t="s">
        <v>410</v>
      </c>
    </row>
    <row r="377" spans="1:3" x14ac:dyDescent="0.25">
      <c r="A377" s="139">
        <v>375</v>
      </c>
      <c r="B377" s="135" t="s">
        <v>203</v>
      </c>
      <c r="C377" s="138" t="s">
        <v>410</v>
      </c>
    </row>
    <row r="378" spans="1:3" x14ac:dyDescent="0.25">
      <c r="A378" s="139">
        <v>376</v>
      </c>
      <c r="B378" s="135" t="s">
        <v>203</v>
      </c>
      <c r="C378" s="138" t="s">
        <v>410</v>
      </c>
    </row>
    <row r="379" spans="1:3" x14ac:dyDescent="0.25">
      <c r="A379" s="139">
        <v>377</v>
      </c>
      <c r="B379" s="135" t="s">
        <v>203</v>
      </c>
      <c r="C379" s="138" t="s">
        <v>410</v>
      </c>
    </row>
    <row r="380" spans="1:3" x14ac:dyDescent="0.25">
      <c r="A380" s="139">
        <v>378</v>
      </c>
      <c r="B380" s="135" t="s">
        <v>203</v>
      </c>
      <c r="C380" s="138" t="s">
        <v>410</v>
      </c>
    </row>
    <row r="381" spans="1:3" x14ac:dyDescent="0.25">
      <c r="A381" s="139">
        <v>380</v>
      </c>
      <c r="B381" s="135" t="s">
        <v>203</v>
      </c>
      <c r="C381" s="138" t="s">
        <v>410</v>
      </c>
    </row>
    <row r="382" spans="1:3" x14ac:dyDescent="0.25">
      <c r="A382" s="139">
        <v>381</v>
      </c>
      <c r="B382" s="135" t="s">
        <v>203</v>
      </c>
      <c r="C382" s="138" t="s">
        <v>410</v>
      </c>
    </row>
    <row r="383" spans="1:3" x14ac:dyDescent="0.25">
      <c r="A383" s="139">
        <v>382</v>
      </c>
      <c r="B383" s="135" t="s">
        <v>203</v>
      </c>
      <c r="C383" s="138" t="s">
        <v>410</v>
      </c>
    </row>
    <row r="384" spans="1:3" x14ac:dyDescent="0.25">
      <c r="A384" s="139">
        <v>384</v>
      </c>
      <c r="B384" s="135" t="s">
        <v>215</v>
      </c>
      <c r="C384" s="138" t="s">
        <v>410</v>
      </c>
    </row>
    <row r="385" spans="1:3" x14ac:dyDescent="0.25">
      <c r="A385" s="139">
        <v>385</v>
      </c>
      <c r="B385" s="135" t="s">
        <v>203</v>
      </c>
      <c r="C385" s="138" t="s">
        <v>411</v>
      </c>
    </row>
    <row r="386" spans="1:3" x14ac:dyDescent="0.25">
      <c r="A386" s="139">
        <v>386</v>
      </c>
      <c r="B386" s="135" t="s">
        <v>183</v>
      </c>
      <c r="C386" s="138" t="s">
        <v>411</v>
      </c>
    </row>
    <row r="387" spans="1:3" x14ac:dyDescent="0.25">
      <c r="A387" s="139">
        <v>387</v>
      </c>
      <c r="B387" s="135" t="s">
        <v>208</v>
      </c>
      <c r="C387" s="138" t="s">
        <v>411</v>
      </c>
    </row>
    <row r="388" spans="1:3" x14ac:dyDescent="0.25">
      <c r="A388" s="139">
        <v>388</v>
      </c>
      <c r="B388" s="135" t="s">
        <v>203</v>
      </c>
      <c r="C388" s="138" t="s">
        <v>411</v>
      </c>
    </row>
    <row r="389" spans="1:3" x14ac:dyDescent="0.25">
      <c r="A389" s="139">
        <v>389</v>
      </c>
      <c r="B389" s="135" t="s">
        <v>194</v>
      </c>
      <c r="C389" s="138" t="s">
        <v>411</v>
      </c>
    </row>
    <row r="390" spans="1:3" x14ac:dyDescent="0.25">
      <c r="A390" s="139">
        <v>390</v>
      </c>
      <c r="B390" s="135" t="s">
        <v>203</v>
      </c>
      <c r="C390" s="138" t="s">
        <v>410</v>
      </c>
    </row>
    <row r="391" spans="1:3" x14ac:dyDescent="0.25">
      <c r="A391" s="139">
        <v>391</v>
      </c>
      <c r="B391" s="135" t="s">
        <v>276</v>
      </c>
      <c r="C391" s="138" t="s">
        <v>411</v>
      </c>
    </row>
    <row r="392" spans="1:3" x14ac:dyDescent="0.25">
      <c r="A392" s="139">
        <v>392</v>
      </c>
      <c r="B392" s="135" t="s">
        <v>277</v>
      </c>
      <c r="C392" s="138" t="s">
        <v>410</v>
      </c>
    </row>
    <row r="393" spans="1:3" x14ac:dyDescent="0.25">
      <c r="A393" s="139">
        <v>393</v>
      </c>
      <c r="B393" s="135" t="s">
        <v>278</v>
      </c>
      <c r="C393" s="138" t="s">
        <v>410</v>
      </c>
    </row>
    <row r="394" spans="1:3" x14ac:dyDescent="0.25">
      <c r="A394" s="139">
        <v>394</v>
      </c>
      <c r="B394" s="135" t="s">
        <v>234</v>
      </c>
      <c r="C394" s="138" t="s">
        <v>410</v>
      </c>
    </row>
    <row r="395" spans="1:3" x14ac:dyDescent="0.25">
      <c r="A395" s="139">
        <v>395</v>
      </c>
      <c r="B395" s="135" t="s">
        <v>279</v>
      </c>
      <c r="C395" s="138" t="s">
        <v>410</v>
      </c>
    </row>
    <row r="396" spans="1:3" x14ac:dyDescent="0.25">
      <c r="A396" s="139">
        <v>396</v>
      </c>
      <c r="B396" s="135" t="s">
        <v>213</v>
      </c>
      <c r="C396" s="138" t="s">
        <v>410</v>
      </c>
    </row>
    <row r="397" spans="1:3" x14ac:dyDescent="0.25">
      <c r="A397" s="139">
        <v>397</v>
      </c>
      <c r="B397" s="135" t="s">
        <v>280</v>
      </c>
      <c r="C397" s="138" t="s">
        <v>410</v>
      </c>
    </row>
    <row r="398" spans="1:3" x14ac:dyDescent="0.25">
      <c r="A398" s="139">
        <v>398</v>
      </c>
      <c r="B398" s="135" t="s">
        <v>281</v>
      </c>
      <c r="C398" s="138" t="s">
        <v>410</v>
      </c>
    </row>
    <row r="399" spans="1:3" x14ac:dyDescent="0.25">
      <c r="A399" s="139">
        <v>399</v>
      </c>
      <c r="B399" s="135" t="s">
        <v>282</v>
      </c>
      <c r="C399" s="138" t="s">
        <v>411</v>
      </c>
    </row>
    <row r="400" spans="1:3" x14ac:dyDescent="0.25">
      <c r="A400" s="139">
        <v>400</v>
      </c>
      <c r="B400" s="135" t="s">
        <v>233</v>
      </c>
      <c r="C400" s="138" t="s">
        <v>410</v>
      </c>
    </row>
    <row r="401" spans="1:3" x14ac:dyDescent="0.25">
      <c r="A401" s="139">
        <v>401</v>
      </c>
      <c r="B401" s="135" t="s">
        <v>283</v>
      </c>
      <c r="C401" s="138" t="s">
        <v>411</v>
      </c>
    </row>
    <row r="402" spans="1:3" x14ac:dyDescent="0.25">
      <c r="A402" s="139">
        <v>403</v>
      </c>
      <c r="B402" s="135" t="s">
        <v>189</v>
      </c>
      <c r="C402" s="138" t="s">
        <v>410</v>
      </c>
    </row>
    <row r="403" spans="1:3" x14ac:dyDescent="0.25">
      <c r="A403" s="139">
        <v>404</v>
      </c>
      <c r="B403" s="135" t="s">
        <v>284</v>
      </c>
      <c r="C403" s="138" t="s">
        <v>410</v>
      </c>
    </row>
    <row r="404" spans="1:3" x14ac:dyDescent="0.25">
      <c r="A404" s="139">
        <v>405</v>
      </c>
      <c r="B404" s="135" t="s">
        <v>285</v>
      </c>
      <c r="C404" s="138" t="s">
        <v>411</v>
      </c>
    </row>
    <row r="405" spans="1:3" x14ac:dyDescent="0.25">
      <c r="A405" s="139">
        <v>406</v>
      </c>
      <c r="B405" s="135" t="s">
        <v>286</v>
      </c>
      <c r="C405" s="138" t="s">
        <v>411</v>
      </c>
    </row>
    <row r="406" spans="1:3" x14ac:dyDescent="0.25">
      <c r="A406" s="139">
        <v>407</v>
      </c>
      <c r="B406" s="135" t="s">
        <v>287</v>
      </c>
      <c r="C406" s="138" t="s">
        <v>411</v>
      </c>
    </row>
    <row r="407" spans="1:3" x14ac:dyDescent="0.25">
      <c r="A407" s="139">
        <v>408</v>
      </c>
      <c r="B407" s="135" t="s">
        <v>288</v>
      </c>
      <c r="C407" s="138" t="s">
        <v>411</v>
      </c>
    </row>
    <row r="408" spans="1:3" x14ac:dyDescent="0.25">
      <c r="A408" s="139">
        <v>409</v>
      </c>
      <c r="B408" s="135" t="s">
        <v>289</v>
      </c>
      <c r="C408" s="138" t="s">
        <v>411</v>
      </c>
    </row>
    <row r="409" spans="1:3" x14ac:dyDescent="0.25">
      <c r="A409" s="139">
        <v>410</v>
      </c>
      <c r="B409" s="135" t="s">
        <v>290</v>
      </c>
      <c r="C409" s="138" t="s">
        <v>411</v>
      </c>
    </row>
    <row r="410" spans="1:3" x14ac:dyDescent="0.25">
      <c r="A410" s="139">
        <v>411</v>
      </c>
      <c r="B410" s="135" t="s">
        <v>291</v>
      </c>
      <c r="C410" s="138" t="s">
        <v>411</v>
      </c>
    </row>
    <row r="411" spans="1:3" x14ac:dyDescent="0.25">
      <c r="A411" s="139">
        <v>412</v>
      </c>
      <c r="B411" s="135" t="s">
        <v>292</v>
      </c>
      <c r="C411" s="138" t="s">
        <v>411</v>
      </c>
    </row>
    <row r="412" spans="1:3" x14ac:dyDescent="0.25">
      <c r="A412" s="139">
        <v>413</v>
      </c>
      <c r="B412" s="135" t="s">
        <v>293</v>
      </c>
      <c r="C412" s="138" t="s">
        <v>411</v>
      </c>
    </row>
    <row r="413" spans="1:3" x14ac:dyDescent="0.25">
      <c r="A413" s="139">
        <v>414</v>
      </c>
      <c r="B413" s="135" t="s">
        <v>294</v>
      </c>
      <c r="C413" s="138" t="s">
        <v>411</v>
      </c>
    </row>
    <row r="414" spans="1:3" x14ac:dyDescent="0.25">
      <c r="A414" s="139">
        <v>415</v>
      </c>
      <c r="B414" s="135" t="s">
        <v>295</v>
      </c>
      <c r="C414" s="138" t="s">
        <v>411</v>
      </c>
    </row>
    <row r="415" spans="1:3" x14ac:dyDescent="0.25">
      <c r="A415" s="139">
        <v>416</v>
      </c>
      <c r="B415" s="135" t="s">
        <v>296</v>
      </c>
      <c r="C415" s="138" t="s">
        <v>411</v>
      </c>
    </row>
    <row r="416" spans="1:3" x14ac:dyDescent="0.25">
      <c r="A416" s="139">
        <v>417</v>
      </c>
      <c r="B416" s="135" t="s">
        <v>297</v>
      </c>
      <c r="C416" s="138" t="s">
        <v>411</v>
      </c>
    </row>
    <row r="417" spans="1:3" x14ac:dyDescent="0.25">
      <c r="A417" s="139">
        <v>418</v>
      </c>
      <c r="B417" s="135" t="s">
        <v>298</v>
      </c>
      <c r="C417" s="138" t="s">
        <v>411</v>
      </c>
    </row>
    <row r="418" spans="1:3" x14ac:dyDescent="0.25">
      <c r="A418" s="139">
        <v>419</v>
      </c>
      <c r="B418" s="135" t="s">
        <v>299</v>
      </c>
      <c r="C418" s="138" t="s">
        <v>411</v>
      </c>
    </row>
    <row r="419" spans="1:3" x14ac:dyDescent="0.25">
      <c r="A419" s="139">
        <v>420</v>
      </c>
      <c r="B419" s="135" t="s">
        <v>300</v>
      </c>
      <c r="C419" s="138" t="s">
        <v>411</v>
      </c>
    </row>
    <row r="420" spans="1:3" x14ac:dyDescent="0.25">
      <c r="A420" s="139">
        <v>421</v>
      </c>
      <c r="B420" s="135" t="s">
        <v>301</v>
      </c>
      <c r="C420" s="138" t="s">
        <v>411</v>
      </c>
    </row>
    <row r="421" spans="1:3" x14ac:dyDescent="0.25">
      <c r="A421" s="139">
        <v>422</v>
      </c>
      <c r="B421" s="135" t="s">
        <v>302</v>
      </c>
      <c r="C421" s="138" t="s">
        <v>411</v>
      </c>
    </row>
    <row r="422" spans="1:3" x14ac:dyDescent="0.25">
      <c r="A422" s="139">
        <v>423</v>
      </c>
      <c r="B422" s="135" t="s">
        <v>303</v>
      </c>
      <c r="C422" s="138" t="s">
        <v>411</v>
      </c>
    </row>
    <row r="423" spans="1:3" x14ac:dyDescent="0.25">
      <c r="A423" s="139">
        <v>424</v>
      </c>
      <c r="B423" s="135" t="s">
        <v>304</v>
      </c>
      <c r="C423" s="138" t="s">
        <v>411</v>
      </c>
    </row>
    <row r="424" spans="1:3" x14ac:dyDescent="0.25">
      <c r="A424" s="139">
        <v>425</v>
      </c>
      <c r="B424" s="135" t="s">
        <v>305</v>
      </c>
      <c r="C424" s="138" t="s">
        <v>410</v>
      </c>
    </row>
    <row r="425" spans="1:3" x14ac:dyDescent="0.25">
      <c r="A425" s="139">
        <v>426</v>
      </c>
      <c r="B425" s="135" t="s">
        <v>215</v>
      </c>
      <c r="C425" s="138" t="s">
        <v>410</v>
      </c>
    </row>
    <row r="426" spans="1:3" x14ac:dyDescent="0.25">
      <c r="A426" s="139">
        <v>427</v>
      </c>
      <c r="B426" s="135" t="s">
        <v>306</v>
      </c>
      <c r="C426" s="138" t="s">
        <v>410</v>
      </c>
    </row>
    <row r="427" spans="1:3" x14ac:dyDescent="0.25">
      <c r="A427" s="139">
        <v>428</v>
      </c>
      <c r="B427" s="135" t="s">
        <v>307</v>
      </c>
      <c r="C427" s="138" t="s">
        <v>406</v>
      </c>
    </row>
    <row r="428" spans="1:3" x14ac:dyDescent="0.25">
      <c r="A428" s="139">
        <v>429</v>
      </c>
      <c r="B428" s="135" t="s">
        <v>308</v>
      </c>
      <c r="C428" s="138" t="s">
        <v>406</v>
      </c>
    </row>
    <row r="429" spans="1:3" x14ac:dyDescent="0.25">
      <c r="A429" s="139">
        <v>430</v>
      </c>
      <c r="B429" s="135" t="s">
        <v>309</v>
      </c>
      <c r="C429" s="138" t="s">
        <v>406</v>
      </c>
    </row>
    <row r="430" spans="1:3" x14ac:dyDescent="0.25">
      <c r="A430" s="139">
        <v>431</v>
      </c>
      <c r="B430" s="135" t="s">
        <v>310</v>
      </c>
      <c r="C430" s="138" t="s">
        <v>406</v>
      </c>
    </row>
    <row r="431" spans="1:3" x14ac:dyDescent="0.25">
      <c r="A431" s="139">
        <v>432</v>
      </c>
      <c r="B431" s="135" t="s">
        <v>215</v>
      </c>
      <c r="C431" s="138" t="s">
        <v>410</v>
      </c>
    </row>
    <row r="432" spans="1:3" x14ac:dyDescent="0.25">
      <c r="A432" s="139">
        <v>434</v>
      </c>
      <c r="B432" s="135" t="s">
        <v>311</v>
      </c>
      <c r="C432" s="138" t="s">
        <v>411</v>
      </c>
    </row>
    <row r="433" spans="1:3" x14ac:dyDescent="0.25">
      <c r="A433" s="139">
        <v>435</v>
      </c>
      <c r="B433" s="135" t="s">
        <v>312</v>
      </c>
      <c r="C433" s="138" t="s">
        <v>410</v>
      </c>
    </row>
    <row r="434" spans="1:3" x14ac:dyDescent="0.25">
      <c r="A434" s="139">
        <v>436</v>
      </c>
      <c r="B434" s="135" t="s">
        <v>313</v>
      </c>
      <c r="C434" s="138" t="s">
        <v>410</v>
      </c>
    </row>
    <row r="435" spans="1:3" x14ac:dyDescent="0.25">
      <c r="A435" s="139">
        <v>437</v>
      </c>
      <c r="B435" s="135" t="s">
        <v>314</v>
      </c>
      <c r="C435" s="138" t="s">
        <v>410</v>
      </c>
    </row>
    <row r="436" spans="1:3" x14ac:dyDescent="0.25">
      <c r="A436" s="139">
        <v>439</v>
      </c>
      <c r="B436" s="135" t="s">
        <v>315</v>
      </c>
      <c r="C436" s="138" t="s">
        <v>410</v>
      </c>
    </row>
    <row r="437" spans="1:3" x14ac:dyDescent="0.25">
      <c r="A437" s="139">
        <v>440</v>
      </c>
      <c r="B437" s="135" t="s">
        <v>316</v>
      </c>
      <c r="C437" s="138" t="s">
        <v>410</v>
      </c>
    </row>
    <row r="438" spans="1:3" x14ac:dyDescent="0.25">
      <c r="A438" s="139">
        <v>441</v>
      </c>
      <c r="B438" s="135" t="s">
        <v>219</v>
      </c>
      <c r="C438" s="138" t="s">
        <v>410</v>
      </c>
    </row>
    <row r="439" spans="1:3" x14ac:dyDescent="0.25">
      <c r="A439" s="139">
        <v>442</v>
      </c>
      <c r="B439" s="135" t="s">
        <v>215</v>
      </c>
      <c r="C439" s="138" t="s">
        <v>411</v>
      </c>
    </row>
    <row r="440" spans="1:3" x14ac:dyDescent="0.25">
      <c r="A440" s="139">
        <v>443</v>
      </c>
      <c r="B440" s="135" t="s">
        <v>255</v>
      </c>
      <c r="C440" s="138" t="s">
        <v>410</v>
      </c>
    </row>
    <row r="441" spans="1:3" x14ac:dyDescent="0.25">
      <c r="A441" s="139">
        <v>444</v>
      </c>
      <c r="B441" s="135" t="s">
        <v>258</v>
      </c>
      <c r="C441" s="138" t="s">
        <v>410</v>
      </c>
    </row>
    <row r="442" spans="1:3" x14ac:dyDescent="0.25">
      <c r="A442" s="139">
        <v>444</v>
      </c>
      <c r="B442" s="135" t="s">
        <v>258</v>
      </c>
      <c r="C442" s="138" t="s">
        <v>411</v>
      </c>
    </row>
    <row r="443" spans="1:3" x14ac:dyDescent="0.25">
      <c r="A443" s="139">
        <v>445</v>
      </c>
      <c r="B443" s="135" t="s">
        <v>317</v>
      </c>
      <c r="C443" s="138" t="s">
        <v>410</v>
      </c>
    </row>
    <row r="444" spans="1:3" x14ac:dyDescent="0.25">
      <c r="A444" s="139">
        <v>446</v>
      </c>
      <c r="B444" s="135" t="s">
        <v>317</v>
      </c>
      <c r="C444" s="138" t="s">
        <v>410</v>
      </c>
    </row>
    <row r="445" spans="1:3" x14ac:dyDescent="0.25">
      <c r="A445" s="139">
        <v>447</v>
      </c>
      <c r="B445" s="135" t="s">
        <v>229</v>
      </c>
      <c r="C445" s="138" t="s">
        <v>410</v>
      </c>
    </row>
    <row r="446" spans="1:3" x14ac:dyDescent="0.25">
      <c r="A446" s="139">
        <v>448</v>
      </c>
      <c r="B446" s="135" t="s">
        <v>229</v>
      </c>
      <c r="C446" s="138" t="s">
        <v>410</v>
      </c>
    </row>
    <row r="447" spans="1:3" x14ac:dyDescent="0.25">
      <c r="A447" s="139">
        <v>449</v>
      </c>
      <c r="B447" s="135" t="s">
        <v>229</v>
      </c>
      <c r="C447" s="138" t="s">
        <v>410</v>
      </c>
    </row>
    <row r="448" spans="1:3" x14ac:dyDescent="0.25">
      <c r="A448" s="139">
        <v>450</v>
      </c>
      <c r="B448" s="135" t="s">
        <v>229</v>
      </c>
      <c r="C448" s="138" t="s">
        <v>410</v>
      </c>
    </row>
    <row r="449" spans="1:3" x14ac:dyDescent="0.25">
      <c r="A449" s="139">
        <v>451</v>
      </c>
      <c r="B449" s="135" t="s">
        <v>229</v>
      </c>
      <c r="C449" s="138" t="s">
        <v>410</v>
      </c>
    </row>
    <row r="450" spans="1:3" x14ac:dyDescent="0.25">
      <c r="A450" s="139">
        <v>452</v>
      </c>
      <c r="B450" s="135" t="s">
        <v>229</v>
      </c>
      <c r="C450" s="138" t="s">
        <v>410</v>
      </c>
    </row>
    <row r="451" spans="1:3" x14ac:dyDescent="0.25">
      <c r="A451" s="139">
        <v>453</v>
      </c>
      <c r="B451" s="135" t="s">
        <v>229</v>
      </c>
      <c r="C451" s="138" t="s">
        <v>410</v>
      </c>
    </row>
    <row r="452" spans="1:3" x14ac:dyDescent="0.25">
      <c r="A452" s="139">
        <v>454</v>
      </c>
      <c r="B452" s="135" t="s">
        <v>229</v>
      </c>
      <c r="C452" s="138" t="s">
        <v>410</v>
      </c>
    </row>
    <row r="453" spans="1:3" x14ac:dyDescent="0.25">
      <c r="A453" s="139">
        <v>455</v>
      </c>
      <c r="B453" s="135" t="s">
        <v>229</v>
      </c>
      <c r="C453" s="138" t="s">
        <v>410</v>
      </c>
    </row>
    <row r="454" spans="1:3" x14ac:dyDescent="0.25">
      <c r="A454" s="139">
        <v>456</v>
      </c>
      <c r="B454" s="135" t="s">
        <v>229</v>
      </c>
      <c r="C454" s="138" t="s">
        <v>410</v>
      </c>
    </row>
    <row r="455" spans="1:3" x14ac:dyDescent="0.25">
      <c r="A455" s="139">
        <v>459</v>
      </c>
      <c r="B455" s="135" t="s">
        <v>229</v>
      </c>
      <c r="C455" s="138" t="s">
        <v>410</v>
      </c>
    </row>
    <row r="456" spans="1:3" x14ac:dyDescent="0.25">
      <c r="A456" s="139">
        <v>460</v>
      </c>
      <c r="B456" s="135" t="s">
        <v>318</v>
      </c>
      <c r="C456" s="138" t="s">
        <v>411</v>
      </c>
    </row>
    <row r="457" spans="1:3" x14ac:dyDescent="0.25">
      <c r="A457" s="139">
        <v>461</v>
      </c>
      <c r="B457" s="135" t="s">
        <v>318</v>
      </c>
      <c r="C457" s="138" t="s">
        <v>411</v>
      </c>
    </row>
    <row r="458" spans="1:3" x14ac:dyDescent="0.25">
      <c r="A458" s="139">
        <v>462</v>
      </c>
      <c r="B458" s="135" t="s">
        <v>319</v>
      </c>
      <c r="C458" s="138" t="s">
        <v>411</v>
      </c>
    </row>
    <row r="459" spans="1:3" x14ac:dyDescent="0.25">
      <c r="A459" s="139">
        <v>463</v>
      </c>
      <c r="B459" s="135" t="s">
        <v>320</v>
      </c>
      <c r="C459" s="138" t="s">
        <v>411</v>
      </c>
    </row>
    <row r="460" spans="1:3" x14ac:dyDescent="0.25">
      <c r="A460" s="139">
        <v>464</v>
      </c>
      <c r="B460" s="135" t="s">
        <v>321</v>
      </c>
      <c r="C460" s="138" t="s">
        <v>410</v>
      </c>
    </row>
    <row r="461" spans="1:3" x14ac:dyDescent="0.25">
      <c r="A461" s="139">
        <v>465</v>
      </c>
      <c r="B461" s="135" t="s">
        <v>322</v>
      </c>
      <c r="C461" s="138" t="s">
        <v>410</v>
      </c>
    </row>
    <row r="462" spans="1:3" x14ac:dyDescent="0.25">
      <c r="A462" s="139">
        <v>466</v>
      </c>
      <c r="B462" s="135" t="s">
        <v>323</v>
      </c>
      <c r="C462" s="138" t="s">
        <v>410</v>
      </c>
    </row>
    <row r="463" spans="1:3" x14ac:dyDescent="0.25">
      <c r="A463" s="139">
        <v>467</v>
      </c>
      <c r="B463" s="135" t="s">
        <v>323</v>
      </c>
      <c r="C463" s="138" t="s">
        <v>410</v>
      </c>
    </row>
    <row r="464" spans="1:3" x14ac:dyDescent="0.25">
      <c r="A464" s="139">
        <v>468</v>
      </c>
      <c r="B464" s="135" t="s">
        <v>323</v>
      </c>
      <c r="C464" s="138" t="s">
        <v>410</v>
      </c>
    </row>
    <row r="465" spans="1:3" x14ac:dyDescent="0.25">
      <c r="A465" s="139">
        <v>469</v>
      </c>
      <c r="B465" s="135" t="s">
        <v>323</v>
      </c>
      <c r="C465" s="138" t="s">
        <v>410</v>
      </c>
    </row>
    <row r="466" spans="1:3" x14ac:dyDescent="0.25">
      <c r="A466" s="139">
        <v>470</v>
      </c>
      <c r="B466" s="135" t="s">
        <v>323</v>
      </c>
      <c r="C466" s="138" t="s">
        <v>410</v>
      </c>
    </row>
    <row r="467" spans="1:3" x14ac:dyDescent="0.25">
      <c r="A467" s="139">
        <v>473</v>
      </c>
      <c r="B467" s="135" t="s">
        <v>324</v>
      </c>
      <c r="C467" s="138" t="s">
        <v>410</v>
      </c>
    </row>
    <row r="468" spans="1:3" x14ac:dyDescent="0.25">
      <c r="A468" s="139">
        <v>474</v>
      </c>
      <c r="B468" s="135" t="s">
        <v>325</v>
      </c>
      <c r="C468" s="138" t="s">
        <v>411</v>
      </c>
    </row>
    <row r="469" spans="1:3" x14ac:dyDescent="0.25">
      <c r="A469" s="139">
        <v>475</v>
      </c>
      <c r="B469" s="135" t="s">
        <v>326</v>
      </c>
      <c r="C469" s="138" t="s">
        <v>410</v>
      </c>
    </row>
    <row r="470" spans="1:3" x14ac:dyDescent="0.25">
      <c r="A470" s="139">
        <v>476</v>
      </c>
      <c r="B470" s="135" t="s">
        <v>327</v>
      </c>
      <c r="C470" s="138" t="s">
        <v>411</v>
      </c>
    </row>
    <row r="471" spans="1:3" x14ac:dyDescent="0.25">
      <c r="A471" s="139">
        <v>477</v>
      </c>
      <c r="B471" s="135" t="s">
        <v>327</v>
      </c>
      <c r="C471" s="138" t="s">
        <v>411</v>
      </c>
    </row>
    <row r="472" spans="1:3" x14ac:dyDescent="0.25">
      <c r="A472" s="139">
        <v>478</v>
      </c>
      <c r="B472" s="135" t="s">
        <v>258</v>
      </c>
      <c r="C472" s="138" t="s">
        <v>410</v>
      </c>
    </row>
    <row r="473" spans="1:3" x14ac:dyDescent="0.25">
      <c r="A473" s="139">
        <v>479</v>
      </c>
      <c r="B473" s="135" t="s">
        <v>315</v>
      </c>
      <c r="C473" s="138" t="s">
        <v>410</v>
      </c>
    </row>
    <row r="474" spans="1:3" x14ac:dyDescent="0.25">
      <c r="A474" s="139">
        <v>480</v>
      </c>
      <c r="B474" s="135" t="s">
        <v>315</v>
      </c>
      <c r="C474" s="138" t="s">
        <v>410</v>
      </c>
    </row>
    <row r="475" spans="1:3" x14ac:dyDescent="0.25">
      <c r="A475" s="139">
        <v>481</v>
      </c>
      <c r="B475" s="135" t="s">
        <v>315</v>
      </c>
      <c r="C475" s="138" t="s">
        <v>410</v>
      </c>
    </row>
    <row r="476" spans="1:3" x14ac:dyDescent="0.25">
      <c r="A476" s="139">
        <v>482</v>
      </c>
      <c r="B476" s="135" t="s">
        <v>328</v>
      </c>
      <c r="C476" s="138" t="s">
        <v>407</v>
      </c>
    </row>
    <row r="477" spans="1:3" x14ac:dyDescent="0.25">
      <c r="A477" s="139">
        <v>483</v>
      </c>
      <c r="B477" s="135" t="s">
        <v>329</v>
      </c>
      <c r="C477" s="138" t="s">
        <v>407</v>
      </c>
    </row>
    <row r="478" spans="1:3" x14ac:dyDescent="0.25">
      <c r="A478" s="139">
        <v>484</v>
      </c>
      <c r="B478" s="135" t="s">
        <v>330</v>
      </c>
      <c r="C478" s="138" t="s">
        <v>407</v>
      </c>
    </row>
    <row r="479" spans="1:3" x14ac:dyDescent="0.25">
      <c r="A479" s="139">
        <v>485</v>
      </c>
      <c r="B479" s="135" t="s">
        <v>331</v>
      </c>
      <c r="C479" s="138" t="s">
        <v>407</v>
      </c>
    </row>
    <row r="480" spans="1:3" x14ac:dyDescent="0.25">
      <c r="A480" s="139">
        <v>486</v>
      </c>
      <c r="B480" s="135" t="s">
        <v>332</v>
      </c>
      <c r="C480" s="138" t="s">
        <v>407</v>
      </c>
    </row>
    <row r="481" spans="1:3" x14ac:dyDescent="0.25">
      <c r="A481" s="139">
        <v>487</v>
      </c>
      <c r="B481" s="135" t="s">
        <v>333</v>
      </c>
      <c r="C481" s="138" t="s">
        <v>407</v>
      </c>
    </row>
    <row r="482" spans="1:3" x14ac:dyDescent="0.25">
      <c r="A482" s="139">
        <v>488</v>
      </c>
      <c r="B482" s="135" t="s">
        <v>334</v>
      </c>
      <c r="C482" s="138" t="s">
        <v>407</v>
      </c>
    </row>
    <row r="483" spans="1:3" x14ac:dyDescent="0.25">
      <c r="A483" s="139">
        <v>489</v>
      </c>
      <c r="B483" s="135" t="s">
        <v>335</v>
      </c>
      <c r="C483" s="138" t="s">
        <v>407</v>
      </c>
    </row>
    <row r="484" spans="1:3" x14ac:dyDescent="0.25">
      <c r="A484" s="139">
        <v>490</v>
      </c>
      <c r="B484" s="135" t="s">
        <v>336</v>
      </c>
      <c r="C484" s="138" t="s">
        <v>407</v>
      </c>
    </row>
    <row r="485" spans="1:3" x14ac:dyDescent="0.25">
      <c r="A485" s="139">
        <v>491</v>
      </c>
      <c r="B485" s="135" t="s">
        <v>337</v>
      </c>
      <c r="C485" s="138" t="s">
        <v>407</v>
      </c>
    </row>
    <row r="486" spans="1:3" x14ac:dyDescent="0.25">
      <c r="A486" s="139">
        <v>492</v>
      </c>
      <c r="B486" s="135" t="s">
        <v>338</v>
      </c>
      <c r="C486" s="138" t="s">
        <v>407</v>
      </c>
    </row>
    <row r="487" spans="1:3" x14ac:dyDescent="0.25">
      <c r="A487" s="139">
        <v>493</v>
      </c>
      <c r="B487" s="135" t="s">
        <v>339</v>
      </c>
      <c r="C487" s="138" t="s">
        <v>407</v>
      </c>
    </row>
    <row r="488" spans="1:3" x14ac:dyDescent="0.25">
      <c r="A488" s="139">
        <v>494</v>
      </c>
      <c r="B488" s="135" t="s">
        <v>340</v>
      </c>
      <c r="C488" s="138" t="s">
        <v>407</v>
      </c>
    </row>
    <row r="489" spans="1:3" x14ac:dyDescent="0.25">
      <c r="A489" s="139">
        <v>495</v>
      </c>
      <c r="B489" s="135" t="s">
        <v>341</v>
      </c>
      <c r="C489" s="138" t="s">
        <v>407</v>
      </c>
    </row>
    <row r="490" spans="1:3" x14ac:dyDescent="0.25">
      <c r="A490" s="139">
        <v>496</v>
      </c>
      <c r="B490" s="135" t="s">
        <v>342</v>
      </c>
      <c r="C490" s="138" t="s">
        <v>407</v>
      </c>
    </row>
    <row r="491" spans="1:3" x14ac:dyDescent="0.25">
      <c r="A491" s="139">
        <v>497</v>
      </c>
      <c r="B491" s="135" t="s">
        <v>343</v>
      </c>
      <c r="C491" s="138" t="s">
        <v>407</v>
      </c>
    </row>
    <row r="492" spans="1:3" x14ac:dyDescent="0.25">
      <c r="A492" s="139">
        <v>498</v>
      </c>
      <c r="B492" s="135" t="s">
        <v>344</v>
      </c>
      <c r="C492" s="138" t="s">
        <v>407</v>
      </c>
    </row>
    <row r="493" spans="1:3" x14ac:dyDescent="0.25">
      <c r="A493" s="139">
        <v>701</v>
      </c>
      <c r="B493" s="135" t="s">
        <v>345</v>
      </c>
      <c r="C493" s="138" t="s">
        <v>411</v>
      </c>
    </row>
    <row r="494" spans="1:3" x14ac:dyDescent="0.25">
      <c r="A494" s="139">
        <v>702</v>
      </c>
      <c r="B494" s="135" t="s">
        <v>345</v>
      </c>
      <c r="C494" s="138" t="s">
        <v>411</v>
      </c>
    </row>
    <row r="495" spans="1:3" x14ac:dyDescent="0.25">
      <c r="A495" s="139">
        <v>703</v>
      </c>
      <c r="B495" s="135" t="s">
        <v>281</v>
      </c>
      <c r="C495" s="138" t="s">
        <v>411</v>
      </c>
    </row>
    <row r="496" spans="1:3" x14ac:dyDescent="0.25">
      <c r="A496" s="139">
        <v>704</v>
      </c>
      <c r="B496" s="135" t="s">
        <v>281</v>
      </c>
      <c r="C496" s="138" t="s">
        <v>411</v>
      </c>
    </row>
    <row r="497" spans="1:3" x14ac:dyDescent="0.25">
      <c r="A497" s="139">
        <v>705</v>
      </c>
      <c r="B497" s="135" t="s">
        <v>281</v>
      </c>
      <c r="C497" s="138" t="s">
        <v>411</v>
      </c>
    </row>
    <row r="498" spans="1:3" x14ac:dyDescent="0.25">
      <c r="A498" s="139">
        <v>706</v>
      </c>
      <c r="B498" s="135" t="s">
        <v>281</v>
      </c>
      <c r="C498" s="138" t="s">
        <v>411</v>
      </c>
    </row>
    <row r="499" spans="1:3" x14ac:dyDescent="0.25">
      <c r="A499" s="139">
        <v>707</v>
      </c>
      <c r="B499" s="135" t="s">
        <v>281</v>
      </c>
      <c r="C499" s="138" t="s">
        <v>411</v>
      </c>
    </row>
    <row r="500" spans="1:3" x14ac:dyDescent="0.25">
      <c r="A500" s="139">
        <v>708</v>
      </c>
      <c r="B500" s="135" t="s">
        <v>281</v>
      </c>
      <c r="C500" s="138" t="s">
        <v>411</v>
      </c>
    </row>
    <row r="501" spans="1:3" x14ac:dyDescent="0.25">
      <c r="A501" s="139">
        <v>709</v>
      </c>
      <c r="B501" s="135" t="s">
        <v>281</v>
      </c>
      <c r="C501" s="138" t="s">
        <v>411</v>
      </c>
    </row>
    <row r="502" spans="1:3" x14ac:dyDescent="0.25">
      <c r="A502" s="139">
        <v>710</v>
      </c>
      <c r="B502" s="135" t="s">
        <v>281</v>
      </c>
      <c r="C502" s="138" t="s">
        <v>411</v>
      </c>
    </row>
    <row r="503" spans="1:3" x14ac:dyDescent="0.25">
      <c r="A503" s="139">
        <v>711</v>
      </c>
      <c r="B503" s="135" t="s">
        <v>281</v>
      </c>
      <c r="C503" s="138" t="s">
        <v>411</v>
      </c>
    </row>
    <row r="504" spans="1:3" x14ac:dyDescent="0.25">
      <c r="A504" s="139">
        <v>712</v>
      </c>
      <c r="B504" s="135" t="s">
        <v>346</v>
      </c>
      <c r="C504" s="138" t="s">
        <v>411</v>
      </c>
    </row>
    <row r="505" spans="1:3" x14ac:dyDescent="0.25">
      <c r="A505" s="139">
        <v>713</v>
      </c>
      <c r="B505" s="135" t="s">
        <v>346</v>
      </c>
      <c r="C505" s="138" t="s">
        <v>411</v>
      </c>
    </row>
    <row r="506" spans="1:3" x14ac:dyDescent="0.25">
      <c r="A506" s="139">
        <v>714</v>
      </c>
      <c r="B506" s="135" t="s">
        <v>346</v>
      </c>
      <c r="C506" s="138" t="s">
        <v>411</v>
      </c>
    </row>
    <row r="507" spans="1:3" x14ac:dyDescent="0.25">
      <c r="A507" s="139">
        <v>715</v>
      </c>
      <c r="B507" s="135" t="s">
        <v>346</v>
      </c>
      <c r="C507" s="138" t="s">
        <v>411</v>
      </c>
    </row>
    <row r="508" spans="1:3" x14ac:dyDescent="0.25">
      <c r="A508" s="139">
        <v>716</v>
      </c>
      <c r="B508" s="135" t="s">
        <v>347</v>
      </c>
      <c r="C508" s="138" t="s">
        <v>411</v>
      </c>
    </row>
    <row r="509" spans="1:3" x14ac:dyDescent="0.25">
      <c r="A509" s="139">
        <v>717</v>
      </c>
      <c r="B509" s="135" t="s">
        <v>347</v>
      </c>
      <c r="C509" s="138" t="s">
        <v>411</v>
      </c>
    </row>
    <row r="510" spans="1:3" x14ac:dyDescent="0.25">
      <c r="A510" s="139">
        <v>718</v>
      </c>
      <c r="B510" s="135" t="s">
        <v>348</v>
      </c>
      <c r="C510" s="138" t="s">
        <v>411</v>
      </c>
    </row>
    <row r="511" spans="1:3" x14ac:dyDescent="0.25">
      <c r="A511" s="139">
        <v>719</v>
      </c>
      <c r="B511" s="135" t="s">
        <v>348</v>
      </c>
      <c r="C511" s="138" t="s">
        <v>411</v>
      </c>
    </row>
    <row r="512" spans="1:3" x14ac:dyDescent="0.25">
      <c r="A512" s="139">
        <v>720</v>
      </c>
      <c r="B512" s="135" t="s">
        <v>216</v>
      </c>
      <c r="C512" s="138" t="s">
        <v>410</v>
      </c>
    </row>
    <row r="513" spans="1:3" x14ac:dyDescent="0.25">
      <c r="A513" s="139">
        <v>721</v>
      </c>
      <c r="B513" s="135" t="s">
        <v>349</v>
      </c>
      <c r="C513" s="138" t="s">
        <v>410</v>
      </c>
    </row>
    <row r="514" spans="1:3" x14ac:dyDescent="0.25">
      <c r="A514" s="139">
        <v>722</v>
      </c>
      <c r="B514" s="135" t="s">
        <v>349</v>
      </c>
      <c r="C514" s="138" t="s">
        <v>410</v>
      </c>
    </row>
    <row r="515" spans="1:3" x14ac:dyDescent="0.25">
      <c r="A515" s="139">
        <v>723</v>
      </c>
      <c r="B515" s="135" t="s">
        <v>349</v>
      </c>
      <c r="C515" s="138" t="s">
        <v>410</v>
      </c>
    </row>
    <row r="516" spans="1:3" x14ac:dyDescent="0.25">
      <c r="A516" s="139">
        <v>724</v>
      </c>
      <c r="B516" s="135" t="s">
        <v>349</v>
      </c>
      <c r="C516" s="138" t="s">
        <v>410</v>
      </c>
    </row>
    <row r="517" spans="1:3" x14ac:dyDescent="0.25">
      <c r="A517" s="139">
        <v>725</v>
      </c>
      <c r="B517" s="135" t="s">
        <v>349</v>
      </c>
      <c r="C517" s="138" t="s">
        <v>410</v>
      </c>
    </row>
    <row r="518" spans="1:3" x14ac:dyDescent="0.25">
      <c r="A518" s="139">
        <v>726</v>
      </c>
      <c r="B518" s="135" t="s">
        <v>349</v>
      </c>
      <c r="C518" s="138" t="s">
        <v>410</v>
      </c>
    </row>
    <row r="519" spans="1:3" x14ac:dyDescent="0.25">
      <c r="A519" s="139">
        <v>727</v>
      </c>
      <c r="B519" s="135" t="s">
        <v>349</v>
      </c>
      <c r="C519" s="138" t="s">
        <v>410</v>
      </c>
    </row>
    <row r="520" spans="1:3" x14ac:dyDescent="0.25">
      <c r="A520" s="139">
        <v>728</v>
      </c>
      <c r="B520" s="135" t="s">
        <v>350</v>
      </c>
      <c r="C520" s="138" t="s">
        <v>410</v>
      </c>
    </row>
    <row r="521" spans="1:3" x14ac:dyDescent="0.25">
      <c r="A521" s="139">
        <v>729</v>
      </c>
      <c r="B521" s="135" t="s">
        <v>349</v>
      </c>
      <c r="C521" s="138" t="s">
        <v>410</v>
      </c>
    </row>
    <row r="522" spans="1:3" x14ac:dyDescent="0.25">
      <c r="A522" s="139">
        <v>730</v>
      </c>
      <c r="B522" s="135" t="s">
        <v>350</v>
      </c>
      <c r="C522" s="138" t="s">
        <v>410</v>
      </c>
    </row>
    <row r="523" spans="1:3" x14ac:dyDescent="0.25">
      <c r="A523" s="139">
        <v>731</v>
      </c>
      <c r="B523" s="135" t="s">
        <v>349</v>
      </c>
      <c r="C523" s="138" t="s">
        <v>410</v>
      </c>
    </row>
    <row r="524" spans="1:3" x14ac:dyDescent="0.25">
      <c r="A524" s="139">
        <v>732</v>
      </c>
      <c r="B524" s="135" t="s">
        <v>350</v>
      </c>
      <c r="C524" s="138" t="s">
        <v>410</v>
      </c>
    </row>
    <row r="525" spans="1:3" x14ac:dyDescent="0.25">
      <c r="A525" s="139">
        <v>733</v>
      </c>
      <c r="B525" s="135" t="s">
        <v>349</v>
      </c>
      <c r="C525" s="138" t="s">
        <v>410</v>
      </c>
    </row>
    <row r="526" spans="1:3" x14ac:dyDescent="0.25">
      <c r="A526" s="139">
        <v>734</v>
      </c>
      <c r="B526" s="135" t="s">
        <v>350</v>
      </c>
      <c r="C526" s="138" t="s">
        <v>410</v>
      </c>
    </row>
    <row r="527" spans="1:3" x14ac:dyDescent="0.25">
      <c r="A527" s="139">
        <v>735</v>
      </c>
      <c r="B527" s="135" t="s">
        <v>349</v>
      </c>
      <c r="C527" s="138" t="s">
        <v>410</v>
      </c>
    </row>
    <row r="528" spans="1:3" x14ac:dyDescent="0.25">
      <c r="A528" s="139">
        <v>736</v>
      </c>
      <c r="B528" s="135" t="s">
        <v>350</v>
      </c>
      <c r="C528" s="138" t="s">
        <v>410</v>
      </c>
    </row>
    <row r="529" spans="1:3" x14ac:dyDescent="0.25">
      <c r="A529" s="139">
        <v>737</v>
      </c>
      <c r="B529" s="135" t="s">
        <v>349</v>
      </c>
      <c r="C529" s="138" t="s">
        <v>410</v>
      </c>
    </row>
    <row r="530" spans="1:3" x14ac:dyDescent="0.25">
      <c r="A530" s="139">
        <v>738</v>
      </c>
      <c r="B530" s="135" t="s">
        <v>350</v>
      </c>
      <c r="C530" s="138" t="s">
        <v>410</v>
      </c>
    </row>
    <row r="531" spans="1:3" x14ac:dyDescent="0.25">
      <c r="A531" s="139">
        <v>739</v>
      </c>
      <c r="B531" s="135" t="s">
        <v>349</v>
      </c>
      <c r="C531" s="138" t="s">
        <v>410</v>
      </c>
    </row>
    <row r="532" spans="1:3" x14ac:dyDescent="0.25">
      <c r="A532" s="139">
        <v>740</v>
      </c>
      <c r="B532" s="135" t="s">
        <v>350</v>
      </c>
      <c r="C532" s="138" t="s">
        <v>410</v>
      </c>
    </row>
    <row r="533" spans="1:3" x14ac:dyDescent="0.25">
      <c r="A533" s="139">
        <v>741</v>
      </c>
      <c r="B533" s="135" t="s">
        <v>349</v>
      </c>
      <c r="C533" s="138" t="s">
        <v>410</v>
      </c>
    </row>
    <row r="534" spans="1:3" x14ac:dyDescent="0.25">
      <c r="A534" s="139">
        <v>742</v>
      </c>
      <c r="B534" s="135" t="s">
        <v>350</v>
      </c>
      <c r="C534" s="138" t="s">
        <v>410</v>
      </c>
    </row>
    <row r="535" spans="1:3" x14ac:dyDescent="0.25">
      <c r="A535" s="139">
        <v>743</v>
      </c>
      <c r="B535" s="135" t="s">
        <v>349</v>
      </c>
      <c r="C535" s="138" t="s">
        <v>410</v>
      </c>
    </row>
    <row r="536" spans="1:3" x14ac:dyDescent="0.25">
      <c r="A536" s="139">
        <v>744</v>
      </c>
      <c r="B536" s="135" t="s">
        <v>350</v>
      </c>
      <c r="C536" s="138" t="s">
        <v>410</v>
      </c>
    </row>
    <row r="537" spans="1:3" x14ac:dyDescent="0.25">
      <c r="A537" s="139">
        <v>745</v>
      </c>
      <c r="B537" s="135" t="s">
        <v>349</v>
      </c>
      <c r="C537" s="138" t="s">
        <v>410</v>
      </c>
    </row>
    <row r="538" spans="1:3" x14ac:dyDescent="0.25">
      <c r="A538" s="139">
        <v>746</v>
      </c>
      <c r="B538" s="135" t="s">
        <v>350</v>
      </c>
      <c r="C538" s="138" t="s">
        <v>410</v>
      </c>
    </row>
    <row r="539" spans="1:3" x14ac:dyDescent="0.25">
      <c r="A539" s="139">
        <v>747</v>
      </c>
      <c r="B539" s="135" t="s">
        <v>349</v>
      </c>
      <c r="C539" s="138" t="s">
        <v>410</v>
      </c>
    </row>
    <row r="540" spans="1:3" x14ac:dyDescent="0.25">
      <c r="A540" s="139">
        <v>748</v>
      </c>
      <c r="B540" s="135" t="s">
        <v>349</v>
      </c>
      <c r="C540" s="138" t="s">
        <v>410</v>
      </c>
    </row>
    <row r="541" spans="1:3" x14ac:dyDescent="0.25">
      <c r="A541" s="139">
        <v>749</v>
      </c>
      <c r="B541" s="135" t="s">
        <v>350</v>
      </c>
      <c r="C541" s="138" t="s">
        <v>410</v>
      </c>
    </row>
    <row r="542" spans="1:3" x14ac:dyDescent="0.25">
      <c r="A542" s="139">
        <v>752</v>
      </c>
      <c r="B542" s="135" t="s">
        <v>349</v>
      </c>
      <c r="C542" s="138" t="s">
        <v>410</v>
      </c>
    </row>
    <row r="543" spans="1:3" x14ac:dyDescent="0.25">
      <c r="A543" s="139">
        <v>753</v>
      </c>
      <c r="B543" s="135" t="s">
        <v>351</v>
      </c>
      <c r="C543" s="138" t="s">
        <v>410</v>
      </c>
    </row>
    <row r="544" spans="1:3" x14ac:dyDescent="0.25">
      <c r="A544" s="139">
        <v>754</v>
      </c>
      <c r="B544" s="135" t="s">
        <v>349</v>
      </c>
      <c r="C544" s="138" t="s">
        <v>410</v>
      </c>
    </row>
    <row r="545" spans="1:3" x14ac:dyDescent="0.25">
      <c r="A545" s="139">
        <v>755</v>
      </c>
      <c r="B545" s="135" t="s">
        <v>351</v>
      </c>
      <c r="C545" s="138" t="s">
        <v>410</v>
      </c>
    </row>
    <row r="546" spans="1:3" x14ac:dyDescent="0.25">
      <c r="A546" s="139">
        <v>756</v>
      </c>
      <c r="B546" s="135" t="s">
        <v>349</v>
      </c>
      <c r="C546" s="138" t="s">
        <v>410</v>
      </c>
    </row>
    <row r="547" spans="1:3" x14ac:dyDescent="0.25">
      <c r="A547" s="139">
        <v>757</v>
      </c>
      <c r="B547" s="135" t="s">
        <v>351</v>
      </c>
      <c r="C547" s="138" t="s">
        <v>410</v>
      </c>
    </row>
    <row r="548" spans="1:3" x14ac:dyDescent="0.25">
      <c r="A548" s="139">
        <v>758</v>
      </c>
      <c r="B548" s="135" t="s">
        <v>349</v>
      </c>
      <c r="C548" s="138" t="s">
        <v>410</v>
      </c>
    </row>
    <row r="549" spans="1:3" x14ac:dyDescent="0.25">
      <c r="A549" s="139">
        <v>759</v>
      </c>
      <c r="B549" s="135" t="s">
        <v>351</v>
      </c>
      <c r="C549" s="138" t="s">
        <v>410</v>
      </c>
    </row>
    <row r="550" spans="1:3" x14ac:dyDescent="0.25">
      <c r="A550" s="139">
        <v>760</v>
      </c>
      <c r="B550" s="135" t="s">
        <v>349</v>
      </c>
      <c r="C550" s="138" t="s">
        <v>410</v>
      </c>
    </row>
    <row r="551" spans="1:3" x14ac:dyDescent="0.25">
      <c r="A551" s="139">
        <v>761</v>
      </c>
      <c r="B551" s="135" t="s">
        <v>351</v>
      </c>
      <c r="C551" s="138" t="s">
        <v>410</v>
      </c>
    </row>
    <row r="552" spans="1:3" x14ac:dyDescent="0.25">
      <c r="A552" s="139">
        <v>762</v>
      </c>
      <c r="B552" s="135" t="s">
        <v>349</v>
      </c>
      <c r="C552" s="138" t="s">
        <v>410</v>
      </c>
    </row>
    <row r="553" spans="1:3" x14ac:dyDescent="0.25">
      <c r="A553" s="139">
        <v>763</v>
      </c>
      <c r="B553" s="135" t="s">
        <v>351</v>
      </c>
      <c r="C553" s="138" t="s">
        <v>410</v>
      </c>
    </row>
    <row r="554" spans="1:3" x14ac:dyDescent="0.25">
      <c r="A554" s="139">
        <v>764</v>
      </c>
      <c r="B554" s="135" t="s">
        <v>349</v>
      </c>
      <c r="C554" s="138" t="s">
        <v>410</v>
      </c>
    </row>
    <row r="555" spans="1:3" x14ac:dyDescent="0.25">
      <c r="A555" s="139">
        <v>765</v>
      </c>
      <c r="B555" s="135" t="s">
        <v>351</v>
      </c>
      <c r="C555" s="138" t="s">
        <v>410</v>
      </c>
    </row>
    <row r="556" spans="1:3" x14ac:dyDescent="0.25">
      <c r="A556" s="139">
        <v>766</v>
      </c>
      <c r="B556" s="135" t="s">
        <v>349</v>
      </c>
      <c r="C556" s="138" t="s">
        <v>410</v>
      </c>
    </row>
    <row r="557" spans="1:3" x14ac:dyDescent="0.25">
      <c r="A557" s="139">
        <v>767</v>
      </c>
      <c r="B557" s="135" t="s">
        <v>351</v>
      </c>
      <c r="C557" s="138" t="s">
        <v>410</v>
      </c>
    </row>
    <row r="558" spans="1:3" x14ac:dyDescent="0.25">
      <c r="A558" s="139">
        <v>768</v>
      </c>
      <c r="B558" s="135" t="s">
        <v>349</v>
      </c>
      <c r="C558" s="138" t="s">
        <v>410</v>
      </c>
    </row>
    <row r="559" spans="1:3" x14ac:dyDescent="0.25">
      <c r="A559" s="139">
        <v>769</v>
      </c>
      <c r="B559" s="135" t="s">
        <v>351</v>
      </c>
      <c r="C559" s="138" t="s">
        <v>410</v>
      </c>
    </row>
    <row r="560" spans="1:3" x14ac:dyDescent="0.25">
      <c r="A560" s="139">
        <v>770</v>
      </c>
      <c r="B560" s="135" t="s">
        <v>352</v>
      </c>
      <c r="C560" s="138" t="s">
        <v>410</v>
      </c>
    </row>
    <row r="561" spans="1:3" x14ac:dyDescent="0.25">
      <c r="A561" s="139">
        <v>775</v>
      </c>
      <c r="B561" s="135" t="s">
        <v>353</v>
      </c>
      <c r="C561" s="138" t="s">
        <v>410</v>
      </c>
    </row>
    <row r="562" spans="1:3" x14ac:dyDescent="0.25">
      <c r="A562" s="139">
        <v>776</v>
      </c>
      <c r="B562" s="135" t="s">
        <v>353</v>
      </c>
      <c r="C562" s="138" t="s">
        <v>410</v>
      </c>
    </row>
    <row r="563" spans="1:3" x14ac:dyDescent="0.25">
      <c r="A563" s="139">
        <v>781</v>
      </c>
      <c r="B563" s="135" t="s">
        <v>349</v>
      </c>
      <c r="C563" s="138" t="s">
        <v>411</v>
      </c>
    </row>
    <row r="564" spans="1:3" x14ac:dyDescent="0.25">
      <c r="A564" s="139">
        <v>782</v>
      </c>
      <c r="B564" s="135" t="s">
        <v>349</v>
      </c>
      <c r="C564" s="138" t="s">
        <v>410</v>
      </c>
    </row>
    <row r="565" spans="1:3" x14ac:dyDescent="0.25">
      <c r="A565" s="139">
        <v>783</v>
      </c>
      <c r="B565" s="135" t="s">
        <v>349</v>
      </c>
      <c r="C565" s="138" t="s">
        <v>410</v>
      </c>
    </row>
    <row r="566" spans="1:3" x14ac:dyDescent="0.25">
      <c r="A566" s="139">
        <v>784</v>
      </c>
      <c r="B566" s="135" t="s">
        <v>349</v>
      </c>
      <c r="C566" s="138" t="s">
        <v>410</v>
      </c>
    </row>
    <row r="567" spans="1:3" x14ac:dyDescent="0.25">
      <c r="A567" s="139">
        <v>785</v>
      </c>
      <c r="B567" s="135" t="s">
        <v>349</v>
      </c>
      <c r="C567" s="138" t="s">
        <v>410</v>
      </c>
    </row>
    <row r="568" spans="1:3" x14ac:dyDescent="0.25">
      <c r="A568" s="139">
        <v>786</v>
      </c>
      <c r="B568" s="135" t="s">
        <v>349</v>
      </c>
      <c r="C568" s="138" t="s">
        <v>410</v>
      </c>
    </row>
    <row r="569" spans="1:3" x14ac:dyDescent="0.25">
      <c r="A569" s="139">
        <v>787</v>
      </c>
      <c r="B569" s="135" t="s">
        <v>354</v>
      </c>
      <c r="C569" s="138" t="s">
        <v>410</v>
      </c>
    </row>
    <row r="570" spans="1:3" x14ac:dyDescent="0.25">
      <c r="A570" s="139">
        <v>788</v>
      </c>
      <c r="B570" s="135" t="s">
        <v>355</v>
      </c>
      <c r="C570" s="138" t="s">
        <v>410</v>
      </c>
    </row>
    <row r="571" spans="1:3" x14ac:dyDescent="0.25">
      <c r="A571" s="139">
        <v>789</v>
      </c>
      <c r="B571" s="135" t="s">
        <v>356</v>
      </c>
      <c r="C571" s="138" t="s">
        <v>410</v>
      </c>
    </row>
    <row r="572" spans="1:3" x14ac:dyDescent="0.25">
      <c r="A572" s="139">
        <v>790</v>
      </c>
      <c r="B572" s="135" t="s">
        <v>357</v>
      </c>
      <c r="C572" s="138" t="s">
        <v>410</v>
      </c>
    </row>
    <row r="573" spans="1:3" x14ac:dyDescent="0.25">
      <c r="A573" s="139">
        <v>791</v>
      </c>
      <c r="B573" s="135" t="s">
        <v>358</v>
      </c>
      <c r="C573" s="138" t="s">
        <v>410</v>
      </c>
    </row>
    <row r="574" spans="1:3" x14ac:dyDescent="0.25">
      <c r="A574" s="139">
        <v>792</v>
      </c>
      <c r="B574" s="135" t="s">
        <v>359</v>
      </c>
      <c r="C574" s="138" t="s">
        <v>410</v>
      </c>
    </row>
    <row r="575" spans="1:3" x14ac:dyDescent="0.25">
      <c r="A575" s="139">
        <v>793</v>
      </c>
      <c r="B575" s="135" t="s">
        <v>349</v>
      </c>
      <c r="C575" s="138" t="s">
        <v>410</v>
      </c>
    </row>
    <row r="576" spans="1:3" x14ac:dyDescent="0.25">
      <c r="A576" s="139">
        <v>794</v>
      </c>
      <c r="B576" s="135" t="s">
        <v>350</v>
      </c>
      <c r="C576" s="138" t="s">
        <v>410</v>
      </c>
    </row>
    <row r="577" spans="1:3" x14ac:dyDescent="0.25">
      <c r="A577" s="139">
        <v>801</v>
      </c>
      <c r="B577" s="135" t="s">
        <v>278</v>
      </c>
      <c r="C577" s="138" t="s">
        <v>410</v>
      </c>
    </row>
    <row r="578" spans="1:3" x14ac:dyDescent="0.25">
      <c r="A578" s="139">
        <v>802</v>
      </c>
      <c r="B578" s="135" t="s">
        <v>360</v>
      </c>
      <c r="C578" s="138" t="s">
        <v>410</v>
      </c>
    </row>
    <row r="579" spans="1:3" x14ac:dyDescent="0.25">
      <c r="A579" s="139">
        <v>803</v>
      </c>
      <c r="B579" s="135" t="s">
        <v>361</v>
      </c>
      <c r="C579" s="138" t="s">
        <v>411</v>
      </c>
    </row>
    <row r="580" spans="1:3" x14ac:dyDescent="0.25">
      <c r="A580" s="139">
        <v>804</v>
      </c>
      <c r="B580" s="135" t="s">
        <v>360</v>
      </c>
      <c r="C580" s="138" t="s">
        <v>410</v>
      </c>
    </row>
    <row r="581" spans="1:3" x14ac:dyDescent="0.25">
      <c r="A581" s="139">
        <v>805</v>
      </c>
      <c r="B581" s="135" t="s">
        <v>361</v>
      </c>
      <c r="C581" s="138" t="s">
        <v>411</v>
      </c>
    </row>
    <row r="582" spans="1:3" x14ac:dyDescent="0.25">
      <c r="A582" s="139">
        <v>806</v>
      </c>
      <c r="B582" s="135" t="s">
        <v>360</v>
      </c>
      <c r="C582" s="138" t="s">
        <v>410</v>
      </c>
    </row>
    <row r="583" spans="1:3" x14ac:dyDescent="0.25">
      <c r="A583" s="139">
        <v>807</v>
      </c>
      <c r="B583" s="135" t="s">
        <v>361</v>
      </c>
      <c r="C583" s="138" t="s">
        <v>411</v>
      </c>
    </row>
    <row r="584" spans="1:3" x14ac:dyDescent="0.25">
      <c r="A584" s="139">
        <v>808</v>
      </c>
      <c r="B584" s="135" t="s">
        <v>360</v>
      </c>
      <c r="C584" s="138" t="s">
        <v>410</v>
      </c>
    </row>
    <row r="585" spans="1:3" x14ac:dyDescent="0.25">
      <c r="A585" s="139">
        <v>809</v>
      </c>
      <c r="B585" s="135" t="s">
        <v>361</v>
      </c>
      <c r="C585" s="138" t="s">
        <v>411</v>
      </c>
    </row>
    <row r="586" spans="1:3" x14ac:dyDescent="0.25">
      <c r="A586" s="139">
        <v>810</v>
      </c>
      <c r="B586" s="135" t="s">
        <v>360</v>
      </c>
      <c r="C586" s="138" t="s">
        <v>410</v>
      </c>
    </row>
    <row r="587" spans="1:3" x14ac:dyDescent="0.25">
      <c r="A587" s="139">
        <v>811</v>
      </c>
      <c r="B587" s="135" t="s">
        <v>361</v>
      </c>
      <c r="C587" s="138" t="s">
        <v>411</v>
      </c>
    </row>
    <row r="588" spans="1:3" x14ac:dyDescent="0.25">
      <c r="A588" s="139">
        <v>812</v>
      </c>
      <c r="B588" s="135" t="s">
        <v>360</v>
      </c>
      <c r="C588" s="138" t="s">
        <v>410</v>
      </c>
    </row>
    <row r="589" spans="1:3" x14ac:dyDescent="0.25">
      <c r="A589" s="139">
        <v>813</v>
      </c>
      <c r="B589" s="135" t="s">
        <v>361</v>
      </c>
      <c r="C589" s="138" t="s">
        <v>411</v>
      </c>
    </row>
    <row r="590" spans="1:3" x14ac:dyDescent="0.25">
      <c r="A590" s="139">
        <v>814</v>
      </c>
      <c r="B590" s="135" t="s">
        <v>360</v>
      </c>
      <c r="C590" s="138" t="s">
        <v>410</v>
      </c>
    </row>
    <row r="591" spans="1:3" x14ac:dyDescent="0.25">
      <c r="A591" s="139">
        <v>815</v>
      </c>
      <c r="B591" s="135" t="s">
        <v>361</v>
      </c>
      <c r="C591" s="138" t="s">
        <v>411</v>
      </c>
    </row>
    <row r="592" spans="1:3" x14ac:dyDescent="0.25">
      <c r="A592" s="139">
        <v>816</v>
      </c>
      <c r="B592" s="135" t="s">
        <v>360</v>
      </c>
      <c r="C592" s="138" t="s">
        <v>410</v>
      </c>
    </row>
    <row r="593" spans="1:3" x14ac:dyDescent="0.25">
      <c r="A593" s="139">
        <v>817</v>
      </c>
      <c r="B593" s="135" t="s">
        <v>361</v>
      </c>
      <c r="C593" s="138" t="s">
        <v>411</v>
      </c>
    </row>
    <row r="594" spans="1:3" x14ac:dyDescent="0.25">
      <c r="A594" s="139">
        <v>818</v>
      </c>
      <c r="B594" s="135" t="s">
        <v>360</v>
      </c>
      <c r="C594" s="138" t="s">
        <v>410</v>
      </c>
    </row>
    <row r="595" spans="1:3" x14ac:dyDescent="0.25">
      <c r="A595" s="139">
        <v>819</v>
      </c>
      <c r="B595" s="135" t="s">
        <v>361</v>
      </c>
      <c r="C595" s="138" t="s">
        <v>411</v>
      </c>
    </row>
    <row r="596" spans="1:3" x14ac:dyDescent="0.25">
      <c r="A596" s="139">
        <v>820</v>
      </c>
      <c r="B596" s="135" t="s">
        <v>360</v>
      </c>
      <c r="C596" s="138" t="s">
        <v>410</v>
      </c>
    </row>
    <row r="597" spans="1:3" x14ac:dyDescent="0.25">
      <c r="A597" s="139">
        <v>821</v>
      </c>
      <c r="B597" s="135" t="s">
        <v>361</v>
      </c>
      <c r="C597" s="138" t="s">
        <v>411</v>
      </c>
    </row>
    <row r="598" spans="1:3" x14ac:dyDescent="0.25">
      <c r="A598" s="139">
        <v>822</v>
      </c>
      <c r="B598" s="135" t="s">
        <v>360</v>
      </c>
      <c r="C598" s="138" t="s">
        <v>410</v>
      </c>
    </row>
    <row r="599" spans="1:3" x14ac:dyDescent="0.25">
      <c r="A599" s="139">
        <v>823</v>
      </c>
      <c r="B599" s="135" t="s">
        <v>361</v>
      </c>
      <c r="C599" s="138" t="s">
        <v>411</v>
      </c>
    </row>
    <row r="600" spans="1:3" x14ac:dyDescent="0.25">
      <c r="A600" s="139">
        <v>824</v>
      </c>
      <c r="B600" s="135" t="s">
        <v>360</v>
      </c>
      <c r="C600" s="138" t="s">
        <v>410</v>
      </c>
    </row>
    <row r="601" spans="1:3" x14ac:dyDescent="0.25">
      <c r="A601" s="139">
        <v>825</v>
      </c>
      <c r="B601" s="135" t="s">
        <v>361</v>
      </c>
      <c r="C601" s="138" t="s">
        <v>411</v>
      </c>
    </row>
    <row r="602" spans="1:3" x14ac:dyDescent="0.25">
      <c r="A602" s="139">
        <v>826</v>
      </c>
      <c r="B602" s="135" t="s">
        <v>360</v>
      </c>
      <c r="C602" s="138" t="s">
        <v>410</v>
      </c>
    </row>
    <row r="603" spans="1:3" x14ac:dyDescent="0.25">
      <c r="A603" s="139">
        <v>827</v>
      </c>
      <c r="B603" s="135" t="s">
        <v>361</v>
      </c>
      <c r="C603" s="138" t="s">
        <v>411</v>
      </c>
    </row>
    <row r="604" spans="1:3" x14ac:dyDescent="0.25">
      <c r="A604" s="139">
        <v>828</v>
      </c>
      <c r="B604" s="135" t="s">
        <v>360</v>
      </c>
      <c r="C604" s="138" t="s">
        <v>410</v>
      </c>
    </row>
    <row r="605" spans="1:3" x14ac:dyDescent="0.25">
      <c r="A605" s="139">
        <v>829</v>
      </c>
      <c r="B605" s="135" t="s">
        <v>361</v>
      </c>
      <c r="C605" s="138" t="s">
        <v>411</v>
      </c>
    </row>
    <row r="606" spans="1:3" x14ac:dyDescent="0.25">
      <c r="A606" s="139">
        <v>830</v>
      </c>
      <c r="B606" s="135" t="s">
        <v>360</v>
      </c>
      <c r="C606" s="138" t="s">
        <v>410</v>
      </c>
    </row>
    <row r="607" spans="1:3" x14ac:dyDescent="0.25">
      <c r="A607" s="139">
        <v>831</v>
      </c>
      <c r="B607" s="135" t="s">
        <v>361</v>
      </c>
      <c r="C607" s="138" t="s">
        <v>411</v>
      </c>
    </row>
    <row r="608" spans="1:3" x14ac:dyDescent="0.25">
      <c r="A608" s="139">
        <v>832</v>
      </c>
      <c r="B608" s="135" t="s">
        <v>360</v>
      </c>
      <c r="C608" s="138" t="s">
        <v>410</v>
      </c>
    </row>
    <row r="609" spans="1:3" x14ac:dyDescent="0.25">
      <c r="A609" s="139">
        <v>833</v>
      </c>
      <c r="B609" s="135" t="s">
        <v>361</v>
      </c>
      <c r="C609" s="138" t="s">
        <v>411</v>
      </c>
    </row>
    <row r="610" spans="1:3" x14ac:dyDescent="0.25">
      <c r="A610" s="139">
        <v>834</v>
      </c>
      <c r="B610" s="135" t="s">
        <v>360</v>
      </c>
      <c r="C610" s="138" t="s">
        <v>410</v>
      </c>
    </row>
    <row r="611" spans="1:3" x14ac:dyDescent="0.25">
      <c r="A611" s="139">
        <v>835</v>
      </c>
      <c r="B611" s="135" t="s">
        <v>361</v>
      </c>
      <c r="C611" s="138" t="s">
        <v>411</v>
      </c>
    </row>
    <row r="612" spans="1:3" x14ac:dyDescent="0.25">
      <c r="A612" s="139">
        <v>836</v>
      </c>
      <c r="B612" s="135" t="s">
        <v>360</v>
      </c>
      <c r="C612" s="138" t="s">
        <v>410</v>
      </c>
    </row>
    <row r="613" spans="1:3" x14ac:dyDescent="0.25">
      <c r="A613" s="139">
        <v>837</v>
      </c>
      <c r="B613" s="135" t="s">
        <v>361</v>
      </c>
      <c r="C613" s="138" t="s">
        <v>411</v>
      </c>
    </row>
    <row r="614" spans="1:3" x14ac:dyDescent="0.25">
      <c r="A614" s="139">
        <v>838</v>
      </c>
      <c r="B614" s="135" t="s">
        <v>360</v>
      </c>
      <c r="C614" s="138" t="s">
        <v>410</v>
      </c>
    </row>
    <row r="615" spans="1:3" x14ac:dyDescent="0.25">
      <c r="A615" s="139">
        <v>839</v>
      </c>
      <c r="B615" s="135" t="s">
        <v>361</v>
      </c>
      <c r="C615" s="138" t="s">
        <v>411</v>
      </c>
    </row>
    <row r="616" spans="1:3" x14ac:dyDescent="0.25">
      <c r="A616" s="139">
        <v>840</v>
      </c>
      <c r="B616" s="135" t="s">
        <v>360</v>
      </c>
      <c r="C616" s="138" t="s">
        <v>410</v>
      </c>
    </row>
    <row r="617" spans="1:3" x14ac:dyDescent="0.25">
      <c r="A617" s="139">
        <v>841</v>
      </c>
      <c r="B617" s="135" t="s">
        <v>361</v>
      </c>
      <c r="C617" s="138" t="s">
        <v>411</v>
      </c>
    </row>
    <row r="618" spans="1:3" x14ac:dyDescent="0.25">
      <c r="A618" s="139">
        <v>842</v>
      </c>
      <c r="B618" s="135" t="s">
        <v>360</v>
      </c>
      <c r="C618" s="138" t="s">
        <v>410</v>
      </c>
    </row>
    <row r="619" spans="1:3" x14ac:dyDescent="0.25">
      <c r="A619" s="139">
        <v>843</v>
      </c>
      <c r="B619" s="135" t="s">
        <v>361</v>
      </c>
      <c r="C619" s="138" t="s">
        <v>411</v>
      </c>
    </row>
    <row r="620" spans="1:3" x14ac:dyDescent="0.25">
      <c r="A620" s="139">
        <v>844</v>
      </c>
      <c r="B620" s="135" t="s">
        <v>360</v>
      </c>
      <c r="C620" s="138" t="s">
        <v>410</v>
      </c>
    </row>
    <row r="621" spans="1:3" x14ac:dyDescent="0.25">
      <c r="A621" s="139">
        <v>845</v>
      </c>
      <c r="B621" s="135" t="s">
        <v>361</v>
      </c>
      <c r="C621" s="138" t="s">
        <v>411</v>
      </c>
    </row>
    <row r="622" spans="1:3" x14ac:dyDescent="0.25">
      <c r="A622" s="139">
        <v>846</v>
      </c>
      <c r="B622" s="135" t="s">
        <v>360</v>
      </c>
      <c r="C622" s="138" t="s">
        <v>410</v>
      </c>
    </row>
    <row r="623" spans="1:3" x14ac:dyDescent="0.25">
      <c r="A623" s="139">
        <v>847</v>
      </c>
      <c r="B623" s="135" t="s">
        <v>361</v>
      </c>
      <c r="C623" s="138" t="s">
        <v>411</v>
      </c>
    </row>
    <row r="624" spans="1:3" x14ac:dyDescent="0.25">
      <c r="A624" s="139">
        <v>848</v>
      </c>
      <c r="B624" s="135" t="s">
        <v>360</v>
      </c>
      <c r="C624" s="138" t="s">
        <v>410</v>
      </c>
    </row>
    <row r="625" spans="1:3" x14ac:dyDescent="0.25">
      <c r="A625" s="139">
        <v>849</v>
      </c>
      <c r="B625" s="135" t="s">
        <v>361</v>
      </c>
      <c r="C625" s="138" t="s">
        <v>411</v>
      </c>
    </row>
    <row r="626" spans="1:3" x14ac:dyDescent="0.25">
      <c r="A626" s="139">
        <v>850</v>
      </c>
      <c r="B626" s="135" t="s">
        <v>361</v>
      </c>
      <c r="C626" s="138" t="s">
        <v>411</v>
      </c>
    </row>
    <row r="627" spans="1:3" x14ac:dyDescent="0.25">
      <c r="A627" s="139">
        <v>851</v>
      </c>
      <c r="B627" s="135" t="s">
        <v>361</v>
      </c>
      <c r="C627" s="138" t="s">
        <v>411</v>
      </c>
    </row>
    <row r="628" spans="1:3" x14ac:dyDescent="0.25">
      <c r="A628" s="139">
        <v>852</v>
      </c>
      <c r="B628" s="135" t="s">
        <v>360</v>
      </c>
      <c r="C628" s="138" t="s">
        <v>410</v>
      </c>
    </row>
    <row r="629" spans="1:3" x14ac:dyDescent="0.25">
      <c r="A629" s="139">
        <v>853</v>
      </c>
      <c r="B629" s="135" t="s">
        <v>360</v>
      </c>
      <c r="C629" s="138" t="s">
        <v>410</v>
      </c>
    </row>
    <row r="630" spans="1:3" x14ac:dyDescent="0.25">
      <c r="A630" s="139">
        <v>854</v>
      </c>
      <c r="B630" s="135" t="s">
        <v>360</v>
      </c>
      <c r="C630" s="138" t="s">
        <v>410</v>
      </c>
    </row>
    <row r="631" spans="1:3" x14ac:dyDescent="0.25">
      <c r="A631" s="139">
        <v>855</v>
      </c>
      <c r="B631" s="135" t="s">
        <v>360</v>
      </c>
      <c r="C631" s="138" t="s">
        <v>410</v>
      </c>
    </row>
    <row r="632" spans="1:3" x14ac:dyDescent="0.25">
      <c r="A632" s="139">
        <v>856</v>
      </c>
      <c r="B632" s="135" t="s">
        <v>360</v>
      </c>
      <c r="C632" s="138" t="s">
        <v>410</v>
      </c>
    </row>
    <row r="633" spans="1:3" x14ac:dyDescent="0.25">
      <c r="A633" s="139">
        <v>857</v>
      </c>
      <c r="B633" s="135" t="s">
        <v>360</v>
      </c>
      <c r="C633" s="138" t="s">
        <v>410</v>
      </c>
    </row>
    <row r="634" spans="1:3" x14ac:dyDescent="0.25">
      <c r="A634" s="139">
        <v>858</v>
      </c>
      <c r="B634" s="135" t="s">
        <v>360</v>
      </c>
      <c r="C634" s="138" t="s">
        <v>410</v>
      </c>
    </row>
    <row r="635" spans="1:3" x14ac:dyDescent="0.25">
      <c r="A635" s="139">
        <v>859</v>
      </c>
      <c r="B635" s="135" t="s">
        <v>360</v>
      </c>
      <c r="C635" s="138" t="s">
        <v>410</v>
      </c>
    </row>
    <row r="636" spans="1:3" x14ac:dyDescent="0.25">
      <c r="A636" s="139">
        <v>860</v>
      </c>
      <c r="B636" s="135" t="s">
        <v>360</v>
      </c>
      <c r="C636" s="138" t="s">
        <v>410</v>
      </c>
    </row>
    <row r="637" spans="1:3" x14ac:dyDescent="0.25">
      <c r="A637" s="139">
        <v>861</v>
      </c>
      <c r="B637" s="135" t="s">
        <v>360</v>
      </c>
      <c r="C637" s="138" t="s">
        <v>410</v>
      </c>
    </row>
    <row r="638" spans="1:3" x14ac:dyDescent="0.25">
      <c r="A638" s="139">
        <v>862</v>
      </c>
      <c r="B638" s="135" t="s">
        <v>360</v>
      </c>
      <c r="C638" s="138" t="s">
        <v>410</v>
      </c>
    </row>
    <row r="639" spans="1:3" x14ac:dyDescent="0.25">
      <c r="A639" s="139">
        <v>863</v>
      </c>
      <c r="B639" s="135" t="s">
        <v>360</v>
      </c>
      <c r="C639" s="138" t="s">
        <v>410</v>
      </c>
    </row>
    <row r="640" spans="1:3" x14ac:dyDescent="0.25">
      <c r="A640" s="139">
        <v>864</v>
      </c>
      <c r="B640" s="135" t="s">
        <v>360</v>
      </c>
      <c r="C640" s="138" t="s">
        <v>410</v>
      </c>
    </row>
    <row r="641" spans="1:3" x14ac:dyDescent="0.25">
      <c r="A641" s="139">
        <v>865</v>
      </c>
      <c r="B641" s="135" t="s">
        <v>360</v>
      </c>
      <c r="C641" s="138" t="s">
        <v>410</v>
      </c>
    </row>
    <row r="642" spans="1:3" x14ac:dyDescent="0.25">
      <c r="A642" s="139">
        <v>866</v>
      </c>
      <c r="B642" s="135" t="s">
        <v>361</v>
      </c>
      <c r="C642" s="138" t="s">
        <v>411</v>
      </c>
    </row>
    <row r="643" spans="1:3" x14ac:dyDescent="0.25">
      <c r="A643" s="139">
        <v>867</v>
      </c>
      <c r="B643" s="135" t="s">
        <v>360</v>
      </c>
      <c r="C643" s="138" t="s">
        <v>410</v>
      </c>
    </row>
    <row r="644" spans="1:3" x14ac:dyDescent="0.25">
      <c r="A644" s="139">
        <v>868</v>
      </c>
      <c r="B644" s="135" t="s">
        <v>361</v>
      </c>
      <c r="C644" s="138" t="s">
        <v>411</v>
      </c>
    </row>
    <row r="645" spans="1:3" x14ac:dyDescent="0.25">
      <c r="A645" s="139">
        <v>869</v>
      </c>
      <c r="B645" s="135" t="s">
        <v>360</v>
      </c>
      <c r="C645" s="138" t="s">
        <v>410</v>
      </c>
    </row>
    <row r="646" spans="1:3" x14ac:dyDescent="0.25">
      <c r="A646" s="139">
        <v>870</v>
      </c>
      <c r="B646" s="135" t="s">
        <v>361</v>
      </c>
      <c r="C646" s="138" t="s">
        <v>411</v>
      </c>
    </row>
    <row r="647" spans="1:3" x14ac:dyDescent="0.25">
      <c r="A647" s="139">
        <v>871</v>
      </c>
      <c r="B647" s="135" t="s">
        <v>360</v>
      </c>
      <c r="C647" s="138" t="s">
        <v>410</v>
      </c>
    </row>
    <row r="648" spans="1:3" x14ac:dyDescent="0.25">
      <c r="A648" s="139">
        <v>872</v>
      </c>
      <c r="B648" s="135" t="s">
        <v>361</v>
      </c>
      <c r="C648" s="138" t="s">
        <v>411</v>
      </c>
    </row>
    <row r="649" spans="1:3" x14ac:dyDescent="0.25">
      <c r="A649" s="139">
        <v>873</v>
      </c>
      <c r="B649" s="135" t="s">
        <v>360</v>
      </c>
      <c r="C649" s="138" t="s">
        <v>410</v>
      </c>
    </row>
    <row r="650" spans="1:3" x14ac:dyDescent="0.25">
      <c r="A650" s="139">
        <v>874</v>
      </c>
      <c r="B650" s="135" t="s">
        <v>361</v>
      </c>
      <c r="C650" s="138" t="s">
        <v>411</v>
      </c>
    </row>
    <row r="651" spans="1:3" x14ac:dyDescent="0.25">
      <c r="A651" s="139">
        <v>875</v>
      </c>
      <c r="B651" s="135" t="s">
        <v>360</v>
      </c>
      <c r="C651" s="138" t="s">
        <v>410</v>
      </c>
    </row>
    <row r="652" spans="1:3" x14ac:dyDescent="0.25">
      <c r="A652" s="139">
        <v>876</v>
      </c>
      <c r="B652" s="135" t="s">
        <v>361</v>
      </c>
      <c r="C652" s="138" t="s">
        <v>411</v>
      </c>
    </row>
    <row r="653" spans="1:3" x14ac:dyDescent="0.25">
      <c r="A653" s="139">
        <v>877</v>
      </c>
      <c r="B653" s="135" t="s">
        <v>360</v>
      </c>
      <c r="C653" s="138" t="s">
        <v>410</v>
      </c>
    </row>
    <row r="654" spans="1:3" x14ac:dyDescent="0.25">
      <c r="A654" s="139">
        <v>878</v>
      </c>
      <c r="B654" s="135" t="s">
        <v>361</v>
      </c>
      <c r="C654" s="138" t="s">
        <v>411</v>
      </c>
    </row>
    <row r="655" spans="1:3" x14ac:dyDescent="0.25">
      <c r="A655" s="139">
        <v>879</v>
      </c>
      <c r="B655" s="135" t="s">
        <v>360</v>
      </c>
      <c r="C655" s="138" t="s">
        <v>410</v>
      </c>
    </row>
    <row r="656" spans="1:3" x14ac:dyDescent="0.25">
      <c r="A656" s="139">
        <v>880</v>
      </c>
      <c r="B656" s="135" t="s">
        <v>361</v>
      </c>
      <c r="C656" s="138" t="s">
        <v>411</v>
      </c>
    </row>
    <row r="657" spans="1:3" x14ac:dyDescent="0.25">
      <c r="A657" s="139">
        <v>881</v>
      </c>
      <c r="B657" s="135" t="s">
        <v>360</v>
      </c>
      <c r="C657" s="138" t="s">
        <v>410</v>
      </c>
    </row>
    <row r="658" spans="1:3" x14ac:dyDescent="0.25">
      <c r="A658" s="139">
        <v>882</v>
      </c>
      <c r="B658" s="135" t="s">
        <v>361</v>
      </c>
      <c r="C658" s="138" t="s">
        <v>411</v>
      </c>
    </row>
    <row r="659" spans="1:3" x14ac:dyDescent="0.25">
      <c r="A659" s="139">
        <v>883</v>
      </c>
      <c r="B659" s="135" t="s">
        <v>360</v>
      </c>
      <c r="C659" s="138" t="s">
        <v>410</v>
      </c>
    </row>
    <row r="660" spans="1:3" x14ac:dyDescent="0.25">
      <c r="A660" s="139">
        <v>884</v>
      </c>
      <c r="B660" s="135" t="s">
        <v>361</v>
      </c>
      <c r="C660" s="138" t="s">
        <v>411</v>
      </c>
    </row>
    <row r="661" spans="1:3" x14ac:dyDescent="0.25">
      <c r="A661" s="139">
        <v>885</v>
      </c>
      <c r="B661" s="135" t="s">
        <v>360</v>
      </c>
      <c r="C661" s="138" t="s">
        <v>410</v>
      </c>
    </row>
    <row r="662" spans="1:3" x14ac:dyDescent="0.25">
      <c r="A662" s="139">
        <v>886</v>
      </c>
      <c r="B662" s="135" t="s">
        <v>361</v>
      </c>
      <c r="C662" s="138" t="s">
        <v>411</v>
      </c>
    </row>
    <row r="663" spans="1:3" x14ac:dyDescent="0.25">
      <c r="A663" s="139">
        <v>887</v>
      </c>
      <c r="B663" s="135" t="s">
        <v>360</v>
      </c>
      <c r="C663" s="138" t="s">
        <v>410</v>
      </c>
    </row>
    <row r="664" spans="1:3" x14ac:dyDescent="0.25">
      <c r="A664" s="139">
        <v>888</v>
      </c>
      <c r="B664" s="135" t="s">
        <v>361</v>
      </c>
      <c r="C664" s="138" t="s">
        <v>411</v>
      </c>
    </row>
    <row r="665" spans="1:3" x14ac:dyDescent="0.25">
      <c r="A665" s="139">
        <v>889</v>
      </c>
      <c r="B665" s="135" t="s">
        <v>360</v>
      </c>
      <c r="C665" s="138" t="s">
        <v>410</v>
      </c>
    </row>
    <row r="666" spans="1:3" x14ac:dyDescent="0.25">
      <c r="A666" s="139">
        <v>890</v>
      </c>
      <c r="B666" s="135" t="s">
        <v>361</v>
      </c>
      <c r="C666" s="138" t="s">
        <v>411</v>
      </c>
    </row>
    <row r="667" spans="1:3" x14ac:dyDescent="0.25">
      <c r="A667" s="139">
        <v>891</v>
      </c>
      <c r="B667" s="135" t="s">
        <v>361</v>
      </c>
      <c r="C667" s="138" t="s">
        <v>411</v>
      </c>
    </row>
    <row r="668" spans="1:3" x14ac:dyDescent="0.25">
      <c r="A668" s="139">
        <v>892</v>
      </c>
      <c r="B668" s="135" t="s">
        <v>361</v>
      </c>
      <c r="C668" s="138" t="s">
        <v>411</v>
      </c>
    </row>
    <row r="669" spans="1:3" x14ac:dyDescent="0.25">
      <c r="A669" s="139">
        <v>893</v>
      </c>
      <c r="B669" s="135" t="s">
        <v>361</v>
      </c>
      <c r="C669" s="138" t="s">
        <v>411</v>
      </c>
    </row>
    <row r="670" spans="1:3" x14ac:dyDescent="0.25">
      <c r="A670" s="139">
        <v>894</v>
      </c>
      <c r="B670" s="135" t="s">
        <v>319</v>
      </c>
      <c r="C670" s="138" t="s">
        <v>411</v>
      </c>
    </row>
    <row r="671" spans="1:3" x14ac:dyDescent="0.25">
      <c r="A671" s="139">
        <v>895</v>
      </c>
      <c r="B671" s="135" t="s">
        <v>319</v>
      </c>
      <c r="C671" s="138" t="s">
        <v>411</v>
      </c>
    </row>
    <row r="672" spans="1:3" x14ac:dyDescent="0.25">
      <c r="A672" s="139">
        <v>896</v>
      </c>
      <c r="B672" s="135" t="s">
        <v>319</v>
      </c>
      <c r="C672" s="138" t="s">
        <v>411</v>
      </c>
    </row>
    <row r="673" spans="1:3" x14ac:dyDescent="0.25">
      <c r="A673" s="139">
        <v>897</v>
      </c>
      <c r="B673" s="135" t="s">
        <v>361</v>
      </c>
      <c r="C673" s="138" t="s">
        <v>411</v>
      </c>
    </row>
    <row r="674" spans="1:3" x14ac:dyDescent="0.25">
      <c r="A674" s="139">
        <v>898</v>
      </c>
      <c r="B674" s="135" t="s">
        <v>361</v>
      </c>
      <c r="C674" s="138" t="s">
        <v>411</v>
      </c>
    </row>
    <row r="675" spans="1:3" x14ac:dyDescent="0.25">
      <c r="A675" s="139">
        <v>899</v>
      </c>
      <c r="B675" s="135" t="s">
        <v>362</v>
      </c>
      <c r="C675" s="138" t="s">
        <v>411</v>
      </c>
    </row>
    <row r="676" spans="1:3" x14ac:dyDescent="0.25">
      <c r="A676" s="139">
        <v>900</v>
      </c>
      <c r="B676" s="135" t="s">
        <v>362</v>
      </c>
      <c r="C676" s="138" t="s">
        <v>411</v>
      </c>
    </row>
    <row r="677" spans="1:3" x14ac:dyDescent="0.25">
      <c r="A677" s="139">
        <v>901</v>
      </c>
      <c r="B677" s="135" t="s">
        <v>362</v>
      </c>
      <c r="C677" s="138" t="s">
        <v>411</v>
      </c>
    </row>
    <row r="678" spans="1:3" x14ac:dyDescent="0.25">
      <c r="A678" s="139">
        <v>902</v>
      </c>
      <c r="B678" s="135" t="s">
        <v>362</v>
      </c>
      <c r="C678" s="138" t="s">
        <v>411</v>
      </c>
    </row>
    <row r="679" spans="1:3" x14ac:dyDescent="0.25">
      <c r="A679" s="139">
        <v>903</v>
      </c>
      <c r="B679" s="135" t="s">
        <v>362</v>
      </c>
      <c r="C679" s="138" t="s">
        <v>411</v>
      </c>
    </row>
    <row r="680" spans="1:3" x14ac:dyDescent="0.25">
      <c r="A680" s="139">
        <v>904</v>
      </c>
      <c r="B680" s="135" t="s">
        <v>363</v>
      </c>
      <c r="C680" s="138" t="s">
        <v>411</v>
      </c>
    </row>
    <row r="681" spans="1:3" x14ac:dyDescent="0.25">
      <c r="A681" s="139">
        <v>905</v>
      </c>
      <c r="B681" s="135" t="s">
        <v>363</v>
      </c>
      <c r="C681" s="138" t="s">
        <v>411</v>
      </c>
    </row>
    <row r="682" spans="1:3" x14ac:dyDescent="0.25">
      <c r="A682" s="139">
        <v>906</v>
      </c>
      <c r="B682" s="135" t="s">
        <v>363</v>
      </c>
      <c r="C682" s="138" t="s">
        <v>411</v>
      </c>
    </row>
    <row r="683" spans="1:3" x14ac:dyDescent="0.25">
      <c r="A683" s="139">
        <v>907</v>
      </c>
      <c r="B683" s="135" t="s">
        <v>364</v>
      </c>
      <c r="C683" s="138" t="s">
        <v>411</v>
      </c>
    </row>
    <row r="684" spans="1:3" x14ac:dyDescent="0.25">
      <c r="A684" s="139">
        <v>908</v>
      </c>
      <c r="B684" s="135" t="s">
        <v>364</v>
      </c>
      <c r="C684" s="138" t="s">
        <v>411</v>
      </c>
    </row>
    <row r="685" spans="1:3" x14ac:dyDescent="0.25">
      <c r="A685" s="139">
        <v>909</v>
      </c>
      <c r="B685" s="135" t="s">
        <v>364</v>
      </c>
      <c r="C685" s="138" t="s">
        <v>411</v>
      </c>
    </row>
    <row r="686" spans="1:3" x14ac:dyDescent="0.25">
      <c r="A686" s="139">
        <v>910</v>
      </c>
      <c r="B686" s="135" t="s">
        <v>364</v>
      </c>
      <c r="C686" s="138" t="s">
        <v>411</v>
      </c>
    </row>
    <row r="687" spans="1:3" x14ac:dyDescent="0.25">
      <c r="A687" s="139">
        <v>911</v>
      </c>
      <c r="B687" s="135" t="s">
        <v>364</v>
      </c>
      <c r="C687" s="138" t="s">
        <v>411</v>
      </c>
    </row>
    <row r="688" spans="1:3" x14ac:dyDescent="0.25">
      <c r="A688" s="139">
        <v>912</v>
      </c>
      <c r="B688" s="135" t="s">
        <v>364</v>
      </c>
      <c r="C688" s="138" t="s">
        <v>411</v>
      </c>
    </row>
    <row r="689" spans="1:3" x14ac:dyDescent="0.25">
      <c r="A689" s="139">
        <v>913</v>
      </c>
      <c r="B689" s="135" t="s">
        <v>364</v>
      </c>
      <c r="C689" s="138" t="s">
        <v>411</v>
      </c>
    </row>
    <row r="690" spans="1:3" x14ac:dyDescent="0.25">
      <c r="A690" s="139">
        <v>914</v>
      </c>
      <c r="B690" s="135" t="s">
        <v>365</v>
      </c>
      <c r="C690" s="138" t="s">
        <v>410</v>
      </c>
    </row>
    <row r="691" spans="1:3" x14ac:dyDescent="0.25">
      <c r="A691" s="139">
        <v>915</v>
      </c>
      <c r="B691" s="135" t="s">
        <v>319</v>
      </c>
      <c r="C691" s="138" t="s">
        <v>410</v>
      </c>
    </row>
    <row r="692" spans="1:3" x14ac:dyDescent="0.25">
      <c r="A692" s="139">
        <v>916</v>
      </c>
      <c r="B692" s="135" t="s">
        <v>319</v>
      </c>
      <c r="C692" s="138" t="s">
        <v>410</v>
      </c>
    </row>
    <row r="693" spans="1:3" x14ac:dyDescent="0.25">
      <c r="A693" s="139">
        <v>917</v>
      </c>
      <c r="B693" s="135" t="s">
        <v>319</v>
      </c>
      <c r="C693" s="138" t="s">
        <v>410</v>
      </c>
    </row>
    <row r="694" spans="1:3" x14ac:dyDescent="0.25">
      <c r="A694" s="139">
        <v>918</v>
      </c>
      <c r="B694" s="135" t="s">
        <v>255</v>
      </c>
      <c r="C694" s="138" t="s">
        <v>410</v>
      </c>
    </row>
    <row r="695" spans="1:3" x14ac:dyDescent="0.25">
      <c r="A695" s="139">
        <v>919</v>
      </c>
      <c r="B695" s="135" t="s">
        <v>366</v>
      </c>
      <c r="C695" s="138" t="s">
        <v>410</v>
      </c>
    </row>
    <row r="696" spans="1:3" x14ac:dyDescent="0.25">
      <c r="A696" s="139">
        <v>920</v>
      </c>
      <c r="B696" s="135" t="s">
        <v>366</v>
      </c>
      <c r="C696" s="138" t="s">
        <v>410</v>
      </c>
    </row>
    <row r="697" spans="1:3" x14ac:dyDescent="0.25">
      <c r="A697" s="139">
        <v>922</v>
      </c>
      <c r="B697" s="135" t="s">
        <v>278</v>
      </c>
      <c r="C697" s="138" t="s">
        <v>410</v>
      </c>
    </row>
    <row r="698" spans="1:3" x14ac:dyDescent="0.25">
      <c r="A698" s="139">
        <v>923</v>
      </c>
      <c r="B698" s="135" t="s">
        <v>278</v>
      </c>
      <c r="C698" s="138" t="s">
        <v>410</v>
      </c>
    </row>
    <row r="699" spans="1:3" x14ac:dyDescent="0.25">
      <c r="A699" s="139">
        <v>924</v>
      </c>
      <c r="B699" s="135" t="s">
        <v>278</v>
      </c>
      <c r="C699" s="138" t="s">
        <v>410</v>
      </c>
    </row>
    <row r="700" spans="1:3" x14ac:dyDescent="0.25">
      <c r="A700" s="139">
        <v>925</v>
      </c>
      <c r="B700" s="135" t="s">
        <v>367</v>
      </c>
      <c r="C700" s="138" t="s">
        <v>406</v>
      </c>
    </row>
    <row r="701" spans="1:3" x14ac:dyDescent="0.25">
      <c r="A701" s="139">
        <v>926</v>
      </c>
      <c r="B701" s="135" t="s">
        <v>308</v>
      </c>
      <c r="C701" s="138" t="s">
        <v>406</v>
      </c>
    </row>
    <row r="702" spans="1:3" x14ac:dyDescent="0.25">
      <c r="A702" s="139">
        <v>927</v>
      </c>
      <c r="B702" s="135" t="s">
        <v>310</v>
      </c>
      <c r="C702" s="138" t="s">
        <v>406</v>
      </c>
    </row>
    <row r="703" spans="1:3" x14ac:dyDescent="0.25">
      <c r="A703" s="139">
        <v>928</v>
      </c>
      <c r="B703" s="135" t="s">
        <v>309</v>
      </c>
      <c r="C703" s="138" t="s">
        <v>406</v>
      </c>
    </row>
    <row r="704" spans="1:3" x14ac:dyDescent="0.25">
      <c r="A704" s="139">
        <v>929</v>
      </c>
      <c r="B704" s="135" t="s">
        <v>362</v>
      </c>
      <c r="C704" s="138" t="s">
        <v>411</v>
      </c>
    </row>
    <row r="705" spans="1:3" x14ac:dyDescent="0.25">
      <c r="A705" s="139">
        <v>930</v>
      </c>
      <c r="B705" s="135" t="s">
        <v>362</v>
      </c>
      <c r="C705" s="138" t="s">
        <v>411</v>
      </c>
    </row>
    <row r="706" spans="1:3" x14ac:dyDescent="0.25">
      <c r="A706" s="139">
        <v>931</v>
      </c>
      <c r="B706" s="135" t="s">
        <v>362</v>
      </c>
      <c r="C706" s="138" t="s">
        <v>411</v>
      </c>
    </row>
    <row r="707" spans="1:3" x14ac:dyDescent="0.25">
      <c r="A707" s="139">
        <v>932</v>
      </c>
      <c r="B707" s="135" t="s">
        <v>368</v>
      </c>
      <c r="C707" s="138" t="s">
        <v>410</v>
      </c>
    </row>
    <row r="708" spans="1:3" x14ac:dyDescent="0.25">
      <c r="A708" s="139">
        <v>933</v>
      </c>
      <c r="B708" s="135" t="s">
        <v>360</v>
      </c>
      <c r="C708" s="138" t="s">
        <v>410</v>
      </c>
    </row>
    <row r="709" spans="1:3" x14ac:dyDescent="0.25">
      <c r="A709" s="139">
        <v>934</v>
      </c>
      <c r="B709" s="135" t="s">
        <v>361</v>
      </c>
      <c r="C709" s="138" t="s">
        <v>411</v>
      </c>
    </row>
    <row r="710" spans="1:3" x14ac:dyDescent="0.25">
      <c r="A710" s="139">
        <v>935</v>
      </c>
      <c r="B710" s="135" t="s">
        <v>369</v>
      </c>
      <c r="C710" s="138" t="s">
        <v>410</v>
      </c>
    </row>
    <row r="711" spans="1:3" x14ac:dyDescent="0.25">
      <c r="A711" s="139">
        <v>936</v>
      </c>
      <c r="B711" s="135" t="s">
        <v>369</v>
      </c>
      <c r="C711" s="138" t="s">
        <v>410</v>
      </c>
    </row>
    <row r="712" spans="1:3" x14ac:dyDescent="0.25">
      <c r="A712" s="139">
        <v>937</v>
      </c>
      <c r="B712" s="135" t="s">
        <v>369</v>
      </c>
      <c r="C712" s="138" t="s">
        <v>410</v>
      </c>
    </row>
    <row r="713" spans="1:3" x14ac:dyDescent="0.25">
      <c r="A713" s="139">
        <v>938</v>
      </c>
      <c r="B713" s="135" t="s">
        <v>369</v>
      </c>
      <c r="C713" s="138" t="s">
        <v>410</v>
      </c>
    </row>
    <row r="714" spans="1:3" x14ac:dyDescent="0.25">
      <c r="A714" s="139">
        <v>939</v>
      </c>
      <c r="B714" s="135" t="s">
        <v>369</v>
      </c>
      <c r="C714" s="138" t="s">
        <v>410</v>
      </c>
    </row>
    <row r="715" spans="1:3" x14ac:dyDescent="0.25">
      <c r="A715" s="139">
        <v>940</v>
      </c>
      <c r="B715" s="135" t="s">
        <v>370</v>
      </c>
      <c r="C715" s="138" t="s">
        <v>407</v>
      </c>
    </row>
    <row r="716" spans="1:3" x14ac:dyDescent="0.25">
      <c r="A716" s="139">
        <v>941</v>
      </c>
      <c r="B716" s="135" t="s">
        <v>371</v>
      </c>
      <c r="C716" s="138" t="s">
        <v>407</v>
      </c>
    </row>
    <row r="717" spans="1:3" x14ac:dyDescent="0.25">
      <c r="A717" s="139">
        <v>942</v>
      </c>
      <c r="B717" s="135" t="s">
        <v>224</v>
      </c>
      <c r="C717" s="138" t="s">
        <v>410</v>
      </c>
    </row>
    <row r="718" spans="1:3" x14ac:dyDescent="0.25">
      <c r="A718" s="139">
        <v>943</v>
      </c>
      <c r="B718" s="135" t="s">
        <v>215</v>
      </c>
      <c r="C718" s="138" t="s">
        <v>410</v>
      </c>
    </row>
    <row r="719" spans="1:3" x14ac:dyDescent="0.25">
      <c r="A719" s="139">
        <v>944</v>
      </c>
      <c r="B719" s="135" t="s">
        <v>215</v>
      </c>
      <c r="C719" s="138" t="s">
        <v>410</v>
      </c>
    </row>
    <row r="720" spans="1:3" x14ac:dyDescent="0.25">
      <c r="A720" s="139">
        <v>945</v>
      </c>
      <c r="B720" s="135" t="s">
        <v>215</v>
      </c>
      <c r="C720" s="138" t="s">
        <v>410</v>
      </c>
    </row>
    <row r="721" spans="1:3" x14ac:dyDescent="0.25">
      <c r="A721" s="139">
        <v>946</v>
      </c>
      <c r="B721" s="135" t="s">
        <v>215</v>
      </c>
      <c r="C721" s="138" t="s">
        <v>410</v>
      </c>
    </row>
    <row r="722" spans="1:3" x14ac:dyDescent="0.25">
      <c r="A722" s="139">
        <v>947</v>
      </c>
      <c r="B722" s="135" t="s">
        <v>372</v>
      </c>
      <c r="C722" s="138" t="s">
        <v>410</v>
      </c>
    </row>
    <row r="723" spans="1:3" x14ac:dyDescent="0.25">
      <c r="A723" s="139">
        <v>948</v>
      </c>
      <c r="B723" s="135" t="s">
        <v>373</v>
      </c>
      <c r="C723" s="138" t="s">
        <v>410</v>
      </c>
    </row>
    <row r="724" spans="1:3" x14ac:dyDescent="0.25">
      <c r="A724" s="139">
        <v>949</v>
      </c>
      <c r="B724" s="135" t="s">
        <v>374</v>
      </c>
      <c r="C724" s="138" t="s">
        <v>410</v>
      </c>
    </row>
    <row r="725" spans="1:3" x14ac:dyDescent="0.25">
      <c r="A725" s="139">
        <v>950</v>
      </c>
      <c r="B725" s="135" t="s">
        <v>375</v>
      </c>
      <c r="C725" s="138" t="s">
        <v>411</v>
      </c>
    </row>
    <row r="726" spans="1:3" x14ac:dyDescent="0.25">
      <c r="A726" s="139">
        <v>951</v>
      </c>
      <c r="B726" s="135" t="s">
        <v>376</v>
      </c>
      <c r="C726" s="138" t="s">
        <v>411</v>
      </c>
    </row>
    <row r="727" spans="1:3" x14ac:dyDescent="0.25">
      <c r="A727" s="139">
        <v>952</v>
      </c>
      <c r="B727" s="135" t="s">
        <v>377</v>
      </c>
      <c r="C727" s="138" t="s">
        <v>410</v>
      </c>
    </row>
    <row r="728" spans="1:3" x14ac:dyDescent="0.25">
      <c r="A728" s="139">
        <v>953</v>
      </c>
      <c r="B728" s="135" t="s">
        <v>378</v>
      </c>
      <c r="C728" s="138" t="s">
        <v>410</v>
      </c>
    </row>
    <row r="729" spans="1:3" x14ac:dyDescent="0.25">
      <c r="A729" s="139">
        <v>954</v>
      </c>
      <c r="B729" s="135" t="s">
        <v>379</v>
      </c>
      <c r="C729" s="138" t="s">
        <v>410</v>
      </c>
    </row>
    <row r="730" spans="1:3" x14ac:dyDescent="0.25">
      <c r="A730" s="139">
        <v>955</v>
      </c>
      <c r="B730" s="135" t="s">
        <v>380</v>
      </c>
      <c r="C730" s="138" t="s">
        <v>410</v>
      </c>
    </row>
    <row r="731" spans="1:3" x14ac:dyDescent="0.25">
      <c r="A731" s="139">
        <v>956</v>
      </c>
      <c r="B731" s="135" t="s">
        <v>381</v>
      </c>
      <c r="C731" s="138" t="s">
        <v>410</v>
      </c>
    </row>
    <row r="732" spans="1:3" x14ac:dyDescent="0.25">
      <c r="A732" s="139">
        <v>957</v>
      </c>
      <c r="B732" s="135" t="s">
        <v>382</v>
      </c>
      <c r="C732" s="138" t="s">
        <v>410</v>
      </c>
    </row>
    <row r="733" spans="1:3" x14ac:dyDescent="0.25">
      <c r="A733" s="139">
        <v>958</v>
      </c>
      <c r="B733" s="135" t="s">
        <v>383</v>
      </c>
      <c r="C733" s="138" t="s">
        <v>410</v>
      </c>
    </row>
    <row r="734" spans="1:3" x14ac:dyDescent="0.25">
      <c r="A734" s="139">
        <v>959</v>
      </c>
      <c r="B734" s="135" t="s">
        <v>384</v>
      </c>
      <c r="C734" s="138" t="s">
        <v>410</v>
      </c>
    </row>
    <row r="735" spans="1:3" x14ac:dyDescent="0.25">
      <c r="A735" s="139">
        <v>960</v>
      </c>
      <c r="B735" s="135" t="s">
        <v>385</v>
      </c>
      <c r="C735" s="138" t="s">
        <v>410</v>
      </c>
    </row>
    <row r="736" spans="1:3" x14ac:dyDescent="0.25">
      <c r="A736" s="139">
        <v>961</v>
      </c>
      <c r="B736" s="135" t="s">
        <v>386</v>
      </c>
      <c r="C736" s="138" t="s">
        <v>410</v>
      </c>
    </row>
    <row r="737" spans="1:3" x14ac:dyDescent="0.25">
      <c r="A737" s="139">
        <v>962</v>
      </c>
      <c r="B737" s="135" t="s">
        <v>387</v>
      </c>
      <c r="C737" s="138" t="s">
        <v>410</v>
      </c>
    </row>
    <row r="738" spans="1:3" x14ac:dyDescent="0.25">
      <c r="A738" s="139">
        <v>963</v>
      </c>
      <c r="B738" s="135" t="s">
        <v>388</v>
      </c>
      <c r="C738" s="138" t="s">
        <v>410</v>
      </c>
    </row>
    <row r="739" spans="1:3" x14ac:dyDescent="0.25">
      <c r="A739" s="139">
        <v>964</v>
      </c>
      <c r="B739" s="135" t="s">
        <v>389</v>
      </c>
      <c r="C739" s="138" t="s">
        <v>410</v>
      </c>
    </row>
    <row r="740" spans="1:3" x14ac:dyDescent="0.25">
      <c r="A740" s="139">
        <v>965</v>
      </c>
      <c r="B740" s="135" t="s">
        <v>390</v>
      </c>
      <c r="C740" s="138" t="s">
        <v>410</v>
      </c>
    </row>
    <row r="741" spans="1:3" x14ac:dyDescent="0.25">
      <c r="A741" s="139">
        <v>966</v>
      </c>
      <c r="B741" s="135" t="s">
        <v>235</v>
      </c>
      <c r="C741" s="138" t="s">
        <v>411</v>
      </c>
    </row>
    <row r="742" spans="1:3" x14ac:dyDescent="0.25">
      <c r="A742" s="139">
        <v>967</v>
      </c>
      <c r="B742" s="135" t="s">
        <v>247</v>
      </c>
      <c r="C742" s="138" t="s">
        <v>410</v>
      </c>
    </row>
    <row r="743" spans="1:3" x14ac:dyDescent="0.25">
      <c r="A743" s="139">
        <v>968</v>
      </c>
      <c r="B743" s="135" t="s">
        <v>247</v>
      </c>
      <c r="C743" s="138" t="s">
        <v>410</v>
      </c>
    </row>
    <row r="744" spans="1:3" x14ac:dyDescent="0.25">
      <c r="A744" s="139">
        <v>969</v>
      </c>
      <c r="B744" s="135" t="s">
        <v>390</v>
      </c>
      <c r="C744" s="138" t="s">
        <v>410</v>
      </c>
    </row>
    <row r="745" spans="1:3" x14ac:dyDescent="0.25">
      <c r="A745" s="139">
        <v>970</v>
      </c>
      <c r="B745" s="135" t="s">
        <v>203</v>
      </c>
      <c r="C745" s="138" t="s">
        <v>410</v>
      </c>
    </row>
    <row r="746" spans="1:3" x14ac:dyDescent="0.25">
      <c r="A746" s="139">
        <v>971</v>
      </c>
      <c r="B746" s="135" t="s">
        <v>391</v>
      </c>
      <c r="C746" s="138" t="s">
        <v>410</v>
      </c>
    </row>
    <row r="747" spans="1:3" x14ac:dyDescent="0.25">
      <c r="A747" s="139">
        <v>972</v>
      </c>
      <c r="B747" s="135" t="s">
        <v>392</v>
      </c>
      <c r="C747" s="138" t="s">
        <v>410</v>
      </c>
    </row>
    <row r="748" spans="1:3" x14ac:dyDescent="0.25">
      <c r="A748" s="139">
        <v>973</v>
      </c>
      <c r="B748" s="135" t="s">
        <v>245</v>
      </c>
      <c r="C748" s="138" t="s">
        <v>410</v>
      </c>
    </row>
    <row r="749" spans="1:3" x14ac:dyDescent="0.25">
      <c r="A749" s="139">
        <v>974</v>
      </c>
      <c r="B749" s="135" t="s">
        <v>271</v>
      </c>
      <c r="C749" s="138" t="s">
        <v>410</v>
      </c>
    </row>
    <row r="750" spans="1:3" x14ac:dyDescent="0.25">
      <c r="A750" s="139">
        <v>975</v>
      </c>
      <c r="B750" s="135" t="s">
        <v>393</v>
      </c>
      <c r="C750" s="138" t="s">
        <v>410</v>
      </c>
    </row>
    <row r="751" spans="1:3" x14ac:dyDescent="0.25">
      <c r="A751" s="139">
        <v>976</v>
      </c>
      <c r="B751" s="135" t="s">
        <v>394</v>
      </c>
      <c r="C751" s="138" t="s">
        <v>410</v>
      </c>
    </row>
    <row r="752" spans="1:3" x14ac:dyDescent="0.25">
      <c r="A752" s="139">
        <v>978</v>
      </c>
      <c r="B752" s="135" t="s">
        <v>229</v>
      </c>
      <c r="C752" s="138" t="s">
        <v>411</v>
      </c>
    </row>
    <row r="753" spans="1:3" x14ac:dyDescent="0.25">
      <c r="A753" s="139">
        <v>979</v>
      </c>
      <c r="B753" s="135" t="s">
        <v>268</v>
      </c>
      <c r="C753" s="138" t="s">
        <v>411</v>
      </c>
    </row>
    <row r="754" spans="1:3" x14ac:dyDescent="0.25">
      <c r="A754" s="139">
        <v>980</v>
      </c>
      <c r="B754" s="135" t="s">
        <v>395</v>
      </c>
      <c r="C754" s="138" t="s">
        <v>410</v>
      </c>
    </row>
    <row r="755" spans="1:3" x14ac:dyDescent="0.25">
      <c r="A755" s="139">
        <v>981</v>
      </c>
      <c r="B755" s="135" t="s">
        <v>396</v>
      </c>
      <c r="C755" s="138" t="s">
        <v>411</v>
      </c>
    </row>
    <row r="756" spans="1:3" x14ac:dyDescent="0.25">
      <c r="A756" s="139">
        <v>982</v>
      </c>
      <c r="B756" s="135" t="s">
        <v>397</v>
      </c>
      <c r="C756" s="138" t="s">
        <v>410</v>
      </c>
    </row>
    <row r="757" spans="1:3" x14ac:dyDescent="0.25">
      <c r="A757" s="139">
        <v>983</v>
      </c>
      <c r="B757" s="135" t="s">
        <v>398</v>
      </c>
      <c r="C757" s="138" t="s">
        <v>410</v>
      </c>
    </row>
    <row r="758" spans="1:3" x14ac:dyDescent="0.25">
      <c r="A758" s="139">
        <v>984</v>
      </c>
      <c r="B758" s="135" t="s">
        <v>399</v>
      </c>
      <c r="C758" s="138" t="s">
        <v>410</v>
      </c>
    </row>
    <row r="759" spans="1:3" x14ac:dyDescent="0.25">
      <c r="A759" s="139">
        <v>985</v>
      </c>
      <c r="B759" s="135" t="s">
        <v>400</v>
      </c>
      <c r="C759" s="138" t="s">
        <v>410</v>
      </c>
    </row>
    <row r="760" spans="1:3" x14ac:dyDescent="0.25">
      <c r="A760" s="139">
        <v>989</v>
      </c>
      <c r="B760" s="135" t="s">
        <v>284</v>
      </c>
      <c r="C760" s="138" t="s">
        <v>410</v>
      </c>
    </row>
    <row r="761" spans="1:3" x14ac:dyDescent="0.25">
      <c r="A761" s="139">
        <v>990</v>
      </c>
      <c r="B761" s="135" t="s">
        <v>285</v>
      </c>
      <c r="C761" s="138" t="s">
        <v>411</v>
      </c>
    </row>
    <row r="762" spans="1:3" x14ac:dyDescent="0.25">
      <c r="A762" s="139">
        <v>991</v>
      </c>
      <c r="B762" s="135" t="s">
        <v>235</v>
      </c>
      <c r="C762" s="138" t="s">
        <v>411</v>
      </c>
    </row>
    <row r="763" spans="1:3" x14ac:dyDescent="0.25">
      <c r="A763" s="139">
        <v>996</v>
      </c>
      <c r="B763" s="135" t="s">
        <v>314</v>
      </c>
      <c r="C763" s="138" t="s">
        <v>410</v>
      </c>
    </row>
    <row r="764" spans="1:3" x14ac:dyDescent="0.25">
      <c r="A764" s="139">
        <v>997</v>
      </c>
      <c r="B764" s="135" t="s">
        <v>401</v>
      </c>
      <c r="C764" s="138" t="s">
        <v>410</v>
      </c>
    </row>
  </sheetData>
  <hyperlinks>
    <hyperlink ref="A1" location="Overview!A1" display="Back to Overview" xr:uid="{00000000-0004-0000-0B00-000000000000}"/>
    <hyperlink ref="A1" location="Overview!A1" display="Back to Overview" xr:uid="{00000000-0004-0000-0B00-000001000000}"/>
  </hyperlinks>
  <pageMargins left="0.74803149606299213" right="0.74803149606299213" top="0.98425196850393704" bottom="0.98425196850393704" header="0.51181102362204722" footer="0.51181102362204722"/>
  <pageSetup paperSize="9" scale="41" fitToHeight="0" orientation="portrait" r:id="rId1"/>
  <headerFooter differentFirst="1" scaleWithDoc="0">
    <oddFooter>&amp;C&amp;P of &amp;N</oddFooter>
    <firstHeader>&amp;LSSC TPP Unit Rate Lookup Table</firstHeader>
    <firstFooter>&amp;C&amp;P of &amp;N</first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F23"/>
  <sheetViews>
    <sheetView workbookViewId="0">
      <selection activeCell="A5" sqref="A5:F22"/>
    </sheetView>
  </sheetViews>
  <sheetFormatPr defaultRowHeight="13.2" x14ac:dyDescent="0.25"/>
  <cols>
    <col min="1" max="1" width="32.109375" bestFit="1" customWidth="1"/>
    <col min="2" max="2" width="37.6640625" bestFit="1" customWidth="1"/>
    <col min="3" max="3" width="53.33203125" customWidth="1"/>
    <col min="4" max="4" width="17.5546875" customWidth="1"/>
    <col min="5" max="5" width="14.109375" customWidth="1"/>
  </cols>
  <sheetData>
    <row r="1" spans="1:6" x14ac:dyDescent="0.25">
      <c r="A1" s="132" t="s">
        <v>24</v>
      </c>
    </row>
    <row r="2" spans="1:6" ht="36.75" customHeight="1" x14ac:dyDescent="0.25">
      <c r="A2" s="270" t="str">
        <f>Overview!B4&amp; " - Effective from "&amp;Overview!C4&amp;" - "&amp;Overview!E4&amp;" Residual Charging Bandings"</f>
        <v>Harlaxton Energy Networks Limited - GSP_B - Effective from 2026/27 - Final Residual Charging Bandings</v>
      </c>
      <c r="B2" s="271"/>
      <c r="C2" s="271"/>
    </row>
    <row r="5" spans="1:6" ht="66" x14ac:dyDescent="0.25">
      <c r="A5" s="216" t="s">
        <v>683</v>
      </c>
      <c r="B5" s="216" t="s">
        <v>634</v>
      </c>
      <c r="C5" s="216" t="s">
        <v>684</v>
      </c>
      <c r="D5" s="18" t="s">
        <v>685</v>
      </c>
      <c r="E5" s="18" t="s">
        <v>686</v>
      </c>
      <c r="F5" s="18" t="s">
        <v>687</v>
      </c>
    </row>
    <row r="6" spans="1:6" ht="13.8" x14ac:dyDescent="0.25">
      <c r="A6" s="217" t="s">
        <v>141</v>
      </c>
      <c r="B6" s="218" t="s">
        <v>688</v>
      </c>
      <c r="C6" s="218" t="s">
        <v>689</v>
      </c>
      <c r="D6" s="221" t="s">
        <v>689</v>
      </c>
      <c r="E6" s="221" t="s">
        <v>689</v>
      </c>
      <c r="F6" s="219"/>
    </row>
    <row r="7" spans="1:6" ht="13.8" customHeight="1" x14ac:dyDescent="0.25">
      <c r="A7" s="145" t="s">
        <v>690</v>
      </c>
      <c r="B7" s="218">
        <v>1</v>
      </c>
      <c r="C7" s="218" t="s">
        <v>691</v>
      </c>
      <c r="D7" s="197">
        <v>0</v>
      </c>
      <c r="E7" s="197">
        <v>3571</v>
      </c>
      <c r="F7" s="219"/>
    </row>
    <row r="8" spans="1:6" ht="13.8" x14ac:dyDescent="0.25">
      <c r="A8" s="232"/>
      <c r="B8" s="218">
        <v>2</v>
      </c>
      <c r="C8" s="218" t="s">
        <v>691</v>
      </c>
      <c r="D8" s="197">
        <v>3571</v>
      </c>
      <c r="E8" s="197">
        <v>12553</v>
      </c>
      <c r="F8" s="219"/>
    </row>
    <row r="9" spans="1:6" ht="13.8" x14ac:dyDescent="0.25">
      <c r="A9" s="232"/>
      <c r="B9" s="218">
        <v>3</v>
      </c>
      <c r="C9" s="218" t="s">
        <v>691</v>
      </c>
      <c r="D9" s="197">
        <v>12553</v>
      </c>
      <c r="E9" s="197">
        <v>25279</v>
      </c>
      <c r="F9" s="219"/>
    </row>
    <row r="10" spans="1:6" ht="13.8" x14ac:dyDescent="0.25">
      <c r="A10" s="233"/>
      <c r="B10" s="218">
        <v>4</v>
      </c>
      <c r="C10" s="218" t="s">
        <v>691</v>
      </c>
      <c r="D10" s="197">
        <v>25279</v>
      </c>
      <c r="E10" s="197" t="s">
        <v>692</v>
      </c>
      <c r="F10" s="219"/>
    </row>
    <row r="11" spans="1:6" ht="13.8" customHeight="1" x14ac:dyDescent="0.25">
      <c r="A11" s="145" t="s">
        <v>693</v>
      </c>
      <c r="B11" s="218">
        <v>1</v>
      </c>
      <c r="C11" s="218" t="s">
        <v>694</v>
      </c>
      <c r="D11" s="197">
        <v>0</v>
      </c>
      <c r="E11" s="197">
        <v>80</v>
      </c>
      <c r="F11" s="219"/>
    </row>
    <row r="12" spans="1:6" ht="13.8" x14ac:dyDescent="0.25">
      <c r="A12" s="232"/>
      <c r="B12" s="218">
        <v>2</v>
      </c>
      <c r="C12" s="218" t="s">
        <v>694</v>
      </c>
      <c r="D12" s="197">
        <v>80</v>
      </c>
      <c r="E12" s="197">
        <v>150</v>
      </c>
      <c r="F12" s="219"/>
    </row>
    <row r="13" spans="1:6" ht="13.8" x14ac:dyDescent="0.25">
      <c r="A13" s="232"/>
      <c r="B13" s="218">
        <v>3</v>
      </c>
      <c r="C13" s="218" t="s">
        <v>694</v>
      </c>
      <c r="D13" s="197">
        <v>150</v>
      </c>
      <c r="E13" s="197">
        <v>231</v>
      </c>
      <c r="F13" s="219"/>
    </row>
    <row r="14" spans="1:6" ht="13.8" x14ac:dyDescent="0.25">
      <c r="A14" s="233"/>
      <c r="B14" s="218">
        <v>4</v>
      </c>
      <c r="C14" s="218" t="s">
        <v>694</v>
      </c>
      <c r="D14" s="197">
        <v>231</v>
      </c>
      <c r="E14" s="197" t="s">
        <v>692</v>
      </c>
      <c r="F14" s="219"/>
    </row>
    <row r="15" spans="1:6" ht="13.8" customHeight="1" x14ac:dyDescent="0.25">
      <c r="A15" s="145" t="s">
        <v>695</v>
      </c>
      <c r="B15" s="218">
        <v>1</v>
      </c>
      <c r="C15" s="218" t="s">
        <v>694</v>
      </c>
      <c r="D15" s="197">
        <v>0</v>
      </c>
      <c r="E15" s="197">
        <v>422</v>
      </c>
      <c r="F15" s="220"/>
    </row>
    <row r="16" spans="1:6" ht="13.8" x14ac:dyDescent="0.25">
      <c r="A16" s="232"/>
      <c r="B16" s="218">
        <v>2</v>
      </c>
      <c r="C16" s="218" t="s">
        <v>694</v>
      </c>
      <c r="D16" s="197">
        <v>422</v>
      </c>
      <c r="E16" s="197">
        <v>1000</v>
      </c>
      <c r="F16" s="220"/>
    </row>
    <row r="17" spans="1:6" ht="13.8" x14ac:dyDescent="0.25">
      <c r="A17" s="232"/>
      <c r="B17" s="218">
        <v>3</v>
      </c>
      <c r="C17" s="218" t="s">
        <v>694</v>
      </c>
      <c r="D17" s="197">
        <v>1000</v>
      </c>
      <c r="E17" s="197">
        <v>1800</v>
      </c>
      <c r="F17" s="220"/>
    </row>
    <row r="18" spans="1:6" ht="13.8" x14ac:dyDescent="0.25">
      <c r="A18" s="233"/>
      <c r="B18" s="218">
        <v>4</v>
      </c>
      <c r="C18" s="218" t="s">
        <v>694</v>
      </c>
      <c r="D18" s="197">
        <v>1800</v>
      </c>
      <c r="E18" s="197" t="s">
        <v>692</v>
      </c>
      <c r="F18" s="220"/>
    </row>
    <row r="19" spans="1:6" ht="13.8" x14ac:dyDescent="0.25">
      <c r="A19" s="234" t="s">
        <v>696</v>
      </c>
      <c r="B19" s="218">
        <v>1</v>
      </c>
      <c r="C19" s="218" t="s">
        <v>694</v>
      </c>
      <c r="D19" s="197">
        <v>0</v>
      </c>
      <c r="E19" s="197">
        <v>5000</v>
      </c>
      <c r="F19" s="220"/>
    </row>
    <row r="20" spans="1:6" ht="13.8" x14ac:dyDescent="0.25">
      <c r="A20" s="235"/>
      <c r="B20" s="218">
        <v>2</v>
      </c>
      <c r="C20" s="218" t="s">
        <v>694</v>
      </c>
      <c r="D20" s="197">
        <v>5000</v>
      </c>
      <c r="E20" s="197">
        <v>12000</v>
      </c>
      <c r="F20" s="220"/>
    </row>
    <row r="21" spans="1:6" ht="13.8" x14ac:dyDescent="0.25">
      <c r="A21" s="235"/>
      <c r="B21" s="218">
        <v>3</v>
      </c>
      <c r="C21" s="218" t="s">
        <v>694</v>
      </c>
      <c r="D21" s="197">
        <v>12000</v>
      </c>
      <c r="E21" s="197">
        <v>21500</v>
      </c>
      <c r="F21" s="220"/>
    </row>
    <row r="22" spans="1:6" ht="13.8" x14ac:dyDescent="0.25">
      <c r="A22" s="236"/>
      <c r="B22" s="218">
        <v>4</v>
      </c>
      <c r="C22" s="218" t="s">
        <v>694</v>
      </c>
      <c r="D22" s="197">
        <v>21500</v>
      </c>
      <c r="E22" s="197" t="s">
        <v>692</v>
      </c>
      <c r="F22" s="220"/>
    </row>
    <row r="23" spans="1:6" x14ac:dyDescent="0.25">
      <c r="A23" t="s">
        <v>697</v>
      </c>
    </row>
  </sheetData>
  <mergeCells count="1">
    <mergeCell ref="A2:C2"/>
  </mergeCells>
  <hyperlinks>
    <hyperlink ref="A1" location="Overview!A1" display="Back to Overview" xr:uid="{00000000-0004-0000-0C00-000000000000}"/>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2">
    <pageSetUpPr fitToPage="1"/>
  </sheetPr>
  <dimension ref="A1:EX24"/>
  <sheetViews>
    <sheetView topLeftCell="A4" zoomScaleNormal="100" workbookViewId="0">
      <selection activeCell="L10" sqref="L10"/>
    </sheetView>
  </sheetViews>
  <sheetFormatPr defaultColWidth="9.109375" defaultRowHeight="13.2" x14ac:dyDescent="0.25"/>
  <cols>
    <col min="1" max="1" width="2.44140625" customWidth="1"/>
    <col min="2" max="2" width="33.6640625" customWidth="1"/>
    <col min="3" max="4" width="14.109375" customWidth="1"/>
    <col min="5" max="9" width="12.109375" customWidth="1"/>
    <col min="10" max="10" width="5.5546875" customWidth="1"/>
    <col min="11" max="11" width="5.33203125" customWidth="1"/>
    <col min="12" max="12" width="35.33203125" customWidth="1"/>
    <col min="13" max="20" width="11.6640625" customWidth="1"/>
    <col min="28" max="28" width="25" bestFit="1" customWidth="1"/>
    <col min="29" max="29" width="14.5546875" bestFit="1" customWidth="1"/>
  </cols>
  <sheetData>
    <row r="1" spans="1:154" x14ac:dyDescent="0.25">
      <c r="B1" s="74" t="s">
        <v>24</v>
      </c>
    </row>
    <row r="2" spans="1:154" s="2" customFormat="1" ht="21.75" customHeight="1" x14ac:dyDescent="0.25">
      <c r="B2" s="325" t="str">
        <f>Overview!B4&amp; " - Effective from "&amp;TEXT(Overview!D4,"D MMMM YYYY")&amp;" - "&amp;Overview!E4</f>
        <v>Harlaxton Energy Networks Limited - GSP_B - Effective from 1 April 2026 - Final</v>
      </c>
      <c r="C2" s="326"/>
      <c r="D2" s="326"/>
      <c r="E2" s="326"/>
      <c r="F2" s="326"/>
      <c r="G2" s="326"/>
      <c r="H2" s="326"/>
      <c r="I2" s="326"/>
      <c r="J2" s="326"/>
      <c r="K2" s="326"/>
      <c r="L2" s="326"/>
      <c r="M2" s="326"/>
      <c r="N2" s="326"/>
      <c r="O2" s="326"/>
      <c r="P2" s="326"/>
      <c r="Q2" s="326"/>
      <c r="R2" s="326"/>
      <c r="S2" s="326"/>
      <c r="T2" s="327"/>
      <c r="U2"/>
      <c r="V2"/>
      <c r="W2"/>
      <c r="X2"/>
      <c r="Y2"/>
      <c r="Z2"/>
      <c r="AA2"/>
      <c r="AB2" s="23"/>
      <c r="AC2" s="51" t="s">
        <v>159</v>
      </c>
      <c r="AD2" s="51" t="s">
        <v>161</v>
      </c>
      <c r="AE2" s="51" t="s">
        <v>160</v>
      </c>
      <c r="AF2" s="12" t="s">
        <v>30</v>
      </c>
      <c r="AG2" s="12" t="s">
        <v>31</v>
      </c>
      <c r="AH2" s="23" t="s">
        <v>128</v>
      </c>
      <c r="AI2" s="12" t="s">
        <v>38</v>
      </c>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row>
    <row r="3" spans="1:154" s="91" customFormat="1" ht="9" customHeight="1" x14ac:dyDescent="0.25">
      <c r="A3" s="90"/>
      <c r="B3" s="90"/>
      <c r="C3" s="90"/>
      <c r="D3" s="90"/>
      <c r="E3" s="90"/>
      <c r="F3" s="90"/>
      <c r="G3" s="90"/>
      <c r="H3" s="90"/>
      <c r="I3" s="90"/>
      <c r="J3" s="90"/>
      <c r="K3" s="90"/>
      <c r="L3"/>
      <c r="M3"/>
      <c r="N3"/>
      <c r="O3"/>
      <c r="P3"/>
      <c r="Q3"/>
      <c r="R3"/>
      <c r="S3"/>
      <c r="T3"/>
      <c r="U3"/>
      <c r="V3"/>
      <c r="W3"/>
      <c r="X3"/>
      <c r="Y3"/>
      <c r="Z3"/>
      <c r="AA3"/>
      <c r="AB3" s="14" t="s">
        <v>141</v>
      </c>
      <c r="AC3" s="118" t="s">
        <v>165</v>
      </c>
      <c r="AD3" s="119" t="s">
        <v>167</v>
      </c>
      <c r="AE3" s="120" t="s">
        <v>160</v>
      </c>
      <c r="AF3" s="126" t="s">
        <v>169</v>
      </c>
      <c r="AG3" s="121" t="s">
        <v>172</v>
      </c>
      <c r="AH3" s="121" t="s">
        <v>172</v>
      </c>
      <c r="AI3" s="122" t="s">
        <v>172</v>
      </c>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row>
    <row r="4" spans="1:154" ht="26.25" customHeight="1" x14ac:dyDescent="0.25">
      <c r="B4" s="331" t="s">
        <v>163</v>
      </c>
      <c r="C4" s="332"/>
      <c r="D4" s="332"/>
      <c r="E4" s="332"/>
      <c r="F4" s="332"/>
      <c r="G4" s="332"/>
      <c r="H4" s="332"/>
      <c r="I4" s="333"/>
      <c r="L4" s="331" t="s">
        <v>164</v>
      </c>
      <c r="M4" s="332"/>
      <c r="N4" s="332"/>
      <c r="O4" s="332"/>
      <c r="P4" s="332"/>
      <c r="Q4" s="332"/>
      <c r="R4" s="332"/>
      <c r="S4" s="332"/>
      <c r="T4" s="333"/>
      <c r="AB4" s="14" t="s">
        <v>142</v>
      </c>
      <c r="AC4" s="118" t="s">
        <v>165</v>
      </c>
      <c r="AD4" s="119" t="s">
        <v>167</v>
      </c>
      <c r="AE4" s="120" t="s">
        <v>160</v>
      </c>
      <c r="AF4" s="121" t="s">
        <v>172</v>
      </c>
      <c r="AG4" s="121" t="s">
        <v>172</v>
      </c>
      <c r="AH4" s="121" t="s">
        <v>172</v>
      </c>
      <c r="AI4" s="122" t="s">
        <v>172</v>
      </c>
    </row>
    <row r="5" spans="1:154" ht="18" customHeight="1" x14ac:dyDescent="0.25">
      <c r="B5" s="335" t="s">
        <v>98</v>
      </c>
      <c r="C5" s="335"/>
      <c r="D5" s="335"/>
      <c r="E5" s="335"/>
      <c r="F5" s="335"/>
      <c r="G5" s="335"/>
      <c r="H5" s="335"/>
      <c r="I5" s="335"/>
      <c r="L5" s="335" t="s">
        <v>100</v>
      </c>
      <c r="M5" s="335"/>
      <c r="N5" s="335"/>
      <c r="O5" s="335"/>
      <c r="P5" s="335"/>
      <c r="Q5" s="335"/>
      <c r="R5" s="335"/>
      <c r="S5" s="335"/>
      <c r="T5" s="335"/>
      <c r="AB5" s="14" t="s">
        <v>143</v>
      </c>
      <c r="AC5" s="118" t="s">
        <v>165</v>
      </c>
      <c r="AD5" s="119" t="s">
        <v>167</v>
      </c>
      <c r="AE5" s="120" t="s">
        <v>160</v>
      </c>
      <c r="AF5" s="126" t="s">
        <v>169</v>
      </c>
      <c r="AG5" s="121" t="s">
        <v>172</v>
      </c>
      <c r="AH5" s="121" t="s">
        <v>172</v>
      </c>
      <c r="AI5" s="122" t="s">
        <v>172</v>
      </c>
    </row>
    <row r="6" spans="1:154" s="92" customFormat="1" ht="27.75" customHeight="1" x14ac:dyDescent="0.25">
      <c r="B6" s="334" t="s">
        <v>104</v>
      </c>
      <c r="C6" s="334"/>
      <c r="D6" s="334"/>
      <c r="E6" s="334"/>
      <c r="F6" s="334"/>
      <c r="G6" s="334"/>
      <c r="H6" s="334"/>
      <c r="I6" s="334"/>
      <c r="L6" s="334" t="s">
        <v>105</v>
      </c>
      <c r="M6" s="334"/>
      <c r="N6" s="334"/>
      <c r="O6" s="334"/>
      <c r="P6" s="334"/>
      <c r="Q6" s="334"/>
      <c r="R6" s="334"/>
      <c r="S6" s="334"/>
      <c r="T6" s="334"/>
      <c r="AB6" s="14" t="s">
        <v>144</v>
      </c>
      <c r="AC6" s="118" t="s">
        <v>165</v>
      </c>
      <c r="AD6" s="119" t="s">
        <v>167</v>
      </c>
      <c r="AE6" s="120" t="s">
        <v>160</v>
      </c>
      <c r="AF6" s="121" t="s">
        <v>172</v>
      </c>
      <c r="AG6" s="121" t="s">
        <v>172</v>
      </c>
      <c r="AH6" s="121" t="s">
        <v>172</v>
      </c>
      <c r="AI6" s="122" t="s">
        <v>172</v>
      </c>
    </row>
    <row r="7" spans="1:154" ht="18" customHeight="1" x14ac:dyDescent="0.25">
      <c r="B7" s="335" t="s">
        <v>99</v>
      </c>
      <c r="C7" s="335"/>
      <c r="D7" s="335"/>
      <c r="E7" s="335"/>
      <c r="F7" s="335"/>
      <c r="G7" s="335"/>
      <c r="H7" s="335"/>
      <c r="I7" s="335"/>
      <c r="L7" s="335" t="s">
        <v>101</v>
      </c>
      <c r="M7" s="335"/>
      <c r="N7" s="335"/>
      <c r="O7" s="335"/>
      <c r="P7" s="335"/>
      <c r="Q7" s="335"/>
      <c r="R7" s="335"/>
      <c r="S7" s="335"/>
      <c r="T7" s="335"/>
      <c r="AB7" s="14" t="s">
        <v>145</v>
      </c>
      <c r="AC7" s="118" t="s">
        <v>165</v>
      </c>
      <c r="AD7" s="119" t="s">
        <v>167</v>
      </c>
      <c r="AE7" s="120" t="s">
        <v>160</v>
      </c>
      <c r="AF7" s="126" t="s">
        <v>169</v>
      </c>
      <c r="AG7" s="126" t="s">
        <v>170</v>
      </c>
      <c r="AH7" s="127" t="s">
        <v>171</v>
      </c>
      <c r="AI7" s="128" t="s">
        <v>38</v>
      </c>
    </row>
    <row r="8" spans="1:154" ht="8.25" customHeight="1" x14ac:dyDescent="0.25">
      <c r="AB8" s="14" t="s">
        <v>146</v>
      </c>
      <c r="AC8" s="118" t="s">
        <v>165</v>
      </c>
      <c r="AD8" s="119" t="s">
        <v>167</v>
      </c>
      <c r="AE8" s="120" t="s">
        <v>160</v>
      </c>
      <c r="AF8" s="126" t="s">
        <v>169</v>
      </c>
      <c r="AG8" s="126" t="s">
        <v>170</v>
      </c>
      <c r="AH8" s="127" t="s">
        <v>171</v>
      </c>
      <c r="AI8" s="123" t="s">
        <v>38</v>
      </c>
    </row>
    <row r="9" spans="1:154" ht="72" customHeight="1" x14ac:dyDescent="0.25">
      <c r="B9" s="93" t="s">
        <v>102</v>
      </c>
      <c r="C9" s="94" t="str">
        <f>IFERROR(VLOOKUP($B$10,$AB$2:$AI$18,2,FALSE),AC2)</f>
        <v>Red unit charge
p/kWh</v>
      </c>
      <c r="D9" s="94" t="str">
        <f>IFERROR(VLOOKUP($B$10,$AB$2:$AI$18,3,FALSE),AD2)</f>
        <v>Amber unit charge
p/kWh</v>
      </c>
      <c r="E9" s="94" t="str">
        <f>IFERROR(VLOOKUP($B$10,$AB$2:$AI$18,4,FALSE),AE2)</f>
        <v>Green unit charge
p/kWh</v>
      </c>
      <c r="F9" s="94" t="str">
        <f>IFERROR(VLOOKUP($B$10,$AB$2:$AI$18,5,FALSE),AF2)</f>
        <v>Fixed charge 
p/MPAN/day</v>
      </c>
      <c r="G9" s="94" t="str">
        <f>IFERROR(VLOOKUP($B$10,$AB$2:$AI$18,6,FALSE),AG2)</f>
        <v>Capacity charge 
p/kVA/day</v>
      </c>
      <c r="H9" s="94" t="str">
        <f>IFERROR(VLOOKUP($B$10,$AB$2:$AI$18,7,FALSE),AH2)</f>
        <v>Exceeded Capacity charge 
p/kVA/day</v>
      </c>
      <c r="I9" s="94" t="str">
        <f>IFERROR(VLOOKUP($B$10,$AB$2:$AI$18,8,FALSE),AI2)</f>
        <v>Reactive power charge
p/kVArh</v>
      </c>
      <c r="L9" s="93" t="s">
        <v>103</v>
      </c>
      <c r="M9" s="111" t="str">
        <f>'Annex 2 EHV charges'!H10</f>
        <v>Import
Super Red
unit charge
(p/kWh)</v>
      </c>
      <c r="N9" s="111" t="str">
        <f>'Annex 2 EHV charges'!I10</f>
        <v>Import
fixed charge
(p/day)</v>
      </c>
      <c r="O9" s="111" t="str">
        <f>'Annex 2 EHV charges'!J10</f>
        <v>Import
capacity charge
(p/kVA/day)</v>
      </c>
      <c r="P9" s="111" t="str">
        <f>'Annex 2 EHV charges'!K10</f>
        <v>Import
exceeded capacity charge
(p/kVA/day)</v>
      </c>
      <c r="Q9" s="112" t="str">
        <f>'Annex 2 EHV charges'!L10</f>
        <v>Export
Super Red
unit charge
(p/kWh)</v>
      </c>
      <c r="R9" s="112" t="str">
        <f>'Annex 2 EHV charges'!M10</f>
        <v>Export
fixed charge
(p/day)</v>
      </c>
      <c r="S9" s="112" t="str">
        <f>'Annex 2 EHV charges'!N10</f>
        <v>Export
capacity charge
(p/kVA/day)</v>
      </c>
      <c r="T9" s="112" t="str">
        <f>'Annex 2 EHV charges'!O10</f>
        <v>Export
exceeded capacity charge
(p/kVA/day)</v>
      </c>
      <c r="AB9" s="14" t="s">
        <v>147</v>
      </c>
      <c r="AC9" s="118" t="s">
        <v>165</v>
      </c>
      <c r="AD9" s="119" t="s">
        <v>167</v>
      </c>
      <c r="AE9" s="120" t="s">
        <v>160</v>
      </c>
      <c r="AF9" s="126" t="s">
        <v>169</v>
      </c>
      <c r="AG9" s="126" t="s">
        <v>170</v>
      </c>
      <c r="AH9" s="127" t="s">
        <v>171</v>
      </c>
      <c r="AI9" s="123" t="s">
        <v>38</v>
      </c>
    </row>
    <row r="10" spans="1:154" ht="30" customHeight="1" x14ac:dyDescent="0.25">
      <c r="B10" s="84" t="s">
        <v>145</v>
      </c>
      <c r="C10" s="108" t="str">
        <f>IFERROR(VLOOKUP($B$10,'Annex 1 LV, HV and UMS charges'!$A:$K,4,FALSE),"")</f>
        <v/>
      </c>
      <c r="D10" s="109" t="str">
        <f>IFERROR(VLOOKUP($B$10,'Annex 1 LV, HV and UMS charges'!$A:$K,5,FALSE),"")</f>
        <v/>
      </c>
      <c r="E10" s="109" t="str">
        <f>IFERROR(VLOOKUP($B$10,'Annex 1 LV, HV and UMS charges'!$A:$K,6,FALSE),"")</f>
        <v/>
      </c>
      <c r="F10" s="86" t="str">
        <f>IFERROR(VLOOKUP($B$10,'Annex 1 LV, HV and UMS charges'!$A:$K,7,FALSE),"")</f>
        <v/>
      </c>
      <c r="G10" s="86" t="str">
        <f>IFERROR(VLOOKUP($B$10,'Annex 1 LV, HV and UMS charges'!$A:$K,8,FALSE),"")</f>
        <v/>
      </c>
      <c r="H10" s="86" t="str">
        <f>IFERROR(VLOOKUP($B$10,'Annex 1 LV, HV and UMS charges'!$A:$K,9,FALSE),"")</f>
        <v/>
      </c>
      <c r="I10" s="86" t="str">
        <f>IFERROR(VLOOKUP($B$10,'Annex 1 LV, HV and UMS charges'!$A:$K,10,FALSE),"")</f>
        <v/>
      </c>
      <c r="L10" s="84"/>
      <c r="M10" s="86" t="str">
        <f>IFERROR(VLOOKUP($L$10,'Annex 2 EHV charges'!$G:$O,2,FALSE),"")</f>
        <v/>
      </c>
      <c r="N10" s="86" t="str">
        <f>IFERROR(VLOOKUP($L$10,'Annex 2 EHV charges'!$G:$O,3,FALSE),"")</f>
        <v/>
      </c>
      <c r="O10" s="86" t="str">
        <f>IFERROR(VLOOKUP($L$10,'Annex 2 EHV charges'!$G:$O,4,FALSE),"")</f>
        <v/>
      </c>
      <c r="P10" s="86" t="str">
        <f>IFERROR(VLOOKUP($L$10,'Annex 2 EHV charges'!$G:$O,5,FALSE),"")</f>
        <v/>
      </c>
      <c r="Q10" s="96" t="str">
        <f>IFERROR(VLOOKUP($L$10,'Annex 2 EHV charges'!$G:$O,6,FALSE),"")</f>
        <v/>
      </c>
      <c r="R10" s="96" t="str">
        <f>IFERROR(VLOOKUP($L$10,'Annex 2 EHV charges'!$G:$O,7,FALSE),"")</f>
        <v/>
      </c>
      <c r="S10" s="96" t="str">
        <f>IFERROR(VLOOKUP($L$10,'Annex 2 EHV charges'!$G:$O,8,FALSE),"")</f>
        <v/>
      </c>
      <c r="T10" s="96" t="str">
        <f>IFERROR(VLOOKUP($L$10,'Annex 2 EHV charges'!$G:$O,9,FALSE),"")</f>
        <v/>
      </c>
      <c r="AB10" s="14" t="s">
        <v>148</v>
      </c>
      <c r="AC10" s="124" t="s">
        <v>166</v>
      </c>
      <c r="AD10" s="125" t="s">
        <v>168</v>
      </c>
      <c r="AE10" s="120" t="s">
        <v>160</v>
      </c>
      <c r="AF10" s="121" t="s">
        <v>172</v>
      </c>
      <c r="AG10" s="121" t="s">
        <v>172</v>
      </c>
      <c r="AH10" s="121" t="s">
        <v>172</v>
      </c>
      <c r="AI10" s="121" t="s">
        <v>172</v>
      </c>
    </row>
    <row r="11" spans="1:154" ht="7.5" customHeight="1" x14ac:dyDescent="0.25">
      <c r="AB11" s="14" t="s">
        <v>149</v>
      </c>
      <c r="AC11" s="118" t="s">
        <v>165</v>
      </c>
      <c r="AD11" s="119" t="s">
        <v>167</v>
      </c>
      <c r="AE11" s="120" t="s">
        <v>160</v>
      </c>
      <c r="AF11" s="126" t="s">
        <v>169</v>
      </c>
      <c r="AG11" s="121" t="s">
        <v>172</v>
      </c>
      <c r="AH11" s="121" t="s">
        <v>172</v>
      </c>
      <c r="AI11" s="121" t="s">
        <v>172</v>
      </c>
    </row>
    <row r="12" spans="1:154" ht="88.5" customHeight="1" x14ac:dyDescent="0.25">
      <c r="B12" s="97" t="s">
        <v>68</v>
      </c>
      <c r="C12" s="94" t="str">
        <f>C9</f>
        <v>Red unit charge
p/kWh</v>
      </c>
      <c r="D12" s="94" t="str">
        <f>D9</f>
        <v>Amber unit charge
p/kWh</v>
      </c>
      <c r="E12" s="94" t="str">
        <f>E9</f>
        <v>Green unit charge
p/kWh</v>
      </c>
      <c r="F12" s="94" t="s">
        <v>69</v>
      </c>
      <c r="G12" s="94" t="s">
        <v>66</v>
      </c>
      <c r="H12" s="94" t="s">
        <v>131</v>
      </c>
      <c r="I12" s="94" t="s">
        <v>67</v>
      </c>
      <c r="L12" s="97" t="s">
        <v>68</v>
      </c>
      <c r="M12" s="94" t="s">
        <v>88</v>
      </c>
      <c r="N12" s="94" t="s">
        <v>69</v>
      </c>
      <c r="O12" s="94" t="s">
        <v>84</v>
      </c>
      <c r="P12" s="94" t="s">
        <v>131</v>
      </c>
      <c r="Q12" s="95" t="s">
        <v>86</v>
      </c>
      <c r="R12" s="95" t="s">
        <v>69</v>
      </c>
      <c r="S12" s="95" t="s">
        <v>85</v>
      </c>
      <c r="T12" s="95" t="s">
        <v>131</v>
      </c>
      <c r="AB12" s="14" t="s">
        <v>150</v>
      </c>
      <c r="AC12" s="118" t="s">
        <v>165</v>
      </c>
      <c r="AD12" s="119" t="s">
        <v>167</v>
      </c>
      <c r="AE12" s="120" t="s">
        <v>160</v>
      </c>
      <c r="AF12" s="126" t="s">
        <v>169</v>
      </c>
      <c r="AG12" s="121" t="s">
        <v>172</v>
      </c>
      <c r="AH12" s="121" t="s">
        <v>172</v>
      </c>
      <c r="AI12" s="121" t="s">
        <v>172</v>
      </c>
    </row>
    <row r="13" spans="1:154" ht="30" customHeight="1" x14ac:dyDescent="0.25">
      <c r="B13" s="98" t="s">
        <v>70</v>
      </c>
      <c r="C13" s="103"/>
      <c r="D13" s="103"/>
      <c r="E13" s="103"/>
      <c r="F13" s="103"/>
      <c r="G13" s="103"/>
      <c r="H13" s="103"/>
      <c r="I13" s="103"/>
      <c r="L13" s="98" t="s">
        <v>70</v>
      </c>
      <c r="M13" s="87"/>
      <c r="N13" s="87"/>
      <c r="O13" s="87"/>
      <c r="P13" s="87"/>
      <c r="Q13" s="88"/>
      <c r="R13" s="88">
        <f>N13</f>
        <v>0</v>
      </c>
      <c r="S13" s="88"/>
      <c r="T13" s="88"/>
      <c r="AB13" s="14" t="s">
        <v>151</v>
      </c>
      <c r="AC13" s="118" t="s">
        <v>165</v>
      </c>
      <c r="AD13" s="119" t="s">
        <v>167</v>
      </c>
      <c r="AE13" s="120" t="s">
        <v>160</v>
      </c>
      <c r="AF13" s="126" t="s">
        <v>169</v>
      </c>
      <c r="AG13" s="121" t="s">
        <v>172</v>
      </c>
      <c r="AH13" s="121" t="s">
        <v>172</v>
      </c>
      <c r="AI13" s="123" t="s">
        <v>38</v>
      </c>
    </row>
    <row r="14" spans="1:154" ht="30" customHeight="1" x14ac:dyDescent="0.25">
      <c r="B14" s="99" t="s">
        <v>72</v>
      </c>
      <c r="C14" s="85">
        <f t="shared" ref="C14:I14" si="0">C13</f>
        <v>0</v>
      </c>
      <c r="D14" s="85">
        <f t="shared" si="0"/>
        <v>0</v>
      </c>
      <c r="E14" s="85">
        <f t="shared" si="0"/>
        <v>0</v>
      </c>
      <c r="F14" s="85">
        <f t="shared" si="0"/>
        <v>0</v>
      </c>
      <c r="G14" s="85">
        <f t="shared" si="0"/>
        <v>0</v>
      </c>
      <c r="H14" s="85">
        <f t="shared" si="0"/>
        <v>0</v>
      </c>
      <c r="I14" s="85">
        <f t="shared" si="0"/>
        <v>0</v>
      </c>
      <c r="L14" s="99" t="s">
        <v>72</v>
      </c>
      <c r="M14" s="85">
        <f>M13</f>
        <v>0</v>
      </c>
      <c r="N14" s="85">
        <f t="shared" ref="N14:T14" si="1">N13</f>
        <v>0</v>
      </c>
      <c r="O14" s="85">
        <f t="shared" si="1"/>
        <v>0</v>
      </c>
      <c r="P14" s="85">
        <f t="shared" si="1"/>
        <v>0</v>
      </c>
      <c r="Q14" s="89">
        <f t="shared" si="1"/>
        <v>0</v>
      </c>
      <c r="R14" s="89">
        <f t="shared" si="1"/>
        <v>0</v>
      </c>
      <c r="S14" s="89">
        <f t="shared" si="1"/>
        <v>0</v>
      </c>
      <c r="T14" s="89">
        <f t="shared" si="1"/>
        <v>0</v>
      </c>
      <c r="AB14" s="14" t="s">
        <v>152</v>
      </c>
      <c r="AC14" s="118" t="s">
        <v>165</v>
      </c>
      <c r="AD14" s="119" t="s">
        <v>167</v>
      </c>
      <c r="AE14" s="120" t="s">
        <v>160</v>
      </c>
      <c r="AF14" s="126" t="s">
        <v>169</v>
      </c>
      <c r="AG14" s="121" t="s">
        <v>172</v>
      </c>
      <c r="AH14" s="121" t="s">
        <v>172</v>
      </c>
      <c r="AI14" s="121" t="s">
        <v>172</v>
      </c>
    </row>
    <row r="15" spans="1:154" ht="7.5" customHeight="1" x14ac:dyDescent="0.25">
      <c r="AB15" s="14" t="s">
        <v>153</v>
      </c>
      <c r="AC15" s="118" t="s">
        <v>165</v>
      </c>
      <c r="AD15" s="119" t="s">
        <v>167</v>
      </c>
      <c r="AE15" s="120" t="s">
        <v>160</v>
      </c>
      <c r="AF15" s="126" t="s">
        <v>169</v>
      </c>
      <c r="AG15" s="121" t="s">
        <v>172</v>
      </c>
      <c r="AH15" s="121" t="s">
        <v>172</v>
      </c>
      <c r="AI15" s="123" t="s">
        <v>38</v>
      </c>
    </row>
    <row r="16" spans="1:154" ht="63.75" customHeight="1" x14ac:dyDescent="0.25">
      <c r="B16" s="97" t="s">
        <v>71</v>
      </c>
      <c r="C16" s="94" t="s">
        <v>81</v>
      </c>
      <c r="D16" s="94" t="s">
        <v>82</v>
      </c>
      <c r="E16" s="94" t="s">
        <v>83</v>
      </c>
      <c r="F16" s="94" t="s">
        <v>77</v>
      </c>
      <c r="G16" s="94" t="s">
        <v>76</v>
      </c>
      <c r="H16" s="94" t="s">
        <v>132</v>
      </c>
      <c r="I16" s="94" t="s">
        <v>75</v>
      </c>
      <c r="L16" s="97" t="s">
        <v>71</v>
      </c>
      <c r="M16" s="94" t="s">
        <v>89</v>
      </c>
      <c r="N16" s="94" t="s">
        <v>87</v>
      </c>
      <c r="O16" s="94" t="s">
        <v>92</v>
      </c>
      <c r="P16" s="94" t="s">
        <v>133</v>
      </c>
      <c r="Q16" s="95" t="s">
        <v>90</v>
      </c>
      <c r="R16" s="95" t="s">
        <v>91</v>
      </c>
      <c r="S16" s="95" t="s">
        <v>93</v>
      </c>
      <c r="T16" s="95" t="s">
        <v>134</v>
      </c>
      <c r="AB16" s="14" t="s">
        <v>154</v>
      </c>
      <c r="AC16" s="118" t="s">
        <v>165</v>
      </c>
      <c r="AD16" s="119" t="s">
        <v>167</v>
      </c>
      <c r="AE16" s="120" t="s">
        <v>160</v>
      </c>
      <c r="AF16" s="126" t="s">
        <v>169</v>
      </c>
      <c r="AG16" s="121" t="s">
        <v>172</v>
      </c>
      <c r="AH16" s="121" t="s">
        <v>172</v>
      </c>
      <c r="AI16" s="121" t="s">
        <v>172</v>
      </c>
    </row>
    <row r="17" spans="2:35" ht="30" customHeight="1" x14ac:dyDescent="0.25">
      <c r="B17" s="98" t="s">
        <v>73</v>
      </c>
      <c r="C17" s="104" t="str">
        <f>IFERROR(C10*C13/100,"")</f>
        <v/>
      </c>
      <c r="D17" s="104" t="str">
        <f t="shared" ref="D17:I17" si="2">IFERROR(D10*D13/100,"")</f>
        <v/>
      </c>
      <c r="E17" s="104" t="str">
        <f t="shared" si="2"/>
        <v/>
      </c>
      <c r="F17" s="104" t="str">
        <f t="shared" si="2"/>
        <v/>
      </c>
      <c r="G17" s="104" t="str">
        <f>IFERROR(G10*G13*F13/100,"")</f>
        <v/>
      </c>
      <c r="H17" s="104" t="str">
        <f>IFERROR(H10*H13*F13/100,"")</f>
        <v/>
      </c>
      <c r="I17" s="104" t="str">
        <f t="shared" si="2"/>
        <v/>
      </c>
      <c r="L17" s="100" t="s">
        <v>73</v>
      </c>
      <c r="M17" s="104" t="str">
        <f>IFERROR(M10*M13/100,"")</f>
        <v/>
      </c>
      <c r="N17" s="104" t="str">
        <f>IFERROR(N10*N13/100,"")</f>
        <v/>
      </c>
      <c r="O17" s="104" t="str">
        <f>IFERROR(O10*O13*N13/100,"")</f>
        <v/>
      </c>
      <c r="P17" s="104" t="str">
        <f>IFERROR(P10*P13*N13/100,"")</f>
        <v/>
      </c>
      <c r="Q17" s="105" t="str">
        <f>IFERROR(Q10*Q13/100,"")</f>
        <v/>
      </c>
      <c r="R17" s="105" t="str">
        <f>IFERROR(R10*R13/100,"")</f>
        <v/>
      </c>
      <c r="S17" s="105" t="str">
        <f>IFERROR(S10*S13*R13/100,"")</f>
        <v/>
      </c>
      <c r="T17" s="105" t="str">
        <f>IFERROR(T10*T13*R13/100,"")</f>
        <v/>
      </c>
      <c r="AB17" s="14" t="s">
        <v>155</v>
      </c>
      <c r="AC17" s="118" t="s">
        <v>165</v>
      </c>
      <c r="AD17" s="119" t="s">
        <v>167</v>
      </c>
      <c r="AE17" s="120" t="s">
        <v>160</v>
      </c>
      <c r="AF17" s="126" t="s">
        <v>169</v>
      </c>
      <c r="AG17" s="121" t="s">
        <v>172</v>
      </c>
      <c r="AH17" s="121" t="s">
        <v>172</v>
      </c>
      <c r="AI17" s="123" t="s">
        <v>38</v>
      </c>
    </row>
    <row r="18" spans="2:35" ht="30" customHeight="1" x14ac:dyDescent="0.25">
      <c r="B18" s="99" t="s">
        <v>74</v>
      </c>
      <c r="C18" s="106" t="str">
        <f>IFERROR(C10*C14/100,"")</f>
        <v/>
      </c>
      <c r="D18" s="106" t="str">
        <f t="shared" ref="D18:I18" si="3">IFERROR(D10*D14/100,"")</f>
        <v/>
      </c>
      <c r="E18" s="106" t="str">
        <f t="shared" si="3"/>
        <v/>
      </c>
      <c r="F18" s="106" t="str">
        <f t="shared" si="3"/>
        <v/>
      </c>
      <c r="G18" s="106" t="str">
        <f>IFERROR(G10*G14*F14/100,"")</f>
        <v/>
      </c>
      <c r="H18" s="106" t="str">
        <f>IFERROR(H10*H14*F14/100,"")</f>
        <v/>
      </c>
      <c r="I18" s="106" t="str">
        <f t="shared" si="3"/>
        <v/>
      </c>
      <c r="L18" s="101" t="s">
        <v>74</v>
      </c>
      <c r="M18" s="106" t="str">
        <f>IFERROR(M10*M14/100,"")</f>
        <v/>
      </c>
      <c r="N18" s="106" t="str">
        <f>IFERROR(N10*N14/100,"")</f>
        <v/>
      </c>
      <c r="O18" s="106" t="str">
        <f>IFERROR(O10*O14*N14/100,"")</f>
        <v/>
      </c>
      <c r="P18" s="106" t="str">
        <f>IFERROR(P10*P14*N14/100,"")</f>
        <v/>
      </c>
      <c r="Q18" s="107" t="str">
        <f>IFERROR(Q10*Q14/100,"")</f>
        <v/>
      </c>
      <c r="R18" s="107" t="str">
        <f>IFERROR(R10*R14/100,"")</f>
        <v/>
      </c>
      <c r="S18" s="107" t="str">
        <f>IFERROR(S10*S14*R14/100,"")</f>
        <v/>
      </c>
      <c r="T18" s="107" t="str">
        <f>IFERROR(T10*T14*R14/100,"")</f>
        <v/>
      </c>
      <c r="AB18" s="14" t="s">
        <v>156</v>
      </c>
      <c r="AC18" s="118" t="s">
        <v>165</v>
      </c>
      <c r="AD18" s="119" t="s">
        <v>167</v>
      </c>
      <c r="AE18" s="120" t="s">
        <v>160</v>
      </c>
      <c r="AF18" s="126" t="s">
        <v>169</v>
      </c>
      <c r="AG18" s="121" t="s">
        <v>172</v>
      </c>
      <c r="AH18" s="121" t="s">
        <v>172</v>
      </c>
      <c r="AI18" s="121" t="s">
        <v>172</v>
      </c>
    </row>
    <row r="19" spans="2:35" ht="7.5" customHeight="1" x14ac:dyDescent="0.25"/>
    <row r="20" spans="2:35" ht="39.75" customHeight="1" x14ac:dyDescent="0.25">
      <c r="C20" s="102" t="s">
        <v>78</v>
      </c>
      <c r="M20" s="94" t="s">
        <v>94</v>
      </c>
      <c r="N20" s="95" t="s">
        <v>95</v>
      </c>
    </row>
    <row r="21" spans="2:35" ht="30" customHeight="1" x14ac:dyDescent="0.25">
      <c r="B21" s="98" t="s">
        <v>73</v>
      </c>
      <c r="C21" s="104">
        <f>SUM(C17:I17)</f>
        <v>0</v>
      </c>
      <c r="L21" s="98" t="s">
        <v>73</v>
      </c>
      <c r="M21" s="104">
        <f>SUM(M17:P17)</f>
        <v>0</v>
      </c>
      <c r="N21" s="105">
        <f>SUM(Q17:T17)</f>
        <v>0</v>
      </c>
    </row>
    <row r="22" spans="2:35" ht="30" customHeight="1" x14ac:dyDescent="0.25">
      <c r="B22" s="99" t="s">
        <v>74</v>
      </c>
      <c r="C22" s="106">
        <f>SUM(C18:I18)</f>
        <v>0</v>
      </c>
      <c r="L22" s="99" t="s">
        <v>74</v>
      </c>
      <c r="M22" s="106">
        <f>SUM(M18:P18)</f>
        <v>0</v>
      </c>
      <c r="N22" s="107">
        <f>SUM(Q18:T18)</f>
        <v>0</v>
      </c>
    </row>
    <row r="24" spans="2:35" ht="30.75" customHeight="1" x14ac:dyDescent="0.25">
      <c r="B24" s="328" t="s">
        <v>96</v>
      </c>
      <c r="C24" s="329"/>
      <c r="D24" s="330"/>
      <c r="L24" s="328" t="s">
        <v>97</v>
      </c>
      <c r="M24" s="329"/>
      <c r="N24" s="330"/>
    </row>
  </sheetData>
  <dataConsolidate/>
  <mergeCells count="11">
    <mergeCell ref="B2:T2"/>
    <mergeCell ref="B24:D24"/>
    <mergeCell ref="L24:N24"/>
    <mergeCell ref="B4:I4"/>
    <mergeCell ref="L4:T4"/>
    <mergeCell ref="B6:I6"/>
    <mergeCell ref="B5:I5"/>
    <mergeCell ref="B7:I7"/>
    <mergeCell ref="L5:T5"/>
    <mergeCell ref="L6:T6"/>
    <mergeCell ref="L7:T7"/>
  </mergeCells>
  <conditionalFormatting sqref="C9:I9">
    <cfRule type="containsText" dxfId="2" priority="3" operator="containsText" text="n/a">
      <formula>NOT(ISERROR(SEARCH("n/a",C9)))</formula>
    </cfRule>
  </conditionalFormatting>
  <conditionalFormatting sqref="C10:I10 C12:I14 C16:I18">
    <cfRule type="expression" dxfId="1" priority="2">
      <formula>C$9="n/a"</formula>
    </cfRule>
  </conditionalFormatting>
  <conditionalFormatting sqref="Q9:T10 Q12:T14 Q16:T18">
    <cfRule type="expression" dxfId="0" priority="1">
      <formula>$T$10=0</formula>
    </cfRule>
  </conditionalFormatting>
  <hyperlinks>
    <hyperlink ref="B1" location="Overview!A1" display="Back to Overview" xr:uid="{00000000-0004-0000-0D00-000000000000}"/>
  </hyperlinks>
  <pageMargins left="0.70866141732283472" right="0.70866141732283472" top="0.74803149606299213" bottom="0.74803149606299213" header="0.31496062992125984" footer="0.31496062992125984"/>
  <pageSetup paperSize="9" scale="50" orientation="landscape" r:id="rId1"/>
  <ignoredErrors>
    <ignoredError sqref="G17:G18" formula="1"/>
    <ignoredError sqref="M14:T14 R13 C14:G14" unlockedFormula="1"/>
  </ignoredErrors>
  <drawing r:id="rId2"/>
  <extLst>
    <ext xmlns:x14="http://schemas.microsoft.com/office/spreadsheetml/2009/9/main" uri="{CCE6A557-97BC-4b89-ADB6-D9C93CAAB3DF}">
      <x14:dataValidations xmlns:xm="http://schemas.microsoft.com/office/excel/2006/main" count="2">
        <x14:dataValidation type="list" errorStyle="information" allowBlank="1" showInputMessage="1" showErrorMessage="1" promptTitle="Tariff selection" prompt="Choose tariff from drop down list" xr:uid="{00000000-0002-0000-0D00-000000000000}">
          <x14:formula1>
            <xm:f>'Annex 1 LV, HV and UMS charges'!$A$14:$A$45</xm:f>
          </x14:formula1>
          <xm:sqref>B10</xm:sqref>
        </x14:dataValidation>
        <x14:dataValidation type="list" errorStyle="information" allowBlank="1" showInputMessage="1" showErrorMessage="1" promptTitle="Choose site" prompt="Select the EHV site that you would like to calculate charges." xr:uid="{00000000-0002-0000-0D00-000001000000}">
          <x14:formula1>
            <xm:f>'Annex 2 EHV charges'!$G$11:$G$11</xm:f>
          </x14:formula1>
          <xm:sqref>L10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Worksheets</vt:lpstr>
      </vt:variant>
      <vt:variant>
        <vt:i4>14</vt:i4>
      </vt:variant>
      <vt:variant>
        <vt:lpstr>Named Ranges</vt:lpstr>
      </vt:variant>
      <vt:variant>
        <vt:i4>19</vt:i4>
      </vt:variant>
    </vt:vector>
  </HeadingPairs>
  <TitlesOfParts>
    <vt:vector size="33" baseType="lpstr">
      <vt:lpstr>Overview</vt:lpstr>
      <vt:lpstr>Annex 1 LV, HV and UMS charges</vt:lpstr>
      <vt:lpstr>Annex 2 EHV charges</vt:lpstr>
      <vt:lpstr>Annex 2a Import</vt:lpstr>
      <vt:lpstr>Annex 2b Export</vt:lpstr>
      <vt:lpstr>Annex 3 Preserved charges</vt:lpstr>
      <vt:lpstr>Annex 4 LDNO charges</vt:lpstr>
      <vt:lpstr>Annex 5 LLFs</vt:lpstr>
      <vt:lpstr>Annex 6 New or Amended EHV</vt:lpstr>
      <vt:lpstr>Annex 7 Pass-Through Costs</vt:lpstr>
      <vt:lpstr>Nodal prices</vt:lpstr>
      <vt:lpstr>SSC unit rate lookup</vt:lpstr>
      <vt:lpstr> Residual Charging Bandings</vt:lpstr>
      <vt:lpstr>Charge Calculator</vt:lpstr>
      <vt:lpstr>'Annex 1 LV, HV and UMS charges'!Print_Area</vt:lpstr>
      <vt:lpstr>'Annex 2 EHV charges'!Print_Area</vt:lpstr>
      <vt:lpstr>'Annex 2a Import'!Print_Area</vt:lpstr>
      <vt:lpstr>'Annex 2b Export'!Print_Area</vt:lpstr>
      <vt:lpstr>'Annex 3 Preserved charges'!Print_Area</vt:lpstr>
      <vt:lpstr>'Annex 4 LDNO charges'!Print_Area</vt:lpstr>
      <vt:lpstr>'Annex 5 LLFs'!Print_Area</vt:lpstr>
      <vt:lpstr>'Annex 6 New or Amended EHV'!Print_Area</vt:lpstr>
      <vt:lpstr>'Annex 7 Pass-Through Costs'!Print_Area</vt:lpstr>
      <vt:lpstr>'Nodal prices'!Print_Area</vt:lpstr>
      <vt:lpstr>'Annex 1 LV, HV and UMS charges'!Print_Titles</vt:lpstr>
      <vt:lpstr>'Annex 2 EHV charges'!Print_Titles</vt:lpstr>
      <vt:lpstr>'Annex 2a Import'!Print_Titles</vt:lpstr>
      <vt:lpstr>'Annex 2b Export'!Print_Titles</vt:lpstr>
      <vt:lpstr>'Annex 4 LDNO charges'!Print_Titles</vt:lpstr>
      <vt:lpstr>'Annex 6 New or Amended EHV'!Print_Titles</vt:lpstr>
      <vt:lpstr>'Annex 7 Pass-Through Costs'!Print_Titles</vt:lpstr>
      <vt:lpstr>'Nodal prices'!Print_Titles</vt:lpstr>
      <vt:lpstr>'SSC unit rate lookup'!Print_Titles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UK Power Networks</dc:creator>
  <cp:lastModifiedBy>Isla Pexton</cp:lastModifiedBy>
  <cp:lastPrinted>2020-12-14T10:46:37Z</cp:lastPrinted>
  <dcterms:created xsi:type="dcterms:W3CDTF">2009-11-12T11:38:00Z</dcterms:created>
  <dcterms:modified xsi:type="dcterms:W3CDTF">2025-01-17T12:00:41Z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LPManualFileClassification">
    <vt:lpwstr>{0F742C78-7CA1-4A83-96D0-F7EDA8C31D24}</vt:lpwstr>
  </property>
  <property fmtid="{D5CDD505-2E9C-101B-9397-08002B2CF9AE}" pid="3" name="DLPManualFileClassificationLastModifiedBy">
    <vt:lpwstr>AD03\Lee.Wells</vt:lpwstr>
  </property>
  <property fmtid="{D5CDD505-2E9C-101B-9397-08002B2CF9AE}" pid="4" name="DLPManualFileClassificationLastModificationDate">
    <vt:lpwstr>1573145826</vt:lpwstr>
  </property>
  <property fmtid="{D5CDD505-2E9C-101B-9397-08002B2CF9AE}" pid="5" name="DLPManualFileClassificationVersion">
    <vt:lpwstr>11.0.400.15</vt:lpwstr>
  </property>
</Properties>
</file>