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89930664-A304-42C0-9F32-4536D73FCFCA}"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4" l="1"/>
  <c r="B6"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<sst xmlns="http://schemas.openxmlformats.org/spreadsheetml/2006/main" count="2533" uniqueCount="730">
  <si>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</si>
  <si>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</si>
  <si>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</si>
  <si>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</si>
  <si>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</si>
  <si>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</si>
  <si>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</si>
  <si>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</si>
  <si>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</si>
  <si>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</si>
  <si>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</si>
  <si>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</si>
  <si>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</si>
  <si>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</si>
  <si>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</si>
  <si>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</si>
  <si>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</si>
  <si>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</si>
  <si>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</si>
  <si>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</si>
  <si>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</si>
  <si>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</si>
  <si>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</si>
  <si>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</si>
  <si>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</si>
  <si>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</si>
  <si>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</si>
  <si>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</si>
  <si>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</si>
  <si>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</si>
  <si>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</si>
  <si>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</si>
  <si>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</si>
  <si>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</si>
  <si>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</si>
  <si>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</si>
  <si>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</si>
  <si>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</si>
  <si>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</si>
  <si>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</si>
  <si>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</si>
  <si>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</si>
  <si>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</si>
  <si>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</si>
  <si>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</si>
  <si>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</si>
  <si>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</si>
  <si>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</si>
  <si>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</si>
  <si>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</si>
  <si>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</si>
  <si>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</si>
  <si>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</si>
  <si>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</si>
  <si>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</si>
  <si>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</si>
  <si>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</si>
  <si>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</si>
  <si>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</si>
  <si>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</si>
  <si>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</si>
  <si>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</si>
  <si>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</si>
  <si>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</si>
  <si>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</si>
  <si>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</si>
  <si>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</si>
  <si>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</si>
  <si>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</si>
  <si>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</si>
  <si>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</si>
  <si>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</si>
  <si>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</si>
  <si>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</si>
  <si>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</si>
  <si>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</si>
  <si>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</si>
  <si>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</si>
  <si>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</si>
  <si>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</si>
  <si>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</si>
  <si>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</si>
  <si>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</si>
  <si>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</si>
  <si>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</si>
  <si>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</si>
  <si>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</si>
  <si>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</si>
  <si>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</si>
  <si>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</si>
  <si>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</si>
  <si>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</si>
  <si>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</si>
  <si>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</si>
  <si>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</si>
  <si>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</si>
  <si>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</si>
  <si>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</si>
  <si>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</si>
  <si>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</si>
  <si>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</si>
  <si>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</si>
  <si>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</si>
  <si>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</si>
  <si>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</si>
  <si>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</si>
  <si>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</si>
  <si>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</si>
  <si>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</si>
  <si>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</si>
  <si>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</si>
  <si>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</si>
  <si>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</si>
  <si>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</si>
  <si>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</si>
  <si>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</si>
  <si>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</si>
  <si>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</si>
  <si>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</si>
  <si>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</si>
  <si>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</si>
  <si>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</si>
  <si>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</si>
  <si>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</si>
  <si>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</si>
  <si>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</si>
  <si>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</si>
  <si>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</si>
  <si>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</si>
  <si>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</si>
  <si>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</si>
  <si>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</si>
  <si>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</si>
  <si>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</si>
  <si>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</si>
  <si>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</si>
  <si>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</si>
  <si>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</si>
  <si>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</si>
  <si>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</si>
  <si>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</si>
  <si>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</si>
  <si>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</si>
  <si>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</si>
  <si>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</si>
  <si>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</si>
  <si>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</si>
  <si>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</si>
  <si>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</si>
  <si>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</si>
  <si>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</si>
  <si>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</si>
  <si>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</si>
  <si>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</si>
  <si>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</si>
  <si>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</si>
  <si>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</si>
  <si>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</si>
  <si>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</si>
  <si>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</si>
  <si>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</si>
  <si>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</si>
  <si>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</si>
  <si>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</si>
  <si>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</si>
  <si>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</si>
  <si>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</si>
  <si>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</si>
  <si>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</si>
  <si>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</si>
  <si>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</si>
  <si>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</si>
  <si>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</si>
  <si>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</si>
  <si>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</si>
  <si>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</si>
  <si>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</si>
  <si>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</si>
  <si>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</si>
  <si>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</si>
  <si>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</si>
  <si>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</si>
  <si>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</si>
  <si>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</si>
  <si>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</si>
  <si>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</si>
  <si>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</si>
  <si>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</si>
  <si>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</si>
  <si>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</si>
  <si>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</si>
  <si>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</si>
  <si>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</si>
  <si>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</si>
  <si>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</si>
  <si>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</si>
  <si>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</si>
  <si>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</si>
  <si>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</si>
  <si>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</si>
  <si>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</si>
  <si>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</si>
  <si>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</si>
  <si>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</si>
  <si>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</si>
  <si>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</si>
  <si>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</si>
  <si>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</si>
  <si>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</si>
  <si>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</si>
  <si>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</si>
  <si>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</si>
  <si>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</si>
  <si>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</si>
  <si>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</si>
  <si>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</si>
  <si>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</si>
  <si>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</si>
  <si>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</si>
  <si>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</si>
  <si>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</si>
  <si>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</si>
  <si>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</si>
  <si>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</si>
  <si>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</si>
  <si>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</si>
  <si>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</si>
  <si>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</si>
  <si>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</si>
  <si>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</si>
  <si>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</si>
  <si>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</si>
  <si>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</si>
  <si>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</si>
  <si>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</si>
  <si>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</si>
  <si>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</si>
  <si>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</si>
  <si>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</si>
  <si>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</si>
  <si>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</si>
  <si>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</si>
  <si>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</si>
  <si>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</si>
  <si>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</si>
  <si>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</si>
  <si>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</si>
  <si>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</si>
  <si>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</si>
  <si>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</si>
  <si>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</si>
  <si>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</si>
  <si>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</si>
  <si>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</si>
  <si>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</si>
  <si>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</si>
  <si>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</si>
  <si>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</si>
  <si>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</si>
  <si>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</si>
  <si>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</si>
  <si>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</si>
  <si>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</si>
  <si>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</si>
  <si>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</si>
  <si>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</si>
  <si>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</si>
  <si>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</si>
  <si>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</si>
  <si>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</si>
  <si>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</si>
  <si>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</si>
  <si>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</si>
  <si>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</si>
  <si>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</si>
  <si>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</si>
  <si>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</si>
  <si>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</si>
  <si>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</si>
  <si>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</si>
  <si>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</si>
  <si>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</si>
  <si>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</si>
  <si>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</si>
  <si>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</si>
  <si>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</si>
  <si>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</si>
  <si>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</si>
  <si>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</si>
  <si>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</si>
  <si>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</si>
  <si>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</si>
  <si>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</si>
  <si>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</si>
  <si>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</si>
  <si>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</si>
  <si>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</si>
  <si>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</si>
  <si>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</si>
  <si>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</si>
  <si>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</si>
  <si>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</si>
  <si>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</si>
  <si>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</si>
  <si>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</si>
  <si>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</si>
  <si>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</si>
  <si>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</si>
  <si>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</si>
  <si>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</si>
  <si>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</si>
  <si>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</si>
  <si>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</si>
  <si>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</si>
  <si>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</si>
  <si>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</si>
  <si>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</si>
  <si>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</si>
  <si>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</si>
  <si>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</si>
  <si>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</si>
  <si>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</si>
  <si>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</si>
  <si>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</si>
  <si>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</si>
  <si>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</si>
  <si>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</si>
  <si>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</si>
  <si>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</si>
  <si>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</si>
  <si>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</si>
  <si>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</si>
  <si>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</si>
  <si>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</si>
  <si>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</si>
  <si>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</si>
  <si>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</si>
  <si>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</si>
  <si>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</si>
  <si>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</si>
  <si>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</si>
  <si>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</si>
  <si>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</si>
  <si>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</si>
  <si>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</si>
  <si>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</si>
  <si>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</si>
  <si>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</si>
  <si>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</si>
  <si>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</si>
  <si>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</si>
  <si>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</si>
  <si>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</si>
  <si>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</si>
  <si>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</si>
  <si>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</si>
  <si>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</si>
  <si>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</si>
  <si>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</si>
  <si>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</si>
  <si>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</si>
  <si>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</si>
  <si>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</si>
  <si>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</si>
  <si>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</si>
  <si>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</si>
  <si>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</si>
  <si>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</si>
  <si>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</si>
  <si>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</si>
  <si>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</si>
  <si>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</si>
  <si>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</si>
  <si>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</si>
  <si>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</si>
  <si>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</si>
  <si>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</si>
  <si>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</si>
  <si>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</si>
  <si>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</si>
  <si>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</si>
  <si>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</si>
  <si>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</si>
  <si>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</si>
  <si>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</si>
  <si>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</si>
  <si>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</si>
  <si>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</si>
  <si>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</si>
  <si>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</si>
  <si>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</si>
  <si>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</si>
  <si>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</si>
  <si>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</si>
  <si>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</si>
  <si>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</si>
  <si>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</si>
  <si>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</si>
  <si>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</si>
  <si>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</si>
  <si>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</si>
  <si>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</si>
  <si>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</si>
  <si>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</si>
  <si>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</si>
  <si>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</si>
  <si>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</si>
  <si>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</si>
  <si>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</si>
  <si>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</si>
  <si>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</si>
  <si>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</si>
  <si>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</si>
  <si>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</si>
  <si>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</si>
  <si>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</si>
  <si>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</si>
  <si>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</si>
  <si>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</si>
  <si>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</si>
  <si>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</si>
  <si>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</si>
  <si>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</si>
  <si>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</si>
  <si>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</si>
  <si>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</si>
  <si>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</si>
  <si>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</si>
  <si>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</si>
  <si>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</si>
  <si>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</si>
  <si>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</si>
  <si>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</si>
  <si>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</si>
  <si>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</si>
  <si>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</si>
  <si>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</si>
  <si>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</si>
  <si>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</si>
  <si>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</si>
  <si>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</si>
  <si>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</si>
  <si>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</si>
  <si>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</si>
  <si>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</si>
  <si>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</si>
  <si>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</si>
  <si>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</si>
  <si>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</si>
  <si>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</si>
  <si>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</si>
  <si>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</si>
  <si>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</si>
  <si>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</si>
  <si>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</si>
  <si>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</si>
  <si>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</si>
  <si>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</si>
  <si>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</si>
  <si>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</si>
  <si>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</si>
  <si>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</si>
  <si>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</si>
  <si>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</si>
  <si>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</si>
  <si>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</si>
  <si>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</si>
  <si>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</si>
  <si>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</si>
  <si>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</si>
  <si>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</si>
  <si>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</si>
  <si>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</si>
  <si>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</si>
  <si>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</si>
  <si>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</si>
  <si>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</si>
  <si>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</si>
  <si>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</si>
  <si>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</si>
  <si>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</si>
  <si>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</si>
  <si>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</si>
  <si>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</si>
  <si>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</si>
  <si>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</si>
  <si>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</si>
  <si>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</si>
  <si>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</si>
  <si>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</si>
  <si>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</si>
  <si>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</si>
  <si>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</si>
  <si>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</si>
  <si>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</si>
  <si>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</si>
  <si>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</si>
  <si>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</si>
  <si>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</si>
  <si>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</si>
  <si>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</si>
  <si>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</si>
  <si>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</si>
  <si>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</si>
  <si>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</si>
  <si>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</si>
  <si>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</si>
  <si>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</si>
  <si>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</si>
  <si>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</si>
  <si>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</si>
  <si>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</si>
  <si>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</si>
  <si>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</si>
  <si>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</si>
  <si>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</si>
  <si>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</si>
  <si>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</si>
  <si>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</si>
  <si>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</si>
  <si>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</si>
  <si>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</si>
  <si>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</si>
  <si>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</si>
  <si>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</si>
  <si>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</si>
  <si>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</si>
  <si>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</si>
  <si>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</si>
  <si>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</si>
  <si>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</si>
  <si>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</si>
  <si>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</si>
  <si>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</si>
  <si>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</si>
  <si>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</si>
  <si>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</si>
  <si>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</si>
  <si>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</si>
  <si>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</si>
  <si>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</si>
  <si>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</si>
  <si>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</si>
  <si>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</si>
  <si>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</si>
  <si>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</si>
  <si>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</si>
  <si>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</si>
  <si>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</si>
  <si>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</si>
  <si>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</si>
  <si>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</si>
  <si>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</si>
  <si>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</si>
  <si>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</si>
  <si>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</si>
  <si>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</si>
  <si>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</si>
  <si>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</si>
  <si>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</si>
  <si>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</si>
  <si>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</si>
  <si>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</si>
  <si>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</si>
  <si>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</si>
  <si>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</si>
  <si>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</si>
  <si>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</si>
  <si>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</si>
  <si>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</si>
  <si>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</si>
  <si>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</si>
  <si>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</si>
  <si>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</si>
  <si>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</si>
  <si>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</si>
  <si>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</si>
  <si>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</si>
  <si>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</si>
  <si>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</si>
  <si>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</si>
  <si>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</si>
  <si>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</si>
  <si>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</si>
  <si>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</si>
  <si>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</si>
  <si>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</si>
  <si>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</si>
  <si>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</si>
  <si>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</si>
  <si>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</si>
  <si>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</si>
  <si>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</si>
  <si>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</si>
  <si>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</si>
  <si>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</si>
  <si>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</si>
  <si>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</si>
  <si>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</si>
  <si>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</si>
  <si>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</si>
  <si>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</si>
  <si>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</si>
  <si>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</si>
  <si>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</si>
  <si>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</si>
  <si>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</si>
  <si>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</si>
  <si>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</si>
  <si>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</si>
  <si>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</si>
  <si>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</si>
  <si>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</si>
  <si>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</si>
  <si>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</si>
  <si>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</si>
  <si>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</si>
  <si>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</si>
  <si>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</si>
  <si>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</si>
  <si>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</si>
  <si>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</si>
  <si>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</si>
  <si>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</si>
  <si>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</si>
  <si>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</si>
  <si>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</si>
  <si>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</si>
  <si>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</si>
  <si>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</si>
  <si>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</si>
  <si>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</si>
  <si>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</si>
  <si>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</si>
  <si>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</si>
  <si>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</si>
  <si>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</si>
  <si>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</si>
  <si>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</si>
  <si>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</si>
  <si>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</si>
  <si>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</si>
  <si>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</si>
  <si>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</si>
  <si>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</si>
  <si>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</si>
  <si>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</si>
  <si>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</si>
  <si>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</si>
  <si>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</si>
  <si>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</si>
  <si>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</si>
  <si>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</si>
  <si>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</si>
  <si>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</si>
  <si>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</si>
  <si>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</si>
  <si>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</si>
  <si>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</si>
  <si>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</si>
  <si>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</si>
  <si>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</si>
  <si>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</si>
  <si>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</si>
  <si>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</si>
  <si>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</si>
  <si>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</si>
  <si>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</si>
  <si>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</si>
  <si>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</si>
  <si>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</si>
  <si>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</si>
  <si>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</si>
  <si>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</si>
  <si>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</si>
  <si>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</si>
  <si>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</si>
  <si>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</si>
  <si>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</si>
  <si>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</si>
  <si>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</si>
  <si>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</si>
  <si>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</si>
  <si>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</si>
  <si>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</si>
  <si>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</si>
  <si>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</si>
  <si>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</si>
  <si>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</si>
  <si>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</si>
  <si>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</si>
  <si>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</si>
  <si>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</si>
  <si>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</si>
  <si>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</si>
  <si>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</si>
  <si>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</si>
  <si>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</si>
  <si>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</si>
  <si>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</si>
  <si>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</si>
  <si>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</si>
  <si>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</si>
  <si>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</si>
  <si>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</si>
  <si>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</si>
  <si>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</si>
  <si>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</si>
  <si>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</si>
  <si>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</si>
  <si>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</si>
  <si>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</si>
  <si>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</si>
  <si>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</si>
  <si>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</si>
  <si>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</si>
  <si>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</si>
  <si>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</si>
  <si>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</si>
  <si>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</si>
  <si>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Residual Charge per MPAN (£/year)</t>
  </si>
  <si>
    <t>Non-Domestic Aggregated or CT Band 1</t>
  </si>
  <si>
    <t>Non-Domestic Aggregated or CT Band 2</t>
  </si>
  <si>
    <t>Non-Domestic Aggregated or CT Band 3</t>
  </si>
  <si>
    <t>Non-Domestic Aggregated or CT Band 4</t>
  </si>
  <si>
    <t xml:space="preserve">2026/27 </t>
  </si>
  <si>
    <t>1 April 2026</t>
  </si>
  <si>
    <t>Residual Charge per Unit rate 1** (p/kWh)</t>
  </si>
  <si>
    <t>Residual Charge per Unit rate 2** (p/kWh)</t>
  </si>
  <si>
    <t>Residual Charge per Unit rate 3** (p/kWh)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</si>
</sst>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 numFmtId="182" formatCode="#,##0.000_ ;\-#,##0.000\ "/>
    <numFmt numFmtId="183" formatCode="#,##0.00_ ;\-#,##0.00\ "/>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
      <patternFill patternType="solid">
        <fgColor rgb="FFFFCC99"/>
        <bgColor rgb="FF000000"/>
      </patternFill>
    </fill>
    <fill>
      <patternFill patternType="solid">
        <fgColor rgb="FFCC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43" fontId="8" fillId="38" borderId="1" xfId="7" quotePrefix="1" applyFont="1" applyFill="1" applyBorder="1" applyAlignment="1" applyProtection="1">
      <alignment horizontal="center" vertical="center" wrapText="1"/>
      <protection locked="0"/>
    </xf>
    <xf numFmtId="182" fontId="16" fillId="39" borderId="1" xfId="7" applyNumberFormat="1" applyFont="1" applyFill="1" applyBorder="1" applyAlignment="1" applyProtection="1">
      <alignment vertical="center"/>
      <protection locked="0"/>
    </xf>
    <xf numFmtId="183" fontId="16" fillId="39" borderId="1" xfId="7" applyNumberFormat="1" applyFont="1" applyFill="1" applyBorder="1" applyAlignment="1" applyProtection="1">
      <alignment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F11" sqref="F11:H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697</v>
      </c>
      <c r="C4" s="26" t="s">
        <v>725</v>
      </c>
      <c r="D4" s="26" t="s">
        <v>726</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202" t="s">
        <v>23</v>
      </c>
      <c r="C7" s="202"/>
      <c r="D7" s="202"/>
      <c r="E7" s="202"/>
    </row>
    <row r="8" spans="1:8" ht="30" customHeight="1" x14ac:dyDescent="0.25">
      <c r="A8" s="69" t="s">
        <v>180</v>
      </c>
      <c r="B8" s="200" t="s">
        <v>169</v>
      </c>
      <c r="C8" s="200"/>
      <c r="D8" s="200"/>
      <c r="E8" s="200"/>
    </row>
    <row r="9" spans="1:8" ht="30" customHeight="1" x14ac:dyDescent="0.25">
      <c r="A9" s="69" t="s">
        <v>43</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200"/>
      <c r="D9" s="200"/>
      <c r="E9" s="200"/>
    </row>
    <row r="10" spans="1:8" ht="30" customHeight="1" x14ac:dyDescent="0.25">
      <c r="A10" s="69" t="s">
        <v>44</v>
      </c>
      <c r="B10" s="200" t="s">
        <v>25</v>
      </c>
      <c r="C10" s="200"/>
      <c r="D10" s="200"/>
      <c r="E10" s="200"/>
    </row>
    <row r="11" spans="1:8" ht="61.5" customHeight="1" x14ac:dyDescent="0.25">
      <c r="A11" s="69" t="s">
        <v>45</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197"/>
      <c r="G11" s="197"/>
      <c r="H11" s="197"/>
    </row>
    <row r="12" spans="1:8" ht="75" customHeight="1" x14ac:dyDescent="0.25">
      <c r="A12" s="69" t="s">
        <v>34</v>
      </c>
      <c r="B12" s="200" t="s">
        <v>143</v>
      </c>
      <c r="C12" s="200"/>
      <c r="D12" s="200"/>
      <c r="E12" s="200"/>
    </row>
    <row r="13" spans="1:8" ht="45" customHeight="1" x14ac:dyDescent="0.25">
      <c r="A13" s="69" t="s">
        <v>144</v>
      </c>
      <c r="B13" s="20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200"/>
      <c r="D13" s="200"/>
      <c r="E13" s="200"/>
    </row>
    <row r="14" spans="1:8" ht="33.75" customHeight="1" x14ac:dyDescent="0.25">
      <c r="A14" s="162" t="s">
        <v>479</v>
      </c>
      <c r="B14" s="200" t="s">
        <v>480</v>
      </c>
      <c r="C14" s="200"/>
      <c r="D14" s="200"/>
      <c r="E14" s="200"/>
    </row>
    <row r="15" spans="1:8" ht="29.25" customHeight="1" x14ac:dyDescent="0.25">
      <c r="A15" s="69" t="s">
        <v>36</v>
      </c>
      <c r="B15" s="200" t="s">
        <v>691</v>
      </c>
      <c r="C15" s="200"/>
      <c r="D15" s="200"/>
      <c r="E15" s="200"/>
    </row>
    <row r="16" spans="1:8" ht="29.25" customHeight="1" x14ac:dyDescent="0.25">
      <c r="A16" s="69" t="s">
        <v>647</v>
      </c>
      <c r="B16" s="200" t="s">
        <v>649</v>
      </c>
      <c r="C16" s="200"/>
      <c r="D16" s="200"/>
      <c r="E16" s="200"/>
    </row>
    <row r="17" spans="1:5" ht="30" customHeight="1" x14ac:dyDescent="0.25">
      <c r="A17" s="69" t="s">
        <v>89</v>
      </c>
      <c r="B17" s="200" t="s">
        <v>88</v>
      </c>
      <c r="C17" s="200"/>
      <c r="D17" s="200"/>
      <c r="E17" s="200"/>
    </row>
    <row r="18" spans="1:5" x14ac:dyDescent="0.25">
      <c r="A18" s="61"/>
      <c r="B18" s="61"/>
      <c r="C18" s="61"/>
      <c r="D18" s="61"/>
      <c r="E18" s="61"/>
    </row>
    <row r="19" spans="1:5" ht="13.8" x14ac:dyDescent="0.25">
      <c r="A19" s="66" t="s">
        <v>32</v>
      </c>
      <c r="B19" s="61"/>
      <c r="C19" s="61"/>
      <c r="D19" s="61"/>
      <c r="E19" s="61"/>
    </row>
    <row r="20" spans="1:5" ht="13.8" x14ac:dyDescent="0.25">
      <c r="A20" s="65"/>
      <c r="B20" s="201"/>
      <c r="C20" s="201"/>
      <c r="D20" s="201"/>
      <c r="E20" s="201"/>
    </row>
    <row r="21" spans="1:5" ht="32.25" customHeight="1" x14ac:dyDescent="0.25">
      <c r="A21" s="198" t="s">
        <v>72</v>
      </c>
      <c r="B21" s="199"/>
      <c r="C21" s="199"/>
      <c r="D21" s="199"/>
      <c r="E21" s="199"/>
    </row>
    <row r="22" spans="1:5" x14ac:dyDescent="0.25">
      <c r="A22" s="61"/>
      <c r="B22" s="61"/>
      <c r="C22" s="61"/>
      <c r="D22" s="61"/>
      <c r="E22" s="61"/>
    </row>
    <row r="23" spans="1:5" ht="13.8" x14ac:dyDescent="0.25">
      <c r="A23" s="67" t="s">
        <v>33</v>
      </c>
      <c r="B23" s="61"/>
      <c r="C23" s="61"/>
      <c r="D23" s="61"/>
      <c r="E23" s="61"/>
    </row>
    <row r="24" spans="1:5" ht="13.8" x14ac:dyDescent="0.25">
      <c r="A24" s="63"/>
      <c r="B24" s="201"/>
      <c r="C24" s="201"/>
      <c r="D24" s="201"/>
      <c r="E24" s="201"/>
    </row>
    <row r="25" spans="1:5" ht="28.5" customHeight="1" x14ac:dyDescent="0.25">
      <c r="A25" s="198" t="s">
        <v>46</v>
      </c>
      <c r="B25" s="199"/>
      <c r="C25" s="199"/>
      <c r="D25" s="199"/>
      <c r="E25" s="199"/>
    </row>
    <row r="26" spans="1:5" ht="28.5" customHeight="1" x14ac:dyDescent="0.25">
      <c r="A26" s="196" t="s">
        <v>127</v>
      </c>
      <c r="B26" s="196"/>
      <c r="C26" s="196"/>
      <c r="D26" s="196"/>
      <c r="E26" s="19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7" zoomScale="70" zoomScaleNormal="70" zoomScaleSheetLayoutView="100" workbookViewId="0">
      <selection activeCell="B18" sqref="B18"/>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6"/>
      <c r="C1" s="206"/>
      <c r="D1" s="206"/>
      <c r="E1" s="205"/>
      <c r="F1" s="205"/>
      <c r="G1" s="205"/>
      <c r="H1" s="205"/>
      <c r="I1" s="205"/>
      <c r="J1" s="205"/>
      <c r="K1" s="205"/>
      <c r="L1" s="176"/>
      <c r="M1" s="176"/>
      <c r="N1" s="176"/>
    </row>
    <row r="2" spans="1:14" ht="27" customHeight="1" x14ac:dyDescent="0.25">
      <c r="A2" s="211" t="str">
        <f>Overview!B4&amp; " - Effective from "&amp;Overview!D4&amp;" - "&amp;Overview!E4&amp;" LV and HV charges"</f>
        <v>Harlaxton Energy Networks Limited - GSP_C - Effective from 1 April 2026 - Final LV and HV charges</v>
      </c>
      <c r="B2" s="211"/>
      <c r="C2" s="211"/>
      <c r="D2" s="211"/>
      <c r="E2" s="211"/>
      <c r="F2" s="211"/>
      <c r="G2" s="211"/>
      <c r="H2" s="211"/>
      <c r="I2" s="211"/>
      <c r="J2" s="211"/>
      <c r="K2" s="211"/>
    </row>
    <row r="3" spans="1:14" s="71" customFormat="1" ht="15" customHeight="1" x14ac:dyDescent="0.25">
      <c r="A3" s="77"/>
      <c r="B3" s="77"/>
      <c r="C3" s="77"/>
      <c r="D3" s="77"/>
      <c r="E3" s="77"/>
      <c r="F3" s="77"/>
      <c r="G3" s="77"/>
      <c r="H3" s="77"/>
      <c r="I3" s="77"/>
      <c r="J3" s="77"/>
      <c r="K3" s="77"/>
      <c r="L3" s="49"/>
      <c r="M3" s="49"/>
    </row>
    <row r="4" spans="1:14" ht="27" customHeight="1" x14ac:dyDescent="0.25">
      <c r="A4" s="211" t="s">
        <v>163</v>
      </c>
      <c r="B4" s="211"/>
      <c r="C4" s="211"/>
      <c r="D4" s="211"/>
      <c r="E4" s="211"/>
      <c r="F4" s="77"/>
      <c r="G4" s="211" t="s">
        <v>164</v>
      </c>
      <c r="H4" s="211"/>
      <c r="I4" s="211"/>
      <c r="J4" s="211"/>
      <c r="K4" s="211"/>
    </row>
    <row r="5" spans="1:14" ht="28.5" customHeight="1" x14ac:dyDescent="0.25">
      <c r="A5" s="70" t="s">
        <v>17</v>
      </c>
      <c r="B5" s="73" t="s">
        <v>62</v>
      </c>
      <c r="C5" s="212" t="s">
        <v>63</v>
      </c>
      <c r="D5" s="213"/>
      <c r="E5" s="72" t="s">
        <v>64</v>
      </c>
      <c r="F5" s="77"/>
      <c r="G5" s="215"/>
      <c r="H5" s="216"/>
      <c r="I5" s="74" t="s">
        <v>69</v>
      </c>
      <c r="J5" s="75" t="s">
        <v>70</v>
      </c>
      <c r="K5" s="72" t="s">
        <v>64</v>
      </c>
      <c r="L5" s="77"/>
    </row>
    <row r="6" spans="1:14" ht="65.25" customHeight="1" x14ac:dyDescent="0.25">
      <c r="A6" s="175" t="s">
        <v>65</v>
      </c>
      <c r="B6" s="20" t="s">
        <v>674</v>
      </c>
      <c r="C6" s="214" t="s">
        <v>675</v>
      </c>
      <c r="D6" s="214"/>
      <c r="E6" s="172" t="s">
        <v>668</v>
      </c>
      <c r="F6" s="77"/>
      <c r="G6" s="203" t="s">
        <v>66</v>
      </c>
      <c r="H6" s="204"/>
      <c r="I6" s="20" t="s">
        <v>666</v>
      </c>
      <c r="J6" s="76" t="s">
        <v>667</v>
      </c>
      <c r="K6" s="172" t="s">
        <v>668</v>
      </c>
      <c r="L6" s="77"/>
    </row>
    <row r="7" spans="1:14" ht="65.25" customHeight="1" x14ac:dyDescent="0.25">
      <c r="A7" s="175" t="s">
        <v>20</v>
      </c>
      <c r="B7" s="170"/>
      <c r="C7" s="217"/>
      <c r="D7" s="217"/>
      <c r="E7" s="76" t="s">
        <v>673</v>
      </c>
      <c r="F7" s="77"/>
      <c r="G7" s="203" t="s">
        <v>67</v>
      </c>
      <c r="H7" s="204"/>
      <c r="I7" s="20" t="s">
        <v>669</v>
      </c>
      <c r="J7" s="76" t="s">
        <v>670</v>
      </c>
      <c r="K7" s="172" t="s">
        <v>668</v>
      </c>
      <c r="L7" s="77"/>
    </row>
    <row r="8" spans="1:14" ht="65.25" customHeight="1" x14ac:dyDescent="0.25">
      <c r="A8" s="169" t="s">
        <v>18</v>
      </c>
      <c r="B8" s="207" t="s">
        <v>694</v>
      </c>
      <c r="C8" s="208"/>
      <c r="D8" s="208"/>
      <c r="E8" s="209"/>
      <c r="F8" s="77"/>
      <c r="G8" s="203" t="s">
        <v>671</v>
      </c>
      <c r="H8" s="204"/>
      <c r="I8" s="170"/>
      <c r="J8" s="76" t="s">
        <v>672</v>
      </c>
      <c r="K8" s="172" t="s">
        <v>668</v>
      </c>
      <c r="L8" s="77"/>
    </row>
    <row r="9" spans="1:14" s="71" customFormat="1" ht="65.25" customHeight="1" x14ac:dyDescent="0.25">
      <c r="F9" s="77"/>
      <c r="G9" s="203" t="s">
        <v>73</v>
      </c>
      <c r="H9" s="204"/>
      <c r="I9" s="170"/>
      <c r="J9" s="170"/>
      <c r="K9" s="76" t="s">
        <v>673</v>
      </c>
      <c r="L9" s="77"/>
      <c r="M9" s="49"/>
    </row>
    <row r="10" spans="1:14" s="71" customFormat="1" ht="27" customHeight="1" x14ac:dyDescent="0.25">
      <c r="A10" s="77"/>
      <c r="B10" s="77"/>
      <c r="C10" s="77"/>
      <c r="D10" s="77"/>
      <c r="E10" s="77"/>
      <c r="F10" s="77"/>
      <c r="G10" s="210" t="s">
        <v>18</v>
      </c>
      <c r="H10" s="210"/>
      <c r="I10" s="207" t="s">
        <v>19</v>
      </c>
      <c r="J10" s="208"/>
      <c r="K10" s="209"/>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481</v>
      </c>
      <c r="B13" s="43" t="s">
        <v>703</v>
      </c>
      <c r="C13" s="181" t="s">
        <v>654</v>
      </c>
      <c r="D13" s="130">
        <v>10.891999999999999</v>
      </c>
      <c r="E13" s="131">
        <v>0.48899999999999999</v>
      </c>
      <c r="F13" s="132">
        <v>0</v>
      </c>
      <c r="G13" s="44">
        <v>0</v>
      </c>
      <c r="H13" s="45"/>
      <c r="I13" s="45"/>
      <c r="J13" s="41"/>
      <c r="K13" s="39"/>
    </row>
    <row r="14" spans="1:14" ht="30.6" customHeight="1" x14ac:dyDescent="0.25">
      <c r="A14" s="15" t="s">
        <v>482</v>
      </c>
      <c r="B14" s="43"/>
      <c r="C14" s="182" t="s">
        <v>423</v>
      </c>
      <c r="D14" s="130">
        <v>11.164</v>
      </c>
      <c r="E14" s="131">
        <v>0.76100000000000001</v>
      </c>
      <c r="F14" s="132">
        <v>6.4000000000000001E-2</v>
      </c>
      <c r="G14" s="45"/>
      <c r="H14" s="45"/>
      <c r="I14" s="45"/>
      <c r="J14" s="41"/>
      <c r="K14" s="39"/>
    </row>
    <row r="15" spans="1:14" ht="30.6" customHeight="1" x14ac:dyDescent="0.25">
      <c r="A15" s="15" t="s">
        <v>483</v>
      </c>
      <c r="B15" s="43" t="s">
        <v>704</v>
      </c>
      <c r="C15" s="183" t="s">
        <v>653</v>
      </c>
      <c r="D15" s="130">
        <v>9.8810000000000002</v>
      </c>
      <c r="E15" s="131">
        <v>0.67300000000000004</v>
      </c>
      <c r="F15" s="132">
        <v>5.7000000000000002E-2</v>
      </c>
      <c r="G15" s="44">
        <v>5.87</v>
      </c>
      <c r="H15" s="45"/>
      <c r="I15" s="45"/>
      <c r="J15" s="41"/>
      <c r="K15" s="39"/>
    </row>
    <row r="16" spans="1:14" ht="30.6" customHeight="1" x14ac:dyDescent="0.25">
      <c r="A16" s="15" t="s">
        <v>721</v>
      </c>
      <c r="B16" s="43" t="s">
        <v>696</v>
      </c>
      <c r="C16" s="183" t="s">
        <v>653</v>
      </c>
      <c r="D16" s="130">
        <v>9.7420000000000009</v>
      </c>
      <c r="E16" s="131">
        <v>0.53500000000000003</v>
      </c>
      <c r="F16" s="132">
        <v>0</v>
      </c>
      <c r="G16" s="44">
        <v>0</v>
      </c>
      <c r="H16" s="45"/>
      <c r="I16" s="45"/>
      <c r="J16" s="41"/>
      <c r="K16" s="39"/>
    </row>
    <row r="17" spans="1:11" ht="30.6" customHeight="1" x14ac:dyDescent="0.25">
      <c r="A17" s="15" t="s">
        <v>722</v>
      </c>
      <c r="B17" s="43" t="s">
        <v>705</v>
      </c>
      <c r="C17" s="183" t="s">
        <v>653</v>
      </c>
      <c r="D17" s="130">
        <v>8.516</v>
      </c>
      <c r="E17" s="131">
        <v>0</v>
      </c>
      <c r="F17" s="132">
        <v>0</v>
      </c>
      <c r="G17" s="44">
        <v>0</v>
      </c>
      <c r="H17" s="45"/>
      <c r="I17" s="45"/>
      <c r="J17" s="41"/>
      <c r="K17" s="39"/>
    </row>
    <row r="18" spans="1:11" ht="30.6" customHeight="1" x14ac:dyDescent="0.25">
      <c r="A18" s="15" t="s">
        <v>723</v>
      </c>
      <c r="B18" s="43" t="s">
        <v>706</v>
      </c>
      <c r="C18" s="183" t="s">
        <v>653</v>
      </c>
      <c r="D18" s="130">
        <v>7.992</v>
      </c>
      <c r="E18" s="131">
        <v>0</v>
      </c>
      <c r="F18" s="132">
        <v>0</v>
      </c>
      <c r="G18" s="44">
        <v>0</v>
      </c>
      <c r="H18" s="45"/>
      <c r="I18" s="45"/>
      <c r="J18" s="41"/>
      <c r="K18" s="39"/>
    </row>
    <row r="19" spans="1:11" ht="30.6" customHeight="1" x14ac:dyDescent="0.25">
      <c r="A19" s="15" t="s">
        <v>724</v>
      </c>
      <c r="B19" s="43" t="s">
        <v>707</v>
      </c>
      <c r="C19" s="183" t="s">
        <v>653</v>
      </c>
      <c r="D19" s="130">
        <v>7.6349999999999998</v>
      </c>
      <c r="E19" s="131">
        <v>0</v>
      </c>
      <c r="F19" s="132">
        <v>0</v>
      </c>
      <c r="G19" s="44">
        <v>0</v>
      </c>
      <c r="H19" s="45"/>
      <c r="I19" s="45"/>
      <c r="J19" s="41"/>
      <c r="K19" s="39"/>
    </row>
    <row r="20" spans="1:11" ht="30.6" customHeight="1" x14ac:dyDescent="0.25">
      <c r="A20" s="15" t="s">
        <v>149</v>
      </c>
      <c r="B20" s="43"/>
      <c r="C20" s="182" t="s">
        <v>424</v>
      </c>
      <c r="D20" s="130">
        <v>9.8810000000000002</v>
      </c>
      <c r="E20" s="131">
        <v>0.67300000000000004</v>
      </c>
      <c r="F20" s="132">
        <v>5.7000000000000002E-2</v>
      </c>
      <c r="G20" s="45"/>
      <c r="H20" s="45"/>
      <c r="I20" s="45"/>
      <c r="J20" s="41"/>
      <c r="K20" s="39"/>
    </row>
    <row r="21" spans="1:11" ht="30.6" customHeight="1" x14ac:dyDescent="0.25">
      <c r="A21" s="15" t="s">
        <v>488</v>
      </c>
      <c r="B21" s="43" t="s">
        <v>708</v>
      </c>
      <c r="C21" s="164">
        <v>0</v>
      </c>
      <c r="D21" s="130">
        <v>7.4139999999999997</v>
      </c>
      <c r="E21" s="131">
        <v>0.52400000000000002</v>
      </c>
      <c r="F21" s="132">
        <v>3.5000000000000003E-2</v>
      </c>
      <c r="G21" s="44">
        <v>14.26</v>
      </c>
      <c r="H21" s="44">
        <v>7.23</v>
      </c>
      <c r="I21" s="184">
        <v>7.23</v>
      </c>
      <c r="J21" s="40">
        <v>0.52200000000000002</v>
      </c>
      <c r="K21" s="39"/>
    </row>
    <row r="22" spans="1:11" ht="30.6" customHeight="1" x14ac:dyDescent="0.25">
      <c r="A22" s="15" t="s">
        <v>489</v>
      </c>
      <c r="B22" s="42" t="s">
        <v>698</v>
      </c>
      <c r="C22" s="164">
        <v>0</v>
      </c>
      <c r="D22" s="130">
        <v>4.444</v>
      </c>
      <c r="E22" s="131">
        <v>0.16200000000000001</v>
      </c>
      <c r="F22" s="132">
        <v>2.4E-2</v>
      </c>
      <c r="G22" s="44">
        <v>2.35</v>
      </c>
      <c r="H22" s="44">
        <v>7.23</v>
      </c>
      <c r="I22" s="184">
        <v>7.23</v>
      </c>
      <c r="J22" s="40">
        <v>0.52200000000000002</v>
      </c>
      <c r="K22" s="39"/>
    </row>
    <row r="23" spans="1:11" ht="30.6" customHeight="1" x14ac:dyDescent="0.25">
      <c r="A23" s="15" t="s">
        <v>490</v>
      </c>
      <c r="B23" s="43" t="s">
        <v>709</v>
      </c>
      <c r="C23" s="164">
        <v>0</v>
      </c>
      <c r="D23" s="130">
        <v>4.3879999999999999</v>
      </c>
      <c r="E23" s="131">
        <v>0.16200000000000001</v>
      </c>
      <c r="F23" s="132">
        <v>2.4E-2</v>
      </c>
      <c r="G23" s="44">
        <v>2.35</v>
      </c>
      <c r="H23" s="44">
        <v>7.23</v>
      </c>
      <c r="I23" s="184">
        <v>7.23</v>
      </c>
      <c r="J23" s="40">
        <v>0.52200000000000002</v>
      </c>
      <c r="K23" s="39"/>
    </row>
    <row r="24" spans="1:11" ht="30.6" customHeight="1" x14ac:dyDescent="0.25">
      <c r="A24" s="15" t="s">
        <v>491</v>
      </c>
      <c r="B24" s="43" t="s">
        <v>710</v>
      </c>
      <c r="C24" s="164">
        <v>0</v>
      </c>
      <c r="D24" s="130">
        <v>4.3259999999999996</v>
      </c>
      <c r="E24" s="131">
        <v>0.16200000000000001</v>
      </c>
      <c r="F24" s="132">
        <v>2.4E-2</v>
      </c>
      <c r="G24" s="44">
        <v>2.35</v>
      </c>
      <c r="H24" s="44">
        <v>7.23</v>
      </c>
      <c r="I24" s="184">
        <v>7.23</v>
      </c>
      <c r="J24" s="40">
        <v>0.52200000000000002</v>
      </c>
      <c r="K24" s="39"/>
    </row>
    <row r="25" spans="1:11" ht="30.6" customHeight="1" x14ac:dyDescent="0.25">
      <c r="A25" s="15" t="s">
        <v>492</v>
      </c>
      <c r="B25" s="43" t="s">
        <v>711</v>
      </c>
      <c r="C25" s="164">
        <v>0</v>
      </c>
      <c r="D25" s="130">
        <v>4.2569999999999997</v>
      </c>
      <c r="E25" s="131">
        <v>0.16200000000000001</v>
      </c>
      <c r="F25" s="132">
        <v>2.4E-2</v>
      </c>
      <c r="G25" s="44">
        <v>2.35</v>
      </c>
      <c r="H25" s="44">
        <v>7.23</v>
      </c>
      <c r="I25" s="184">
        <v>7.23</v>
      </c>
      <c r="J25" s="40">
        <v>0.52200000000000002</v>
      </c>
      <c r="K25" s="39"/>
    </row>
    <row r="26" spans="1:11" ht="30.6" customHeight="1" x14ac:dyDescent="0.25">
      <c r="A26" s="15" t="s">
        <v>493</v>
      </c>
      <c r="B26" s="43" t="s">
        <v>712</v>
      </c>
      <c r="C26" s="164">
        <v>0</v>
      </c>
      <c r="D26" s="130">
        <v>4.7370000000000001</v>
      </c>
      <c r="E26" s="131">
        <v>0.36199999999999999</v>
      </c>
      <c r="F26" s="132">
        <v>1.2E-2</v>
      </c>
      <c r="G26" s="44">
        <v>11.91</v>
      </c>
      <c r="H26" s="44">
        <v>8.9499999999999993</v>
      </c>
      <c r="I26" s="184">
        <v>8.9499999999999993</v>
      </c>
      <c r="J26" s="40">
        <v>0.32300000000000001</v>
      </c>
      <c r="K26" s="39"/>
    </row>
    <row r="27" spans="1:11" ht="30.6" customHeight="1" x14ac:dyDescent="0.25">
      <c r="A27" s="15" t="s">
        <v>494</v>
      </c>
      <c r="B27" s="42">
        <v>117</v>
      </c>
      <c r="C27" s="164">
        <v>0</v>
      </c>
      <c r="D27" s="130">
        <v>1.7669999999999999</v>
      </c>
      <c r="E27" s="131">
        <v>0</v>
      </c>
      <c r="F27" s="132">
        <v>0</v>
      </c>
      <c r="G27" s="44">
        <v>0</v>
      </c>
      <c r="H27" s="44">
        <v>8.9499999999999993</v>
      </c>
      <c r="I27" s="184">
        <v>8.9499999999999993</v>
      </c>
      <c r="J27" s="40">
        <v>0.32300000000000001</v>
      </c>
      <c r="K27" s="39"/>
    </row>
    <row r="28" spans="1:11" ht="30.6" customHeight="1" x14ac:dyDescent="0.25">
      <c r="A28" s="15" t="s">
        <v>495</v>
      </c>
      <c r="B28" s="43" t="s">
        <v>713</v>
      </c>
      <c r="C28" s="164">
        <v>0</v>
      </c>
      <c r="D28" s="130">
        <v>1.7110000000000001</v>
      </c>
      <c r="E28" s="131">
        <v>0</v>
      </c>
      <c r="F28" s="132">
        <v>0</v>
      </c>
      <c r="G28" s="44">
        <v>0</v>
      </c>
      <c r="H28" s="44">
        <v>8.9499999999999993</v>
      </c>
      <c r="I28" s="184">
        <v>8.9499999999999993</v>
      </c>
      <c r="J28" s="40">
        <v>0.32300000000000001</v>
      </c>
      <c r="K28" s="39"/>
    </row>
    <row r="29" spans="1:11" ht="30.6" customHeight="1" x14ac:dyDescent="0.25">
      <c r="A29" s="15" t="s">
        <v>496</v>
      </c>
      <c r="B29" s="43" t="s">
        <v>714</v>
      </c>
      <c r="C29" s="164">
        <v>0</v>
      </c>
      <c r="D29" s="130">
        <v>1.649</v>
      </c>
      <c r="E29" s="131">
        <v>0</v>
      </c>
      <c r="F29" s="132">
        <v>0</v>
      </c>
      <c r="G29" s="44">
        <v>0</v>
      </c>
      <c r="H29" s="44">
        <v>8.9499999999999993</v>
      </c>
      <c r="I29" s="184">
        <v>8.9499999999999993</v>
      </c>
      <c r="J29" s="40">
        <v>0.32300000000000001</v>
      </c>
      <c r="K29" s="39"/>
    </row>
    <row r="30" spans="1:11" ht="30.6" customHeight="1" x14ac:dyDescent="0.25">
      <c r="A30" s="15" t="s">
        <v>497</v>
      </c>
      <c r="B30" s="43" t="s">
        <v>715</v>
      </c>
      <c r="C30" s="164">
        <v>0</v>
      </c>
      <c r="D30" s="130">
        <v>1.58</v>
      </c>
      <c r="E30" s="131">
        <v>0</v>
      </c>
      <c r="F30" s="132">
        <v>0</v>
      </c>
      <c r="G30" s="44">
        <v>0</v>
      </c>
      <c r="H30" s="44">
        <v>8.9499999999999993</v>
      </c>
      <c r="I30" s="184">
        <v>8.9499999999999993</v>
      </c>
      <c r="J30" s="40">
        <v>0.32300000000000001</v>
      </c>
      <c r="K30" s="39"/>
    </row>
    <row r="31" spans="1:11" ht="30.6" customHeight="1" x14ac:dyDescent="0.25">
      <c r="A31" s="15" t="s">
        <v>498</v>
      </c>
      <c r="B31" s="43" t="s">
        <v>716</v>
      </c>
      <c r="C31" s="164">
        <v>0</v>
      </c>
      <c r="D31" s="130">
        <v>3.44</v>
      </c>
      <c r="E31" s="131">
        <v>0.26200000000000001</v>
      </c>
      <c r="F31" s="132">
        <v>8.0000000000000002E-3</v>
      </c>
      <c r="G31" s="44">
        <v>120.55</v>
      </c>
      <c r="H31" s="44">
        <v>9.19</v>
      </c>
      <c r="I31" s="184">
        <v>9.19</v>
      </c>
      <c r="J31" s="40">
        <v>0.24399999999999999</v>
      </c>
      <c r="K31" s="39"/>
    </row>
    <row r="32" spans="1:11" ht="30.6" customHeight="1" x14ac:dyDescent="0.25">
      <c r="A32" s="15" t="s">
        <v>499</v>
      </c>
      <c r="B32" s="42" t="s">
        <v>693</v>
      </c>
      <c r="C32" s="164">
        <v>0</v>
      </c>
      <c r="D32" s="130">
        <v>0.23</v>
      </c>
      <c r="E32" s="131">
        <v>0</v>
      </c>
      <c r="F32" s="132">
        <v>0</v>
      </c>
      <c r="G32" s="44">
        <v>0</v>
      </c>
      <c r="H32" s="44">
        <v>9.19</v>
      </c>
      <c r="I32" s="184">
        <v>9.19</v>
      </c>
      <c r="J32" s="40">
        <v>0.24399999999999999</v>
      </c>
      <c r="K32" s="39"/>
    </row>
    <row r="33" spans="1:11" ht="30.6" customHeight="1" x14ac:dyDescent="0.25">
      <c r="A33" s="15" t="s">
        <v>500</v>
      </c>
      <c r="B33" s="43" t="s">
        <v>717</v>
      </c>
      <c r="C33" s="164">
        <v>0</v>
      </c>
      <c r="D33" s="130">
        <v>8.9999999999999993E-3</v>
      </c>
      <c r="E33" s="131">
        <v>0</v>
      </c>
      <c r="F33" s="132">
        <v>0</v>
      </c>
      <c r="G33" s="44">
        <v>0</v>
      </c>
      <c r="H33" s="44">
        <v>9.19</v>
      </c>
      <c r="I33" s="184">
        <v>9.19</v>
      </c>
      <c r="J33" s="40">
        <v>0.24399999999999999</v>
      </c>
      <c r="K33" s="39"/>
    </row>
    <row r="34" spans="1:11" ht="30.6" customHeight="1" x14ac:dyDescent="0.25">
      <c r="A34" s="15" t="s">
        <v>501</v>
      </c>
      <c r="B34" s="43" t="s">
        <v>718</v>
      </c>
      <c r="C34" s="164">
        <v>0</v>
      </c>
      <c r="D34" s="130">
        <v>0.104</v>
      </c>
      <c r="E34" s="131">
        <v>0</v>
      </c>
      <c r="F34" s="132">
        <v>0</v>
      </c>
      <c r="G34" s="44">
        <v>0</v>
      </c>
      <c r="H34" s="44">
        <v>9.19</v>
      </c>
      <c r="I34" s="184">
        <v>9.19</v>
      </c>
      <c r="J34" s="40">
        <v>0.24399999999999999</v>
      </c>
      <c r="K34" s="39"/>
    </row>
    <row r="35" spans="1:11" ht="30.6" customHeight="1" x14ac:dyDescent="0.25">
      <c r="A35" s="15" t="s">
        <v>502</v>
      </c>
      <c r="B35" s="43" t="s">
        <v>719</v>
      </c>
      <c r="C35" s="164">
        <v>0</v>
      </c>
      <c r="D35" s="130">
        <v>2.1000000000000001E-2</v>
      </c>
      <c r="E35" s="131">
        <v>0</v>
      </c>
      <c r="F35" s="132">
        <v>0</v>
      </c>
      <c r="G35" s="44">
        <v>0</v>
      </c>
      <c r="H35" s="44">
        <v>9.19</v>
      </c>
      <c r="I35" s="184">
        <v>9.19</v>
      </c>
      <c r="J35" s="40">
        <v>0.24399999999999999</v>
      </c>
      <c r="K35" s="39"/>
    </row>
    <row r="36" spans="1:11" ht="30.6" customHeight="1" x14ac:dyDescent="0.25">
      <c r="A36" s="15" t="s">
        <v>153</v>
      </c>
      <c r="B36" s="43">
        <v>9</v>
      </c>
      <c r="C36" s="164" t="s">
        <v>425</v>
      </c>
      <c r="D36" s="133">
        <v>41.914000000000001</v>
      </c>
      <c r="E36" s="134">
        <v>2.677</v>
      </c>
      <c r="F36" s="132">
        <v>0.44400000000000001</v>
      </c>
      <c r="G36" s="45"/>
      <c r="H36" s="45"/>
      <c r="I36" s="45"/>
      <c r="J36" s="41"/>
      <c r="K36" s="39"/>
    </row>
    <row r="37" spans="1:11" ht="30.6" customHeight="1" x14ac:dyDescent="0.25">
      <c r="A37" s="15" t="s">
        <v>154</v>
      </c>
      <c r="B37" s="42" t="s">
        <v>699</v>
      </c>
      <c r="C37" s="163">
        <v>0</v>
      </c>
      <c r="D37" s="130">
        <v>-7.5780000000000003</v>
      </c>
      <c r="E37" s="131">
        <v>-0.51600000000000001</v>
      </c>
      <c r="F37" s="132">
        <v>-4.2999999999999997E-2</v>
      </c>
      <c r="G37" s="44">
        <v>0</v>
      </c>
      <c r="H37" s="45"/>
      <c r="I37" s="45"/>
      <c r="J37" s="41"/>
      <c r="K37" s="39"/>
    </row>
    <row r="38" spans="1:11" ht="30.6" customHeight="1" x14ac:dyDescent="0.25">
      <c r="A38" s="15" t="s">
        <v>155</v>
      </c>
      <c r="B38" s="42"/>
      <c r="C38" s="164">
        <v>0</v>
      </c>
      <c r="D38" s="130">
        <v>-6.2629999999999999</v>
      </c>
      <c r="E38" s="131">
        <v>-0.436</v>
      </c>
      <c r="F38" s="132">
        <v>-3.2000000000000001E-2</v>
      </c>
      <c r="G38" s="44">
        <v>0</v>
      </c>
      <c r="H38" s="45"/>
      <c r="I38" s="45"/>
      <c r="J38" s="41"/>
      <c r="K38" s="39"/>
    </row>
    <row r="39" spans="1:11" ht="30.6" customHeight="1" x14ac:dyDescent="0.25">
      <c r="A39" s="15" t="s">
        <v>156</v>
      </c>
      <c r="B39" s="42" t="s">
        <v>700</v>
      </c>
      <c r="C39" s="164">
        <v>0</v>
      </c>
      <c r="D39" s="130">
        <v>-7.5780000000000003</v>
      </c>
      <c r="E39" s="131">
        <v>-0.51600000000000001</v>
      </c>
      <c r="F39" s="132">
        <v>-4.2999999999999997E-2</v>
      </c>
      <c r="G39" s="44">
        <v>0</v>
      </c>
      <c r="H39" s="44">
        <v>0.08</v>
      </c>
      <c r="I39" s="45"/>
      <c r="J39" s="40">
        <v>0.48</v>
      </c>
      <c r="K39" s="39"/>
    </row>
    <row r="40" spans="1:11" ht="30.6" customHeight="1" x14ac:dyDescent="0.25">
      <c r="A40" s="15" t="s">
        <v>157</v>
      </c>
      <c r="B40" s="43"/>
      <c r="C40" s="164">
        <v>0</v>
      </c>
      <c r="D40" s="130">
        <v>-7.5780000000000003</v>
      </c>
      <c r="E40" s="131">
        <v>-0.51600000000000001</v>
      </c>
      <c r="F40" s="132">
        <v>-4.2999999999999997E-2</v>
      </c>
      <c r="G40" s="44">
        <v>0</v>
      </c>
      <c r="H40" s="44">
        <v>0.08</v>
      </c>
      <c r="I40" s="45"/>
      <c r="J40" s="41"/>
      <c r="K40" s="39"/>
    </row>
    <row r="41" spans="1:11" ht="30.6" customHeight="1" x14ac:dyDescent="0.25">
      <c r="A41" s="15" t="s">
        <v>158</v>
      </c>
      <c r="B41" s="43"/>
      <c r="C41" s="164">
        <v>0</v>
      </c>
      <c r="D41" s="130">
        <v>-6.2629999999999999</v>
      </c>
      <c r="E41" s="131">
        <v>-0.436</v>
      </c>
      <c r="F41" s="132">
        <v>-3.2000000000000001E-2</v>
      </c>
      <c r="G41" s="44">
        <v>0</v>
      </c>
      <c r="H41" s="44">
        <v>0.08</v>
      </c>
      <c r="I41" s="45"/>
      <c r="J41" s="40">
        <v>0.38200000000000001</v>
      </c>
      <c r="K41" s="39"/>
    </row>
    <row r="42" spans="1:11" ht="30.6" customHeight="1" x14ac:dyDescent="0.25">
      <c r="A42" s="15" t="s">
        <v>159</v>
      </c>
      <c r="B42" s="43"/>
      <c r="C42" s="164">
        <v>0</v>
      </c>
      <c r="D42" s="130">
        <v>-6.2629999999999999</v>
      </c>
      <c r="E42" s="131">
        <v>-0.436</v>
      </c>
      <c r="F42" s="132">
        <v>-3.2000000000000001E-2</v>
      </c>
      <c r="G42" s="44">
        <v>0</v>
      </c>
      <c r="H42" s="44">
        <v>0.08</v>
      </c>
      <c r="I42" s="45"/>
      <c r="J42" s="41"/>
      <c r="K42" s="39"/>
    </row>
    <row r="43" spans="1:11" ht="30.6" customHeight="1" x14ac:dyDescent="0.25">
      <c r="A43" s="15" t="s">
        <v>160</v>
      </c>
      <c r="B43" s="43" t="s">
        <v>695</v>
      </c>
      <c r="C43" s="164">
        <v>0</v>
      </c>
      <c r="D43" s="130">
        <v>-4.0940000000000003</v>
      </c>
      <c r="E43" s="131">
        <v>-0.313</v>
      </c>
      <c r="F43" s="132">
        <v>-0.01</v>
      </c>
      <c r="G43" s="44">
        <v>0</v>
      </c>
      <c r="H43" s="44">
        <v>0.08</v>
      </c>
      <c r="I43" s="45"/>
      <c r="J43" s="40">
        <v>0.33800000000000002</v>
      </c>
      <c r="K43" s="39"/>
    </row>
    <row r="44" spans="1:11" ht="30.6" customHeight="1" x14ac:dyDescent="0.25">
      <c r="A44" s="15" t="s">
        <v>161</v>
      </c>
      <c r="B44" s="43"/>
      <c r="C44" s="164">
        <v>0</v>
      </c>
      <c r="D44" s="130">
        <v>-4.0940000000000003</v>
      </c>
      <c r="E44" s="131">
        <v>-0.313</v>
      </c>
      <c r="F44" s="132">
        <v>-0.01</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1" zoomScale="85" zoomScaleNormal="85" zoomScaleSheetLayoutView="100" workbookViewId="0">
      <selection activeCell="G6" sqref="G6"/>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4"/>
      <c r="D1" s="224"/>
      <c r="E1" s="51"/>
      <c r="F1" s="223" t="s">
        <v>692</v>
      </c>
      <c r="G1" s="223"/>
      <c r="H1" s="223"/>
      <c r="I1" s="223"/>
      <c r="J1" s="223"/>
      <c r="K1" s="223"/>
      <c r="L1" s="223"/>
      <c r="M1" s="223"/>
      <c r="N1" s="223"/>
      <c r="O1" s="223"/>
    </row>
    <row r="2" spans="1:15" s="53" customFormat="1" ht="25.5" customHeight="1" x14ac:dyDescent="0.25">
      <c r="A2" s="211" t="str">
        <f>Overview!B4&amp; " - Effective from "&amp;Overview!D4&amp;" - "&amp;Overview!E4&amp;" EDCM charges"</f>
        <v>Harlaxton Energy Networks Limited - GSP_C - Effective from 1 April 2026 - Final EDCM charges</v>
      </c>
      <c r="B2" s="211"/>
      <c r="C2" s="211"/>
      <c r="D2" s="211"/>
      <c r="E2" s="211"/>
      <c r="F2" s="211"/>
      <c r="G2" s="211"/>
      <c r="H2" s="211"/>
      <c r="I2" s="211"/>
      <c r="J2" s="211"/>
      <c r="K2" s="211"/>
      <c r="L2" s="211"/>
      <c r="M2" s="211"/>
      <c r="N2" s="211"/>
      <c r="O2" s="211"/>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11" t="s">
        <v>71</v>
      </c>
      <c r="B4" s="211"/>
      <c r="C4" s="211"/>
      <c r="D4" s="211"/>
      <c r="E4" s="211"/>
      <c r="F4" s="211"/>
      <c r="G4" s="77"/>
      <c r="H4" s="77"/>
      <c r="I4" s="77"/>
      <c r="J4" s="77"/>
      <c r="K4" s="77"/>
      <c r="L4" s="77"/>
      <c r="M4" s="77"/>
      <c r="N4" s="77"/>
      <c r="O4" s="77"/>
    </row>
    <row r="5" spans="1:15" s="78" customFormat="1" ht="25.5" customHeight="1" x14ac:dyDescent="0.25">
      <c r="A5" s="225" t="s">
        <v>17</v>
      </c>
      <c r="B5" s="226"/>
      <c r="C5" s="226"/>
      <c r="D5" s="222" t="s">
        <v>68</v>
      </c>
      <c r="E5" s="222"/>
      <c r="F5" s="222"/>
      <c r="G5" s="77"/>
      <c r="H5" s="77"/>
      <c r="I5" s="77"/>
      <c r="J5" s="77"/>
      <c r="K5" s="77"/>
      <c r="L5" s="77"/>
      <c r="M5" s="77"/>
      <c r="N5" s="77"/>
      <c r="O5" s="77"/>
    </row>
    <row r="6" spans="1:15" s="78" customFormat="1" ht="48" customHeight="1" x14ac:dyDescent="0.25">
      <c r="A6" s="210" t="s">
        <v>66</v>
      </c>
      <c r="B6" s="210"/>
      <c r="C6" s="210"/>
      <c r="D6" s="214" t="s">
        <v>666</v>
      </c>
      <c r="E6" s="214"/>
      <c r="F6" s="214"/>
      <c r="G6" s="77"/>
      <c r="H6" s="77"/>
      <c r="I6" s="77"/>
      <c r="J6" s="77"/>
      <c r="K6" s="77"/>
      <c r="L6" s="77"/>
      <c r="M6" s="77"/>
      <c r="N6" s="77"/>
      <c r="O6" s="77"/>
    </row>
    <row r="7" spans="1:15" s="78" customFormat="1" ht="53.25" customHeight="1" x14ac:dyDescent="0.25">
      <c r="A7" s="210" t="s">
        <v>67</v>
      </c>
      <c r="B7" s="210"/>
      <c r="C7" s="210"/>
      <c r="D7" s="214" t="s">
        <v>669</v>
      </c>
      <c r="E7" s="214"/>
      <c r="F7" s="214"/>
      <c r="G7" s="77"/>
      <c r="H7" s="77"/>
      <c r="I7" s="77"/>
      <c r="J7" s="77"/>
      <c r="K7" s="77"/>
      <c r="L7" s="77"/>
      <c r="M7" s="77"/>
      <c r="N7" s="77"/>
      <c r="O7" s="77"/>
    </row>
    <row r="8" spans="1:15" s="78" customFormat="1" ht="25.5" customHeight="1" x14ac:dyDescent="0.25">
      <c r="A8" s="210" t="s">
        <v>18</v>
      </c>
      <c r="B8" s="210"/>
      <c r="C8" s="210"/>
      <c r="D8" s="214" t="s">
        <v>19</v>
      </c>
      <c r="E8" s="214"/>
      <c r="F8" s="214"/>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8"/>
      <c r="B11" s="219"/>
      <c r="C11" s="219"/>
      <c r="D11" s="219"/>
      <c r="E11" s="219"/>
      <c r="F11" s="219"/>
      <c r="G11" s="219"/>
      <c r="H11" s="219"/>
      <c r="I11" s="219"/>
      <c r="J11" s="219"/>
      <c r="K11" s="219"/>
      <c r="L11" s="219"/>
      <c r="M11" s="219"/>
      <c r="N11" s="220"/>
      <c r="O11" s="221"/>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3" t="s">
        <v>74</v>
      </c>
      <c r="B1" s="223"/>
      <c r="C1" s="223"/>
      <c r="D1" s="223"/>
      <c r="E1" s="223"/>
      <c r="F1" s="223"/>
      <c r="G1" s="223"/>
      <c r="H1" s="223"/>
    </row>
    <row r="2" spans="1:14" s="53" customFormat="1" ht="25.5" customHeight="1" x14ac:dyDescent="0.25">
      <c r="A2" s="227" t="str">
        <f>Overview!B4&amp; " - Effective from "&amp;Overview!D4&amp;" - "&amp;Overview!E4&amp;" EDCM import charges"</f>
        <v>Harlaxton Energy Networks Limited - GSP_C - Effective from 1 April 2026 - Final EDCM import charges</v>
      </c>
      <c r="B2" s="228"/>
      <c r="C2" s="228"/>
      <c r="D2" s="228"/>
      <c r="E2" s="228"/>
      <c r="F2" s="228"/>
      <c r="G2" s="228"/>
      <c r="H2" s="229"/>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3" t="s">
        <v>74</v>
      </c>
      <c r="B1" s="223"/>
      <c r="C1" s="223"/>
      <c r="D1" s="223"/>
      <c r="E1" s="223"/>
      <c r="F1" s="223"/>
      <c r="G1" s="223"/>
      <c r="H1" s="223"/>
    </row>
    <row r="2" spans="1:15" s="53" customFormat="1" ht="25.5" customHeight="1" x14ac:dyDescent="0.25">
      <c r="A2" s="227" t="str">
        <f>Overview!B4&amp; " - Effective from "&amp;Overview!D4&amp;" - "&amp;Overview!E4&amp;" EDCM export charges"</f>
        <v>Harlaxton Energy Networks Limited - GSP_C - Effective from 1 April 2026 - Final EDCM export charges</v>
      </c>
      <c r="B2" s="228"/>
      <c r="C2" s="228"/>
      <c r="D2" s="228"/>
      <c r="E2" s="228"/>
      <c r="F2" s="228"/>
      <c r="G2" s="228"/>
      <c r="H2" s="229"/>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11" t="str">
        <f>Overview!B4&amp; " - Effective from "&amp;Overview!D4&amp;" - "&amp;Overview!E4&amp;" LV and HV tariffs"</f>
        <v>Harlaxton Energy Networks Limited - GSP_C - Effective from 1 April 2026 - Final LV and HV tariffs</v>
      </c>
      <c r="B2" s="211"/>
      <c r="C2" s="211"/>
      <c r="D2" s="211"/>
      <c r="E2" s="211"/>
      <c r="F2" s="211"/>
      <c r="G2" s="211"/>
      <c r="H2" s="211"/>
      <c r="I2" s="211"/>
      <c r="J2" s="211"/>
      <c r="K2" s="4"/>
      <c r="L2" s="4"/>
    </row>
    <row r="3" spans="1:12" s="2" customFormat="1" ht="27" customHeight="1" x14ac:dyDescent="0.25">
      <c r="A3" s="242" t="s">
        <v>165</v>
      </c>
      <c r="B3" s="242"/>
      <c r="C3" s="242"/>
      <c r="D3" s="242"/>
      <c r="E3" s="242"/>
      <c r="F3" s="242"/>
      <c r="G3" s="242"/>
      <c r="H3" s="242"/>
      <c r="I3" s="242"/>
      <c r="J3" s="242"/>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3" t="s">
        <v>2</v>
      </c>
      <c r="B6" s="230" t="s">
        <v>701</v>
      </c>
      <c r="C6" s="231"/>
      <c r="D6" s="231"/>
      <c r="E6" s="231"/>
      <c r="F6" s="231"/>
      <c r="G6" s="231"/>
      <c r="H6" s="231"/>
      <c r="I6" s="231"/>
      <c r="J6" s="232"/>
    </row>
    <row r="7" spans="1:12" x14ac:dyDescent="0.25">
      <c r="A7" s="243"/>
      <c r="B7" s="233"/>
      <c r="C7" s="234"/>
      <c r="D7" s="234"/>
      <c r="E7" s="234"/>
      <c r="F7" s="234"/>
      <c r="G7" s="234"/>
      <c r="H7" s="234"/>
      <c r="I7" s="234"/>
      <c r="J7" s="235"/>
    </row>
    <row r="8" spans="1:12" x14ac:dyDescent="0.25">
      <c r="A8" s="243"/>
      <c r="B8" s="236"/>
      <c r="C8" s="237"/>
      <c r="D8" s="237"/>
      <c r="E8" s="237"/>
      <c r="F8" s="237"/>
      <c r="G8" s="237"/>
      <c r="H8" s="237"/>
      <c r="I8" s="237"/>
      <c r="J8" s="238"/>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2" t="s">
        <v>162</v>
      </c>
      <c r="B11" s="242"/>
      <c r="C11" s="242"/>
      <c r="D11" s="242"/>
      <c r="E11" s="242"/>
      <c r="F11" s="242"/>
      <c r="G11" s="242"/>
      <c r="H11" s="242"/>
      <c r="I11" s="242"/>
      <c r="J11" s="242"/>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3" t="s">
        <v>2</v>
      </c>
      <c r="B14" s="230" t="s">
        <v>702</v>
      </c>
      <c r="C14" s="231"/>
      <c r="D14" s="231"/>
      <c r="E14" s="231"/>
      <c r="F14" s="231"/>
      <c r="G14" s="231"/>
      <c r="H14" s="231"/>
      <c r="I14" s="231"/>
      <c r="J14" s="239"/>
    </row>
    <row r="15" spans="1:12" ht="12.75" customHeight="1" x14ac:dyDescent="0.25">
      <c r="A15" s="243"/>
      <c r="B15" s="233"/>
      <c r="C15" s="234"/>
      <c r="D15" s="234"/>
      <c r="E15" s="234"/>
      <c r="F15" s="234"/>
      <c r="G15" s="234"/>
      <c r="H15" s="234"/>
      <c r="I15" s="234"/>
      <c r="J15" s="240"/>
    </row>
    <row r="16" spans="1:12" ht="12.75" customHeight="1" x14ac:dyDescent="0.25">
      <c r="A16" s="243"/>
      <c r="B16" s="236"/>
      <c r="C16" s="237"/>
      <c r="D16" s="237"/>
      <c r="E16" s="237"/>
      <c r="F16" s="237"/>
      <c r="G16" s="237"/>
      <c r="H16" s="237"/>
      <c r="I16" s="237"/>
      <c r="J16" s="24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topLeftCell="A10" zoomScale="70" zoomScaleNormal="70" zoomScaleSheetLayoutView="85" workbookViewId="0">
      <selection activeCell="D13" sqref="D13:J20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4"/>
      <c r="C1" s="244"/>
      <c r="D1" s="244"/>
      <c r="E1" s="179"/>
      <c r="F1" s="245"/>
      <c r="G1" s="245"/>
      <c r="H1" s="245"/>
      <c r="I1" s="180"/>
      <c r="J1" s="71"/>
      <c r="K1" s="2"/>
    </row>
    <row r="2" spans="1:13" ht="31.5" customHeight="1" x14ac:dyDescent="0.25">
      <c r="A2" s="246" t="str">
        <f>Overview!B4&amp; " - Effective from "&amp;Overview!D4&amp;" - "&amp;Overview!E4&amp;" LDNO tariffs"</f>
        <v>Harlaxton Energy Networks Limited - GSP_C - Effective from 1 April 2026 - Final LDNO tariffs</v>
      </c>
      <c r="B2" s="246"/>
      <c r="C2" s="246"/>
      <c r="D2" s="246"/>
      <c r="E2" s="246"/>
      <c r="F2" s="246"/>
      <c r="G2" s="246"/>
      <c r="H2" s="246"/>
      <c r="I2" s="246"/>
      <c r="J2" s="246"/>
    </row>
    <row r="3" spans="1:13" ht="8.25" customHeight="1" x14ac:dyDescent="0.25">
      <c r="A3" s="79"/>
      <c r="B3" s="79"/>
      <c r="C3" s="79"/>
      <c r="D3" s="79"/>
      <c r="E3" s="79"/>
      <c r="F3" s="79"/>
      <c r="G3" s="79"/>
      <c r="H3" s="79"/>
      <c r="I3" s="79"/>
      <c r="J3" s="79"/>
    </row>
    <row r="4" spans="1:13" ht="27" customHeight="1" x14ac:dyDescent="0.25">
      <c r="A4" s="211" t="s">
        <v>163</v>
      </c>
      <c r="B4" s="211"/>
      <c r="C4" s="211"/>
      <c r="D4" s="211"/>
      <c r="E4" s="81"/>
      <c r="F4" s="211" t="s">
        <v>164</v>
      </c>
      <c r="G4" s="211"/>
      <c r="H4" s="211"/>
      <c r="I4" s="211"/>
      <c r="J4" s="211"/>
      <c r="L4" s="4"/>
    </row>
    <row r="5" spans="1:13" ht="32.25" customHeight="1" x14ac:dyDescent="0.25">
      <c r="A5" s="70" t="s">
        <v>17</v>
      </c>
      <c r="B5" s="73" t="s">
        <v>62</v>
      </c>
      <c r="C5" s="86" t="s">
        <v>63</v>
      </c>
      <c r="D5" s="72" t="s">
        <v>64</v>
      </c>
      <c r="E5" s="77"/>
      <c r="F5" s="215"/>
      <c r="G5" s="216"/>
      <c r="H5" s="74" t="s">
        <v>69</v>
      </c>
      <c r="I5" s="75" t="s">
        <v>70</v>
      </c>
      <c r="J5" s="72" t="s">
        <v>64</v>
      </c>
      <c r="K5" s="77"/>
      <c r="L5" s="4"/>
      <c r="M5" s="4"/>
    </row>
    <row r="6" spans="1:13" ht="56.25" customHeight="1" x14ac:dyDescent="0.25">
      <c r="A6" s="169" t="s">
        <v>65</v>
      </c>
      <c r="B6" s="20" t="s">
        <v>674</v>
      </c>
      <c r="C6" s="171" t="s">
        <v>675</v>
      </c>
      <c r="D6" s="172" t="s">
        <v>668</v>
      </c>
      <c r="E6" s="77"/>
      <c r="F6" s="210" t="s">
        <v>66</v>
      </c>
      <c r="G6" s="210"/>
      <c r="H6" s="20" t="s">
        <v>666</v>
      </c>
      <c r="I6" s="76" t="s">
        <v>667</v>
      </c>
      <c r="J6" s="172" t="s">
        <v>668</v>
      </c>
      <c r="K6" s="77"/>
      <c r="L6" s="4"/>
      <c r="M6" s="4"/>
    </row>
    <row r="7" spans="1:13" ht="56.25" customHeight="1" x14ac:dyDescent="0.25">
      <c r="A7" s="169" t="s">
        <v>20</v>
      </c>
      <c r="B7" s="170"/>
      <c r="C7" s="173"/>
      <c r="D7" s="76" t="s">
        <v>673</v>
      </c>
      <c r="E7" s="77"/>
      <c r="F7" s="210" t="s">
        <v>67</v>
      </c>
      <c r="G7" s="210"/>
      <c r="H7" s="76" t="s">
        <v>669</v>
      </c>
      <c r="I7" s="76" t="s">
        <v>670</v>
      </c>
      <c r="J7" s="172" t="s">
        <v>668</v>
      </c>
      <c r="K7" s="77"/>
      <c r="L7" s="4"/>
      <c r="M7" s="4"/>
    </row>
    <row r="8" spans="1:13" ht="55.5" customHeight="1" x14ac:dyDescent="0.25">
      <c r="A8" s="169" t="s">
        <v>18</v>
      </c>
      <c r="B8" s="207" t="s">
        <v>19</v>
      </c>
      <c r="C8" s="208"/>
      <c r="D8" s="209"/>
      <c r="E8" s="77"/>
      <c r="F8" s="210" t="s">
        <v>671</v>
      </c>
      <c r="G8" s="210"/>
      <c r="H8" s="170"/>
      <c r="I8" s="76" t="s">
        <v>672</v>
      </c>
      <c r="J8" s="172" t="s">
        <v>668</v>
      </c>
      <c r="K8" s="77"/>
      <c r="L8" s="4"/>
      <c r="M8" s="4"/>
    </row>
    <row r="9" spans="1:13" s="71" customFormat="1" ht="55.5" customHeight="1" x14ac:dyDescent="0.25">
      <c r="E9" s="80"/>
      <c r="F9" s="210" t="s">
        <v>73</v>
      </c>
      <c r="G9" s="210"/>
      <c r="H9" s="170"/>
      <c r="I9" s="170"/>
      <c r="J9" s="76" t="s">
        <v>673</v>
      </c>
      <c r="K9" s="77"/>
      <c r="L9" s="49"/>
      <c r="M9" s="49"/>
    </row>
    <row r="10" spans="1:13" ht="27.75" customHeight="1" x14ac:dyDescent="0.25">
      <c r="F10" s="210" t="s">
        <v>18</v>
      </c>
      <c r="G10" s="210"/>
      <c r="H10" s="207" t="s">
        <v>19</v>
      </c>
      <c r="I10" s="208"/>
      <c r="J10" s="209"/>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503</v>
      </c>
      <c r="B13" s="42"/>
      <c r="C13" s="185" t="s">
        <v>654</v>
      </c>
      <c r="D13" s="130">
        <v>7.798</v>
      </c>
      <c r="E13" s="131">
        <v>0.35</v>
      </c>
      <c r="F13" s="132">
        <v>0</v>
      </c>
      <c r="G13" s="158">
        <v>0</v>
      </c>
      <c r="H13" s="159"/>
      <c r="I13" s="186"/>
      <c r="J13" s="41"/>
    </row>
    <row r="14" spans="1:13" ht="27.75" customHeight="1" x14ac:dyDescent="0.25">
      <c r="A14" s="157" t="s">
        <v>504</v>
      </c>
      <c r="B14" s="42"/>
      <c r="C14" s="185" t="s">
        <v>423</v>
      </c>
      <c r="D14" s="130">
        <v>7.992</v>
      </c>
      <c r="E14" s="131">
        <v>0.54500000000000004</v>
      </c>
      <c r="F14" s="132">
        <v>4.5999999999999999E-2</v>
      </c>
      <c r="G14" s="159"/>
      <c r="H14" s="159"/>
      <c r="I14" s="186"/>
      <c r="J14" s="41"/>
    </row>
    <row r="15" spans="1:13" ht="27.75" customHeight="1" x14ac:dyDescent="0.25">
      <c r="A15" s="157" t="s">
        <v>505</v>
      </c>
      <c r="B15" s="42"/>
      <c r="C15" s="185" t="s">
        <v>653</v>
      </c>
      <c r="D15" s="130">
        <v>7.0739999999999998</v>
      </c>
      <c r="E15" s="131">
        <v>0.48199999999999998</v>
      </c>
      <c r="F15" s="132">
        <v>0.04</v>
      </c>
      <c r="G15" s="158">
        <v>4.2</v>
      </c>
      <c r="H15" s="159"/>
      <c r="I15" s="186"/>
      <c r="J15" s="41"/>
    </row>
    <row r="16" spans="1:13" ht="27.75" customHeight="1" x14ac:dyDescent="0.25">
      <c r="A16" s="157" t="s">
        <v>506</v>
      </c>
      <c r="B16" s="42"/>
      <c r="C16" s="185" t="s">
        <v>653</v>
      </c>
      <c r="D16" s="130">
        <v>6.9740000000000002</v>
      </c>
      <c r="E16" s="131">
        <v>0.38300000000000001</v>
      </c>
      <c r="F16" s="132">
        <v>0</v>
      </c>
      <c r="G16" s="158">
        <v>0</v>
      </c>
      <c r="H16" s="159"/>
      <c r="I16" s="186"/>
      <c r="J16" s="41"/>
    </row>
    <row r="17" spans="1:10" ht="27.75" customHeight="1" x14ac:dyDescent="0.25">
      <c r="A17" s="157" t="s">
        <v>507</v>
      </c>
      <c r="B17" s="42"/>
      <c r="C17" s="185" t="s">
        <v>653</v>
      </c>
      <c r="D17" s="130">
        <v>6.0970000000000004</v>
      </c>
      <c r="E17" s="131">
        <v>0</v>
      </c>
      <c r="F17" s="132">
        <v>0</v>
      </c>
      <c r="G17" s="158">
        <v>0</v>
      </c>
      <c r="H17" s="159"/>
      <c r="I17" s="186"/>
      <c r="J17" s="41"/>
    </row>
    <row r="18" spans="1:10" ht="27.75" customHeight="1" x14ac:dyDescent="0.25">
      <c r="A18" s="157" t="s">
        <v>508</v>
      </c>
      <c r="B18" s="42"/>
      <c r="C18" s="185" t="s">
        <v>653</v>
      </c>
      <c r="D18" s="130">
        <v>5.7210000000000001</v>
      </c>
      <c r="E18" s="131">
        <v>0</v>
      </c>
      <c r="F18" s="132">
        <v>0</v>
      </c>
      <c r="G18" s="158">
        <v>0</v>
      </c>
      <c r="H18" s="159"/>
      <c r="I18" s="186"/>
      <c r="J18" s="41"/>
    </row>
    <row r="19" spans="1:10" ht="27.75" customHeight="1" x14ac:dyDescent="0.25">
      <c r="A19" s="157" t="s">
        <v>509</v>
      </c>
      <c r="B19" s="42"/>
      <c r="C19" s="185" t="s">
        <v>653</v>
      </c>
      <c r="D19" s="130">
        <v>5.4660000000000002</v>
      </c>
      <c r="E19" s="131">
        <v>0</v>
      </c>
      <c r="F19" s="132">
        <v>0</v>
      </c>
      <c r="G19" s="158">
        <v>0</v>
      </c>
      <c r="H19" s="159"/>
      <c r="I19" s="186"/>
      <c r="J19" s="41"/>
    </row>
    <row r="20" spans="1:10" ht="27.75" customHeight="1" x14ac:dyDescent="0.25">
      <c r="A20" s="157" t="s">
        <v>427</v>
      </c>
      <c r="B20" s="42"/>
      <c r="C20" s="185" t="s">
        <v>424</v>
      </c>
      <c r="D20" s="130">
        <v>7.0739999999999998</v>
      </c>
      <c r="E20" s="131">
        <v>0.48199999999999998</v>
      </c>
      <c r="F20" s="132">
        <v>0.04</v>
      </c>
      <c r="G20" s="159"/>
      <c r="H20" s="159"/>
      <c r="I20" s="186"/>
      <c r="J20" s="41"/>
    </row>
    <row r="21" spans="1:10" ht="27.75" customHeight="1" x14ac:dyDescent="0.25">
      <c r="A21" s="157" t="s">
        <v>510</v>
      </c>
      <c r="B21" s="42"/>
      <c r="C21" s="185">
        <v>0</v>
      </c>
      <c r="D21" s="130">
        <v>5.3070000000000004</v>
      </c>
      <c r="E21" s="131">
        <v>0.375</v>
      </c>
      <c r="F21" s="132">
        <v>2.5000000000000001E-2</v>
      </c>
      <c r="G21" s="158">
        <v>10.210000000000001</v>
      </c>
      <c r="H21" s="158">
        <v>5.18</v>
      </c>
      <c r="I21" s="187">
        <v>5.18</v>
      </c>
      <c r="J21" s="40">
        <v>0.373</v>
      </c>
    </row>
    <row r="22" spans="1:10" ht="27.75" customHeight="1" x14ac:dyDescent="0.25">
      <c r="A22" s="157" t="s">
        <v>511</v>
      </c>
      <c r="B22" s="42"/>
      <c r="C22" s="185">
        <v>0</v>
      </c>
      <c r="D22" s="130">
        <v>3.1819999999999999</v>
      </c>
      <c r="E22" s="131">
        <v>0.11600000000000001</v>
      </c>
      <c r="F22" s="132">
        <v>1.7000000000000001E-2</v>
      </c>
      <c r="G22" s="158">
        <v>1.68</v>
      </c>
      <c r="H22" s="158">
        <v>5.18</v>
      </c>
      <c r="I22" s="187">
        <v>5.18</v>
      </c>
      <c r="J22" s="40">
        <v>0.373</v>
      </c>
    </row>
    <row r="23" spans="1:10" ht="27.75" customHeight="1" x14ac:dyDescent="0.25">
      <c r="A23" s="157" t="s">
        <v>512</v>
      </c>
      <c r="B23" s="42"/>
      <c r="C23" s="185">
        <v>0</v>
      </c>
      <c r="D23" s="130">
        <v>3.1419999999999999</v>
      </c>
      <c r="E23" s="131">
        <v>0.11600000000000001</v>
      </c>
      <c r="F23" s="132">
        <v>1.7000000000000001E-2</v>
      </c>
      <c r="G23" s="158">
        <v>1.68</v>
      </c>
      <c r="H23" s="158">
        <v>5.18</v>
      </c>
      <c r="I23" s="187">
        <v>5.18</v>
      </c>
      <c r="J23" s="40">
        <v>0.373</v>
      </c>
    </row>
    <row r="24" spans="1:10" ht="27.75" customHeight="1" x14ac:dyDescent="0.25">
      <c r="A24" s="157" t="s">
        <v>513</v>
      </c>
      <c r="B24" s="42"/>
      <c r="C24" s="185">
        <v>0</v>
      </c>
      <c r="D24" s="130">
        <v>3.097</v>
      </c>
      <c r="E24" s="131">
        <v>0.11600000000000001</v>
      </c>
      <c r="F24" s="132">
        <v>1.7000000000000001E-2</v>
      </c>
      <c r="G24" s="158">
        <v>1.68</v>
      </c>
      <c r="H24" s="158">
        <v>5.18</v>
      </c>
      <c r="I24" s="187">
        <v>5.18</v>
      </c>
      <c r="J24" s="40">
        <v>0.373</v>
      </c>
    </row>
    <row r="25" spans="1:10" ht="27.75" customHeight="1" x14ac:dyDescent="0.25">
      <c r="A25" s="157" t="s">
        <v>514</v>
      </c>
      <c r="B25" s="42"/>
      <c r="C25" s="185">
        <v>0</v>
      </c>
      <c r="D25" s="130">
        <v>3.048</v>
      </c>
      <c r="E25" s="131">
        <v>0.11600000000000001</v>
      </c>
      <c r="F25" s="132">
        <v>1.7000000000000001E-2</v>
      </c>
      <c r="G25" s="158">
        <v>1.68</v>
      </c>
      <c r="H25" s="158">
        <v>5.18</v>
      </c>
      <c r="I25" s="187">
        <v>5.18</v>
      </c>
      <c r="J25" s="40">
        <v>0.373</v>
      </c>
    </row>
    <row r="26" spans="1:10" ht="27.75" customHeight="1" x14ac:dyDescent="0.25">
      <c r="A26" s="157" t="s">
        <v>428</v>
      </c>
      <c r="B26" s="42"/>
      <c r="C26" s="188" t="s">
        <v>425</v>
      </c>
      <c r="D26" s="133">
        <v>30.006</v>
      </c>
      <c r="E26" s="134">
        <v>1.9159999999999999</v>
      </c>
      <c r="F26" s="132">
        <v>0.318</v>
      </c>
      <c r="G26" s="159"/>
      <c r="H26" s="159"/>
      <c r="I26" s="186"/>
      <c r="J26" s="41"/>
    </row>
    <row r="27" spans="1:10" ht="27.75" customHeight="1" x14ac:dyDescent="0.25">
      <c r="A27" s="157" t="s">
        <v>429</v>
      </c>
      <c r="B27" s="42"/>
      <c r="C27" s="188">
        <v>0</v>
      </c>
      <c r="D27" s="130">
        <v>-7.5780000000000003</v>
      </c>
      <c r="E27" s="131">
        <v>-0.51600000000000001</v>
      </c>
      <c r="F27" s="132">
        <v>-4.2999999999999997E-2</v>
      </c>
      <c r="G27" s="158">
        <v>0</v>
      </c>
      <c r="H27" s="159"/>
      <c r="I27" s="186"/>
      <c r="J27" s="41"/>
    </row>
    <row r="28" spans="1:10" ht="27.75" customHeight="1" x14ac:dyDescent="0.25">
      <c r="A28" s="157" t="s">
        <v>430</v>
      </c>
      <c r="B28" s="42"/>
      <c r="C28" s="188">
        <v>0</v>
      </c>
      <c r="D28" s="130">
        <v>-7.5780000000000003</v>
      </c>
      <c r="E28" s="131">
        <v>-0.51600000000000001</v>
      </c>
      <c r="F28" s="132">
        <v>-4.2999999999999997E-2</v>
      </c>
      <c r="G28" s="158">
        <v>0</v>
      </c>
      <c r="H28" s="159"/>
      <c r="I28" s="186"/>
      <c r="J28" s="40">
        <v>0.48</v>
      </c>
    </row>
    <row r="29" spans="1:10" ht="27.75" customHeight="1" x14ac:dyDescent="0.25">
      <c r="A29" s="160" t="s">
        <v>515</v>
      </c>
      <c r="B29" s="42"/>
      <c r="C29" s="188" t="s">
        <v>654</v>
      </c>
      <c r="D29" s="130">
        <v>5.9589999999999996</v>
      </c>
      <c r="E29" s="131">
        <v>0.26800000000000002</v>
      </c>
      <c r="F29" s="132">
        <v>0</v>
      </c>
      <c r="G29" s="158">
        <v>0</v>
      </c>
      <c r="H29" s="159"/>
      <c r="I29" s="186"/>
      <c r="J29" s="41"/>
    </row>
    <row r="30" spans="1:10" ht="27.75" customHeight="1" x14ac:dyDescent="0.25">
      <c r="A30" s="160" t="s">
        <v>516</v>
      </c>
      <c r="B30" s="42"/>
      <c r="C30" s="188" t="s">
        <v>423</v>
      </c>
      <c r="D30" s="130">
        <v>6.1070000000000002</v>
      </c>
      <c r="E30" s="131">
        <v>0.41599999999999998</v>
      </c>
      <c r="F30" s="132">
        <v>3.5000000000000003E-2</v>
      </c>
      <c r="G30" s="159"/>
      <c r="H30" s="159"/>
      <c r="I30" s="186"/>
      <c r="J30" s="41"/>
    </row>
    <row r="31" spans="1:10" ht="27.75" customHeight="1" x14ac:dyDescent="0.25">
      <c r="A31" s="160" t="s">
        <v>517</v>
      </c>
      <c r="B31" s="42"/>
      <c r="C31" s="188" t="s">
        <v>653</v>
      </c>
      <c r="D31" s="130">
        <v>5.4059999999999997</v>
      </c>
      <c r="E31" s="131">
        <v>0.36799999999999999</v>
      </c>
      <c r="F31" s="132">
        <v>3.1E-2</v>
      </c>
      <c r="G31" s="158">
        <v>3.21</v>
      </c>
      <c r="H31" s="159"/>
      <c r="I31" s="186"/>
      <c r="J31" s="41"/>
    </row>
    <row r="32" spans="1:10" ht="27.75" customHeight="1" x14ac:dyDescent="0.25">
      <c r="A32" s="160" t="s">
        <v>518</v>
      </c>
      <c r="B32" s="42"/>
      <c r="C32" s="188" t="s">
        <v>653</v>
      </c>
      <c r="D32" s="130">
        <v>5.33</v>
      </c>
      <c r="E32" s="131">
        <v>0.29199999999999998</v>
      </c>
      <c r="F32" s="132">
        <v>0</v>
      </c>
      <c r="G32" s="158">
        <v>0</v>
      </c>
      <c r="H32" s="159"/>
      <c r="I32" s="186"/>
      <c r="J32" s="41"/>
    </row>
    <row r="33" spans="1:10" ht="27.75" customHeight="1" x14ac:dyDescent="0.25">
      <c r="A33" s="160" t="s">
        <v>519</v>
      </c>
      <c r="B33" s="42"/>
      <c r="C33" s="188" t="s">
        <v>653</v>
      </c>
      <c r="D33" s="130">
        <v>4.6589999999999998</v>
      </c>
      <c r="E33" s="131">
        <v>0</v>
      </c>
      <c r="F33" s="132">
        <v>0</v>
      </c>
      <c r="G33" s="158">
        <v>0</v>
      </c>
      <c r="H33" s="159"/>
      <c r="I33" s="186"/>
      <c r="J33" s="41"/>
    </row>
    <row r="34" spans="1:10" ht="27.75" customHeight="1" x14ac:dyDescent="0.25">
      <c r="A34" s="160" t="s">
        <v>520</v>
      </c>
      <c r="B34" s="42"/>
      <c r="C34" s="188" t="s">
        <v>653</v>
      </c>
      <c r="D34" s="130">
        <v>4.3719999999999999</v>
      </c>
      <c r="E34" s="131">
        <v>0</v>
      </c>
      <c r="F34" s="132">
        <v>0</v>
      </c>
      <c r="G34" s="158">
        <v>0</v>
      </c>
      <c r="H34" s="159"/>
      <c r="I34" s="186"/>
      <c r="J34" s="41"/>
    </row>
    <row r="35" spans="1:10" ht="27.75" customHeight="1" x14ac:dyDescent="0.25">
      <c r="A35" s="160" t="s">
        <v>521</v>
      </c>
      <c r="B35" s="42"/>
      <c r="C35" s="188" t="s">
        <v>653</v>
      </c>
      <c r="D35" s="130">
        <v>4.1769999999999996</v>
      </c>
      <c r="E35" s="131">
        <v>0</v>
      </c>
      <c r="F35" s="132">
        <v>0</v>
      </c>
      <c r="G35" s="158">
        <v>0</v>
      </c>
      <c r="H35" s="159"/>
      <c r="I35" s="186"/>
      <c r="J35" s="41"/>
    </row>
    <row r="36" spans="1:10" ht="27.75" customHeight="1" x14ac:dyDescent="0.25">
      <c r="A36" s="160" t="s">
        <v>431</v>
      </c>
      <c r="B36" s="42"/>
      <c r="C36" s="188" t="s">
        <v>424</v>
      </c>
      <c r="D36" s="130">
        <v>5.4059999999999997</v>
      </c>
      <c r="E36" s="131">
        <v>0.36799999999999999</v>
      </c>
      <c r="F36" s="132">
        <v>3.1E-2</v>
      </c>
      <c r="G36" s="159"/>
      <c r="H36" s="159"/>
      <c r="I36" s="186"/>
      <c r="J36" s="41"/>
    </row>
    <row r="37" spans="1:10" ht="27.75" customHeight="1" x14ac:dyDescent="0.25">
      <c r="A37" s="160" t="s">
        <v>522</v>
      </c>
      <c r="B37" s="42"/>
      <c r="C37" s="188">
        <v>0</v>
      </c>
      <c r="D37" s="130">
        <v>4.056</v>
      </c>
      <c r="E37" s="131">
        <v>0.28599999999999998</v>
      </c>
      <c r="F37" s="132">
        <v>1.9E-2</v>
      </c>
      <c r="G37" s="158">
        <v>7.8</v>
      </c>
      <c r="H37" s="158">
        <v>3.96</v>
      </c>
      <c r="I37" s="187">
        <v>3.96</v>
      </c>
      <c r="J37" s="40">
        <v>0.28499999999999998</v>
      </c>
    </row>
    <row r="38" spans="1:10" ht="27.75" customHeight="1" x14ac:dyDescent="0.25">
      <c r="A38" s="160" t="s">
        <v>523</v>
      </c>
      <c r="B38" s="42"/>
      <c r="C38" s="188">
        <v>0</v>
      </c>
      <c r="D38" s="130">
        <v>2.431</v>
      </c>
      <c r="E38" s="131">
        <v>8.8999999999999996E-2</v>
      </c>
      <c r="F38" s="132">
        <v>1.2999999999999999E-2</v>
      </c>
      <c r="G38" s="158">
        <v>1.29</v>
      </c>
      <c r="H38" s="158">
        <v>3.96</v>
      </c>
      <c r="I38" s="187">
        <v>3.96</v>
      </c>
      <c r="J38" s="40">
        <v>0.28499999999999998</v>
      </c>
    </row>
    <row r="39" spans="1:10" ht="27.75" customHeight="1" x14ac:dyDescent="0.25">
      <c r="A39" s="160" t="s">
        <v>524</v>
      </c>
      <c r="B39" s="42"/>
      <c r="C39" s="188">
        <v>0</v>
      </c>
      <c r="D39" s="130">
        <v>2.4009999999999998</v>
      </c>
      <c r="E39" s="131">
        <v>8.8999999999999996E-2</v>
      </c>
      <c r="F39" s="132">
        <v>1.2999999999999999E-2</v>
      </c>
      <c r="G39" s="158">
        <v>1.29</v>
      </c>
      <c r="H39" s="158">
        <v>3.96</v>
      </c>
      <c r="I39" s="187">
        <v>3.96</v>
      </c>
      <c r="J39" s="40">
        <v>0.28499999999999998</v>
      </c>
    </row>
    <row r="40" spans="1:10" ht="27.75" customHeight="1" x14ac:dyDescent="0.25">
      <c r="A40" s="160" t="s">
        <v>525</v>
      </c>
      <c r="B40" s="42"/>
      <c r="C40" s="188">
        <v>0</v>
      </c>
      <c r="D40" s="130">
        <v>2.367</v>
      </c>
      <c r="E40" s="131">
        <v>8.8999999999999996E-2</v>
      </c>
      <c r="F40" s="132">
        <v>1.2999999999999999E-2</v>
      </c>
      <c r="G40" s="158">
        <v>1.29</v>
      </c>
      <c r="H40" s="158">
        <v>3.96</v>
      </c>
      <c r="I40" s="187">
        <v>3.96</v>
      </c>
      <c r="J40" s="40">
        <v>0.28499999999999998</v>
      </c>
    </row>
    <row r="41" spans="1:10" ht="27.75" customHeight="1" x14ac:dyDescent="0.25">
      <c r="A41" s="160" t="s">
        <v>526</v>
      </c>
      <c r="B41" s="42"/>
      <c r="C41" s="188">
        <v>0</v>
      </c>
      <c r="D41" s="130">
        <v>2.3290000000000002</v>
      </c>
      <c r="E41" s="131">
        <v>8.8999999999999996E-2</v>
      </c>
      <c r="F41" s="132">
        <v>1.2999999999999999E-2</v>
      </c>
      <c r="G41" s="158">
        <v>1.29</v>
      </c>
      <c r="H41" s="158">
        <v>3.96</v>
      </c>
      <c r="I41" s="187">
        <v>3.96</v>
      </c>
      <c r="J41" s="40">
        <v>0.28499999999999998</v>
      </c>
    </row>
    <row r="42" spans="1:10" ht="27.75" customHeight="1" x14ac:dyDescent="0.25">
      <c r="A42" s="160" t="s">
        <v>527</v>
      </c>
      <c r="B42" s="42"/>
      <c r="C42" s="188">
        <v>0</v>
      </c>
      <c r="D42" s="130">
        <v>3.673</v>
      </c>
      <c r="E42" s="131">
        <v>0.28100000000000003</v>
      </c>
      <c r="F42" s="132">
        <v>8.9999999999999993E-3</v>
      </c>
      <c r="G42" s="158">
        <v>9.24</v>
      </c>
      <c r="H42" s="158">
        <v>6.94</v>
      </c>
      <c r="I42" s="187">
        <v>6.94</v>
      </c>
      <c r="J42" s="40">
        <v>0.251</v>
      </c>
    </row>
    <row r="43" spans="1:10" ht="27.75" customHeight="1" x14ac:dyDescent="0.25">
      <c r="A43" s="160" t="s">
        <v>528</v>
      </c>
      <c r="B43" s="42"/>
      <c r="C43" s="188">
        <v>0</v>
      </c>
      <c r="D43" s="130">
        <v>1.37</v>
      </c>
      <c r="E43" s="131">
        <v>0</v>
      </c>
      <c r="F43" s="132">
        <v>0</v>
      </c>
      <c r="G43" s="158">
        <v>0</v>
      </c>
      <c r="H43" s="158">
        <v>6.94</v>
      </c>
      <c r="I43" s="187">
        <v>6.94</v>
      </c>
      <c r="J43" s="40">
        <v>0.251</v>
      </c>
    </row>
    <row r="44" spans="1:10" ht="27.75" customHeight="1" x14ac:dyDescent="0.25">
      <c r="A44" s="160" t="s">
        <v>529</v>
      </c>
      <c r="B44" s="42"/>
      <c r="C44" s="188">
        <v>0</v>
      </c>
      <c r="D44" s="130">
        <v>1.327</v>
      </c>
      <c r="E44" s="131">
        <v>0</v>
      </c>
      <c r="F44" s="132">
        <v>0</v>
      </c>
      <c r="G44" s="158">
        <v>0</v>
      </c>
      <c r="H44" s="158">
        <v>6.94</v>
      </c>
      <c r="I44" s="187">
        <v>6.94</v>
      </c>
      <c r="J44" s="40">
        <v>0.251</v>
      </c>
    </row>
    <row r="45" spans="1:10" ht="27.75" customHeight="1" x14ac:dyDescent="0.25">
      <c r="A45" s="160" t="s">
        <v>530</v>
      </c>
      <c r="B45" s="42"/>
      <c r="C45" s="188">
        <v>0</v>
      </c>
      <c r="D45" s="130">
        <v>1.2789999999999999</v>
      </c>
      <c r="E45" s="131">
        <v>0</v>
      </c>
      <c r="F45" s="132">
        <v>0</v>
      </c>
      <c r="G45" s="158">
        <v>0</v>
      </c>
      <c r="H45" s="158">
        <v>6.94</v>
      </c>
      <c r="I45" s="187">
        <v>6.94</v>
      </c>
      <c r="J45" s="40">
        <v>0.251</v>
      </c>
    </row>
    <row r="46" spans="1:10" ht="27.75" customHeight="1" x14ac:dyDescent="0.25">
      <c r="A46" s="160" t="s">
        <v>531</v>
      </c>
      <c r="B46" s="42"/>
      <c r="C46" s="188">
        <v>0</v>
      </c>
      <c r="D46" s="130">
        <v>1.2250000000000001</v>
      </c>
      <c r="E46" s="131">
        <v>0</v>
      </c>
      <c r="F46" s="132">
        <v>0</v>
      </c>
      <c r="G46" s="158">
        <v>0</v>
      </c>
      <c r="H46" s="158">
        <v>6.94</v>
      </c>
      <c r="I46" s="187">
        <v>6.94</v>
      </c>
      <c r="J46" s="40">
        <v>0.251</v>
      </c>
    </row>
    <row r="47" spans="1:10" ht="27.75" customHeight="1" x14ac:dyDescent="0.25">
      <c r="A47" s="160" t="s">
        <v>532</v>
      </c>
      <c r="B47" s="42"/>
      <c r="C47" s="188">
        <v>0</v>
      </c>
      <c r="D47" s="130">
        <v>2.9769999999999999</v>
      </c>
      <c r="E47" s="131">
        <v>0.22700000000000001</v>
      </c>
      <c r="F47" s="132">
        <v>7.0000000000000001E-3</v>
      </c>
      <c r="G47" s="158">
        <v>104.34</v>
      </c>
      <c r="H47" s="158">
        <v>7.95</v>
      </c>
      <c r="I47" s="187">
        <v>7.95</v>
      </c>
      <c r="J47" s="40">
        <v>0.21199999999999999</v>
      </c>
    </row>
    <row r="48" spans="1:10" ht="27.75" customHeight="1" x14ac:dyDescent="0.25">
      <c r="A48" s="160" t="s">
        <v>533</v>
      </c>
      <c r="B48" s="42"/>
      <c r="C48" s="188">
        <v>0</v>
      </c>
      <c r="D48" s="130">
        <v>0.19900000000000001</v>
      </c>
      <c r="E48" s="131">
        <v>0</v>
      </c>
      <c r="F48" s="132">
        <v>0</v>
      </c>
      <c r="G48" s="158">
        <v>0</v>
      </c>
      <c r="H48" s="158">
        <v>7.95</v>
      </c>
      <c r="I48" s="187">
        <v>7.95</v>
      </c>
      <c r="J48" s="40">
        <v>0.21199999999999999</v>
      </c>
    </row>
    <row r="49" spans="1:10" ht="27.75" customHeight="1" x14ac:dyDescent="0.25">
      <c r="A49" s="160" t="s">
        <v>534</v>
      </c>
      <c r="B49" s="42"/>
      <c r="C49" s="188">
        <v>0</v>
      </c>
      <c r="D49" s="130">
        <v>8.0000000000000002E-3</v>
      </c>
      <c r="E49" s="131">
        <v>0</v>
      </c>
      <c r="F49" s="132">
        <v>0</v>
      </c>
      <c r="G49" s="158">
        <v>0</v>
      </c>
      <c r="H49" s="158">
        <v>7.95</v>
      </c>
      <c r="I49" s="187">
        <v>7.95</v>
      </c>
      <c r="J49" s="40">
        <v>0.21199999999999999</v>
      </c>
    </row>
    <row r="50" spans="1:10" ht="27.75" customHeight="1" x14ac:dyDescent="0.25">
      <c r="A50" s="160" t="s">
        <v>535</v>
      </c>
      <c r="B50" s="42"/>
      <c r="C50" s="188">
        <v>0</v>
      </c>
      <c r="D50" s="130">
        <v>0.09</v>
      </c>
      <c r="E50" s="131">
        <v>0</v>
      </c>
      <c r="F50" s="132">
        <v>0</v>
      </c>
      <c r="G50" s="158">
        <v>0</v>
      </c>
      <c r="H50" s="158">
        <v>7.95</v>
      </c>
      <c r="I50" s="187">
        <v>7.95</v>
      </c>
      <c r="J50" s="40">
        <v>0.21199999999999999</v>
      </c>
    </row>
    <row r="51" spans="1:10" ht="27.75" customHeight="1" x14ac:dyDescent="0.25">
      <c r="A51" s="160" t="s">
        <v>536</v>
      </c>
      <c r="B51" s="42"/>
      <c r="C51" s="188">
        <v>0</v>
      </c>
      <c r="D51" s="130">
        <v>1.7999999999999999E-2</v>
      </c>
      <c r="E51" s="131">
        <v>0</v>
      </c>
      <c r="F51" s="132">
        <v>0</v>
      </c>
      <c r="G51" s="158">
        <v>0</v>
      </c>
      <c r="H51" s="158">
        <v>7.95</v>
      </c>
      <c r="I51" s="187">
        <v>7.95</v>
      </c>
      <c r="J51" s="40">
        <v>0.21199999999999999</v>
      </c>
    </row>
    <row r="52" spans="1:10" ht="27.75" customHeight="1" x14ac:dyDescent="0.25">
      <c r="A52" s="160" t="s">
        <v>432</v>
      </c>
      <c r="B52" s="42"/>
      <c r="C52" s="188" t="s">
        <v>425</v>
      </c>
      <c r="D52" s="133">
        <v>22.93</v>
      </c>
      <c r="E52" s="134">
        <v>1.464</v>
      </c>
      <c r="F52" s="132">
        <v>0.24299999999999999</v>
      </c>
      <c r="G52" s="159"/>
      <c r="H52" s="159"/>
      <c r="I52" s="186"/>
      <c r="J52" s="41"/>
    </row>
    <row r="53" spans="1:10" ht="27.75" customHeight="1" x14ac:dyDescent="0.25">
      <c r="A53" s="160" t="s">
        <v>433</v>
      </c>
      <c r="B53" s="42"/>
      <c r="C53" s="188">
        <v>0</v>
      </c>
      <c r="D53" s="130">
        <v>-7.5780000000000003</v>
      </c>
      <c r="E53" s="131">
        <v>-0.51600000000000001</v>
      </c>
      <c r="F53" s="132">
        <v>-4.2999999999999997E-2</v>
      </c>
      <c r="G53" s="158">
        <v>0</v>
      </c>
      <c r="H53" s="159"/>
      <c r="I53" s="186"/>
      <c r="J53" s="41"/>
    </row>
    <row r="54" spans="1:10" ht="27.75" customHeight="1" x14ac:dyDescent="0.25">
      <c r="A54" s="160" t="s">
        <v>434</v>
      </c>
      <c r="B54" s="42"/>
      <c r="C54" s="188">
        <v>0</v>
      </c>
      <c r="D54" s="130">
        <v>-6.2629999999999999</v>
      </c>
      <c r="E54" s="131">
        <v>-0.436</v>
      </c>
      <c r="F54" s="132">
        <v>-3.2000000000000001E-2</v>
      </c>
      <c r="G54" s="158">
        <v>0</v>
      </c>
      <c r="H54" s="159"/>
      <c r="I54" s="186"/>
      <c r="J54" s="41"/>
    </row>
    <row r="55" spans="1:10" ht="27.75" customHeight="1" x14ac:dyDescent="0.25">
      <c r="A55" s="160" t="s">
        <v>435</v>
      </c>
      <c r="B55" s="42"/>
      <c r="C55" s="188">
        <v>0</v>
      </c>
      <c r="D55" s="130">
        <v>-7.5780000000000003</v>
      </c>
      <c r="E55" s="131">
        <v>-0.51600000000000001</v>
      </c>
      <c r="F55" s="132">
        <v>-4.2999999999999997E-2</v>
      </c>
      <c r="G55" s="158">
        <v>0</v>
      </c>
      <c r="H55" s="159"/>
      <c r="I55" s="186"/>
      <c r="J55" s="40">
        <v>0.48</v>
      </c>
    </row>
    <row r="56" spans="1:10" ht="27.75" customHeight="1" x14ac:dyDescent="0.25">
      <c r="A56" s="160" t="s">
        <v>436</v>
      </c>
      <c r="B56" s="42"/>
      <c r="C56" s="188">
        <v>0</v>
      </c>
      <c r="D56" s="130">
        <v>-6.2629999999999999</v>
      </c>
      <c r="E56" s="131">
        <v>-0.436</v>
      </c>
      <c r="F56" s="132">
        <v>-3.2000000000000001E-2</v>
      </c>
      <c r="G56" s="158">
        <v>0</v>
      </c>
      <c r="H56" s="159"/>
      <c r="I56" s="186"/>
      <c r="J56" s="40">
        <v>0.38200000000000001</v>
      </c>
    </row>
    <row r="57" spans="1:10" ht="27.75" customHeight="1" x14ac:dyDescent="0.25">
      <c r="A57" s="160" t="s">
        <v>437</v>
      </c>
      <c r="B57" s="42"/>
      <c r="C57" s="188">
        <v>0</v>
      </c>
      <c r="D57" s="130">
        <v>-4.0940000000000003</v>
      </c>
      <c r="E57" s="131">
        <v>-0.313</v>
      </c>
      <c r="F57" s="132">
        <v>-0.01</v>
      </c>
      <c r="G57" s="158">
        <v>0</v>
      </c>
      <c r="H57" s="159"/>
      <c r="I57" s="186"/>
      <c r="J57" s="40">
        <v>0.33800000000000002</v>
      </c>
    </row>
    <row r="58" spans="1:10" ht="27.75" customHeight="1" x14ac:dyDescent="0.25">
      <c r="A58" s="157" t="s">
        <v>625</v>
      </c>
      <c r="B58" s="42"/>
      <c r="C58" s="188" t="s">
        <v>654</v>
      </c>
      <c r="D58" s="130">
        <v>5.2789999999999999</v>
      </c>
      <c r="E58" s="131">
        <v>0.23699999999999999</v>
      </c>
      <c r="F58" s="132">
        <v>0</v>
      </c>
      <c r="G58" s="158">
        <v>0</v>
      </c>
      <c r="H58" s="159"/>
      <c r="I58" s="186"/>
      <c r="J58" s="41"/>
    </row>
    <row r="59" spans="1:10" ht="27.75" customHeight="1" x14ac:dyDescent="0.25">
      <c r="A59" s="157" t="s">
        <v>626</v>
      </c>
      <c r="B59" s="42"/>
      <c r="C59" s="188" t="s">
        <v>423</v>
      </c>
      <c r="D59" s="130">
        <v>5.41</v>
      </c>
      <c r="E59" s="131">
        <v>0.36899999999999999</v>
      </c>
      <c r="F59" s="132">
        <v>3.1E-2</v>
      </c>
      <c r="G59" s="159"/>
      <c r="H59" s="159"/>
      <c r="I59" s="186"/>
      <c r="J59" s="41"/>
    </row>
    <row r="60" spans="1:10" ht="27.75" customHeight="1" x14ac:dyDescent="0.25">
      <c r="A60" s="157" t="s">
        <v>627</v>
      </c>
      <c r="B60" s="42"/>
      <c r="C60" s="188" t="s">
        <v>653</v>
      </c>
      <c r="D60" s="130">
        <v>4.7880000000000003</v>
      </c>
      <c r="E60" s="131">
        <v>0.32600000000000001</v>
      </c>
      <c r="F60" s="132">
        <v>2.7E-2</v>
      </c>
      <c r="G60" s="158">
        <v>2.84</v>
      </c>
      <c r="H60" s="159"/>
      <c r="I60" s="186"/>
      <c r="J60" s="41"/>
    </row>
    <row r="61" spans="1:10" ht="27.75" customHeight="1" x14ac:dyDescent="0.25">
      <c r="A61" s="157" t="s">
        <v>628</v>
      </c>
      <c r="B61" s="42"/>
      <c r="C61" s="188" t="s">
        <v>653</v>
      </c>
      <c r="D61" s="130">
        <v>4.7210000000000001</v>
      </c>
      <c r="E61" s="131">
        <v>0.25900000000000001</v>
      </c>
      <c r="F61" s="132">
        <v>0</v>
      </c>
      <c r="G61" s="158">
        <v>0</v>
      </c>
      <c r="H61" s="159"/>
      <c r="I61" s="186"/>
      <c r="J61" s="41"/>
    </row>
    <row r="62" spans="1:10" ht="27.75" customHeight="1" x14ac:dyDescent="0.25">
      <c r="A62" s="157" t="s">
        <v>629</v>
      </c>
      <c r="B62" s="42"/>
      <c r="C62" s="188" t="s">
        <v>653</v>
      </c>
      <c r="D62" s="130">
        <v>4.1269999999999998</v>
      </c>
      <c r="E62" s="131">
        <v>0</v>
      </c>
      <c r="F62" s="132">
        <v>0</v>
      </c>
      <c r="G62" s="158">
        <v>0</v>
      </c>
      <c r="H62" s="159"/>
      <c r="I62" s="186"/>
      <c r="J62" s="41"/>
    </row>
    <row r="63" spans="1:10" ht="27.75" customHeight="1" x14ac:dyDescent="0.25">
      <c r="A63" s="157" t="s">
        <v>630</v>
      </c>
      <c r="B63" s="42"/>
      <c r="C63" s="188" t="s">
        <v>653</v>
      </c>
      <c r="D63" s="130">
        <v>3.8730000000000002</v>
      </c>
      <c r="E63" s="131">
        <v>0</v>
      </c>
      <c r="F63" s="132">
        <v>0</v>
      </c>
      <c r="G63" s="158">
        <v>0</v>
      </c>
      <c r="H63" s="159"/>
      <c r="I63" s="186"/>
      <c r="J63" s="41"/>
    </row>
    <row r="64" spans="1:10" ht="27.75" customHeight="1" x14ac:dyDescent="0.25">
      <c r="A64" s="157" t="s">
        <v>631</v>
      </c>
      <c r="B64" s="42"/>
      <c r="C64" s="188" t="s">
        <v>653</v>
      </c>
      <c r="D64" s="130">
        <v>3.7</v>
      </c>
      <c r="E64" s="131">
        <v>0</v>
      </c>
      <c r="F64" s="132">
        <v>0</v>
      </c>
      <c r="G64" s="158">
        <v>0</v>
      </c>
      <c r="H64" s="159"/>
      <c r="I64" s="186"/>
      <c r="J64" s="41"/>
    </row>
    <row r="65" spans="1:10" ht="27.75" customHeight="1" x14ac:dyDescent="0.25">
      <c r="A65" s="157" t="s">
        <v>438</v>
      </c>
      <c r="B65" s="42"/>
      <c r="C65" s="188" t="s">
        <v>424</v>
      </c>
      <c r="D65" s="130">
        <v>4.7880000000000003</v>
      </c>
      <c r="E65" s="131">
        <v>0.32600000000000001</v>
      </c>
      <c r="F65" s="132">
        <v>2.7E-2</v>
      </c>
      <c r="G65" s="159"/>
      <c r="H65" s="159"/>
      <c r="I65" s="186"/>
      <c r="J65" s="41"/>
    </row>
    <row r="66" spans="1:10" ht="27.75" customHeight="1" x14ac:dyDescent="0.25">
      <c r="A66" s="157" t="s">
        <v>632</v>
      </c>
      <c r="B66" s="42"/>
      <c r="C66" s="188">
        <v>0</v>
      </c>
      <c r="D66" s="130">
        <v>3.593</v>
      </c>
      <c r="E66" s="131">
        <v>0.254</v>
      </c>
      <c r="F66" s="132">
        <v>1.7000000000000001E-2</v>
      </c>
      <c r="G66" s="158">
        <v>6.91</v>
      </c>
      <c r="H66" s="158">
        <v>3.5</v>
      </c>
      <c r="I66" s="187">
        <v>3.5</v>
      </c>
      <c r="J66" s="40">
        <v>0.253</v>
      </c>
    </row>
    <row r="67" spans="1:10" ht="27.75" customHeight="1" x14ac:dyDescent="0.25">
      <c r="A67" s="157" t="s">
        <v>633</v>
      </c>
      <c r="B67" s="42"/>
      <c r="C67" s="188">
        <v>0</v>
      </c>
      <c r="D67" s="130">
        <v>2.1539999999999999</v>
      </c>
      <c r="E67" s="131">
        <v>7.8E-2</v>
      </c>
      <c r="F67" s="132">
        <v>1.0999999999999999E-2</v>
      </c>
      <c r="G67" s="158">
        <v>1.1399999999999999</v>
      </c>
      <c r="H67" s="158">
        <v>3.5</v>
      </c>
      <c r="I67" s="187">
        <v>3.5</v>
      </c>
      <c r="J67" s="40">
        <v>0.253</v>
      </c>
    </row>
    <row r="68" spans="1:10" ht="27.75" customHeight="1" x14ac:dyDescent="0.25">
      <c r="A68" s="157" t="s">
        <v>634</v>
      </c>
      <c r="B68" s="42"/>
      <c r="C68" s="188">
        <v>0</v>
      </c>
      <c r="D68" s="130">
        <v>2.1269999999999998</v>
      </c>
      <c r="E68" s="131">
        <v>7.8E-2</v>
      </c>
      <c r="F68" s="132">
        <v>1.0999999999999999E-2</v>
      </c>
      <c r="G68" s="158">
        <v>1.1399999999999999</v>
      </c>
      <c r="H68" s="158">
        <v>3.5</v>
      </c>
      <c r="I68" s="187">
        <v>3.5</v>
      </c>
      <c r="J68" s="40">
        <v>0.253</v>
      </c>
    </row>
    <row r="69" spans="1:10" ht="27.75" customHeight="1" x14ac:dyDescent="0.25">
      <c r="A69" s="157" t="s">
        <v>635</v>
      </c>
      <c r="B69" s="42"/>
      <c r="C69" s="188">
        <v>0</v>
      </c>
      <c r="D69" s="130">
        <v>2.0960000000000001</v>
      </c>
      <c r="E69" s="131">
        <v>7.8E-2</v>
      </c>
      <c r="F69" s="132">
        <v>1.0999999999999999E-2</v>
      </c>
      <c r="G69" s="158">
        <v>1.1399999999999999</v>
      </c>
      <c r="H69" s="158">
        <v>3.5</v>
      </c>
      <c r="I69" s="187">
        <v>3.5</v>
      </c>
      <c r="J69" s="40">
        <v>0.253</v>
      </c>
    </row>
    <row r="70" spans="1:10" ht="27.75" customHeight="1" x14ac:dyDescent="0.25">
      <c r="A70" s="157" t="s">
        <v>636</v>
      </c>
      <c r="B70" s="42"/>
      <c r="C70" s="188">
        <v>0</v>
      </c>
      <c r="D70" s="130">
        <v>2.0630000000000002</v>
      </c>
      <c r="E70" s="131">
        <v>7.8E-2</v>
      </c>
      <c r="F70" s="132">
        <v>1.0999999999999999E-2</v>
      </c>
      <c r="G70" s="158">
        <v>1.1399999999999999</v>
      </c>
      <c r="H70" s="158">
        <v>3.5</v>
      </c>
      <c r="I70" s="187">
        <v>3.5</v>
      </c>
      <c r="J70" s="40">
        <v>0.253</v>
      </c>
    </row>
    <row r="71" spans="1:10" ht="27.75" customHeight="1" x14ac:dyDescent="0.25">
      <c r="A71" s="157" t="s">
        <v>637</v>
      </c>
      <c r="B71" s="42"/>
      <c r="C71" s="188">
        <v>0</v>
      </c>
      <c r="D71" s="130">
        <v>3.226</v>
      </c>
      <c r="E71" s="131">
        <v>0.246</v>
      </c>
      <c r="F71" s="132">
        <v>8.0000000000000002E-3</v>
      </c>
      <c r="G71" s="158">
        <v>8.11</v>
      </c>
      <c r="H71" s="158">
        <v>6.09</v>
      </c>
      <c r="I71" s="187">
        <v>6.09</v>
      </c>
      <c r="J71" s="40">
        <v>0.22</v>
      </c>
    </row>
    <row r="72" spans="1:10" ht="27.75" customHeight="1" x14ac:dyDescent="0.25">
      <c r="A72" s="157" t="s">
        <v>638</v>
      </c>
      <c r="B72" s="42"/>
      <c r="C72" s="188">
        <v>0</v>
      </c>
      <c r="D72" s="130">
        <v>1.204</v>
      </c>
      <c r="E72" s="131">
        <v>0</v>
      </c>
      <c r="F72" s="132">
        <v>0</v>
      </c>
      <c r="G72" s="158">
        <v>0</v>
      </c>
      <c r="H72" s="158">
        <v>6.09</v>
      </c>
      <c r="I72" s="187">
        <v>6.09</v>
      </c>
      <c r="J72" s="40">
        <v>0.22</v>
      </c>
    </row>
    <row r="73" spans="1:10" ht="27.75" customHeight="1" x14ac:dyDescent="0.25">
      <c r="A73" s="157" t="s">
        <v>639</v>
      </c>
      <c r="B73" s="42"/>
      <c r="C73" s="188">
        <v>0</v>
      </c>
      <c r="D73" s="130">
        <v>1.165</v>
      </c>
      <c r="E73" s="131">
        <v>0</v>
      </c>
      <c r="F73" s="132">
        <v>0</v>
      </c>
      <c r="G73" s="158">
        <v>0</v>
      </c>
      <c r="H73" s="158">
        <v>6.09</v>
      </c>
      <c r="I73" s="187">
        <v>6.09</v>
      </c>
      <c r="J73" s="40">
        <v>0.22</v>
      </c>
    </row>
    <row r="74" spans="1:10" ht="27.75" customHeight="1" x14ac:dyDescent="0.25">
      <c r="A74" s="157" t="s">
        <v>640</v>
      </c>
      <c r="B74" s="42"/>
      <c r="C74" s="188">
        <v>0</v>
      </c>
      <c r="D74" s="130">
        <v>1.123</v>
      </c>
      <c r="E74" s="131">
        <v>0</v>
      </c>
      <c r="F74" s="132">
        <v>0</v>
      </c>
      <c r="G74" s="158">
        <v>0</v>
      </c>
      <c r="H74" s="158">
        <v>6.09</v>
      </c>
      <c r="I74" s="187">
        <v>6.09</v>
      </c>
      <c r="J74" s="40">
        <v>0.22</v>
      </c>
    </row>
    <row r="75" spans="1:10" ht="27.75" customHeight="1" x14ac:dyDescent="0.25">
      <c r="A75" s="157" t="s">
        <v>641</v>
      </c>
      <c r="B75" s="42"/>
      <c r="C75" s="188">
        <v>0</v>
      </c>
      <c r="D75" s="130">
        <v>1.0760000000000001</v>
      </c>
      <c r="E75" s="131">
        <v>0</v>
      </c>
      <c r="F75" s="132">
        <v>0</v>
      </c>
      <c r="G75" s="158">
        <v>0</v>
      </c>
      <c r="H75" s="158">
        <v>6.09</v>
      </c>
      <c r="I75" s="187">
        <v>6.09</v>
      </c>
      <c r="J75" s="40">
        <v>0.22</v>
      </c>
    </row>
    <row r="76" spans="1:10" ht="27.75" customHeight="1" x14ac:dyDescent="0.25">
      <c r="A76" s="157" t="s">
        <v>642</v>
      </c>
      <c r="B76" s="42"/>
      <c r="C76" s="188">
        <v>0</v>
      </c>
      <c r="D76" s="130">
        <v>2.6030000000000002</v>
      </c>
      <c r="E76" s="131">
        <v>0.19800000000000001</v>
      </c>
      <c r="F76" s="132">
        <v>6.0000000000000001E-3</v>
      </c>
      <c r="G76" s="158">
        <v>91.23</v>
      </c>
      <c r="H76" s="158">
        <v>6.95</v>
      </c>
      <c r="I76" s="187">
        <v>6.95</v>
      </c>
      <c r="J76" s="40">
        <v>0.185</v>
      </c>
    </row>
    <row r="77" spans="1:10" ht="27.75" customHeight="1" x14ac:dyDescent="0.25">
      <c r="A77" s="157" t="s">
        <v>643</v>
      </c>
      <c r="B77" s="42"/>
      <c r="C77" s="188">
        <v>0</v>
      </c>
      <c r="D77" s="130">
        <v>0.17399999999999999</v>
      </c>
      <c r="E77" s="131">
        <v>0</v>
      </c>
      <c r="F77" s="132">
        <v>0</v>
      </c>
      <c r="G77" s="158">
        <v>0</v>
      </c>
      <c r="H77" s="158">
        <v>6.95</v>
      </c>
      <c r="I77" s="187">
        <v>6.95</v>
      </c>
      <c r="J77" s="40">
        <v>0.185</v>
      </c>
    </row>
    <row r="78" spans="1:10" ht="27.75" customHeight="1" x14ac:dyDescent="0.25">
      <c r="A78" s="157" t="s">
        <v>644</v>
      </c>
      <c r="B78" s="42"/>
      <c r="C78" s="188">
        <v>0</v>
      </c>
      <c r="D78" s="130">
        <v>7.0000000000000001E-3</v>
      </c>
      <c r="E78" s="131">
        <v>0</v>
      </c>
      <c r="F78" s="132">
        <v>0</v>
      </c>
      <c r="G78" s="158">
        <v>0</v>
      </c>
      <c r="H78" s="158">
        <v>6.95</v>
      </c>
      <c r="I78" s="187">
        <v>6.95</v>
      </c>
      <c r="J78" s="40">
        <v>0.185</v>
      </c>
    </row>
    <row r="79" spans="1:10" ht="27.75" customHeight="1" x14ac:dyDescent="0.25">
      <c r="A79" s="157" t="s">
        <v>645</v>
      </c>
      <c r="B79" s="42"/>
      <c r="C79" s="188">
        <v>0</v>
      </c>
      <c r="D79" s="130">
        <v>7.8E-2</v>
      </c>
      <c r="E79" s="131">
        <v>0</v>
      </c>
      <c r="F79" s="132">
        <v>0</v>
      </c>
      <c r="G79" s="158">
        <v>0</v>
      </c>
      <c r="H79" s="158">
        <v>6.95</v>
      </c>
      <c r="I79" s="187">
        <v>6.95</v>
      </c>
      <c r="J79" s="40">
        <v>0.185</v>
      </c>
    </row>
    <row r="80" spans="1:10" ht="27.75" customHeight="1" x14ac:dyDescent="0.25">
      <c r="A80" s="157" t="s">
        <v>646</v>
      </c>
      <c r="B80" s="42"/>
      <c r="C80" s="188">
        <v>0</v>
      </c>
      <c r="D80" s="130">
        <v>1.6E-2</v>
      </c>
      <c r="E80" s="131">
        <v>0</v>
      </c>
      <c r="F80" s="132">
        <v>0</v>
      </c>
      <c r="G80" s="158">
        <v>0</v>
      </c>
      <c r="H80" s="158">
        <v>6.95</v>
      </c>
      <c r="I80" s="187">
        <v>6.95</v>
      </c>
      <c r="J80" s="40">
        <v>0.185</v>
      </c>
    </row>
    <row r="81" spans="1:10" ht="27.75" customHeight="1" x14ac:dyDescent="0.25">
      <c r="A81" s="157" t="s">
        <v>439</v>
      </c>
      <c r="B81" s="42"/>
      <c r="C81" s="188" t="s">
        <v>425</v>
      </c>
      <c r="D81" s="133">
        <v>20.312000000000001</v>
      </c>
      <c r="E81" s="134">
        <v>1.2969999999999999</v>
      </c>
      <c r="F81" s="132">
        <v>0.215</v>
      </c>
      <c r="G81" s="159"/>
      <c r="H81" s="159"/>
      <c r="I81" s="186"/>
      <c r="J81" s="41"/>
    </row>
    <row r="82" spans="1:10" ht="27.75" customHeight="1" x14ac:dyDescent="0.25">
      <c r="A82" s="157" t="s">
        <v>440</v>
      </c>
      <c r="B82" s="42"/>
      <c r="C82" s="188">
        <v>0</v>
      </c>
      <c r="D82" s="130">
        <v>-5.1609999999999996</v>
      </c>
      <c r="E82" s="131">
        <v>-0.35199999999999998</v>
      </c>
      <c r="F82" s="132">
        <v>-0.03</v>
      </c>
      <c r="G82" s="158">
        <v>0</v>
      </c>
      <c r="H82" s="159"/>
      <c r="I82" s="186"/>
      <c r="J82" s="41"/>
    </row>
    <row r="83" spans="1:10" ht="27.75" customHeight="1" x14ac:dyDescent="0.25">
      <c r="A83" s="157" t="s">
        <v>441</v>
      </c>
      <c r="B83" s="42"/>
      <c r="C83" s="188">
        <v>0</v>
      </c>
      <c r="D83" s="130">
        <v>-4.74</v>
      </c>
      <c r="E83" s="131">
        <v>-0.33</v>
      </c>
      <c r="F83" s="132">
        <v>-2.4E-2</v>
      </c>
      <c r="G83" s="158">
        <v>0</v>
      </c>
      <c r="H83" s="159"/>
      <c r="I83" s="186"/>
      <c r="J83" s="41"/>
    </row>
    <row r="84" spans="1:10" ht="27.75" customHeight="1" x14ac:dyDescent="0.25">
      <c r="A84" s="157" t="s">
        <v>442</v>
      </c>
      <c r="B84" s="42"/>
      <c r="C84" s="188">
        <v>0</v>
      </c>
      <c r="D84" s="130">
        <v>-5.1609999999999996</v>
      </c>
      <c r="E84" s="131">
        <v>-0.35199999999999998</v>
      </c>
      <c r="F84" s="132">
        <v>-0.03</v>
      </c>
      <c r="G84" s="158">
        <v>0</v>
      </c>
      <c r="H84" s="159"/>
      <c r="I84" s="186"/>
      <c r="J84" s="40">
        <v>0.32700000000000001</v>
      </c>
    </row>
    <row r="85" spans="1:10" ht="27.75" customHeight="1" x14ac:dyDescent="0.25">
      <c r="A85" s="157" t="s">
        <v>443</v>
      </c>
      <c r="B85" s="42"/>
      <c r="C85" s="188">
        <v>0</v>
      </c>
      <c r="D85" s="130">
        <v>-4.74</v>
      </c>
      <c r="E85" s="131">
        <v>-0.33</v>
      </c>
      <c r="F85" s="132">
        <v>-2.4E-2</v>
      </c>
      <c r="G85" s="158">
        <v>0</v>
      </c>
      <c r="H85" s="159"/>
      <c r="I85" s="186"/>
      <c r="J85" s="40">
        <v>0.28899999999999998</v>
      </c>
    </row>
    <row r="86" spans="1:10" ht="27.75" customHeight="1" x14ac:dyDescent="0.25">
      <c r="A86" s="157" t="s">
        <v>444</v>
      </c>
      <c r="B86" s="42"/>
      <c r="C86" s="188">
        <v>0</v>
      </c>
      <c r="D86" s="130">
        <v>-4.0940000000000003</v>
      </c>
      <c r="E86" s="131">
        <v>-0.313</v>
      </c>
      <c r="F86" s="132">
        <v>-0.01</v>
      </c>
      <c r="G86" s="158">
        <v>8.5500000000000007</v>
      </c>
      <c r="H86" s="159"/>
      <c r="I86" s="186"/>
      <c r="J86" s="40">
        <v>0.33800000000000002</v>
      </c>
    </row>
    <row r="87" spans="1:10" ht="27.75" customHeight="1" x14ac:dyDescent="0.25">
      <c r="A87" s="157" t="s">
        <v>603</v>
      </c>
      <c r="B87" s="42"/>
      <c r="C87" s="188" t="s">
        <v>654</v>
      </c>
      <c r="D87" s="130">
        <v>4.016</v>
      </c>
      <c r="E87" s="131">
        <v>0.18</v>
      </c>
      <c r="F87" s="132">
        <v>0</v>
      </c>
      <c r="G87" s="158">
        <v>0</v>
      </c>
      <c r="H87" s="159"/>
      <c r="I87" s="186"/>
      <c r="J87" s="41"/>
    </row>
    <row r="88" spans="1:10" ht="27.75" customHeight="1" x14ac:dyDescent="0.25">
      <c r="A88" s="157" t="s">
        <v>604</v>
      </c>
      <c r="B88" s="42"/>
      <c r="C88" s="188" t="s">
        <v>423</v>
      </c>
      <c r="D88" s="130">
        <v>4.1159999999999997</v>
      </c>
      <c r="E88" s="131">
        <v>0.28100000000000003</v>
      </c>
      <c r="F88" s="132">
        <v>2.4E-2</v>
      </c>
      <c r="G88" s="159"/>
      <c r="H88" s="159"/>
      <c r="I88" s="186"/>
      <c r="J88" s="41"/>
    </row>
    <row r="89" spans="1:10" ht="27.75" customHeight="1" x14ac:dyDescent="0.25">
      <c r="A89" s="157" t="s">
        <v>605</v>
      </c>
      <c r="B89" s="42"/>
      <c r="C89" s="188" t="s">
        <v>653</v>
      </c>
      <c r="D89" s="130">
        <v>3.6429999999999998</v>
      </c>
      <c r="E89" s="131">
        <v>0.248</v>
      </c>
      <c r="F89" s="132">
        <v>2.1000000000000001E-2</v>
      </c>
      <c r="G89" s="158">
        <v>2.16</v>
      </c>
      <c r="H89" s="159"/>
      <c r="I89" s="186"/>
      <c r="J89" s="41"/>
    </row>
    <row r="90" spans="1:10" ht="27.75" customHeight="1" x14ac:dyDescent="0.25">
      <c r="A90" s="157" t="s">
        <v>606</v>
      </c>
      <c r="B90" s="42"/>
      <c r="C90" s="188" t="s">
        <v>653</v>
      </c>
      <c r="D90" s="130">
        <v>3.5920000000000001</v>
      </c>
      <c r="E90" s="131">
        <v>0.19700000000000001</v>
      </c>
      <c r="F90" s="132">
        <v>0</v>
      </c>
      <c r="G90" s="158">
        <v>0</v>
      </c>
      <c r="H90" s="159"/>
      <c r="I90" s="186"/>
      <c r="J90" s="41"/>
    </row>
    <row r="91" spans="1:10" ht="27.75" customHeight="1" x14ac:dyDescent="0.25">
      <c r="A91" s="157" t="s">
        <v>607</v>
      </c>
      <c r="B91" s="42"/>
      <c r="C91" s="188" t="s">
        <v>653</v>
      </c>
      <c r="D91" s="130">
        <v>3.14</v>
      </c>
      <c r="E91" s="131">
        <v>0</v>
      </c>
      <c r="F91" s="132">
        <v>0</v>
      </c>
      <c r="G91" s="158">
        <v>0</v>
      </c>
      <c r="H91" s="159"/>
      <c r="I91" s="186"/>
      <c r="J91" s="41"/>
    </row>
    <row r="92" spans="1:10" ht="27.75" customHeight="1" x14ac:dyDescent="0.25">
      <c r="A92" s="157" t="s">
        <v>608</v>
      </c>
      <c r="B92" s="42"/>
      <c r="C92" s="188" t="s">
        <v>653</v>
      </c>
      <c r="D92" s="130">
        <v>2.9460000000000002</v>
      </c>
      <c r="E92" s="131">
        <v>0</v>
      </c>
      <c r="F92" s="132">
        <v>0</v>
      </c>
      <c r="G92" s="158">
        <v>0</v>
      </c>
      <c r="H92" s="159"/>
      <c r="I92" s="186"/>
      <c r="J92" s="41"/>
    </row>
    <row r="93" spans="1:10" ht="27.75" customHeight="1" x14ac:dyDescent="0.25">
      <c r="A93" s="157" t="s">
        <v>609</v>
      </c>
      <c r="B93" s="42"/>
      <c r="C93" s="188" t="s">
        <v>653</v>
      </c>
      <c r="D93" s="130">
        <v>2.8149999999999999</v>
      </c>
      <c r="E93" s="131">
        <v>0</v>
      </c>
      <c r="F93" s="132">
        <v>0</v>
      </c>
      <c r="G93" s="158">
        <v>0</v>
      </c>
      <c r="H93" s="159"/>
      <c r="I93" s="186"/>
      <c r="J93" s="41"/>
    </row>
    <row r="94" spans="1:10" ht="27.75" customHeight="1" x14ac:dyDescent="0.25">
      <c r="A94" s="157" t="s">
        <v>445</v>
      </c>
      <c r="B94" s="42"/>
      <c r="C94" s="188" t="s">
        <v>424</v>
      </c>
      <c r="D94" s="130">
        <v>3.6429999999999998</v>
      </c>
      <c r="E94" s="131">
        <v>0.248</v>
      </c>
      <c r="F94" s="132">
        <v>2.1000000000000001E-2</v>
      </c>
      <c r="G94" s="159"/>
      <c r="H94" s="159"/>
      <c r="I94" s="186"/>
      <c r="J94" s="41"/>
    </row>
    <row r="95" spans="1:10" ht="27.75" customHeight="1" x14ac:dyDescent="0.25">
      <c r="A95" s="157" t="s">
        <v>610</v>
      </c>
      <c r="B95" s="42"/>
      <c r="C95" s="188">
        <v>0</v>
      </c>
      <c r="D95" s="130">
        <v>2.7330000000000001</v>
      </c>
      <c r="E95" s="131">
        <v>0.193</v>
      </c>
      <c r="F95" s="132">
        <v>1.2999999999999999E-2</v>
      </c>
      <c r="G95" s="158">
        <v>5.26</v>
      </c>
      <c r="H95" s="158">
        <v>2.67</v>
      </c>
      <c r="I95" s="187">
        <v>2.67</v>
      </c>
      <c r="J95" s="40">
        <v>0.192</v>
      </c>
    </row>
    <row r="96" spans="1:10" ht="27.75" customHeight="1" x14ac:dyDescent="0.25">
      <c r="A96" s="157" t="s">
        <v>611</v>
      </c>
      <c r="B96" s="42"/>
      <c r="C96" s="188">
        <v>0</v>
      </c>
      <c r="D96" s="130">
        <v>1.639</v>
      </c>
      <c r="E96" s="131">
        <v>0.06</v>
      </c>
      <c r="F96" s="132">
        <v>8.9999999999999993E-3</v>
      </c>
      <c r="G96" s="158">
        <v>0.87</v>
      </c>
      <c r="H96" s="158">
        <v>2.67</v>
      </c>
      <c r="I96" s="187">
        <v>2.67</v>
      </c>
      <c r="J96" s="40">
        <v>0.192</v>
      </c>
    </row>
    <row r="97" spans="1:10" ht="27.75" customHeight="1" x14ac:dyDescent="0.25">
      <c r="A97" s="157" t="s">
        <v>612</v>
      </c>
      <c r="B97" s="42"/>
      <c r="C97" s="188">
        <v>0</v>
      </c>
      <c r="D97" s="130">
        <v>1.6180000000000001</v>
      </c>
      <c r="E97" s="131">
        <v>0.06</v>
      </c>
      <c r="F97" s="132">
        <v>8.9999999999999993E-3</v>
      </c>
      <c r="G97" s="158">
        <v>0.87</v>
      </c>
      <c r="H97" s="158">
        <v>2.67</v>
      </c>
      <c r="I97" s="187">
        <v>2.67</v>
      </c>
      <c r="J97" s="40">
        <v>0.192</v>
      </c>
    </row>
    <row r="98" spans="1:10" ht="27.75" customHeight="1" x14ac:dyDescent="0.25">
      <c r="A98" s="157" t="s">
        <v>613</v>
      </c>
      <c r="B98" s="42"/>
      <c r="C98" s="188">
        <v>0</v>
      </c>
      <c r="D98" s="130">
        <v>1.595</v>
      </c>
      <c r="E98" s="131">
        <v>0.06</v>
      </c>
      <c r="F98" s="132">
        <v>8.9999999999999993E-3</v>
      </c>
      <c r="G98" s="158">
        <v>0.87</v>
      </c>
      <c r="H98" s="158">
        <v>2.67</v>
      </c>
      <c r="I98" s="187">
        <v>2.67</v>
      </c>
      <c r="J98" s="40">
        <v>0.192</v>
      </c>
    </row>
    <row r="99" spans="1:10" ht="27.75" customHeight="1" x14ac:dyDescent="0.25">
      <c r="A99" s="157" t="s">
        <v>614</v>
      </c>
      <c r="B99" s="42"/>
      <c r="C99" s="188">
        <v>0</v>
      </c>
      <c r="D99" s="130">
        <v>1.57</v>
      </c>
      <c r="E99" s="131">
        <v>0.06</v>
      </c>
      <c r="F99" s="132">
        <v>8.9999999999999993E-3</v>
      </c>
      <c r="G99" s="158">
        <v>0.87</v>
      </c>
      <c r="H99" s="158">
        <v>2.67</v>
      </c>
      <c r="I99" s="187">
        <v>2.67</v>
      </c>
      <c r="J99" s="40">
        <v>0.192</v>
      </c>
    </row>
    <row r="100" spans="1:10" ht="27.75" customHeight="1" x14ac:dyDescent="0.25">
      <c r="A100" s="157" t="s">
        <v>615</v>
      </c>
      <c r="B100" s="42"/>
      <c r="C100" s="188">
        <v>0</v>
      </c>
      <c r="D100" s="130">
        <v>2.4540000000000002</v>
      </c>
      <c r="E100" s="131">
        <v>0.187</v>
      </c>
      <c r="F100" s="132">
        <v>6.0000000000000001E-3</v>
      </c>
      <c r="G100" s="158">
        <v>6.17</v>
      </c>
      <c r="H100" s="158">
        <v>4.6399999999999997</v>
      </c>
      <c r="I100" s="187">
        <v>4.6399999999999997</v>
      </c>
      <c r="J100" s="40">
        <v>0.16800000000000001</v>
      </c>
    </row>
    <row r="101" spans="1:10" ht="27.75" customHeight="1" x14ac:dyDescent="0.25">
      <c r="A101" s="157" t="s">
        <v>616</v>
      </c>
      <c r="B101" s="42"/>
      <c r="C101" s="188">
        <v>0</v>
      </c>
      <c r="D101" s="130">
        <v>0.91600000000000004</v>
      </c>
      <c r="E101" s="131">
        <v>0</v>
      </c>
      <c r="F101" s="132">
        <v>0</v>
      </c>
      <c r="G101" s="158">
        <v>0</v>
      </c>
      <c r="H101" s="158">
        <v>4.6399999999999997</v>
      </c>
      <c r="I101" s="187">
        <v>4.6399999999999997</v>
      </c>
      <c r="J101" s="40">
        <v>0.16800000000000001</v>
      </c>
    </row>
    <row r="102" spans="1:10" ht="27.75" customHeight="1" x14ac:dyDescent="0.25">
      <c r="A102" s="157" t="s">
        <v>617</v>
      </c>
      <c r="B102" s="42"/>
      <c r="C102" s="188">
        <v>0</v>
      </c>
      <c r="D102" s="130">
        <v>0.88700000000000001</v>
      </c>
      <c r="E102" s="131">
        <v>0</v>
      </c>
      <c r="F102" s="132">
        <v>0</v>
      </c>
      <c r="G102" s="158">
        <v>0</v>
      </c>
      <c r="H102" s="158">
        <v>4.6399999999999997</v>
      </c>
      <c r="I102" s="187">
        <v>4.6399999999999997</v>
      </c>
      <c r="J102" s="40">
        <v>0.16800000000000001</v>
      </c>
    </row>
    <row r="103" spans="1:10" ht="27.75" customHeight="1" x14ac:dyDescent="0.25">
      <c r="A103" s="157" t="s">
        <v>618</v>
      </c>
      <c r="B103" s="42"/>
      <c r="C103" s="188">
        <v>0</v>
      </c>
      <c r="D103" s="130">
        <v>0.85399999999999998</v>
      </c>
      <c r="E103" s="131">
        <v>0</v>
      </c>
      <c r="F103" s="132">
        <v>0</v>
      </c>
      <c r="G103" s="158">
        <v>0</v>
      </c>
      <c r="H103" s="158">
        <v>4.6399999999999997</v>
      </c>
      <c r="I103" s="187">
        <v>4.6399999999999997</v>
      </c>
      <c r="J103" s="40">
        <v>0.16800000000000001</v>
      </c>
    </row>
    <row r="104" spans="1:10" ht="27.75" customHeight="1" x14ac:dyDescent="0.25">
      <c r="A104" s="157" t="s">
        <v>619</v>
      </c>
      <c r="B104" s="42"/>
      <c r="C104" s="188">
        <v>0</v>
      </c>
      <c r="D104" s="130">
        <v>0.81899999999999995</v>
      </c>
      <c r="E104" s="131">
        <v>0</v>
      </c>
      <c r="F104" s="132">
        <v>0</v>
      </c>
      <c r="G104" s="158">
        <v>0</v>
      </c>
      <c r="H104" s="158">
        <v>4.6399999999999997</v>
      </c>
      <c r="I104" s="187">
        <v>4.6399999999999997</v>
      </c>
      <c r="J104" s="40">
        <v>0.16800000000000001</v>
      </c>
    </row>
    <row r="105" spans="1:10" ht="27.75" customHeight="1" x14ac:dyDescent="0.25">
      <c r="A105" s="157" t="s">
        <v>620</v>
      </c>
      <c r="B105" s="42"/>
      <c r="C105" s="188">
        <v>0</v>
      </c>
      <c r="D105" s="130">
        <v>1.98</v>
      </c>
      <c r="E105" s="131">
        <v>0.151</v>
      </c>
      <c r="F105" s="132">
        <v>5.0000000000000001E-3</v>
      </c>
      <c r="G105" s="158">
        <v>69.41</v>
      </c>
      <c r="H105" s="158">
        <v>5.29</v>
      </c>
      <c r="I105" s="187">
        <v>5.29</v>
      </c>
      <c r="J105" s="40">
        <v>0.14099999999999999</v>
      </c>
    </row>
    <row r="106" spans="1:10" ht="27.75" customHeight="1" x14ac:dyDescent="0.25">
      <c r="A106" s="157" t="s">
        <v>621</v>
      </c>
      <c r="B106" s="42"/>
      <c r="C106" s="188">
        <v>0</v>
      </c>
      <c r="D106" s="130">
        <v>0.13200000000000001</v>
      </c>
      <c r="E106" s="131">
        <v>0</v>
      </c>
      <c r="F106" s="132">
        <v>0</v>
      </c>
      <c r="G106" s="158">
        <v>0</v>
      </c>
      <c r="H106" s="158">
        <v>5.29</v>
      </c>
      <c r="I106" s="187">
        <v>5.29</v>
      </c>
      <c r="J106" s="40">
        <v>0.14099999999999999</v>
      </c>
    </row>
    <row r="107" spans="1:10" ht="27.75" customHeight="1" x14ac:dyDescent="0.25">
      <c r="A107" s="157" t="s">
        <v>622</v>
      </c>
      <c r="B107" s="42"/>
      <c r="C107" s="188">
        <v>0</v>
      </c>
      <c r="D107" s="130">
        <v>5.0000000000000001E-3</v>
      </c>
      <c r="E107" s="131">
        <v>0</v>
      </c>
      <c r="F107" s="132">
        <v>0</v>
      </c>
      <c r="G107" s="158">
        <v>0</v>
      </c>
      <c r="H107" s="158">
        <v>5.29</v>
      </c>
      <c r="I107" s="187">
        <v>5.29</v>
      </c>
      <c r="J107" s="40">
        <v>0.14099999999999999</v>
      </c>
    </row>
    <row r="108" spans="1:10" ht="27.75" customHeight="1" x14ac:dyDescent="0.25">
      <c r="A108" s="157" t="s">
        <v>623</v>
      </c>
      <c r="B108" s="42"/>
      <c r="C108" s="188">
        <v>0</v>
      </c>
      <c r="D108" s="130">
        <v>0.06</v>
      </c>
      <c r="E108" s="131">
        <v>0</v>
      </c>
      <c r="F108" s="132">
        <v>0</v>
      </c>
      <c r="G108" s="158">
        <v>0</v>
      </c>
      <c r="H108" s="158">
        <v>5.29</v>
      </c>
      <c r="I108" s="187">
        <v>5.29</v>
      </c>
      <c r="J108" s="40">
        <v>0.14099999999999999</v>
      </c>
    </row>
    <row r="109" spans="1:10" ht="27.75" customHeight="1" x14ac:dyDescent="0.25">
      <c r="A109" s="157" t="s">
        <v>624</v>
      </c>
      <c r="B109" s="42"/>
      <c r="C109" s="188">
        <v>0</v>
      </c>
      <c r="D109" s="130">
        <v>1.2E-2</v>
      </c>
      <c r="E109" s="131">
        <v>0</v>
      </c>
      <c r="F109" s="132">
        <v>0</v>
      </c>
      <c r="G109" s="158">
        <v>0</v>
      </c>
      <c r="H109" s="158">
        <v>5.29</v>
      </c>
      <c r="I109" s="187">
        <v>5.29</v>
      </c>
      <c r="J109" s="40">
        <v>0.14099999999999999</v>
      </c>
    </row>
    <row r="110" spans="1:10" ht="27.75" customHeight="1" x14ac:dyDescent="0.25">
      <c r="A110" s="157" t="s">
        <v>446</v>
      </c>
      <c r="B110" s="42"/>
      <c r="C110" s="188" t="s">
        <v>425</v>
      </c>
      <c r="D110" s="133">
        <v>15.454000000000001</v>
      </c>
      <c r="E110" s="134">
        <v>0.98699999999999999</v>
      </c>
      <c r="F110" s="132">
        <v>0.16400000000000001</v>
      </c>
      <c r="G110" s="159"/>
      <c r="H110" s="159"/>
      <c r="I110" s="186"/>
      <c r="J110" s="41"/>
    </row>
    <row r="111" spans="1:10" ht="27.75" customHeight="1" x14ac:dyDescent="0.25">
      <c r="A111" s="157" t="s">
        <v>447</v>
      </c>
      <c r="B111" s="42"/>
      <c r="C111" s="188">
        <v>0</v>
      </c>
      <c r="D111" s="130">
        <v>-3.927</v>
      </c>
      <c r="E111" s="131">
        <v>-0.26800000000000002</v>
      </c>
      <c r="F111" s="132">
        <v>-2.1999999999999999E-2</v>
      </c>
      <c r="G111" s="158">
        <v>0</v>
      </c>
      <c r="H111" s="159"/>
      <c r="I111" s="186"/>
      <c r="J111" s="41"/>
    </row>
    <row r="112" spans="1:10" ht="27.75" customHeight="1" x14ac:dyDescent="0.25">
      <c r="A112" s="157" t="s">
        <v>448</v>
      </c>
      <c r="B112" s="42"/>
      <c r="C112" s="188">
        <v>0</v>
      </c>
      <c r="D112" s="130">
        <v>-3.6059999999999999</v>
      </c>
      <c r="E112" s="131">
        <v>-0.251</v>
      </c>
      <c r="F112" s="132">
        <v>-1.7999999999999999E-2</v>
      </c>
      <c r="G112" s="158">
        <v>0</v>
      </c>
      <c r="H112" s="159"/>
      <c r="I112" s="186"/>
      <c r="J112" s="41"/>
    </row>
    <row r="113" spans="1:10" ht="27.75" customHeight="1" x14ac:dyDescent="0.25">
      <c r="A113" s="157" t="s">
        <v>449</v>
      </c>
      <c r="B113" s="42"/>
      <c r="C113" s="188">
        <v>0</v>
      </c>
      <c r="D113" s="130">
        <v>-3.927</v>
      </c>
      <c r="E113" s="131">
        <v>-0.26800000000000002</v>
      </c>
      <c r="F113" s="132">
        <v>-2.1999999999999999E-2</v>
      </c>
      <c r="G113" s="158">
        <v>0</v>
      </c>
      <c r="H113" s="159"/>
      <c r="I113" s="186"/>
      <c r="J113" s="40">
        <v>0.249</v>
      </c>
    </row>
    <row r="114" spans="1:10" ht="27.75" customHeight="1" x14ac:dyDescent="0.25">
      <c r="A114" s="157" t="s">
        <v>450</v>
      </c>
      <c r="B114" s="42"/>
      <c r="C114" s="188">
        <v>0</v>
      </c>
      <c r="D114" s="130">
        <v>-3.6059999999999999</v>
      </c>
      <c r="E114" s="131">
        <v>-0.251</v>
      </c>
      <c r="F114" s="132">
        <v>-1.7999999999999999E-2</v>
      </c>
      <c r="G114" s="158">
        <v>0</v>
      </c>
      <c r="H114" s="159"/>
      <c r="I114" s="186"/>
      <c r="J114" s="40">
        <v>0.22</v>
      </c>
    </row>
    <row r="115" spans="1:10" ht="27.75" customHeight="1" x14ac:dyDescent="0.25">
      <c r="A115" s="157" t="s">
        <v>451</v>
      </c>
      <c r="B115" s="42"/>
      <c r="C115" s="188">
        <v>0</v>
      </c>
      <c r="D115" s="130">
        <v>-3.1150000000000002</v>
      </c>
      <c r="E115" s="131">
        <v>-0.23799999999999999</v>
      </c>
      <c r="F115" s="132">
        <v>-8.0000000000000002E-3</v>
      </c>
      <c r="G115" s="158">
        <v>6.5</v>
      </c>
      <c r="H115" s="159"/>
      <c r="I115" s="186"/>
      <c r="J115" s="40">
        <v>0.25700000000000001</v>
      </c>
    </row>
    <row r="116" spans="1:10" ht="27.75" customHeight="1" x14ac:dyDescent="0.25">
      <c r="A116" s="157" t="s">
        <v>581</v>
      </c>
      <c r="B116" s="42"/>
      <c r="C116" s="188" t="s">
        <v>654</v>
      </c>
      <c r="D116" s="130">
        <v>2.4319999999999999</v>
      </c>
      <c r="E116" s="131">
        <v>0.109</v>
      </c>
      <c r="F116" s="132">
        <v>0</v>
      </c>
      <c r="G116" s="158">
        <v>0</v>
      </c>
      <c r="H116" s="159"/>
      <c r="I116" s="186"/>
      <c r="J116" s="41"/>
    </row>
    <row r="117" spans="1:10" ht="27.75" customHeight="1" x14ac:dyDescent="0.25">
      <c r="A117" s="157" t="s">
        <v>582</v>
      </c>
      <c r="B117" s="42"/>
      <c r="C117" s="188" t="s">
        <v>423</v>
      </c>
      <c r="D117" s="130">
        <v>2.4929999999999999</v>
      </c>
      <c r="E117" s="131">
        <v>0.17</v>
      </c>
      <c r="F117" s="132">
        <v>1.4E-2</v>
      </c>
      <c r="G117" s="159"/>
      <c r="H117" s="159"/>
      <c r="I117" s="186"/>
      <c r="J117" s="41"/>
    </row>
    <row r="118" spans="1:10" ht="27.75" customHeight="1" x14ac:dyDescent="0.25">
      <c r="A118" s="157" t="s">
        <v>583</v>
      </c>
      <c r="B118" s="42"/>
      <c r="C118" s="188" t="s">
        <v>653</v>
      </c>
      <c r="D118" s="130">
        <v>2.2069999999999999</v>
      </c>
      <c r="E118" s="131">
        <v>0.15</v>
      </c>
      <c r="F118" s="132">
        <v>1.2999999999999999E-2</v>
      </c>
      <c r="G118" s="158">
        <v>1.31</v>
      </c>
      <c r="H118" s="159"/>
      <c r="I118" s="186"/>
      <c r="J118" s="41"/>
    </row>
    <row r="119" spans="1:10" ht="27.75" customHeight="1" x14ac:dyDescent="0.25">
      <c r="A119" s="157" t="s">
        <v>584</v>
      </c>
      <c r="B119" s="42"/>
      <c r="C119" s="188" t="s">
        <v>653</v>
      </c>
      <c r="D119" s="130">
        <v>2.1760000000000002</v>
      </c>
      <c r="E119" s="131">
        <v>0.11899999999999999</v>
      </c>
      <c r="F119" s="132">
        <v>0</v>
      </c>
      <c r="G119" s="158">
        <v>0</v>
      </c>
      <c r="H119" s="159"/>
      <c r="I119" s="186"/>
      <c r="J119" s="41"/>
    </row>
    <row r="120" spans="1:10" ht="27.75" customHeight="1" x14ac:dyDescent="0.25">
      <c r="A120" s="157" t="s">
        <v>585</v>
      </c>
      <c r="B120" s="42"/>
      <c r="C120" s="188" t="s">
        <v>653</v>
      </c>
      <c r="D120" s="130">
        <v>1.9019999999999999</v>
      </c>
      <c r="E120" s="131">
        <v>0</v>
      </c>
      <c r="F120" s="132">
        <v>0</v>
      </c>
      <c r="G120" s="158">
        <v>0</v>
      </c>
      <c r="H120" s="159"/>
      <c r="I120" s="186"/>
      <c r="J120" s="41"/>
    </row>
    <row r="121" spans="1:10" ht="27.75" customHeight="1" x14ac:dyDescent="0.25">
      <c r="A121" s="157" t="s">
        <v>586</v>
      </c>
      <c r="B121" s="42"/>
      <c r="C121" s="188" t="s">
        <v>653</v>
      </c>
      <c r="D121" s="130">
        <v>1.7849999999999999</v>
      </c>
      <c r="E121" s="131">
        <v>0</v>
      </c>
      <c r="F121" s="132">
        <v>0</v>
      </c>
      <c r="G121" s="158">
        <v>0</v>
      </c>
      <c r="H121" s="159"/>
      <c r="I121" s="186"/>
      <c r="J121" s="41"/>
    </row>
    <row r="122" spans="1:10" ht="27.75" customHeight="1" x14ac:dyDescent="0.25">
      <c r="A122" s="157" t="s">
        <v>587</v>
      </c>
      <c r="B122" s="42"/>
      <c r="C122" s="188" t="s">
        <v>653</v>
      </c>
      <c r="D122" s="130">
        <v>1.7050000000000001</v>
      </c>
      <c r="E122" s="131">
        <v>0</v>
      </c>
      <c r="F122" s="132">
        <v>0</v>
      </c>
      <c r="G122" s="158">
        <v>0</v>
      </c>
      <c r="H122" s="159"/>
      <c r="I122" s="186"/>
      <c r="J122" s="41"/>
    </row>
    <row r="123" spans="1:10" ht="27.75" customHeight="1" x14ac:dyDescent="0.25">
      <c r="A123" s="157" t="s">
        <v>452</v>
      </c>
      <c r="B123" s="42"/>
      <c r="C123" s="188" t="s">
        <v>424</v>
      </c>
      <c r="D123" s="130">
        <v>2.2069999999999999</v>
      </c>
      <c r="E123" s="131">
        <v>0.15</v>
      </c>
      <c r="F123" s="132">
        <v>1.2999999999999999E-2</v>
      </c>
      <c r="G123" s="159"/>
      <c r="H123" s="159"/>
      <c r="I123" s="186"/>
      <c r="J123" s="41"/>
    </row>
    <row r="124" spans="1:10" ht="27.75" customHeight="1" x14ac:dyDescent="0.25">
      <c r="A124" s="157" t="s">
        <v>588</v>
      </c>
      <c r="B124" s="42"/>
      <c r="C124" s="188">
        <v>0</v>
      </c>
      <c r="D124" s="130">
        <v>1.6559999999999999</v>
      </c>
      <c r="E124" s="131">
        <v>0.11700000000000001</v>
      </c>
      <c r="F124" s="132">
        <v>8.0000000000000002E-3</v>
      </c>
      <c r="G124" s="158">
        <v>3.19</v>
      </c>
      <c r="H124" s="158">
        <v>1.62</v>
      </c>
      <c r="I124" s="187">
        <v>1.62</v>
      </c>
      <c r="J124" s="40">
        <v>0.11700000000000001</v>
      </c>
    </row>
    <row r="125" spans="1:10" ht="27.75" customHeight="1" x14ac:dyDescent="0.25">
      <c r="A125" s="157" t="s">
        <v>589</v>
      </c>
      <c r="B125" s="42"/>
      <c r="C125" s="188">
        <v>0</v>
      </c>
      <c r="D125" s="130">
        <v>0.99199999999999999</v>
      </c>
      <c r="E125" s="131">
        <v>3.5999999999999997E-2</v>
      </c>
      <c r="F125" s="132">
        <v>5.0000000000000001E-3</v>
      </c>
      <c r="G125" s="158">
        <v>0.53</v>
      </c>
      <c r="H125" s="158">
        <v>1.62</v>
      </c>
      <c r="I125" s="187">
        <v>1.62</v>
      </c>
      <c r="J125" s="40">
        <v>0.11700000000000001</v>
      </c>
    </row>
    <row r="126" spans="1:10" ht="27.75" customHeight="1" x14ac:dyDescent="0.25">
      <c r="A126" s="157" t="s">
        <v>590</v>
      </c>
      <c r="B126" s="42"/>
      <c r="C126" s="188">
        <v>0</v>
      </c>
      <c r="D126" s="130">
        <v>0.98</v>
      </c>
      <c r="E126" s="131">
        <v>3.5999999999999997E-2</v>
      </c>
      <c r="F126" s="132">
        <v>5.0000000000000001E-3</v>
      </c>
      <c r="G126" s="158">
        <v>0.53</v>
      </c>
      <c r="H126" s="158">
        <v>1.62</v>
      </c>
      <c r="I126" s="187">
        <v>1.62</v>
      </c>
      <c r="J126" s="40">
        <v>0.11700000000000001</v>
      </c>
    </row>
    <row r="127" spans="1:10" ht="27.75" customHeight="1" x14ac:dyDescent="0.25">
      <c r="A127" s="157" t="s">
        <v>591</v>
      </c>
      <c r="B127" s="42"/>
      <c r="C127" s="188">
        <v>0</v>
      </c>
      <c r="D127" s="130">
        <v>0.96599999999999997</v>
      </c>
      <c r="E127" s="131">
        <v>3.5999999999999997E-2</v>
      </c>
      <c r="F127" s="132">
        <v>5.0000000000000001E-3</v>
      </c>
      <c r="G127" s="158">
        <v>0.53</v>
      </c>
      <c r="H127" s="158">
        <v>1.62</v>
      </c>
      <c r="I127" s="187">
        <v>1.62</v>
      </c>
      <c r="J127" s="40">
        <v>0.11700000000000001</v>
      </c>
    </row>
    <row r="128" spans="1:10" ht="27.75" customHeight="1" x14ac:dyDescent="0.25">
      <c r="A128" s="157" t="s">
        <v>592</v>
      </c>
      <c r="B128" s="42"/>
      <c r="C128" s="188">
        <v>0</v>
      </c>
      <c r="D128" s="130">
        <v>0.95099999999999996</v>
      </c>
      <c r="E128" s="131">
        <v>3.5999999999999997E-2</v>
      </c>
      <c r="F128" s="132">
        <v>5.0000000000000001E-3</v>
      </c>
      <c r="G128" s="158">
        <v>0.53</v>
      </c>
      <c r="H128" s="158">
        <v>1.62</v>
      </c>
      <c r="I128" s="187">
        <v>1.62</v>
      </c>
      <c r="J128" s="40">
        <v>0.11700000000000001</v>
      </c>
    </row>
    <row r="129" spans="1:10" ht="27.75" customHeight="1" x14ac:dyDescent="0.25">
      <c r="A129" s="157" t="s">
        <v>593</v>
      </c>
      <c r="B129" s="42"/>
      <c r="C129" s="188">
        <v>0</v>
      </c>
      <c r="D129" s="130">
        <v>1.4870000000000001</v>
      </c>
      <c r="E129" s="131">
        <v>0.114</v>
      </c>
      <c r="F129" s="132">
        <v>4.0000000000000001E-3</v>
      </c>
      <c r="G129" s="158">
        <v>3.74</v>
      </c>
      <c r="H129" s="158">
        <v>2.81</v>
      </c>
      <c r="I129" s="187">
        <v>2.81</v>
      </c>
      <c r="J129" s="40">
        <v>0.10100000000000001</v>
      </c>
    </row>
    <row r="130" spans="1:10" ht="27.75" customHeight="1" x14ac:dyDescent="0.25">
      <c r="A130" s="157" t="s">
        <v>594</v>
      </c>
      <c r="B130" s="42"/>
      <c r="C130" s="188">
        <v>0</v>
      </c>
      <c r="D130" s="130">
        <v>0.55500000000000005</v>
      </c>
      <c r="E130" s="131">
        <v>0</v>
      </c>
      <c r="F130" s="132">
        <v>0</v>
      </c>
      <c r="G130" s="158">
        <v>0</v>
      </c>
      <c r="H130" s="158">
        <v>2.81</v>
      </c>
      <c r="I130" s="187">
        <v>2.81</v>
      </c>
      <c r="J130" s="40">
        <v>0.10100000000000001</v>
      </c>
    </row>
    <row r="131" spans="1:10" ht="27.75" customHeight="1" x14ac:dyDescent="0.25">
      <c r="A131" s="157" t="s">
        <v>595</v>
      </c>
      <c r="B131" s="42"/>
      <c r="C131" s="188">
        <v>0</v>
      </c>
      <c r="D131" s="130">
        <v>0.53700000000000003</v>
      </c>
      <c r="E131" s="131">
        <v>0</v>
      </c>
      <c r="F131" s="132">
        <v>0</v>
      </c>
      <c r="G131" s="158">
        <v>0</v>
      </c>
      <c r="H131" s="158">
        <v>2.81</v>
      </c>
      <c r="I131" s="187">
        <v>2.81</v>
      </c>
      <c r="J131" s="40">
        <v>0.10100000000000001</v>
      </c>
    </row>
    <row r="132" spans="1:10" ht="27.75" customHeight="1" x14ac:dyDescent="0.25">
      <c r="A132" s="157" t="s">
        <v>596</v>
      </c>
      <c r="B132" s="42"/>
      <c r="C132" s="188">
        <v>0</v>
      </c>
      <c r="D132" s="130">
        <v>0.51800000000000002</v>
      </c>
      <c r="E132" s="131">
        <v>0</v>
      </c>
      <c r="F132" s="132">
        <v>0</v>
      </c>
      <c r="G132" s="158">
        <v>0</v>
      </c>
      <c r="H132" s="158">
        <v>2.81</v>
      </c>
      <c r="I132" s="187">
        <v>2.81</v>
      </c>
      <c r="J132" s="40">
        <v>0.10100000000000001</v>
      </c>
    </row>
    <row r="133" spans="1:10" ht="27.75" customHeight="1" x14ac:dyDescent="0.25">
      <c r="A133" s="157" t="s">
        <v>597</v>
      </c>
      <c r="B133" s="42"/>
      <c r="C133" s="188">
        <v>0</v>
      </c>
      <c r="D133" s="130">
        <v>0.496</v>
      </c>
      <c r="E133" s="131">
        <v>0</v>
      </c>
      <c r="F133" s="132">
        <v>0</v>
      </c>
      <c r="G133" s="158">
        <v>0</v>
      </c>
      <c r="H133" s="158">
        <v>2.81</v>
      </c>
      <c r="I133" s="187">
        <v>2.81</v>
      </c>
      <c r="J133" s="40">
        <v>0.10100000000000001</v>
      </c>
    </row>
    <row r="134" spans="1:10" ht="27.75" customHeight="1" x14ac:dyDescent="0.25">
      <c r="A134" s="157" t="s">
        <v>598</v>
      </c>
      <c r="B134" s="42"/>
      <c r="C134" s="188">
        <v>0</v>
      </c>
      <c r="D134" s="130">
        <v>1.1990000000000001</v>
      </c>
      <c r="E134" s="131">
        <v>9.0999999999999998E-2</v>
      </c>
      <c r="F134" s="132">
        <v>3.0000000000000001E-3</v>
      </c>
      <c r="G134" s="158">
        <v>42.04</v>
      </c>
      <c r="H134" s="158">
        <v>3.2</v>
      </c>
      <c r="I134" s="187">
        <v>3.2</v>
      </c>
      <c r="J134" s="40">
        <v>8.5000000000000006E-2</v>
      </c>
    </row>
    <row r="135" spans="1:10" ht="27.75" customHeight="1" x14ac:dyDescent="0.25">
      <c r="A135" s="157" t="s">
        <v>599</v>
      </c>
      <c r="B135" s="42"/>
      <c r="C135" s="188">
        <v>0</v>
      </c>
      <c r="D135" s="130">
        <v>0.08</v>
      </c>
      <c r="E135" s="131">
        <v>0</v>
      </c>
      <c r="F135" s="132">
        <v>0</v>
      </c>
      <c r="G135" s="158">
        <v>0</v>
      </c>
      <c r="H135" s="158">
        <v>3.2</v>
      </c>
      <c r="I135" s="187">
        <v>3.2</v>
      </c>
      <c r="J135" s="40">
        <v>8.5000000000000006E-2</v>
      </c>
    </row>
    <row r="136" spans="1:10" ht="27.75" customHeight="1" x14ac:dyDescent="0.25">
      <c r="A136" s="157" t="s">
        <v>600</v>
      </c>
      <c r="B136" s="42"/>
      <c r="C136" s="188">
        <v>0</v>
      </c>
      <c r="D136" s="130">
        <v>3.0000000000000001E-3</v>
      </c>
      <c r="E136" s="131">
        <v>0</v>
      </c>
      <c r="F136" s="132">
        <v>0</v>
      </c>
      <c r="G136" s="158">
        <v>0</v>
      </c>
      <c r="H136" s="158">
        <v>3.2</v>
      </c>
      <c r="I136" s="187">
        <v>3.2</v>
      </c>
      <c r="J136" s="40">
        <v>8.5000000000000006E-2</v>
      </c>
    </row>
    <row r="137" spans="1:10" ht="27.75" customHeight="1" x14ac:dyDescent="0.25">
      <c r="A137" s="157" t="s">
        <v>601</v>
      </c>
      <c r="B137" s="42"/>
      <c r="C137" s="188">
        <v>0</v>
      </c>
      <c r="D137" s="130">
        <v>3.5999999999999997E-2</v>
      </c>
      <c r="E137" s="131">
        <v>0</v>
      </c>
      <c r="F137" s="132">
        <v>0</v>
      </c>
      <c r="G137" s="158">
        <v>0</v>
      </c>
      <c r="H137" s="158">
        <v>3.2</v>
      </c>
      <c r="I137" s="187">
        <v>3.2</v>
      </c>
      <c r="J137" s="40">
        <v>8.5000000000000006E-2</v>
      </c>
    </row>
    <row r="138" spans="1:10" ht="27.75" customHeight="1" x14ac:dyDescent="0.25">
      <c r="A138" s="157" t="s">
        <v>602</v>
      </c>
      <c r="B138" s="42"/>
      <c r="C138" s="188">
        <v>0</v>
      </c>
      <c r="D138" s="130">
        <v>7.0000000000000001E-3</v>
      </c>
      <c r="E138" s="131">
        <v>0</v>
      </c>
      <c r="F138" s="132">
        <v>0</v>
      </c>
      <c r="G138" s="158">
        <v>0</v>
      </c>
      <c r="H138" s="158">
        <v>3.2</v>
      </c>
      <c r="I138" s="187">
        <v>3.2</v>
      </c>
      <c r="J138" s="40">
        <v>8.5000000000000006E-2</v>
      </c>
    </row>
    <row r="139" spans="1:10" ht="27.75" customHeight="1" x14ac:dyDescent="0.25">
      <c r="A139" s="157" t="s">
        <v>453</v>
      </c>
      <c r="B139" s="42"/>
      <c r="C139" s="188" t="s">
        <v>425</v>
      </c>
      <c r="D139" s="133">
        <v>9.36</v>
      </c>
      <c r="E139" s="134">
        <v>0.59799999999999998</v>
      </c>
      <c r="F139" s="132">
        <v>9.9000000000000005E-2</v>
      </c>
      <c r="G139" s="159"/>
      <c r="H139" s="159"/>
      <c r="I139" s="186"/>
      <c r="J139" s="41"/>
    </row>
    <row r="140" spans="1:10" ht="27.75" customHeight="1" x14ac:dyDescent="0.25">
      <c r="A140" s="157" t="s">
        <v>454</v>
      </c>
      <c r="B140" s="42"/>
      <c r="C140" s="188">
        <v>0</v>
      </c>
      <c r="D140" s="130">
        <v>-2.3780000000000001</v>
      </c>
      <c r="E140" s="131">
        <v>-0.16200000000000001</v>
      </c>
      <c r="F140" s="132">
        <v>-1.4E-2</v>
      </c>
      <c r="G140" s="158">
        <v>0</v>
      </c>
      <c r="H140" s="159"/>
      <c r="I140" s="186"/>
      <c r="J140" s="41"/>
    </row>
    <row r="141" spans="1:10" ht="27.75" customHeight="1" x14ac:dyDescent="0.25">
      <c r="A141" s="157" t="s">
        <v>455</v>
      </c>
      <c r="B141" s="42"/>
      <c r="C141" s="188">
        <v>0</v>
      </c>
      <c r="D141" s="130">
        <v>-2.1840000000000002</v>
      </c>
      <c r="E141" s="131">
        <v>-0.152</v>
      </c>
      <c r="F141" s="132">
        <v>-1.0999999999999999E-2</v>
      </c>
      <c r="G141" s="158">
        <v>0</v>
      </c>
      <c r="H141" s="159"/>
      <c r="I141" s="186"/>
      <c r="J141" s="41"/>
    </row>
    <row r="142" spans="1:10" ht="27.75" customHeight="1" x14ac:dyDescent="0.25">
      <c r="A142" s="157" t="s">
        <v>456</v>
      </c>
      <c r="B142" s="42"/>
      <c r="C142" s="188">
        <v>0</v>
      </c>
      <c r="D142" s="130">
        <v>-2.3780000000000001</v>
      </c>
      <c r="E142" s="131">
        <v>-0.16200000000000001</v>
      </c>
      <c r="F142" s="132">
        <v>-1.4E-2</v>
      </c>
      <c r="G142" s="158">
        <v>0</v>
      </c>
      <c r="H142" s="159"/>
      <c r="I142" s="186"/>
      <c r="J142" s="40">
        <v>0.151</v>
      </c>
    </row>
    <row r="143" spans="1:10" ht="27.75" customHeight="1" x14ac:dyDescent="0.25">
      <c r="A143" s="157" t="s">
        <v>457</v>
      </c>
      <c r="B143" s="42"/>
      <c r="C143" s="188">
        <v>0</v>
      </c>
      <c r="D143" s="130">
        <v>-2.1840000000000002</v>
      </c>
      <c r="E143" s="131">
        <v>-0.152</v>
      </c>
      <c r="F143" s="132">
        <v>-1.0999999999999999E-2</v>
      </c>
      <c r="G143" s="158">
        <v>0</v>
      </c>
      <c r="H143" s="159"/>
      <c r="I143" s="186"/>
      <c r="J143" s="40">
        <v>0.13300000000000001</v>
      </c>
    </row>
    <row r="144" spans="1:10" ht="27.75" customHeight="1" x14ac:dyDescent="0.25">
      <c r="A144" s="157" t="s">
        <v>458</v>
      </c>
      <c r="B144" s="42"/>
      <c r="C144" s="188">
        <v>0</v>
      </c>
      <c r="D144" s="130">
        <v>-1.887</v>
      </c>
      <c r="E144" s="131">
        <v>-0.14399999999999999</v>
      </c>
      <c r="F144" s="132">
        <v>-5.0000000000000001E-3</v>
      </c>
      <c r="G144" s="158">
        <v>3.94</v>
      </c>
      <c r="H144" s="159"/>
      <c r="I144" s="186"/>
      <c r="J144" s="40">
        <v>0.156</v>
      </c>
    </row>
    <row r="145" spans="1:10" ht="27.75" customHeight="1" x14ac:dyDescent="0.25">
      <c r="A145" s="157" t="s">
        <v>559</v>
      </c>
      <c r="B145" s="42"/>
      <c r="C145" s="188" t="s">
        <v>654</v>
      </c>
      <c r="D145" s="130">
        <v>1.667</v>
      </c>
      <c r="E145" s="131">
        <v>7.4999999999999997E-2</v>
      </c>
      <c r="F145" s="132">
        <v>0</v>
      </c>
      <c r="G145" s="158">
        <v>0</v>
      </c>
      <c r="H145" s="159"/>
      <c r="I145" s="186"/>
      <c r="J145" s="41"/>
    </row>
    <row r="146" spans="1:10" ht="27.75" customHeight="1" x14ac:dyDescent="0.25">
      <c r="A146" s="157" t="s">
        <v>560</v>
      </c>
      <c r="B146" s="42"/>
      <c r="C146" s="188" t="s">
        <v>423</v>
      </c>
      <c r="D146" s="130">
        <v>1.7090000000000001</v>
      </c>
      <c r="E146" s="131">
        <v>0.11600000000000001</v>
      </c>
      <c r="F146" s="132">
        <v>0.01</v>
      </c>
      <c r="G146" s="159"/>
      <c r="H146" s="159"/>
      <c r="I146" s="186"/>
      <c r="J146" s="41"/>
    </row>
    <row r="147" spans="1:10" ht="27.75" customHeight="1" x14ac:dyDescent="0.25">
      <c r="A147" s="157" t="s">
        <v>561</v>
      </c>
      <c r="B147" s="42"/>
      <c r="C147" s="188" t="s">
        <v>653</v>
      </c>
      <c r="D147" s="130">
        <v>1.512</v>
      </c>
      <c r="E147" s="131">
        <v>0.10299999999999999</v>
      </c>
      <c r="F147" s="132">
        <v>8.9999999999999993E-3</v>
      </c>
      <c r="G147" s="158">
        <v>0.9</v>
      </c>
      <c r="H147" s="159"/>
      <c r="I147" s="186"/>
      <c r="J147" s="41"/>
    </row>
    <row r="148" spans="1:10" ht="27.75" customHeight="1" x14ac:dyDescent="0.25">
      <c r="A148" s="157" t="s">
        <v>562</v>
      </c>
      <c r="B148" s="42"/>
      <c r="C148" s="188" t="s">
        <v>653</v>
      </c>
      <c r="D148" s="130">
        <v>1.4910000000000001</v>
      </c>
      <c r="E148" s="131">
        <v>8.2000000000000003E-2</v>
      </c>
      <c r="F148" s="132">
        <v>0</v>
      </c>
      <c r="G148" s="158">
        <v>0</v>
      </c>
      <c r="H148" s="159"/>
      <c r="I148" s="186"/>
      <c r="J148" s="41"/>
    </row>
    <row r="149" spans="1:10" ht="27.75" customHeight="1" x14ac:dyDescent="0.25">
      <c r="A149" s="157" t="s">
        <v>563</v>
      </c>
      <c r="B149" s="42"/>
      <c r="C149" s="188" t="s">
        <v>653</v>
      </c>
      <c r="D149" s="130">
        <v>1.304</v>
      </c>
      <c r="E149" s="131">
        <v>0</v>
      </c>
      <c r="F149" s="132">
        <v>0</v>
      </c>
      <c r="G149" s="158">
        <v>0</v>
      </c>
      <c r="H149" s="159"/>
      <c r="I149" s="186"/>
      <c r="J149" s="41"/>
    </row>
    <row r="150" spans="1:10" ht="27.75" customHeight="1" x14ac:dyDescent="0.25">
      <c r="A150" s="157" t="s">
        <v>564</v>
      </c>
      <c r="B150" s="42"/>
      <c r="C150" s="188" t="s">
        <v>653</v>
      </c>
      <c r="D150" s="130">
        <v>1.2230000000000001</v>
      </c>
      <c r="E150" s="131">
        <v>0</v>
      </c>
      <c r="F150" s="132">
        <v>0</v>
      </c>
      <c r="G150" s="158">
        <v>0</v>
      </c>
      <c r="H150" s="159"/>
      <c r="I150" s="186"/>
      <c r="J150" s="41"/>
    </row>
    <row r="151" spans="1:10" ht="27.75" customHeight="1" x14ac:dyDescent="0.25">
      <c r="A151" s="157" t="s">
        <v>565</v>
      </c>
      <c r="B151" s="42"/>
      <c r="C151" s="188" t="s">
        <v>653</v>
      </c>
      <c r="D151" s="130">
        <v>1.169</v>
      </c>
      <c r="E151" s="131">
        <v>0</v>
      </c>
      <c r="F151" s="132">
        <v>0</v>
      </c>
      <c r="G151" s="158">
        <v>0</v>
      </c>
      <c r="H151" s="159"/>
      <c r="I151" s="186"/>
      <c r="J151" s="41"/>
    </row>
    <row r="152" spans="1:10" ht="27.75" customHeight="1" x14ac:dyDescent="0.25">
      <c r="A152" s="157" t="s">
        <v>459</v>
      </c>
      <c r="B152" s="42"/>
      <c r="C152" s="188" t="s">
        <v>424</v>
      </c>
      <c r="D152" s="130">
        <v>1.512</v>
      </c>
      <c r="E152" s="131">
        <v>0.10299999999999999</v>
      </c>
      <c r="F152" s="132">
        <v>8.9999999999999993E-3</v>
      </c>
      <c r="G152" s="159"/>
      <c r="H152" s="159"/>
      <c r="I152" s="186"/>
      <c r="J152" s="41"/>
    </row>
    <row r="153" spans="1:10" ht="27.75" customHeight="1" x14ac:dyDescent="0.25">
      <c r="A153" s="157" t="s">
        <v>566</v>
      </c>
      <c r="B153" s="42"/>
      <c r="C153" s="188">
        <v>0</v>
      </c>
      <c r="D153" s="130">
        <v>1.135</v>
      </c>
      <c r="E153" s="131">
        <v>0.08</v>
      </c>
      <c r="F153" s="132">
        <v>5.0000000000000001E-3</v>
      </c>
      <c r="G153" s="158">
        <v>2.1800000000000002</v>
      </c>
      <c r="H153" s="158">
        <v>1.1100000000000001</v>
      </c>
      <c r="I153" s="187">
        <v>1.1100000000000001</v>
      </c>
      <c r="J153" s="40">
        <v>0.08</v>
      </c>
    </row>
    <row r="154" spans="1:10" ht="27.75" customHeight="1" x14ac:dyDescent="0.25">
      <c r="A154" s="157" t="s">
        <v>567</v>
      </c>
      <c r="B154" s="42"/>
      <c r="C154" s="188">
        <v>0</v>
      </c>
      <c r="D154" s="130">
        <v>0.68</v>
      </c>
      <c r="E154" s="131">
        <v>2.5000000000000001E-2</v>
      </c>
      <c r="F154" s="132">
        <v>4.0000000000000001E-3</v>
      </c>
      <c r="G154" s="158">
        <v>0.36</v>
      </c>
      <c r="H154" s="158">
        <v>1.1100000000000001</v>
      </c>
      <c r="I154" s="187">
        <v>1.1100000000000001</v>
      </c>
      <c r="J154" s="40">
        <v>0.08</v>
      </c>
    </row>
    <row r="155" spans="1:10" ht="27.75" customHeight="1" x14ac:dyDescent="0.25">
      <c r="A155" s="157" t="s">
        <v>568</v>
      </c>
      <c r="B155" s="42"/>
      <c r="C155" s="188">
        <v>0</v>
      </c>
      <c r="D155" s="130">
        <v>0.67200000000000004</v>
      </c>
      <c r="E155" s="131">
        <v>2.5000000000000001E-2</v>
      </c>
      <c r="F155" s="132">
        <v>4.0000000000000001E-3</v>
      </c>
      <c r="G155" s="158">
        <v>0.36</v>
      </c>
      <c r="H155" s="158">
        <v>1.1100000000000001</v>
      </c>
      <c r="I155" s="187">
        <v>1.1100000000000001</v>
      </c>
      <c r="J155" s="40">
        <v>0.08</v>
      </c>
    </row>
    <row r="156" spans="1:10" ht="27.75" customHeight="1" x14ac:dyDescent="0.25">
      <c r="A156" s="157" t="s">
        <v>569</v>
      </c>
      <c r="B156" s="42"/>
      <c r="C156" s="188">
        <v>0</v>
      </c>
      <c r="D156" s="130">
        <v>0.66200000000000003</v>
      </c>
      <c r="E156" s="131">
        <v>2.5000000000000001E-2</v>
      </c>
      <c r="F156" s="132">
        <v>4.0000000000000001E-3</v>
      </c>
      <c r="G156" s="158">
        <v>0.36</v>
      </c>
      <c r="H156" s="158">
        <v>1.1100000000000001</v>
      </c>
      <c r="I156" s="187">
        <v>1.1100000000000001</v>
      </c>
      <c r="J156" s="40">
        <v>0.08</v>
      </c>
    </row>
    <row r="157" spans="1:10" ht="27.75" customHeight="1" x14ac:dyDescent="0.25">
      <c r="A157" s="157" t="s">
        <v>570</v>
      </c>
      <c r="B157" s="42"/>
      <c r="C157" s="188">
        <v>0</v>
      </c>
      <c r="D157" s="130">
        <v>0.65200000000000002</v>
      </c>
      <c r="E157" s="131">
        <v>2.5000000000000001E-2</v>
      </c>
      <c r="F157" s="132">
        <v>4.0000000000000001E-3</v>
      </c>
      <c r="G157" s="158">
        <v>0.36</v>
      </c>
      <c r="H157" s="158">
        <v>1.1100000000000001</v>
      </c>
      <c r="I157" s="187">
        <v>1.1100000000000001</v>
      </c>
      <c r="J157" s="40">
        <v>0.08</v>
      </c>
    </row>
    <row r="158" spans="1:10" ht="27.75" customHeight="1" x14ac:dyDescent="0.25">
      <c r="A158" s="157" t="s">
        <v>571</v>
      </c>
      <c r="B158" s="42"/>
      <c r="C158" s="188">
        <v>0</v>
      </c>
      <c r="D158" s="130">
        <v>1.0189999999999999</v>
      </c>
      <c r="E158" s="131">
        <v>7.8E-2</v>
      </c>
      <c r="F158" s="132">
        <v>2E-3</v>
      </c>
      <c r="G158" s="158">
        <v>2.56</v>
      </c>
      <c r="H158" s="158">
        <v>1.92</v>
      </c>
      <c r="I158" s="187">
        <v>1.92</v>
      </c>
      <c r="J158" s="40">
        <v>7.0000000000000007E-2</v>
      </c>
    </row>
    <row r="159" spans="1:10" ht="27.75" customHeight="1" x14ac:dyDescent="0.25">
      <c r="A159" s="157" t="s">
        <v>572</v>
      </c>
      <c r="B159" s="42"/>
      <c r="C159" s="188">
        <v>0</v>
      </c>
      <c r="D159" s="130">
        <v>0.38</v>
      </c>
      <c r="E159" s="131">
        <v>0</v>
      </c>
      <c r="F159" s="132">
        <v>0</v>
      </c>
      <c r="G159" s="158">
        <v>0</v>
      </c>
      <c r="H159" s="158">
        <v>1.92</v>
      </c>
      <c r="I159" s="187">
        <v>1.92</v>
      </c>
      <c r="J159" s="40">
        <v>7.0000000000000007E-2</v>
      </c>
    </row>
    <row r="160" spans="1:10" ht="27.75" customHeight="1" x14ac:dyDescent="0.25">
      <c r="A160" s="157" t="s">
        <v>573</v>
      </c>
      <c r="B160" s="42"/>
      <c r="C160" s="188">
        <v>0</v>
      </c>
      <c r="D160" s="130">
        <v>0.36799999999999999</v>
      </c>
      <c r="E160" s="131">
        <v>0</v>
      </c>
      <c r="F160" s="132">
        <v>0</v>
      </c>
      <c r="G160" s="158">
        <v>0</v>
      </c>
      <c r="H160" s="158">
        <v>1.92</v>
      </c>
      <c r="I160" s="187">
        <v>1.92</v>
      </c>
      <c r="J160" s="40">
        <v>7.0000000000000007E-2</v>
      </c>
    </row>
    <row r="161" spans="1:10" ht="27.75" customHeight="1" x14ac:dyDescent="0.25">
      <c r="A161" s="157" t="s">
        <v>574</v>
      </c>
      <c r="B161" s="42"/>
      <c r="C161" s="188">
        <v>0</v>
      </c>
      <c r="D161" s="130">
        <v>0.35499999999999998</v>
      </c>
      <c r="E161" s="131">
        <v>0</v>
      </c>
      <c r="F161" s="132">
        <v>0</v>
      </c>
      <c r="G161" s="158">
        <v>0</v>
      </c>
      <c r="H161" s="158">
        <v>1.92</v>
      </c>
      <c r="I161" s="187">
        <v>1.92</v>
      </c>
      <c r="J161" s="40">
        <v>7.0000000000000007E-2</v>
      </c>
    </row>
    <row r="162" spans="1:10" ht="27.75" customHeight="1" x14ac:dyDescent="0.25">
      <c r="A162" s="157" t="s">
        <v>575</v>
      </c>
      <c r="B162" s="42"/>
      <c r="C162" s="188">
        <v>0</v>
      </c>
      <c r="D162" s="130">
        <v>0.34</v>
      </c>
      <c r="E162" s="131">
        <v>0</v>
      </c>
      <c r="F162" s="132">
        <v>0</v>
      </c>
      <c r="G162" s="158">
        <v>0</v>
      </c>
      <c r="H162" s="158">
        <v>1.92</v>
      </c>
      <c r="I162" s="187">
        <v>1.92</v>
      </c>
      <c r="J162" s="40">
        <v>7.0000000000000007E-2</v>
      </c>
    </row>
    <row r="163" spans="1:10" ht="27.75" customHeight="1" x14ac:dyDescent="0.25">
      <c r="A163" s="157" t="s">
        <v>576</v>
      </c>
      <c r="B163" s="42"/>
      <c r="C163" s="188">
        <v>0</v>
      </c>
      <c r="D163" s="130">
        <v>0.82199999999999995</v>
      </c>
      <c r="E163" s="131">
        <v>6.3E-2</v>
      </c>
      <c r="F163" s="132">
        <v>2E-3</v>
      </c>
      <c r="G163" s="158">
        <v>28.81</v>
      </c>
      <c r="H163" s="158">
        <v>2.2000000000000002</v>
      </c>
      <c r="I163" s="187">
        <v>2.2000000000000002</v>
      </c>
      <c r="J163" s="40">
        <v>5.8000000000000003E-2</v>
      </c>
    </row>
    <row r="164" spans="1:10" ht="27.75" customHeight="1" x14ac:dyDescent="0.25">
      <c r="A164" s="157" t="s">
        <v>577</v>
      </c>
      <c r="B164" s="42"/>
      <c r="C164" s="188">
        <v>0</v>
      </c>
      <c r="D164" s="130">
        <v>5.5E-2</v>
      </c>
      <c r="E164" s="131">
        <v>0</v>
      </c>
      <c r="F164" s="132">
        <v>0</v>
      </c>
      <c r="G164" s="158">
        <v>0</v>
      </c>
      <c r="H164" s="158">
        <v>2.2000000000000002</v>
      </c>
      <c r="I164" s="187">
        <v>2.2000000000000002</v>
      </c>
      <c r="J164" s="40">
        <v>5.8000000000000003E-2</v>
      </c>
    </row>
    <row r="165" spans="1:10" ht="27.75" customHeight="1" x14ac:dyDescent="0.25">
      <c r="A165" s="157" t="s">
        <v>578</v>
      </c>
      <c r="B165" s="42"/>
      <c r="C165" s="188">
        <v>0</v>
      </c>
      <c r="D165" s="130">
        <v>2E-3</v>
      </c>
      <c r="E165" s="131">
        <v>0</v>
      </c>
      <c r="F165" s="132">
        <v>0</v>
      </c>
      <c r="G165" s="158">
        <v>0</v>
      </c>
      <c r="H165" s="158">
        <v>2.2000000000000002</v>
      </c>
      <c r="I165" s="187">
        <v>2.2000000000000002</v>
      </c>
      <c r="J165" s="40">
        <v>5.8000000000000003E-2</v>
      </c>
    </row>
    <row r="166" spans="1:10" ht="27.75" customHeight="1" x14ac:dyDescent="0.25">
      <c r="A166" s="157" t="s">
        <v>579</v>
      </c>
      <c r="B166" s="42"/>
      <c r="C166" s="188">
        <v>0</v>
      </c>
      <c r="D166" s="130">
        <v>2.5000000000000001E-2</v>
      </c>
      <c r="E166" s="131">
        <v>0</v>
      </c>
      <c r="F166" s="132">
        <v>0</v>
      </c>
      <c r="G166" s="158">
        <v>0</v>
      </c>
      <c r="H166" s="158">
        <v>2.2000000000000002</v>
      </c>
      <c r="I166" s="187">
        <v>2.2000000000000002</v>
      </c>
      <c r="J166" s="40">
        <v>5.8000000000000003E-2</v>
      </c>
    </row>
    <row r="167" spans="1:10" ht="27.75" customHeight="1" x14ac:dyDescent="0.25">
      <c r="A167" s="157" t="s">
        <v>580</v>
      </c>
      <c r="B167" s="42"/>
      <c r="C167" s="188">
        <v>0</v>
      </c>
      <c r="D167" s="130">
        <v>5.0000000000000001E-3</v>
      </c>
      <c r="E167" s="131">
        <v>0</v>
      </c>
      <c r="F167" s="132">
        <v>0</v>
      </c>
      <c r="G167" s="158">
        <v>0</v>
      </c>
      <c r="H167" s="158">
        <v>2.2000000000000002</v>
      </c>
      <c r="I167" s="187">
        <v>2.2000000000000002</v>
      </c>
      <c r="J167" s="40">
        <v>5.8000000000000003E-2</v>
      </c>
    </row>
    <row r="168" spans="1:10" ht="27.75" customHeight="1" x14ac:dyDescent="0.25">
      <c r="A168" s="157" t="s">
        <v>460</v>
      </c>
      <c r="B168" s="42"/>
      <c r="C168" s="188" t="s">
        <v>425</v>
      </c>
      <c r="D168" s="133">
        <v>6.4160000000000004</v>
      </c>
      <c r="E168" s="134">
        <v>0.41</v>
      </c>
      <c r="F168" s="132">
        <v>6.8000000000000005E-2</v>
      </c>
      <c r="G168" s="159"/>
      <c r="H168" s="159"/>
      <c r="I168" s="186"/>
      <c r="J168" s="41"/>
    </row>
    <row r="169" spans="1:10" ht="27.75" customHeight="1" x14ac:dyDescent="0.25">
      <c r="A169" s="157" t="s">
        <v>461</v>
      </c>
      <c r="B169" s="42"/>
      <c r="C169" s="188">
        <v>0</v>
      </c>
      <c r="D169" s="130">
        <v>-1.63</v>
      </c>
      <c r="E169" s="131">
        <v>-0.111</v>
      </c>
      <c r="F169" s="132">
        <v>-8.9999999999999993E-3</v>
      </c>
      <c r="G169" s="158">
        <v>0</v>
      </c>
      <c r="H169" s="159"/>
      <c r="I169" s="186"/>
      <c r="J169" s="41"/>
    </row>
    <row r="170" spans="1:10" ht="27.75" customHeight="1" x14ac:dyDescent="0.25">
      <c r="A170" s="157" t="s">
        <v>462</v>
      </c>
      <c r="B170" s="42"/>
      <c r="C170" s="188">
        <v>0</v>
      </c>
      <c r="D170" s="130">
        <v>-1.4970000000000001</v>
      </c>
      <c r="E170" s="131">
        <v>-0.104</v>
      </c>
      <c r="F170" s="132">
        <v>-8.0000000000000002E-3</v>
      </c>
      <c r="G170" s="158">
        <v>0</v>
      </c>
      <c r="H170" s="159"/>
      <c r="I170" s="186"/>
      <c r="J170" s="41"/>
    </row>
    <row r="171" spans="1:10" ht="27.75" customHeight="1" x14ac:dyDescent="0.25">
      <c r="A171" s="157" t="s">
        <v>463</v>
      </c>
      <c r="B171" s="42"/>
      <c r="C171" s="188">
        <v>0</v>
      </c>
      <c r="D171" s="130">
        <v>-1.63</v>
      </c>
      <c r="E171" s="131">
        <v>-0.111</v>
      </c>
      <c r="F171" s="132">
        <v>-8.9999999999999993E-3</v>
      </c>
      <c r="G171" s="158">
        <v>0</v>
      </c>
      <c r="H171" s="159"/>
      <c r="I171" s="186"/>
      <c r="J171" s="40">
        <v>0.10299999999999999</v>
      </c>
    </row>
    <row r="172" spans="1:10" ht="27.75" customHeight="1" x14ac:dyDescent="0.25">
      <c r="A172" s="157" t="s">
        <v>464</v>
      </c>
      <c r="B172" s="42"/>
      <c r="C172" s="188">
        <v>0</v>
      </c>
      <c r="D172" s="130">
        <v>-1.4970000000000001</v>
      </c>
      <c r="E172" s="131">
        <v>-0.104</v>
      </c>
      <c r="F172" s="132">
        <v>-8.0000000000000002E-3</v>
      </c>
      <c r="G172" s="158">
        <v>0</v>
      </c>
      <c r="H172" s="159"/>
      <c r="I172" s="186"/>
      <c r="J172" s="40">
        <v>9.0999999999999998E-2</v>
      </c>
    </row>
    <row r="173" spans="1:10" ht="27.75" customHeight="1" x14ac:dyDescent="0.25">
      <c r="A173" s="157" t="s">
        <v>465</v>
      </c>
      <c r="B173" s="42"/>
      <c r="C173" s="188">
        <v>0</v>
      </c>
      <c r="D173" s="130">
        <v>-1.2929999999999999</v>
      </c>
      <c r="E173" s="131">
        <v>-9.9000000000000005E-2</v>
      </c>
      <c r="F173" s="132">
        <v>-3.0000000000000001E-3</v>
      </c>
      <c r="G173" s="158">
        <v>2.7</v>
      </c>
      <c r="H173" s="159"/>
      <c r="I173" s="186"/>
      <c r="J173" s="40">
        <v>0.107</v>
      </c>
    </row>
    <row r="174" spans="1:10" ht="27.75" customHeight="1" x14ac:dyDescent="0.25">
      <c r="A174" s="157" t="s">
        <v>537</v>
      </c>
      <c r="B174" s="42"/>
      <c r="C174" s="188" t="s">
        <v>654</v>
      </c>
      <c r="D174" s="130">
        <v>0.59899999999999998</v>
      </c>
      <c r="E174" s="131">
        <v>2.7E-2</v>
      </c>
      <c r="F174" s="132">
        <v>0</v>
      </c>
      <c r="G174" s="158">
        <v>0</v>
      </c>
      <c r="H174" s="159"/>
      <c r="I174" s="186"/>
      <c r="J174" s="41"/>
    </row>
    <row r="175" spans="1:10" ht="27.75" customHeight="1" x14ac:dyDescent="0.25">
      <c r="A175" s="157" t="s">
        <v>538</v>
      </c>
      <c r="B175" s="42"/>
      <c r="C175" s="188" t="s">
        <v>423</v>
      </c>
      <c r="D175" s="130">
        <v>0.61399999999999999</v>
      </c>
      <c r="E175" s="131">
        <v>4.2000000000000003E-2</v>
      </c>
      <c r="F175" s="132">
        <v>4.0000000000000001E-3</v>
      </c>
      <c r="G175" s="159"/>
      <c r="H175" s="159"/>
      <c r="I175" s="186"/>
      <c r="J175" s="41"/>
    </row>
    <row r="176" spans="1:10" ht="27.75" customHeight="1" x14ac:dyDescent="0.25">
      <c r="A176" s="157" t="s">
        <v>539</v>
      </c>
      <c r="B176" s="42"/>
      <c r="C176" s="188" t="s">
        <v>653</v>
      </c>
      <c r="D176" s="130">
        <v>0.54300000000000004</v>
      </c>
      <c r="E176" s="131">
        <v>3.6999999999999998E-2</v>
      </c>
      <c r="F176" s="132">
        <v>3.0000000000000001E-3</v>
      </c>
      <c r="G176" s="158">
        <v>0.32</v>
      </c>
      <c r="H176" s="159"/>
      <c r="I176" s="186"/>
      <c r="J176" s="41"/>
    </row>
    <row r="177" spans="1:10" ht="27.75" customHeight="1" x14ac:dyDescent="0.25">
      <c r="A177" s="157" t="s">
        <v>540</v>
      </c>
      <c r="B177" s="42"/>
      <c r="C177" s="188" t="s">
        <v>653</v>
      </c>
      <c r="D177" s="130">
        <v>0.53500000000000003</v>
      </c>
      <c r="E177" s="131">
        <v>2.9000000000000001E-2</v>
      </c>
      <c r="F177" s="132">
        <v>0</v>
      </c>
      <c r="G177" s="158">
        <v>0</v>
      </c>
      <c r="H177" s="159"/>
      <c r="I177" s="186"/>
      <c r="J177" s="41"/>
    </row>
    <row r="178" spans="1:10" ht="27.75" customHeight="1" x14ac:dyDescent="0.25">
      <c r="A178" s="157" t="s">
        <v>541</v>
      </c>
      <c r="B178" s="42"/>
      <c r="C178" s="188" t="s">
        <v>653</v>
      </c>
      <c r="D178" s="130">
        <v>0.46800000000000003</v>
      </c>
      <c r="E178" s="131">
        <v>0</v>
      </c>
      <c r="F178" s="132">
        <v>0</v>
      </c>
      <c r="G178" s="158">
        <v>0</v>
      </c>
      <c r="H178" s="159"/>
      <c r="I178" s="186"/>
      <c r="J178" s="41"/>
    </row>
    <row r="179" spans="1:10" ht="27.75" customHeight="1" x14ac:dyDescent="0.25">
      <c r="A179" s="157" t="s">
        <v>542</v>
      </c>
      <c r="B179" s="42"/>
      <c r="C179" s="188" t="s">
        <v>653</v>
      </c>
      <c r="D179" s="130">
        <v>0.439</v>
      </c>
      <c r="E179" s="131">
        <v>0</v>
      </c>
      <c r="F179" s="132">
        <v>0</v>
      </c>
      <c r="G179" s="158">
        <v>0</v>
      </c>
      <c r="H179" s="159"/>
      <c r="I179" s="186"/>
      <c r="J179" s="41"/>
    </row>
    <row r="180" spans="1:10" ht="27.75" customHeight="1" x14ac:dyDescent="0.25">
      <c r="A180" s="157" t="s">
        <v>543</v>
      </c>
      <c r="B180" s="42"/>
      <c r="C180" s="188" t="s">
        <v>653</v>
      </c>
      <c r="D180" s="130">
        <v>0.42</v>
      </c>
      <c r="E180" s="131">
        <v>0</v>
      </c>
      <c r="F180" s="132">
        <v>0</v>
      </c>
      <c r="G180" s="158">
        <v>0</v>
      </c>
      <c r="H180" s="159"/>
      <c r="I180" s="186"/>
      <c r="J180" s="41"/>
    </row>
    <row r="181" spans="1:10" ht="27.75" customHeight="1" x14ac:dyDescent="0.25">
      <c r="A181" s="157" t="s">
        <v>466</v>
      </c>
      <c r="B181" s="42"/>
      <c r="C181" s="188" t="s">
        <v>424</v>
      </c>
      <c r="D181" s="130">
        <v>0.54300000000000004</v>
      </c>
      <c r="E181" s="131">
        <v>3.6999999999999998E-2</v>
      </c>
      <c r="F181" s="132">
        <v>3.0000000000000001E-3</v>
      </c>
      <c r="G181" s="159"/>
      <c r="H181" s="159"/>
      <c r="I181" s="186"/>
      <c r="J181" s="41"/>
    </row>
    <row r="182" spans="1:10" ht="27.75" customHeight="1" x14ac:dyDescent="0.25">
      <c r="A182" s="157" t="s">
        <v>544</v>
      </c>
      <c r="B182" s="42"/>
      <c r="C182" s="188">
        <v>0</v>
      </c>
      <c r="D182" s="130">
        <v>0.40699999999999997</v>
      </c>
      <c r="E182" s="131">
        <v>2.9000000000000001E-2</v>
      </c>
      <c r="F182" s="132">
        <v>2E-3</v>
      </c>
      <c r="G182" s="158">
        <v>0.78</v>
      </c>
      <c r="H182" s="158">
        <v>0.4</v>
      </c>
      <c r="I182" s="187">
        <v>0.4</v>
      </c>
      <c r="J182" s="40">
        <v>2.9000000000000001E-2</v>
      </c>
    </row>
    <row r="183" spans="1:10" ht="27.75" customHeight="1" x14ac:dyDescent="0.25">
      <c r="A183" s="157" t="s">
        <v>545</v>
      </c>
      <c r="B183" s="42"/>
      <c r="C183" s="188">
        <v>0</v>
      </c>
      <c r="D183" s="130">
        <v>0.24399999999999999</v>
      </c>
      <c r="E183" s="131">
        <v>8.9999999999999993E-3</v>
      </c>
      <c r="F183" s="132">
        <v>1E-3</v>
      </c>
      <c r="G183" s="158">
        <v>0.13</v>
      </c>
      <c r="H183" s="158">
        <v>0.4</v>
      </c>
      <c r="I183" s="187">
        <v>0.4</v>
      </c>
      <c r="J183" s="40">
        <v>2.9000000000000001E-2</v>
      </c>
    </row>
    <row r="184" spans="1:10" ht="27.75" customHeight="1" x14ac:dyDescent="0.25">
      <c r="A184" s="157" t="s">
        <v>546</v>
      </c>
      <c r="B184" s="42"/>
      <c r="C184" s="188">
        <v>0</v>
      </c>
      <c r="D184" s="130">
        <v>0.24099999999999999</v>
      </c>
      <c r="E184" s="131">
        <v>8.9999999999999993E-3</v>
      </c>
      <c r="F184" s="132">
        <v>1E-3</v>
      </c>
      <c r="G184" s="158">
        <v>0.13</v>
      </c>
      <c r="H184" s="158">
        <v>0.4</v>
      </c>
      <c r="I184" s="187">
        <v>0.4</v>
      </c>
      <c r="J184" s="40">
        <v>2.9000000000000001E-2</v>
      </c>
    </row>
    <row r="185" spans="1:10" ht="27.75" customHeight="1" x14ac:dyDescent="0.25">
      <c r="A185" s="157" t="s">
        <v>547</v>
      </c>
      <c r="B185" s="42"/>
      <c r="C185" s="188">
        <v>0</v>
      </c>
      <c r="D185" s="130">
        <v>0.23799999999999999</v>
      </c>
      <c r="E185" s="131">
        <v>8.9999999999999993E-3</v>
      </c>
      <c r="F185" s="132">
        <v>1E-3</v>
      </c>
      <c r="G185" s="158">
        <v>0.13</v>
      </c>
      <c r="H185" s="158">
        <v>0.4</v>
      </c>
      <c r="I185" s="187">
        <v>0.4</v>
      </c>
      <c r="J185" s="40">
        <v>2.9000000000000001E-2</v>
      </c>
    </row>
    <row r="186" spans="1:10" ht="27.75" customHeight="1" x14ac:dyDescent="0.25">
      <c r="A186" s="157" t="s">
        <v>548</v>
      </c>
      <c r="B186" s="42"/>
      <c r="C186" s="188">
        <v>0</v>
      </c>
      <c r="D186" s="130">
        <v>0.23400000000000001</v>
      </c>
      <c r="E186" s="131">
        <v>8.9999999999999993E-3</v>
      </c>
      <c r="F186" s="132">
        <v>1E-3</v>
      </c>
      <c r="G186" s="158">
        <v>0.13</v>
      </c>
      <c r="H186" s="158">
        <v>0.4</v>
      </c>
      <c r="I186" s="187">
        <v>0.4</v>
      </c>
      <c r="J186" s="40">
        <v>2.9000000000000001E-2</v>
      </c>
    </row>
    <row r="187" spans="1:10" ht="27.75" customHeight="1" x14ac:dyDescent="0.25">
      <c r="A187" s="157" t="s">
        <v>549</v>
      </c>
      <c r="B187" s="42"/>
      <c r="C187" s="188">
        <v>0</v>
      </c>
      <c r="D187" s="130">
        <v>0.36599999999999999</v>
      </c>
      <c r="E187" s="131">
        <v>2.8000000000000001E-2</v>
      </c>
      <c r="F187" s="132">
        <v>1E-3</v>
      </c>
      <c r="G187" s="158">
        <v>0.92</v>
      </c>
      <c r="H187" s="158">
        <v>0.69</v>
      </c>
      <c r="I187" s="187">
        <v>0.69</v>
      </c>
      <c r="J187" s="40">
        <v>2.5000000000000001E-2</v>
      </c>
    </row>
    <row r="188" spans="1:10" ht="27.75" customHeight="1" x14ac:dyDescent="0.25">
      <c r="A188" s="157" t="s">
        <v>550</v>
      </c>
      <c r="B188" s="42"/>
      <c r="C188" s="188">
        <v>0</v>
      </c>
      <c r="D188" s="130">
        <v>0.13600000000000001</v>
      </c>
      <c r="E188" s="131">
        <v>0</v>
      </c>
      <c r="F188" s="132">
        <v>0</v>
      </c>
      <c r="G188" s="158">
        <v>0</v>
      </c>
      <c r="H188" s="158">
        <v>0.69</v>
      </c>
      <c r="I188" s="187">
        <v>0.69</v>
      </c>
      <c r="J188" s="40">
        <v>2.5000000000000001E-2</v>
      </c>
    </row>
    <row r="189" spans="1:10" ht="27.75" customHeight="1" x14ac:dyDescent="0.25">
      <c r="A189" s="157" t="s">
        <v>551</v>
      </c>
      <c r="B189" s="42"/>
      <c r="C189" s="188">
        <v>0</v>
      </c>
      <c r="D189" s="130">
        <v>0.13200000000000001</v>
      </c>
      <c r="E189" s="131">
        <v>0</v>
      </c>
      <c r="F189" s="132">
        <v>0</v>
      </c>
      <c r="G189" s="158">
        <v>0</v>
      </c>
      <c r="H189" s="158">
        <v>0.69</v>
      </c>
      <c r="I189" s="187">
        <v>0.69</v>
      </c>
      <c r="J189" s="40">
        <v>2.5000000000000001E-2</v>
      </c>
    </row>
    <row r="190" spans="1:10" ht="27.75" customHeight="1" x14ac:dyDescent="0.25">
      <c r="A190" s="157" t="s">
        <v>552</v>
      </c>
      <c r="B190" s="42"/>
      <c r="C190" s="188">
        <v>0</v>
      </c>
      <c r="D190" s="130">
        <v>0.127</v>
      </c>
      <c r="E190" s="131">
        <v>0</v>
      </c>
      <c r="F190" s="132">
        <v>0</v>
      </c>
      <c r="G190" s="158">
        <v>0</v>
      </c>
      <c r="H190" s="158">
        <v>0.69</v>
      </c>
      <c r="I190" s="187">
        <v>0.69</v>
      </c>
      <c r="J190" s="40">
        <v>2.5000000000000001E-2</v>
      </c>
    </row>
    <row r="191" spans="1:10" ht="27.75" customHeight="1" x14ac:dyDescent="0.25">
      <c r="A191" s="157" t="s">
        <v>553</v>
      </c>
      <c r="B191" s="42"/>
      <c r="C191" s="188">
        <v>0</v>
      </c>
      <c r="D191" s="130">
        <v>0.122</v>
      </c>
      <c r="E191" s="131">
        <v>0</v>
      </c>
      <c r="F191" s="132">
        <v>0</v>
      </c>
      <c r="G191" s="158">
        <v>0</v>
      </c>
      <c r="H191" s="158">
        <v>0.69</v>
      </c>
      <c r="I191" s="187">
        <v>0.69</v>
      </c>
      <c r="J191" s="40">
        <v>2.5000000000000001E-2</v>
      </c>
    </row>
    <row r="192" spans="1:10" ht="27.75" customHeight="1" x14ac:dyDescent="0.25">
      <c r="A192" s="157" t="s">
        <v>554</v>
      </c>
      <c r="B192" s="42"/>
      <c r="C192" s="188">
        <v>0</v>
      </c>
      <c r="D192" s="130">
        <v>0.29499999999999998</v>
      </c>
      <c r="E192" s="131">
        <v>2.1999999999999999E-2</v>
      </c>
      <c r="F192" s="132">
        <v>1E-3</v>
      </c>
      <c r="G192" s="158">
        <v>10.35</v>
      </c>
      <c r="H192" s="158">
        <v>0.79</v>
      </c>
      <c r="I192" s="187">
        <v>0.79</v>
      </c>
      <c r="J192" s="40">
        <v>2.1000000000000001E-2</v>
      </c>
    </row>
    <row r="193" spans="1:10" ht="27.75" customHeight="1" x14ac:dyDescent="0.25">
      <c r="A193" s="157" t="s">
        <v>555</v>
      </c>
      <c r="B193" s="42"/>
      <c r="C193" s="188">
        <v>0</v>
      </c>
      <c r="D193" s="130">
        <v>0.02</v>
      </c>
      <c r="E193" s="131">
        <v>0</v>
      </c>
      <c r="F193" s="132">
        <v>0</v>
      </c>
      <c r="G193" s="158">
        <v>0</v>
      </c>
      <c r="H193" s="158">
        <v>0.79</v>
      </c>
      <c r="I193" s="187">
        <v>0.79</v>
      </c>
      <c r="J193" s="40">
        <v>2.1000000000000001E-2</v>
      </c>
    </row>
    <row r="194" spans="1:10" ht="27.75" customHeight="1" x14ac:dyDescent="0.25">
      <c r="A194" s="157" t="s">
        <v>556</v>
      </c>
      <c r="B194" s="42"/>
      <c r="C194" s="188">
        <v>0</v>
      </c>
      <c r="D194" s="130">
        <v>1E-3</v>
      </c>
      <c r="E194" s="131">
        <v>0</v>
      </c>
      <c r="F194" s="132">
        <v>0</v>
      </c>
      <c r="G194" s="158">
        <v>0</v>
      </c>
      <c r="H194" s="158">
        <v>0.79</v>
      </c>
      <c r="I194" s="187">
        <v>0.79</v>
      </c>
      <c r="J194" s="40">
        <v>2.1000000000000001E-2</v>
      </c>
    </row>
    <row r="195" spans="1:10" ht="27.75" customHeight="1" x14ac:dyDescent="0.25">
      <c r="A195" s="157" t="s">
        <v>557</v>
      </c>
      <c r="B195" s="42"/>
      <c r="C195" s="188">
        <v>0</v>
      </c>
      <c r="D195" s="130">
        <v>8.9999999999999993E-3</v>
      </c>
      <c r="E195" s="131">
        <v>0</v>
      </c>
      <c r="F195" s="132">
        <v>0</v>
      </c>
      <c r="G195" s="158">
        <v>0</v>
      </c>
      <c r="H195" s="158">
        <v>0.79</v>
      </c>
      <c r="I195" s="187">
        <v>0.79</v>
      </c>
      <c r="J195" s="40">
        <v>2.1000000000000001E-2</v>
      </c>
    </row>
    <row r="196" spans="1:10" ht="27.75" customHeight="1" x14ac:dyDescent="0.25">
      <c r="A196" s="157" t="s">
        <v>558</v>
      </c>
      <c r="B196" s="42"/>
      <c r="C196" s="188">
        <v>0</v>
      </c>
      <c r="D196" s="130">
        <v>2E-3</v>
      </c>
      <c r="E196" s="131">
        <v>0</v>
      </c>
      <c r="F196" s="132">
        <v>0</v>
      </c>
      <c r="G196" s="158">
        <v>0</v>
      </c>
      <c r="H196" s="158">
        <v>0.79</v>
      </c>
      <c r="I196" s="187">
        <v>0.79</v>
      </c>
      <c r="J196" s="40">
        <v>2.1000000000000001E-2</v>
      </c>
    </row>
    <row r="197" spans="1:10" ht="27.75" customHeight="1" x14ac:dyDescent="0.25">
      <c r="A197" s="157" t="s">
        <v>467</v>
      </c>
      <c r="B197" s="42"/>
      <c r="C197" s="188" t="s">
        <v>425</v>
      </c>
      <c r="D197" s="133">
        <v>2.3039999999999998</v>
      </c>
      <c r="E197" s="134">
        <v>0.14699999999999999</v>
      </c>
      <c r="F197" s="132">
        <v>2.4E-2</v>
      </c>
      <c r="G197" s="159"/>
      <c r="H197" s="159"/>
      <c r="I197" s="186"/>
      <c r="J197" s="41"/>
    </row>
    <row r="198" spans="1:10" ht="27.75" customHeight="1" x14ac:dyDescent="0.25">
      <c r="A198" s="157" t="s">
        <v>468</v>
      </c>
      <c r="B198" s="42"/>
      <c r="C198" s="188">
        <v>0</v>
      </c>
      <c r="D198" s="130">
        <v>-0.58499999999999996</v>
      </c>
      <c r="E198" s="131">
        <v>-0.04</v>
      </c>
      <c r="F198" s="132">
        <v>-3.0000000000000001E-3</v>
      </c>
      <c r="G198" s="158">
        <v>0</v>
      </c>
      <c r="H198" s="159"/>
      <c r="I198" s="186"/>
      <c r="J198" s="41"/>
    </row>
    <row r="199" spans="1:10" ht="27.75" customHeight="1" x14ac:dyDescent="0.25">
      <c r="A199" s="157" t="s">
        <v>469</v>
      </c>
      <c r="B199" s="42"/>
      <c r="C199" s="188">
        <v>0</v>
      </c>
      <c r="D199" s="130">
        <v>-0.53800000000000003</v>
      </c>
      <c r="E199" s="131">
        <v>-3.6999999999999998E-2</v>
      </c>
      <c r="F199" s="132">
        <v>-3.0000000000000001E-3</v>
      </c>
      <c r="G199" s="158">
        <v>0</v>
      </c>
      <c r="H199" s="159"/>
      <c r="I199" s="186"/>
      <c r="J199" s="41"/>
    </row>
    <row r="200" spans="1:10" ht="27.75" customHeight="1" x14ac:dyDescent="0.25">
      <c r="A200" s="157" t="s">
        <v>470</v>
      </c>
      <c r="B200" s="42"/>
      <c r="C200" s="188">
        <v>0</v>
      </c>
      <c r="D200" s="130">
        <v>-0.58499999999999996</v>
      </c>
      <c r="E200" s="131">
        <v>-0.04</v>
      </c>
      <c r="F200" s="132">
        <v>-3.0000000000000001E-3</v>
      </c>
      <c r="G200" s="158">
        <v>0</v>
      </c>
      <c r="H200" s="159"/>
      <c r="I200" s="186"/>
      <c r="J200" s="40">
        <v>3.6999999999999998E-2</v>
      </c>
    </row>
    <row r="201" spans="1:10" ht="27.75" customHeight="1" x14ac:dyDescent="0.25">
      <c r="A201" s="157" t="s">
        <v>471</v>
      </c>
      <c r="B201" s="42"/>
      <c r="C201" s="188">
        <v>0</v>
      </c>
      <c r="D201" s="130">
        <v>-0.53800000000000003</v>
      </c>
      <c r="E201" s="131">
        <v>-3.6999999999999998E-2</v>
      </c>
      <c r="F201" s="132">
        <v>-3.0000000000000001E-3</v>
      </c>
      <c r="G201" s="158">
        <v>0</v>
      </c>
      <c r="H201" s="159"/>
      <c r="I201" s="186"/>
      <c r="J201" s="40">
        <v>3.3000000000000002E-2</v>
      </c>
    </row>
    <row r="202" spans="1:10" ht="27.75" customHeight="1" x14ac:dyDescent="0.25">
      <c r="A202" s="157" t="s">
        <v>472</v>
      </c>
      <c r="B202" s="42"/>
      <c r="C202" s="188">
        <v>0</v>
      </c>
      <c r="D202" s="130">
        <v>-0.46400000000000002</v>
      </c>
      <c r="E202" s="131">
        <v>-3.5000000000000003E-2</v>
      </c>
      <c r="F202" s="132">
        <v>-1E-3</v>
      </c>
      <c r="G202" s="158">
        <v>0.97</v>
      </c>
      <c r="H202" s="159"/>
      <c r="I202" s="186"/>
      <c r="J202" s="40">
        <v>3.7999999999999999E-2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D6" sqref="D6"/>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8" t="s">
        <v>140</v>
      </c>
      <c r="B2" s="249"/>
      <c r="C2" s="249"/>
      <c r="D2" s="249"/>
      <c r="E2" s="249"/>
    </row>
    <row r="3" spans="1:7" ht="47.25" customHeight="1" x14ac:dyDescent="0.25">
      <c r="A3" s="227" t="str">
        <f>Overview!B4&amp; " - Illustrative LLFs for year beginning "&amp;Overview!D4</f>
        <v>Harlaxton Energy Networks Limited - GSP_C - Illustrative LLFs for year beginning 1 April 2026</v>
      </c>
      <c r="B3" s="228"/>
      <c r="C3" s="228"/>
      <c r="D3" s="228"/>
      <c r="E3" s="228"/>
      <c r="F3" s="228"/>
      <c r="G3" s="229"/>
    </row>
    <row r="4" spans="1:7" ht="19.5" customHeight="1" x14ac:dyDescent="0.25">
      <c r="A4" s="250" t="s">
        <v>17</v>
      </c>
      <c r="B4" s="251"/>
      <c r="C4" s="19" t="s">
        <v>4</v>
      </c>
      <c r="D4" s="19" t="s">
        <v>5</v>
      </c>
      <c r="E4" s="19" t="s">
        <v>6</v>
      </c>
      <c r="F4" s="19" t="s">
        <v>7</v>
      </c>
      <c r="G4" s="19" t="s">
        <v>676</v>
      </c>
    </row>
    <row r="5" spans="1:7" ht="19.5" customHeight="1" x14ac:dyDescent="0.25">
      <c r="A5" s="252"/>
      <c r="B5" s="253"/>
      <c r="C5" s="19" t="s">
        <v>677</v>
      </c>
      <c r="D5" s="19" t="s">
        <v>678</v>
      </c>
      <c r="E5" s="19" t="s">
        <v>679</v>
      </c>
      <c r="F5" s="19" t="s">
        <v>680</v>
      </c>
      <c r="G5" s="19" t="s">
        <v>681</v>
      </c>
    </row>
    <row r="6" spans="1:7" ht="45" customHeight="1" x14ac:dyDescent="0.25">
      <c r="A6" s="203" t="s">
        <v>682</v>
      </c>
      <c r="B6" s="204"/>
      <c r="C6" s="20" t="s">
        <v>683</v>
      </c>
      <c r="D6" s="170"/>
      <c r="E6" s="76" t="s">
        <v>684</v>
      </c>
      <c r="F6" s="170"/>
      <c r="G6" s="170"/>
    </row>
    <row r="7" spans="1:7" ht="45" customHeight="1" x14ac:dyDescent="0.25">
      <c r="A7" s="203" t="s">
        <v>685</v>
      </c>
      <c r="B7" s="204"/>
      <c r="C7" s="170"/>
      <c r="D7" s="20" t="s">
        <v>686</v>
      </c>
      <c r="E7" s="170"/>
      <c r="F7" s="170"/>
      <c r="G7" s="170"/>
    </row>
    <row r="8" spans="1:7" ht="45" customHeight="1" x14ac:dyDescent="0.25">
      <c r="A8" s="203" t="s">
        <v>687</v>
      </c>
      <c r="B8" s="204"/>
      <c r="C8" s="170"/>
      <c r="D8" s="170"/>
      <c r="E8" s="20" t="s">
        <v>686</v>
      </c>
      <c r="F8" s="170"/>
      <c r="G8" s="170"/>
    </row>
    <row r="9" spans="1:7" ht="25.5" customHeight="1" x14ac:dyDescent="0.25">
      <c r="A9" s="203" t="s">
        <v>688</v>
      </c>
      <c r="B9" s="204"/>
      <c r="C9" s="170"/>
      <c r="D9" s="170"/>
      <c r="E9" s="170"/>
      <c r="F9" s="76" t="s">
        <v>689</v>
      </c>
      <c r="G9" s="76" t="s">
        <v>690</v>
      </c>
    </row>
    <row r="10" spans="1:7" ht="24.9" customHeight="1" x14ac:dyDescent="0.25">
      <c r="A10" s="210" t="s">
        <v>18</v>
      </c>
      <c r="B10" s="210"/>
      <c r="C10" s="207" t="s">
        <v>19</v>
      </c>
      <c r="D10" s="208"/>
      <c r="E10" s="208"/>
      <c r="F10" s="208"/>
      <c r="G10" s="209"/>
    </row>
    <row r="11" spans="1:7" x14ac:dyDescent="0.25">
      <c r="B11" s="11"/>
      <c r="C11" s="11"/>
      <c r="D11" s="11"/>
      <c r="E11" s="11"/>
    </row>
    <row r="12" spans="1:7" x14ac:dyDescent="0.25">
      <c r="B12" s="11"/>
      <c r="C12" s="11"/>
      <c r="D12" s="11"/>
      <c r="E12" s="11"/>
    </row>
    <row r="13" spans="1:7" ht="22.5" customHeight="1" x14ac:dyDescent="0.25">
      <c r="A13" s="215" t="s">
        <v>47</v>
      </c>
      <c r="B13" s="247"/>
      <c r="C13" s="247"/>
      <c r="D13" s="247"/>
      <c r="E13" s="247"/>
      <c r="F13" s="247"/>
      <c r="G13" s="216"/>
    </row>
    <row r="14" spans="1:7" ht="22.5" customHeight="1" x14ac:dyDescent="0.25">
      <c r="A14" s="215" t="s">
        <v>3</v>
      </c>
      <c r="B14" s="247"/>
      <c r="C14" s="247"/>
      <c r="D14" s="247"/>
      <c r="E14" s="247"/>
      <c r="F14" s="247"/>
      <c r="G14" s="216"/>
    </row>
    <row r="15" spans="1:7" ht="33" customHeight="1" x14ac:dyDescent="0.25">
      <c r="A15" s="19" t="s">
        <v>48</v>
      </c>
      <c r="B15" s="19" t="s">
        <v>4</v>
      </c>
      <c r="C15" s="19" t="s">
        <v>5</v>
      </c>
      <c r="D15" s="19" t="s">
        <v>6</v>
      </c>
      <c r="E15" s="19" t="s">
        <v>7</v>
      </c>
      <c r="F15" s="19" t="s">
        <v>676</v>
      </c>
      <c r="G15" s="19" t="s">
        <v>8</v>
      </c>
    </row>
    <row r="16" spans="1:7" ht="22.5" customHeight="1" x14ac:dyDescent="0.25">
      <c r="A16" s="1" t="s">
        <v>49</v>
      </c>
      <c r="B16" s="10"/>
      <c r="C16" s="10"/>
      <c r="D16" s="10"/>
      <c r="E16" s="10"/>
      <c r="F16" s="10"/>
      <c r="G16" s="10"/>
    </row>
    <row r="17" spans="1:7" ht="22.5" customHeight="1" x14ac:dyDescent="0.25">
      <c r="A17" s="1" t="s">
        <v>50</v>
      </c>
      <c r="B17" s="10"/>
      <c r="C17" s="10"/>
      <c r="D17" s="10"/>
      <c r="E17" s="10"/>
      <c r="F17" s="10"/>
      <c r="G17" s="10"/>
    </row>
    <row r="18" spans="1:7" ht="22.5" customHeight="1" x14ac:dyDescent="0.25">
      <c r="A18" s="1" t="s">
        <v>51</v>
      </c>
      <c r="B18" s="10"/>
      <c r="C18" s="10"/>
      <c r="D18" s="10"/>
      <c r="E18" s="10"/>
      <c r="F18" s="10"/>
      <c r="G18" s="10"/>
    </row>
    <row r="19" spans="1:7" ht="22.5" customHeight="1" x14ac:dyDescent="0.25">
      <c r="A19" s="1" t="s">
        <v>52</v>
      </c>
      <c r="B19" s="10"/>
      <c r="C19" s="10"/>
      <c r="D19" s="10"/>
      <c r="E19" s="10"/>
      <c r="F19" s="10"/>
      <c r="G19" s="10"/>
    </row>
    <row r="20" spans="1:7" ht="22.5" customHeight="1" x14ac:dyDescent="0.25">
      <c r="A20" s="1" t="s">
        <v>53</v>
      </c>
      <c r="B20" s="10"/>
      <c r="C20" s="10"/>
      <c r="D20" s="10"/>
      <c r="E20" s="10"/>
      <c r="F20" s="10"/>
      <c r="G20" s="10"/>
    </row>
    <row r="21" spans="1:7" ht="22.5" customHeight="1" x14ac:dyDescent="0.25">
      <c r="A21" s="1" t="s">
        <v>53</v>
      </c>
      <c r="B21" s="10"/>
      <c r="C21" s="10"/>
      <c r="D21" s="10"/>
      <c r="E21" s="10"/>
      <c r="F21" s="10"/>
      <c r="G21" s="10"/>
    </row>
    <row r="22" spans="1:7" ht="22.5" customHeight="1" x14ac:dyDescent="0.25">
      <c r="A22" s="1" t="s">
        <v>54</v>
      </c>
      <c r="B22" s="10"/>
      <c r="C22" s="10"/>
      <c r="D22" s="10"/>
      <c r="E22" s="10"/>
      <c r="F22" s="10"/>
      <c r="G22" s="10"/>
    </row>
    <row r="23" spans="1:7" ht="22.5" customHeight="1" x14ac:dyDescent="0.25">
      <c r="A23" s="1" t="s">
        <v>54</v>
      </c>
      <c r="B23" s="10"/>
      <c r="C23" s="10"/>
      <c r="D23" s="10"/>
      <c r="E23" s="10"/>
      <c r="F23" s="10"/>
      <c r="G23" s="10"/>
    </row>
    <row r="25" spans="1:7" ht="22.5" customHeight="1" x14ac:dyDescent="0.25">
      <c r="A25" s="215" t="s">
        <v>55</v>
      </c>
      <c r="B25" s="247"/>
      <c r="C25" s="247"/>
      <c r="D25" s="247"/>
      <c r="E25" s="247"/>
      <c r="F25" s="247"/>
      <c r="G25" s="216"/>
    </row>
    <row r="26" spans="1:7" ht="22.5" customHeight="1" x14ac:dyDescent="0.25">
      <c r="A26" s="215" t="s">
        <v>15</v>
      </c>
      <c r="B26" s="247"/>
      <c r="C26" s="247"/>
      <c r="D26" s="247"/>
      <c r="E26" s="247"/>
      <c r="F26" s="247"/>
      <c r="G26" s="216"/>
    </row>
    <row r="27" spans="1:7" ht="33" customHeight="1" x14ac:dyDescent="0.25">
      <c r="A27" s="19" t="s">
        <v>9</v>
      </c>
      <c r="B27" s="19" t="s">
        <v>4</v>
      </c>
      <c r="C27" s="19" t="s">
        <v>5</v>
      </c>
      <c r="D27" s="19" t="s">
        <v>6</v>
      </c>
      <c r="E27" s="19" t="s">
        <v>7</v>
      </c>
      <c r="F27" s="19" t="s">
        <v>676</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5" t="s">
        <v>55</v>
      </c>
      <c r="B34" s="247"/>
      <c r="C34" s="247"/>
      <c r="D34" s="247"/>
      <c r="E34" s="247"/>
      <c r="F34" s="247"/>
      <c r="G34" s="216"/>
    </row>
    <row r="35" spans="1:7" ht="22.5" customHeight="1" x14ac:dyDescent="0.25">
      <c r="A35" s="215" t="s">
        <v>16</v>
      </c>
      <c r="B35" s="247"/>
      <c r="C35" s="247"/>
      <c r="D35" s="247"/>
      <c r="E35" s="247"/>
      <c r="F35" s="247"/>
      <c r="G35" s="216"/>
    </row>
    <row r="36" spans="1:7" ht="33" customHeight="1" x14ac:dyDescent="0.25">
      <c r="A36" s="19" t="s">
        <v>9</v>
      </c>
      <c r="B36" s="19" t="s">
        <v>4</v>
      </c>
      <c r="C36" s="19" t="s">
        <v>5</v>
      </c>
      <c r="D36" s="19" t="s">
        <v>6</v>
      </c>
      <c r="E36" s="19" t="s">
        <v>7</v>
      </c>
      <c r="F36" s="19" t="s">
        <v>676</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34:G34"/>
    <mergeCell ref="A35:G35"/>
    <mergeCell ref="A3:G3"/>
    <mergeCell ref="C10:G10"/>
    <mergeCell ref="A13:G13"/>
    <mergeCell ref="A14:G14"/>
    <mergeCell ref="A25:G25"/>
    <mergeCell ref="A26:G26"/>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4" t="s">
        <v>142</v>
      </c>
      <c r="I1" s="255"/>
    </row>
    <row r="2" spans="1:16" ht="27.75" customHeight="1" x14ac:dyDescent="0.25">
      <c r="A2" s="227" t="s">
        <v>141</v>
      </c>
      <c r="B2" s="228"/>
      <c r="C2" s="228"/>
      <c r="D2" s="228"/>
      <c r="E2" s="228"/>
      <c r="F2" s="228"/>
      <c r="G2" s="228"/>
      <c r="H2" s="228"/>
      <c r="I2" s="228"/>
      <c r="J2" s="228"/>
      <c r="K2" s="228"/>
      <c r="L2" s="228"/>
      <c r="M2" s="228"/>
      <c r="N2" s="228"/>
      <c r="O2" s="228"/>
      <c r="P2" s="229"/>
    </row>
    <row r="3" spans="1:16" ht="17.25" customHeight="1" x14ac:dyDescent="0.25">
      <c r="A3" s="12"/>
      <c r="B3" s="12"/>
      <c r="C3" s="12"/>
      <c r="D3" s="12"/>
      <c r="G3" s="21"/>
    </row>
    <row r="4" spans="1:16" s="9" customFormat="1" ht="25.5" customHeight="1" x14ac:dyDescent="0.25">
      <c r="A4" s="227" t="str">
        <f>Overview!B4&amp; " - Effective from "&amp;Overview!D4&amp;" - "&amp;Overview!E4&amp;" new designated EHV charges"</f>
        <v>Harlaxton Energy Networks Limited - GSP_C - Effective from 1 April 2026 - Final new designated EHV charges</v>
      </c>
      <c r="B4" s="228"/>
      <c r="C4" s="228"/>
      <c r="D4" s="228"/>
      <c r="E4" s="228"/>
      <c r="F4" s="228"/>
      <c r="G4" s="228"/>
      <c r="H4" s="228"/>
      <c r="I4" s="228"/>
      <c r="J4" s="228"/>
      <c r="K4" s="228"/>
      <c r="L4" s="228"/>
      <c r="M4" s="228"/>
      <c r="N4" s="228"/>
      <c r="O4" s="228"/>
      <c r="P4" s="229"/>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7" t="str">
        <f>Overview!B4&amp; " - Effective from "&amp;Overview!D4&amp;" - "&amp;Overview!E4&amp;" new designated EHV line loss factors"</f>
        <v>Harlaxton Energy Networks Limited - GSP_C - Effective from 1 April 2026 - Final new designated EHV line loss factors</v>
      </c>
      <c r="B17" s="228"/>
      <c r="C17" s="228"/>
      <c r="D17" s="228"/>
      <c r="E17" s="228"/>
      <c r="F17" s="228"/>
      <c r="G17" s="228"/>
      <c r="H17" s="228"/>
      <c r="I17" s="228"/>
      <c r="J17" s="228"/>
      <c r="K17" s="228"/>
      <c r="L17" s="228"/>
      <c r="M17" s="228"/>
      <c r="N17" s="228"/>
      <c r="O17" s="228"/>
      <c r="P17" s="229"/>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H11" sqref="H1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6"/>
      <c r="C1" s="256"/>
      <c r="D1" s="161"/>
      <c r="E1" s="161"/>
    </row>
    <row r="2" spans="1:5" ht="35.1" customHeight="1" x14ac:dyDescent="0.25">
      <c r="A2" s="227" t="str">
        <f>Overview!B4&amp; " - Effective from "&amp;Overview!D4&amp;" - "&amp;Overview!E4&amp;" Supplier of Last Resort and Eligible Bad Debt Pass-Through Costs"</f>
        <v>Harlaxton Energy Networks Limited - GSP_C - Effective from 1 April 2026 - Final Supplier of Last Resort and Eligible Bad Debt Pass-Through Costs</v>
      </c>
      <c r="B2" s="228"/>
      <c r="C2" s="228"/>
      <c r="D2" s="228"/>
      <c r="E2" s="229"/>
    </row>
    <row r="3" spans="1:5" s="71" customFormat="1" ht="21" customHeight="1" x14ac:dyDescent="0.25">
      <c r="A3" s="77"/>
      <c r="B3" s="77"/>
      <c r="C3" s="77"/>
      <c r="D3" s="77"/>
      <c r="E3" s="77"/>
    </row>
    <row r="4" spans="1:5" ht="78.75" customHeight="1" x14ac:dyDescent="0.25">
      <c r="A4" s="25" t="s">
        <v>132</v>
      </c>
      <c r="B4" s="13" t="s">
        <v>426</v>
      </c>
      <c r="C4" s="13" t="s">
        <v>29</v>
      </c>
      <c r="D4" s="13" t="s">
        <v>477</v>
      </c>
      <c r="E4" s="13" t="s">
        <v>478</v>
      </c>
    </row>
    <row r="5" spans="1:5" ht="32.25" customHeight="1" x14ac:dyDescent="0.25">
      <c r="A5" s="15" t="s">
        <v>481</v>
      </c>
      <c r="B5" s="42" t="str">
        <f>IFERROR(INDEX('Annex 1 LV, HV and UMS charges'!$B$12:$B$44,MATCH($A5,'Annex 1 LV, HV and UMS charges'!$A$12:$A$44,0)),IF(INDEX('Annex 4 LDNO charges'!$B$11:$B$202,MATCH($A5,'Annex 4 LDNO charges'!$A$11:$A$202,0))=0,"",INDEX('Annex 4 LDNO charges'!$B$11:$B$202,MATCH($A5,'Annex 4 LDNO charges'!$A$11:$A$202,0))))</f>
        <v>97, 1, C01</v>
      </c>
      <c r="C5" s="174" t="s">
        <v>654</v>
      </c>
      <c r="D5" s="167">
        <v>0</v>
      </c>
      <c r="E5" s="167">
        <v>0</v>
      </c>
    </row>
    <row r="6" spans="1:5" ht="27" customHeight="1" x14ac:dyDescent="0.25">
      <c r="A6" s="15" t="s">
        <v>483</v>
      </c>
      <c r="B6" s="42" t="str">
        <f>IFERROR(INDEX('Annex 1 LV, HV and UMS charges'!$B$12:$B$44,MATCH($A6,'Annex 1 LV, HV and UMS charges'!$A$12:$A$44,0)),IF(INDEX('Annex 4 LDNO charges'!$B$11:$B$202,MATCH($A6,'Annex 4 LDNO charges'!$A$11:$A$202,0))=0,"",INDEX('Annex 4 LDNO charges'!$B$11:$B$202,MATCH($A6,'Annex 4 LDNO charges'!$A$11:$A$202,0))))</f>
        <v>C02</v>
      </c>
      <c r="C6" s="174" t="s">
        <v>653</v>
      </c>
      <c r="D6" s="168"/>
      <c r="E6" s="167">
        <v>0</v>
      </c>
    </row>
    <row r="7" spans="1:5" ht="27" customHeight="1" x14ac:dyDescent="0.25">
      <c r="A7" s="15" t="s">
        <v>484</v>
      </c>
      <c r="B7" s="42" t="e">
        <f>IFERROR(INDEX('Annex 1 LV, HV and UMS charges'!$B$12:$B$44,MATCH($A7,'Annex 1 LV, HV and UMS charges'!$A$12:$A$44,0)),IF(INDEX('Annex 4 LDNO charges'!$B$11:$B$202,MATCH($A7,'Annex 4 LDNO charges'!$A$11:$A$202,0))=0,"",INDEX('Annex 4 LDNO charges'!$B$11:$B$202,MATCH($A7,'Annex 4 LDNO charges'!$A$11:$A$202,0))))</f>
        <v>#N/A</v>
      </c>
      <c r="C7" s="174" t="s">
        <v>653</v>
      </c>
      <c r="D7" s="168"/>
      <c r="E7" s="167">
        <v>0</v>
      </c>
    </row>
    <row r="8" spans="1:5" ht="27" customHeight="1" x14ac:dyDescent="0.25">
      <c r="A8" s="15" t="s">
        <v>485</v>
      </c>
      <c r="B8" s="42" t="e">
        <f>IFERROR(INDEX('Annex 1 LV, HV and UMS charges'!$B$12:$B$44,MATCH($A8,'Annex 1 LV, HV and UMS charges'!$A$12:$A$44,0)),IF(INDEX('Annex 4 LDNO charges'!$B$11:$B$202,MATCH($A8,'Annex 4 LDNO charges'!$A$11:$A$202,0))=0,"",INDEX('Annex 4 LDNO charges'!$B$11:$B$202,MATCH($A8,'Annex 4 LDNO charges'!$A$11:$A$202,0))))</f>
        <v>#N/A</v>
      </c>
      <c r="C8" s="174" t="s">
        <v>653</v>
      </c>
      <c r="D8" s="168"/>
      <c r="E8" s="167">
        <v>0</v>
      </c>
    </row>
    <row r="9" spans="1:5" ht="27" customHeight="1" x14ac:dyDescent="0.25">
      <c r="A9" s="15" t="s">
        <v>486</v>
      </c>
      <c r="B9" s="42" t="e">
        <f>IFERROR(INDEX('Annex 1 LV, HV and UMS charges'!$B$12:$B$44,MATCH($A9,'Annex 1 LV, HV and UMS charges'!$A$12:$A$44,0)),IF(INDEX('Annex 4 LDNO charges'!$B$11:$B$202,MATCH($A9,'Annex 4 LDNO charges'!$A$11:$A$202,0))=0,"",INDEX('Annex 4 LDNO charges'!$B$11:$B$202,MATCH($A9,'Annex 4 LDNO charges'!$A$11:$A$202,0))))</f>
        <v>#N/A</v>
      </c>
      <c r="C9" s="174" t="s">
        <v>653</v>
      </c>
      <c r="D9" s="168"/>
      <c r="E9" s="167">
        <v>0</v>
      </c>
    </row>
    <row r="10" spans="1:5" ht="27" customHeight="1" x14ac:dyDescent="0.25">
      <c r="A10" s="15" t="s">
        <v>487</v>
      </c>
      <c r="B10" s="42" t="e">
        <f>IFERROR(INDEX('Annex 1 LV, HV and UMS charges'!$B$12:$B$44,MATCH($A10,'Annex 1 LV, HV and UMS charges'!$A$12:$A$44,0)),IF(INDEX('Annex 4 LDNO charges'!$B$11:$B$202,MATCH($A10,'Annex 4 LDNO charges'!$A$11:$A$202,0))=0,"",INDEX('Annex 4 LDNO charges'!$B$11:$B$202,MATCH($A10,'Annex 4 LDNO charges'!$A$11:$A$202,0))))</f>
        <v>#N/A</v>
      </c>
      <c r="C10" s="174" t="s">
        <v>653</v>
      </c>
      <c r="D10" s="168"/>
      <c r="E10" s="167">
        <v>0</v>
      </c>
    </row>
    <row r="11" spans="1:5" ht="27" customHeight="1" x14ac:dyDescent="0.25">
      <c r="A11" s="157" t="s">
        <v>488</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7">
        <v>0</v>
      </c>
    </row>
    <row r="12" spans="1:5" ht="27" customHeight="1" x14ac:dyDescent="0.25">
      <c r="A12" s="157" t="s">
        <v>489</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7">
        <v>0</v>
      </c>
    </row>
    <row r="13" spans="1:5" ht="27" customHeight="1" x14ac:dyDescent="0.25">
      <c r="A13" s="157" t="s">
        <v>490</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7">
        <v>0</v>
      </c>
    </row>
    <row r="14" spans="1:5" ht="27.75" customHeight="1" x14ac:dyDescent="0.25">
      <c r="A14" s="157" t="s">
        <v>491</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7">
        <v>0</v>
      </c>
    </row>
    <row r="15" spans="1:5" ht="27.75" customHeight="1" x14ac:dyDescent="0.25">
      <c r="A15" s="160" t="s">
        <v>492</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7">
        <v>0</v>
      </c>
    </row>
    <row r="16" spans="1:5" ht="27.75" customHeight="1" x14ac:dyDescent="0.25">
      <c r="A16" s="160" t="s">
        <v>493</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7">
        <v>0</v>
      </c>
    </row>
    <row r="17" spans="1:5" ht="27.75" customHeight="1" x14ac:dyDescent="0.25">
      <c r="A17" s="160" t="s">
        <v>494</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7">
        <v>0</v>
      </c>
    </row>
    <row r="18" spans="1:5" ht="27.75" customHeight="1" x14ac:dyDescent="0.25">
      <c r="A18" s="160" t="s">
        <v>495</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7">
        <v>0</v>
      </c>
    </row>
    <row r="19" spans="1:5" ht="27.75" customHeight="1" x14ac:dyDescent="0.25">
      <c r="A19" s="160" t="s">
        <v>496</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7">
        <v>0</v>
      </c>
    </row>
    <row r="20" spans="1:5" ht="27.75" customHeight="1" x14ac:dyDescent="0.25">
      <c r="A20" s="160" t="s">
        <v>497</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7">
        <v>0</v>
      </c>
    </row>
    <row r="21" spans="1:5" ht="27.75" customHeight="1" x14ac:dyDescent="0.25">
      <c r="A21" s="160" t="s">
        <v>498</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7">
        <v>0</v>
      </c>
    </row>
    <row r="22" spans="1:5" ht="27.75" customHeight="1" x14ac:dyDescent="0.25">
      <c r="A22" s="160" t="s">
        <v>499</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7">
        <v>0</v>
      </c>
    </row>
    <row r="23" spans="1:5" ht="27.75" customHeight="1" x14ac:dyDescent="0.25">
      <c r="A23" s="157" t="s">
        <v>500</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7">
        <v>0</v>
      </c>
    </row>
    <row r="24" spans="1:5" ht="27.75" customHeight="1" x14ac:dyDescent="0.25">
      <c r="A24" s="157" t="s">
        <v>501</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7">
        <v>0</v>
      </c>
    </row>
    <row r="25" spans="1:5" ht="27.75" customHeight="1" x14ac:dyDescent="0.25">
      <c r="A25" s="157" t="s">
        <v>502</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7">
        <v>0</v>
      </c>
    </row>
    <row r="26" spans="1:5" ht="27.75" customHeight="1" x14ac:dyDescent="0.25">
      <c r="A26" s="157" t="s">
        <v>503</v>
      </c>
      <c r="B26" s="42" t="str">
        <f>IFERROR(INDEX('Annex 1 LV, HV and UMS charges'!$B$12:$B$44,MATCH($A26,'Annex 1 LV, HV and UMS charges'!$A$12:$A$44,0)),IF(INDEX('Annex 4 LDNO charges'!$B$11:$B$202,MATCH($A26,'Annex 4 LDNO charges'!$A$11:$A$202,0))=0,"",INDEX('Annex 4 LDNO charges'!$B$11:$B$202,MATCH($A26,'Annex 4 LDNO charges'!$A$11:$A$202,0))))</f>
        <v/>
      </c>
      <c r="C26" s="174" t="s">
        <v>654</v>
      </c>
      <c r="D26" s="167">
        <v>0</v>
      </c>
      <c r="E26" s="167">
        <v>0</v>
      </c>
    </row>
    <row r="27" spans="1:5" ht="27.75" customHeight="1" x14ac:dyDescent="0.25">
      <c r="A27" s="157" t="s">
        <v>505</v>
      </c>
      <c r="B27" s="42" t="str">
        <f>IFERROR(INDEX('Annex 1 LV, HV and UMS charges'!$B$12:$B$44,MATCH($A27,'Annex 1 LV, HV and UMS charges'!$A$12:$A$44,0)),IF(INDEX('Annex 4 LDNO charges'!$B$11:$B$202,MATCH($A27,'Annex 4 LDNO charges'!$A$11:$A$202,0))=0,"",INDEX('Annex 4 LDNO charges'!$B$11:$B$202,MATCH($A27,'Annex 4 LDNO charges'!$A$11:$A$202,0))))</f>
        <v/>
      </c>
      <c r="C27" s="174" t="s">
        <v>653</v>
      </c>
      <c r="D27" s="168"/>
      <c r="E27" s="167">
        <v>0</v>
      </c>
    </row>
    <row r="28" spans="1:5" ht="27.75" customHeight="1" x14ac:dyDescent="0.25">
      <c r="A28" s="157" t="s">
        <v>506</v>
      </c>
      <c r="B28" s="42" t="str">
        <f>IFERROR(INDEX('Annex 1 LV, HV and UMS charges'!$B$12:$B$44,MATCH($A28,'Annex 1 LV, HV and UMS charges'!$A$12:$A$44,0)),IF(INDEX('Annex 4 LDNO charges'!$B$11:$B$202,MATCH($A28,'Annex 4 LDNO charges'!$A$11:$A$202,0))=0,"",INDEX('Annex 4 LDNO charges'!$B$11:$B$202,MATCH($A28,'Annex 4 LDNO charges'!$A$11:$A$202,0))))</f>
        <v/>
      </c>
      <c r="C28" s="174" t="s">
        <v>653</v>
      </c>
      <c r="D28" s="168"/>
      <c r="E28" s="167">
        <v>0</v>
      </c>
    </row>
    <row r="29" spans="1:5" ht="27.75" customHeight="1" x14ac:dyDescent="0.25">
      <c r="A29" s="157" t="s">
        <v>507</v>
      </c>
      <c r="B29" s="42" t="str">
        <f>IFERROR(INDEX('Annex 1 LV, HV and UMS charges'!$B$12:$B$44,MATCH($A29,'Annex 1 LV, HV and UMS charges'!$A$12:$A$44,0)),IF(INDEX('Annex 4 LDNO charges'!$B$11:$B$202,MATCH($A29,'Annex 4 LDNO charges'!$A$11:$A$202,0))=0,"",INDEX('Annex 4 LDNO charges'!$B$11:$B$202,MATCH($A29,'Annex 4 LDNO charges'!$A$11:$A$202,0))))</f>
        <v/>
      </c>
      <c r="C29" s="174" t="s">
        <v>653</v>
      </c>
      <c r="D29" s="168"/>
      <c r="E29" s="167">
        <v>0</v>
      </c>
    </row>
    <row r="30" spans="1:5" ht="27.75" customHeight="1" x14ac:dyDescent="0.25">
      <c r="A30" s="157" t="s">
        <v>508</v>
      </c>
      <c r="B30" s="42" t="str">
        <f>IFERROR(INDEX('Annex 1 LV, HV and UMS charges'!$B$12:$B$44,MATCH($A30,'Annex 1 LV, HV and UMS charges'!$A$12:$A$44,0)),IF(INDEX('Annex 4 LDNO charges'!$B$11:$B$202,MATCH($A30,'Annex 4 LDNO charges'!$A$11:$A$202,0))=0,"",INDEX('Annex 4 LDNO charges'!$B$11:$B$202,MATCH($A30,'Annex 4 LDNO charges'!$A$11:$A$202,0))))</f>
        <v/>
      </c>
      <c r="C30" s="174" t="s">
        <v>653</v>
      </c>
      <c r="D30" s="168"/>
      <c r="E30" s="167">
        <v>0</v>
      </c>
    </row>
    <row r="31" spans="1:5" ht="27.75" customHeight="1" x14ac:dyDescent="0.25">
      <c r="A31" s="157" t="s">
        <v>509</v>
      </c>
      <c r="B31" s="42" t="str">
        <f>IFERROR(INDEX('Annex 1 LV, HV and UMS charges'!$B$12:$B$44,MATCH($A31,'Annex 1 LV, HV and UMS charges'!$A$12:$A$44,0)),IF(INDEX('Annex 4 LDNO charges'!$B$11:$B$202,MATCH($A31,'Annex 4 LDNO charges'!$A$11:$A$202,0))=0,"",INDEX('Annex 4 LDNO charges'!$B$11:$B$202,MATCH($A31,'Annex 4 LDNO charges'!$A$11:$A$202,0))))</f>
        <v/>
      </c>
      <c r="C31" s="174" t="s">
        <v>653</v>
      </c>
      <c r="D31" s="168"/>
      <c r="E31" s="167">
        <v>0</v>
      </c>
    </row>
    <row r="32" spans="1:5" ht="27.75" customHeight="1" x14ac:dyDescent="0.25">
      <c r="A32" s="157" t="s">
        <v>510</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7">
        <v>0</v>
      </c>
    </row>
    <row r="33" spans="1:5" ht="27.75" customHeight="1" x14ac:dyDescent="0.25">
      <c r="A33" s="157" t="s">
        <v>511</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7">
        <v>0</v>
      </c>
    </row>
    <row r="34" spans="1:5" ht="27.75" customHeight="1" x14ac:dyDescent="0.25">
      <c r="A34" s="157" t="s">
        <v>512</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7">
        <v>0</v>
      </c>
    </row>
    <row r="35" spans="1:5" ht="27.75" customHeight="1" x14ac:dyDescent="0.25">
      <c r="A35" s="157" t="s">
        <v>513</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7">
        <v>0</v>
      </c>
    </row>
    <row r="36" spans="1:5" ht="27.75" customHeight="1" x14ac:dyDescent="0.25">
      <c r="A36" s="157" t="s">
        <v>514</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7">
        <v>0</v>
      </c>
    </row>
    <row r="37" spans="1:5" ht="27.75" customHeight="1" x14ac:dyDescent="0.25">
      <c r="A37" s="160" t="s">
        <v>515</v>
      </c>
      <c r="B37" s="42" t="str">
        <f>IFERROR(INDEX('Annex 1 LV, HV and UMS charges'!$B$12:$B$44,MATCH($A37,'Annex 1 LV, HV and UMS charges'!$A$12:$A$44,0)),IF(INDEX('Annex 4 LDNO charges'!$B$11:$B$202,MATCH($A37,'Annex 4 LDNO charges'!$A$11:$A$202,0))=0,"",INDEX('Annex 4 LDNO charges'!$B$11:$B$202,MATCH($A37,'Annex 4 LDNO charges'!$A$11:$A$202,0))))</f>
        <v/>
      </c>
      <c r="C37" s="174" t="s">
        <v>654</v>
      </c>
      <c r="D37" s="167">
        <v>0</v>
      </c>
      <c r="E37" s="167">
        <v>0</v>
      </c>
    </row>
    <row r="38" spans="1:5" ht="27.75" customHeight="1" x14ac:dyDescent="0.25">
      <c r="A38" s="157" t="s">
        <v>517</v>
      </c>
      <c r="B38" s="42" t="str">
        <f>IFERROR(INDEX('Annex 1 LV, HV and UMS charges'!$B$12:$B$44,MATCH($A38,'Annex 1 LV, HV and UMS charges'!$A$12:$A$44,0)),IF(INDEX('Annex 4 LDNO charges'!$B$11:$B$202,MATCH($A38,'Annex 4 LDNO charges'!$A$11:$A$202,0))=0,"",INDEX('Annex 4 LDNO charges'!$B$11:$B$202,MATCH($A38,'Annex 4 LDNO charges'!$A$11:$A$202,0))))</f>
        <v/>
      </c>
      <c r="C38" s="174" t="s">
        <v>653</v>
      </c>
      <c r="D38" s="168"/>
      <c r="E38" s="167">
        <v>0</v>
      </c>
    </row>
    <row r="39" spans="1:5" ht="27.75" customHeight="1" x14ac:dyDescent="0.25">
      <c r="A39" s="157" t="s">
        <v>518</v>
      </c>
      <c r="B39" s="42" t="str">
        <f>IFERROR(INDEX('Annex 1 LV, HV and UMS charges'!$B$12:$B$44,MATCH($A39,'Annex 1 LV, HV and UMS charges'!$A$12:$A$44,0)),IF(INDEX('Annex 4 LDNO charges'!$B$11:$B$202,MATCH($A39,'Annex 4 LDNO charges'!$A$11:$A$202,0))=0,"",INDEX('Annex 4 LDNO charges'!$B$11:$B$202,MATCH($A39,'Annex 4 LDNO charges'!$A$11:$A$202,0))))</f>
        <v/>
      </c>
      <c r="C39" s="174" t="s">
        <v>653</v>
      </c>
      <c r="D39" s="168"/>
      <c r="E39" s="167">
        <v>0</v>
      </c>
    </row>
    <row r="40" spans="1:5" ht="27.75" customHeight="1" x14ac:dyDescent="0.25">
      <c r="A40" s="157" t="s">
        <v>519</v>
      </c>
      <c r="B40" s="42" t="str">
        <f>IFERROR(INDEX('Annex 1 LV, HV and UMS charges'!$B$12:$B$44,MATCH($A40,'Annex 1 LV, HV and UMS charges'!$A$12:$A$44,0)),IF(INDEX('Annex 4 LDNO charges'!$B$11:$B$202,MATCH($A40,'Annex 4 LDNO charges'!$A$11:$A$202,0))=0,"",INDEX('Annex 4 LDNO charges'!$B$11:$B$202,MATCH($A40,'Annex 4 LDNO charges'!$A$11:$A$202,0))))</f>
        <v/>
      </c>
      <c r="C40" s="174" t="s">
        <v>653</v>
      </c>
      <c r="D40" s="168"/>
      <c r="E40" s="167">
        <v>0</v>
      </c>
    </row>
    <row r="41" spans="1:5" ht="27.75" customHeight="1" x14ac:dyDescent="0.25">
      <c r="A41" s="157" t="s">
        <v>520</v>
      </c>
      <c r="B41" s="42" t="str">
        <f>IFERROR(INDEX('Annex 1 LV, HV and UMS charges'!$B$12:$B$44,MATCH($A41,'Annex 1 LV, HV and UMS charges'!$A$12:$A$44,0)),IF(INDEX('Annex 4 LDNO charges'!$B$11:$B$202,MATCH($A41,'Annex 4 LDNO charges'!$A$11:$A$202,0))=0,"",INDEX('Annex 4 LDNO charges'!$B$11:$B$202,MATCH($A41,'Annex 4 LDNO charges'!$A$11:$A$202,0))))</f>
        <v/>
      </c>
      <c r="C41" s="174" t="s">
        <v>653</v>
      </c>
      <c r="D41" s="168"/>
      <c r="E41" s="167">
        <v>0</v>
      </c>
    </row>
    <row r="42" spans="1:5" ht="27.75" customHeight="1" x14ac:dyDescent="0.25">
      <c r="A42" s="157" t="s">
        <v>521</v>
      </c>
      <c r="B42" s="42" t="str">
        <f>IFERROR(INDEX('Annex 1 LV, HV and UMS charges'!$B$12:$B$44,MATCH($A42,'Annex 1 LV, HV and UMS charges'!$A$12:$A$44,0)),IF(INDEX('Annex 4 LDNO charges'!$B$11:$B$202,MATCH($A42,'Annex 4 LDNO charges'!$A$11:$A$202,0))=0,"",INDEX('Annex 4 LDNO charges'!$B$11:$B$202,MATCH($A42,'Annex 4 LDNO charges'!$A$11:$A$202,0))))</f>
        <v/>
      </c>
      <c r="C42" s="174" t="s">
        <v>653</v>
      </c>
      <c r="D42" s="168"/>
      <c r="E42" s="167">
        <v>0</v>
      </c>
    </row>
    <row r="43" spans="1:5" ht="27.75" customHeight="1" x14ac:dyDescent="0.25">
      <c r="A43" s="157" t="s">
        <v>522</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7">
        <v>0</v>
      </c>
    </row>
    <row r="44" spans="1:5" ht="27.75" customHeight="1" x14ac:dyDescent="0.25">
      <c r="A44" s="157" t="s">
        <v>523</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7">
        <v>0</v>
      </c>
    </row>
    <row r="45" spans="1:5" ht="27.75" customHeight="1" x14ac:dyDescent="0.25">
      <c r="A45" s="157" t="s">
        <v>524</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7">
        <v>0</v>
      </c>
    </row>
    <row r="46" spans="1:5" ht="27.75" customHeight="1" x14ac:dyDescent="0.25">
      <c r="A46" s="157" t="s">
        <v>525</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7">
        <v>0</v>
      </c>
    </row>
    <row r="47" spans="1:5" ht="27.75" customHeight="1" x14ac:dyDescent="0.25">
      <c r="A47" s="157" t="s">
        <v>526</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7">
        <v>0</v>
      </c>
    </row>
    <row r="48" spans="1:5" ht="27.75" customHeight="1" x14ac:dyDescent="0.25">
      <c r="A48" s="157" t="s">
        <v>527</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7">
        <v>0</v>
      </c>
    </row>
    <row r="49" spans="1:5" ht="27.75" customHeight="1" x14ac:dyDescent="0.25">
      <c r="A49" s="157" t="s">
        <v>528</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7">
        <v>0</v>
      </c>
    </row>
    <row r="50" spans="1:5" ht="27.75" customHeight="1" x14ac:dyDescent="0.25">
      <c r="A50" s="157" t="s">
        <v>529</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7">
        <v>0</v>
      </c>
    </row>
    <row r="51" spans="1:5" ht="27.75" customHeight="1" x14ac:dyDescent="0.25">
      <c r="A51" s="157" t="s">
        <v>530</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7">
        <v>0</v>
      </c>
    </row>
    <row r="52" spans="1:5" ht="27.75" customHeight="1" x14ac:dyDescent="0.25">
      <c r="A52" s="157" t="s">
        <v>531</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7">
        <v>0</v>
      </c>
    </row>
    <row r="53" spans="1:5" ht="27.75" customHeight="1" x14ac:dyDescent="0.25">
      <c r="A53" s="157" t="s">
        <v>532</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7">
        <v>0</v>
      </c>
    </row>
    <row r="54" spans="1:5" ht="27.75" customHeight="1" x14ac:dyDescent="0.25">
      <c r="A54" s="157" t="s">
        <v>533</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7">
        <v>0</v>
      </c>
    </row>
    <row r="55" spans="1:5" ht="27.75" customHeight="1" x14ac:dyDescent="0.25">
      <c r="A55" s="157" t="s">
        <v>534</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7">
        <v>0</v>
      </c>
    </row>
    <row r="56" spans="1:5" ht="27.75" customHeight="1" x14ac:dyDescent="0.25">
      <c r="A56" s="157" t="s">
        <v>535</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7">
        <v>0</v>
      </c>
    </row>
    <row r="57" spans="1:5" ht="27.75" customHeight="1" x14ac:dyDescent="0.25">
      <c r="A57" s="157" t="s">
        <v>536</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7">
        <v>0</v>
      </c>
    </row>
    <row r="58" spans="1:5" ht="27.75" customHeight="1" x14ac:dyDescent="0.25">
      <c r="A58" s="157" t="s">
        <v>625</v>
      </c>
      <c r="B58" s="42" t="str">
        <f>IFERROR(INDEX('Annex 1 LV, HV and UMS charges'!$B$12:$B$44,MATCH($A58,'Annex 1 LV, HV and UMS charges'!$A$12:$A$44,0)),IF(INDEX('Annex 4 LDNO charges'!$B$11:$B$202,MATCH($A58,'Annex 4 LDNO charges'!$A$11:$A$202,0))=0,"",INDEX('Annex 4 LDNO charges'!$B$11:$B$202,MATCH($A58,'Annex 4 LDNO charges'!$A$11:$A$202,0))))</f>
        <v/>
      </c>
      <c r="C58" s="174" t="s">
        <v>654</v>
      </c>
      <c r="D58" s="167">
        <v>0</v>
      </c>
      <c r="E58" s="167">
        <v>0</v>
      </c>
    </row>
    <row r="59" spans="1:5" ht="27.75" customHeight="1" x14ac:dyDescent="0.25">
      <c r="A59" s="157" t="s">
        <v>627</v>
      </c>
      <c r="B59" s="42" t="str">
        <f>IFERROR(INDEX('Annex 1 LV, HV and UMS charges'!$B$12:$B$44,MATCH($A59,'Annex 1 LV, HV and UMS charges'!$A$12:$A$44,0)),IF(INDEX('Annex 4 LDNO charges'!$B$11:$B$202,MATCH($A59,'Annex 4 LDNO charges'!$A$11:$A$202,0))=0,"",INDEX('Annex 4 LDNO charges'!$B$11:$B$202,MATCH($A59,'Annex 4 LDNO charges'!$A$11:$A$202,0))))</f>
        <v/>
      </c>
      <c r="C59" s="174" t="s">
        <v>653</v>
      </c>
      <c r="D59" s="168"/>
      <c r="E59" s="167">
        <v>0</v>
      </c>
    </row>
    <row r="60" spans="1:5" ht="27.75" customHeight="1" x14ac:dyDescent="0.25">
      <c r="A60" s="157" t="s">
        <v>628</v>
      </c>
      <c r="B60" s="42" t="str">
        <f>IFERROR(INDEX('Annex 1 LV, HV and UMS charges'!$B$12:$B$44,MATCH($A60,'Annex 1 LV, HV and UMS charges'!$A$12:$A$44,0)),IF(INDEX('Annex 4 LDNO charges'!$B$11:$B$202,MATCH($A60,'Annex 4 LDNO charges'!$A$11:$A$202,0))=0,"",INDEX('Annex 4 LDNO charges'!$B$11:$B$202,MATCH($A60,'Annex 4 LDNO charges'!$A$11:$A$202,0))))</f>
        <v/>
      </c>
      <c r="C60" s="174" t="s">
        <v>653</v>
      </c>
      <c r="D60" s="168"/>
      <c r="E60" s="167">
        <v>0</v>
      </c>
    </row>
    <row r="61" spans="1:5" ht="27.75" customHeight="1" x14ac:dyDescent="0.25">
      <c r="A61" s="157" t="s">
        <v>629</v>
      </c>
      <c r="B61" s="42" t="str">
        <f>IFERROR(INDEX('Annex 1 LV, HV and UMS charges'!$B$12:$B$44,MATCH($A61,'Annex 1 LV, HV and UMS charges'!$A$12:$A$44,0)),IF(INDEX('Annex 4 LDNO charges'!$B$11:$B$202,MATCH($A61,'Annex 4 LDNO charges'!$A$11:$A$202,0))=0,"",INDEX('Annex 4 LDNO charges'!$B$11:$B$202,MATCH($A61,'Annex 4 LDNO charges'!$A$11:$A$202,0))))</f>
        <v/>
      </c>
      <c r="C61" s="174" t="s">
        <v>653</v>
      </c>
      <c r="D61" s="168"/>
      <c r="E61" s="167">
        <v>0</v>
      </c>
    </row>
    <row r="62" spans="1:5" ht="27.75" customHeight="1" x14ac:dyDescent="0.25">
      <c r="A62" s="157" t="s">
        <v>630</v>
      </c>
      <c r="B62" s="42" t="str">
        <f>IFERROR(INDEX('Annex 1 LV, HV and UMS charges'!$B$12:$B$44,MATCH($A62,'Annex 1 LV, HV and UMS charges'!$A$12:$A$44,0)),IF(INDEX('Annex 4 LDNO charges'!$B$11:$B$202,MATCH($A62,'Annex 4 LDNO charges'!$A$11:$A$202,0))=0,"",INDEX('Annex 4 LDNO charges'!$B$11:$B$202,MATCH($A62,'Annex 4 LDNO charges'!$A$11:$A$202,0))))</f>
        <v/>
      </c>
      <c r="C62" s="174" t="s">
        <v>653</v>
      </c>
      <c r="D62" s="168"/>
      <c r="E62" s="167">
        <v>0</v>
      </c>
    </row>
    <row r="63" spans="1:5" ht="27.75" customHeight="1" x14ac:dyDescent="0.25">
      <c r="A63" s="157" t="s">
        <v>631</v>
      </c>
      <c r="B63" s="42" t="str">
        <f>IFERROR(INDEX('Annex 1 LV, HV and UMS charges'!$B$12:$B$44,MATCH($A63,'Annex 1 LV, HV and UMS charges'!$A$12:$A$44,0)),IF(INDEX('Annex 4 LDNO charges'!$B$11:$B$202,MATCH($A63,'Annex 4 LDNO charges'!$A$11:$A$202,0))=0,"",INDEX('Annex 4 LDNO charges'!$B$11:$B$202,MATCH($A63,'Annex 4 LDNO charges'!$A$11:$A$202,0))))</f>
        <v/>
      </c>
      <c r="C63" s="174" t="s">
        <v>653</v>
      </c>
      <c r="D63" s="168"/>
      <c r="E63" s="167">
        <v>0</v>
      </c>
    </row>
    <row r="64" spans="1:5" ht="27.75" customHeight="1" x14ac:dyDescent="0.25">
      <c r="A64" s="157" t="s">
        <v>632</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7">
        <v>0</v>
      </c>
    </row>
    <row r="65" spans="1:5" ht="27.75" customHeight="1" x14ac:dyDescent="0.25">
      <c r="A65" s="157" t="s">
        <v>633</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7">
        <v>0</v>
      </c>
    </row>
    <row r="66" spans="1:5" ht="27.75" customHeight="1" x14ac:dyDescent="0.25">
      <c r="A66" s="157" t="s">
        <v>634</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7">
        <v>0</v>
      </c>
    </row>
    <row r="67" spans="1:5" ht="27.75" customHeight="1" x14ac:dyDescent="0.25">
      <c r="A67" s="157" t="s">
        <v>635</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7">
        <v>0</v>
      </c>
    </row>
    <row r="68" spans="1:5" ht="27.75" customHeight="1" x14ac:dyDescent="0.25">
      <c r="A68" s="157" t="s">
        <v>636</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7">
        <v>0</v>
      </c>
    </row>
    <row r="69" spans="1:5" ht="27.75" customHeight="1" x14ac:dyDescent="0.25">
      <c r="A69" s="157" t="s">
        <v>637</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7">
        <v>0</v>
      </c>
    </row>
    <row r="70" spans="1:5" ht="27.75" customHeight="1" x14ac:dyDescent="0.25">
      <c r="A70" s="157" t="s">
        <v>638</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7">
        <v>0</v>
      </c>
    </row>
    <row r="71" spans="1:5" ht="27.75" customHeight="1" x14ac:dyDescent="0.25">
      <c r="A71" s="157" t="s">
        <v>639</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7">
        <v>0</v>
      </c>
    </row>
    <row r="72" spans="1:5" ht="27.75" customHeight="1" x14ac:dyDescent="0.25">
      <c r="A72" s="157" t="s">
        <v>640</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7">
        <v>0</v>
      </c>
    </row>
    <row r="73" spans="1:5" ht="27.75" customHeight="1" x14ac:dyDescent="0.25">
      <c r="A73" s="157" t="s">
        <v>641</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7">
        <v>0</v>
      </c>
    </row>
    <row r="74" spans="1:5" ht="27.75" customHeight="1" x14ac:dyDescent="0.25">
      <c r="A74" s="157" t="s">
        <v>642</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7">
        <v>0</v>
      </c>
    </row>
    <row r="75" spans="1:5" ht="27.75" customHeight="1" x14ac:dyDescent="0.25">
      <c r="A75" s="157" t="s">
        <v>643</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7">
        <v>0</v>
      </c>
    </row>
    <row r="76" spans="1:5" ht="27.75" customHeight="1" x14ac:dyDescent="0.25">
      <c r="A76" s="157" t="s">
        <v>644</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7">
        <v>0</v>
      </c>
    </row>
    <row r="77" spans="1:5" ht="27.75" customHeight="1" x14ac:dyDescent="0.25">
      <c r="A77" s="157" t="s">
        <v>645</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7">
        <v>0</v>
      </c>
    </row>
    <row r="78" spans="1:5" ht="27.75" customHeight="1" x14ac:dyDescent="0.25">
      <c r="A78" s="157" t="s">
        <v>646</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7">
        <v>0</v>
      </c>
    </row>
    <row r="79" spans="1:5" ht="27.75" customHeight="1" x14ac:dyDescent="0.25">
      <c r="A79" s="157" t="s">
        <v>603</v>
      </c>
      <c r="B79" s="42" t="str">
        <f>IFERROR(INDEX('Annex 1 LV, HV and UMS charges'!$B$12:$B$44,MATCH($A79,'Annex 1 LV, HV and UMS charges'!$A$12:$A$44,0)),IF(INDEX('Annex 4 LDNO charges'!$B$11:$B$202,MATCH($A79,'Annex 4 LDNO charges'!$A$11:$A$202,0))=0,"",INDEX('Annex 4 LDNO charges'!$B$11:$B$202,MATCH($A79,'Annex 4 LDNO charges'!$A$11:$A$202,0))))</f>
        <v/>
      </c>
      <c r="C79" s="174" t="s">
        <v>654</v>
      </c>
      <c r="D79" s="167">
        <v>0</v>
      </c>
      <c r="E79" s="167">
        <v>0</v>
      </c>
    </row>
    <row r="80" spans="1:5" ht="27.75" customHeight="1" x14ac:dyDescent="0.25">
      <c r="A80" s="157" t="s">
        <v>605</v>
      </c>
      <c r="B80" s="42" t="str">
        <f>IFERROR(INDEX('Annex 1 LV, HV and UMS charges'!$B$12:$B$44,MATCH($A80,'Annex 1 LV, HV and UMS charges'!$A$12:$A$44,0)),IF(INDEX('Annex 4 LDNO charges'!$B$11:$B$202,MATCH($A80,'Annex 4 LDNO charges'!$A$11:$A$202,0))=0,"",INDEX('Annex 4 LDNO charges'!$B$11:$B$202,MATCH($A80,'Annex 4 LDNO charges'!$A$11:$A$202,0))))</f>
        <v/>
      </c>
      <c r="C80" s="174" t="s">
        <v>653</v>
      </c>
      <c r="D80" s="168"/>
      <c r="E80" s="167">
        <v>0</v>
      </c>
    </row>
    <row r="81" spans="1:5" ht="27.75" customHeight="1" x14ac:dyDescent="0.25">
      <c r="A81" s="157" t="s">
        <v>606</v>
      </c>
      <c r="B81" s="42" t="str">
        <f>IFERROR(INDEX('Annex 1 LV, HV and UMS charges'!$B$12:$B$44,MATCH($A81,'Annex 1 LV, HV and UMS charges'!$A$12:$A$44,0)),IF(INDEX('Annex 4 LDNO charges'!$B$11:$B$202,MATCH($A81,'Annex 4 LDNO charges'!$A$11:$A$202,0))=0,"",INDEX('Annex 4 LDNO charges'!$B$11:$B$202,MATCH($A81,'Annex 4 LDNO charges'!$A$11:$A$202,0))))</f>
        <v/>
      </c>
      <c r="C81" s="174" t="s">
        <v>653</v>
      </c>
      <c r="D81" s="168"/>
      <c r="E81" s="167">
        <v>0</v>
      </c>
    </row>
    <row r="82" spans="1:5" ht="27.75" customHeight="1" x14ac:dyDescent="0.25">
      <c r="A82" s="157" t="s">
        <v>607</v>
      </c>
      <c r="B82" s="42" t="str">
        <f>IFERROR(INDEX('Annex 1 LV, HV and UMS charges'!$B$12:$B$44,MATCH($A82,'Annex 1 LV, HV and UMS charges'!$A$12:$A$44,0)),IF(INDEX('Annex 4 LDNO charges'!$B$11:$B$202,MATCH($A82,'Annex 4 LDNO charges'!$A$11:$A$202,0))=0,"",INDEX('Annex 4 LDNO charges'!$B$11:$B$202,MATCH($A82,'Annex 4 LDNO charges'!$A$11:$A$202,0))))</f>
        <v/>
      </c>
      <c r="C82" s="174" t="s">
        <v>653</v>
      </c>
      <c r="D82" s="168"/>
      <c r="E82" s="167">
        <v>0</v>
      </c>
    </row>
    <row r="83" spans="1:5" ht="27.75" customHeight="1" x14ac:dyDescent="0.25">
      <c r="A83" s="157" t="s">
        <v>608</v>
      </c>
      <c r="B83" s="42" t="str">
        <f>IFERROR(INDEX('Annex 1 LV, HV and UMS charges'!$B$12:$B$44,MATCH($A83,'Annex 1 LV, HV and UMS charges'!$A$12:$A$44,0)),IF(INDEX('Annex 4 LDNO charges'!$B$11:$B$202,MATCH($A83,'Annex 4 LDNO charges'!$A$11:$A$202,0))=0,"",INDEX('Annex 4 LDNO charges'!$B$11:$B$202,MATCH($A83,'Annex 4 LDNO charges'!$A$11:$A$202,0))))</f>
        <v/>
      </c>
      <c r="C83" s="174" t="s">
        <v>653</v>
      </c>
      <c r="D83" s="168"/>
      <c r="E83" s="167">
        <v>0</v>
      </c>
    </row>
    <row r="84" spans="1:5" ht="27.75" customHeight="1" x14ac:dyDescent="0.25">
      <c r="A84" s="157" t="s">
        <v>609</v>
      </c>
      <c r="B84" s="42" t="str">
        <f>IFERROR(INDEX('Annex 1 LV, HV and UMS charges'!$B$12:$B$44,MATCH($A84,'Annex 1 LV, HV and UMS charges'!$A$12:$A$44,0)),IF(INDEX('Annex 4 LDNO charges'!$B$11:$B$202,MATCH($A84,'Annex 4 LDNO charges'!$A$11:$A$202,0))=0,"",INDEX('Annex 4 LDNO charges'!$B$11:$B$202,MATCH($A84,'Annex 4 LDNO charges'!$A$11:$A$202,0))))</f>
        <v/>
      </c>
      <c r="C84" s="174" t="s">
        <v>653</v>
      </c>
      <c r="D84" s="168"/>
      <c r="E84" s="167">
        <v>0</v>
      </c>
    </row>
    <row r="85" spans="1:5" ht="27.75" customHeight="1" x14ac:dyDescent="0.25">
      <c r="A85" s="157" t="s">
        <v>610</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7">
        <v>0</v>
      </c>
    </row>
    <row r="86" spans="1:5" ht="27.75" customHeight="1" x14ac:dyDescent="0.25">
      <c r="A86" s="157" t="s">
        <v>611</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7">
        <v>0</v>
      </c>
    </row>
    <row r="87" spans="1:5" ht="27.75" customHeight="1" x14ac:dyDescent="0.25">
      <c r="A87" s="157" t="s">
        <v>612</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7">
        <v>0</v>
      </c>
    </row>
    <row r="88" spans="1:5" ht="27.75" customHeight="1" x14ac:dyDescent="0.25">
      <c r="A88" s="157" t="s">
        <v>613</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7">
        <v>0</v>
      </c>
    </row>
    <row r="89" spans="1:5" ht="27.75" customHeight="1" x14ac:dyDescent="0.25">
      <c r="A89" s="157" t="s">
        <v>614</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7">
        <v>0</v>
      </c>
    </row>
    <row r="90" spans="1:5" ht="27.75" customHeight="1" x14ac:dyDescent="0.25">
      <c r="A90" s="157" t="s">
        <v>615</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7">
        <v>0</v>
      </c>
    </row>
    <row r="91" spans="1:5" ht="27.75" customHeight="1" x14ac:dyDescent="0.25">
      <c r="A91" s="157" t="s">
        <v>616</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7">
        <v>0</v>
      </c>
    </row>
    <row r="92" spans="1:5" ht="27.75" customHeight="1" x14ac:dyDescent="0.25">
      <c r="A92" s="157" t="s">
        <v>617</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7">
        <v>0</v>
      </c>
    </row>
    <row r="93" spans="1:5" ht="27.75" customHeight="1" x14ac:dyDescent="0.25">
      <c r="A93" s="157" t="s">
        <v>618</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7">
        <v>0</v>
      </c>
    </row>
    <row r="94" spans="1:5" ht="27.75" customHeight="1" x14ac:dyDescent="0.25">
      <c r="A94" s="157" t="s">
        <v>619</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7">
        <v>0</v>
      </c>
    </row>
    <row r="95" spans="1:5" ht="27.75" customHeight="1" x14ac:dyDescent="0.25">
      <c r="A95" s="157" t="s">
        <v>620</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7">
        <v>0</v>
      </c>
    </row>
    <row r="96" spans="1:5" ht="27.75" customHeight="1" x14ac:dyDescent="0.25">
      <c r="A96" s="157" t="s">
        <v>621</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7">
        <v>0</v>
      </c>
    </row>
    <row r="97" spans="1:5" ht="27.75" customHeight="1" x14ac:dyDescent="0.25">
      <c r="A97" s="157" t="s">
        <v>622</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7">
        <v>0</v>
      </c>
    </row>
    <row r="98" spans="1:5" ht="27.75" customHeight="1" x14ac:dyDescent="0.25">
      <c r="A98" s="157" t="s">
        <v>623</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7">
        <v>0</v>
      </c>
    </row>
    <row r="99" spans="1:5" ht="27.75" customHeight="1" x14ac:dyDescent="0.25">
      <c r="A99" s="157" t="s">
        <v>624</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7">
        <v>0</v>
      </c>
    </row>
    <row r="100" spans="1:5" ht="27.75" customHeight="1" x14ac:dyDescent="0.25">
      <c r="A100" s="157" t="s">
        <v>581</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654</v>
      </c>
      <c r="D100" s="167">
        <v>0</v>
      </c>
      <c r="E100" s="167">
        <v>0</v>
      </c>
    </row>
    <row r="101" spans="1:5" ht="27.75" customHeight="1" x14ac:dyDescent="0.25">
      <c r="A101" s="157" t="s">
        <v>583</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653</v>
      </c>
      <c r="D101" s="168"/>
      <c r="E101" s="167">
        <v>0</v>
      </c>
    </row>
    <row r="102" spans="1:5" ht="27.75" customHeight="1" x14ac:dyDescent="0.25">
      <c r="A102" s="157" t="s">
        <v>584</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653</v>
      </c>
      <c r="D102" s="168"/>
      <c r="E102" s="167">
        <v>0</v>
      </c>
    </row>
    <row r="103" spans="1:5" ht="27.75" customHeight="1" x14ac:dyDescent="0.25">
      <c r="A103" s="157" t="s">
        <v>585</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653</v>
      </c>
      <c r="D103" s="168"/>
      <c r="E103" s="167">
        <v>0</v>
      </c>
    </row>
    <row r="104" spans="1:5" ht="27.75" customHeight="1" x14ac:dyDescent="0.25">
      <c r="A104" s="157" t="s">
        <v>586</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653</v>
      </c>
      <c r="D104" s="168"/>
      <c r="E104" s="167">
        <v>0</v>
      </c>
    </row>
    <row r="105" spans="1:5" ht="27.75" customHeight="1" x14ac:dyDescent="0.25">
      <c r="A105" s="157" t="s">
        <v>587</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653</v>
      </c>
      <c r="D105" s="168"/>
      <c r="E105" s="167">
        <v>0</v>
      </c>
    </row>
    <row r="106" spans="1:5" ht="27.75" customHeight="1" x14ac:dyDescent="0.25">
      <c r="A106" s="157" t="s">
        <v>588</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7">
        <v>0</v>
      </c>
    </row>
    <row r="107" spans="1:5" ht="27.75" customHeight="1" x14ac:dyDescent="0.25">
      <c r="A107" s="157" t="s">
        <v>589</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7">
        <v>0</v>
      </c>
    </row>
    <row r="108" spans="1:5" ht="27.75" customHeight="1" x14ac:dyDescent="0.25">
      <c r="A108" s="157" t="s">
        <v>590</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7">
        <v>0</v>
      </c>
    </row>
    <row r="109" spans="1:5" ht="27.75" customHeight="1" x14ac:dyDescent="0.25">
      <c r="A109" s="157" t="s">
        <v>591</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7">
        <v>0</v>
      </c>
    </row>
    <row r="110" spans="1:5" ht="27.75" customHeight="1" x14ac:dyDescent="0.25">
      <c r="A110" s="157" t="s">
        <v>592</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7">
        <v>0</v>
      </c>
    </row>
    <row r="111" spans="1:5" ht="27.75" customHeight="1" x14ac:dyDescent="0.25">
      <c r="A111" s="157" t="s">
        <v>593</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7">
        <v>0</v>
      </c>
    </row>
    <row r="112" spans="1:5" ht="27.75" customHeight="1" x14ac:dyDescent="0.25">
      <c r="A112" s="157" t="s">
        <v>594</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7">
        <v>0</v>
      </c>
    </row>
    <row r="113" spans="1:5" ht="27.75" customHeight="1" x14ac:dyDescent="0.25">
      <c r="A113" s="157" t="s">
        <v>595</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7">
        <v>0</v>
      </c>
    </row>
    <row r="114" spans="1:5" ht="27.75" customHeight="1" x14ac:dyDescent="0.25">
      <c r="A114" s="157" t="s">
        <v>596</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7">
        <v>0</v>
      </c>
    </row>
    <row r="115" spans="1:5" ht="27.75" customHeight="1" x14ac:dyDescent="0.25">
      <c r="A115" s="157" t="s">
        <v>597</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7">
        <v>0</v>
      </c>
    </row>
    <row r="116" spans="1:5" ht="27.75" customHeight="1" x14ac:dyDescent="0.25">
      <c r="A116" s="157" t="s">
        <v>598</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7">
        <v>0</v>
      </c>
    </row>
    <row r="117" spans="1:5" ht="27.75" customHeight="1" x14ac:dyDescent="0.25">
      <c r="A117" s="157" t="s">
        <v>599</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7">
        <v>0</v>
      </c>
    </row>
    <row r="118" spans="1:5" ht="27.75" customHeight="1" x14ac:dyDescent="0.25">
      <c r="A118" s="157" t="s">
        <v>600</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7">
        <v>0</v>
      </c>
    </row>
    <row r="119" spans="1:5" ht="27.75" customHeight="1" x14ac:dyDescent="0.25">
      <c r="A119" s="157" t="s">
        <v>601</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7">
        <v>0</v>
      </c>
    </row>
    <row r="120" spans="1:5" ht="27.75" customHeight="1" x14ac:dyDescent="0.25">
      <c r="A120" s="157" t="s">
        <v>602</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7">
        <v>0</v>
      </c>
    </row>
    <row r="121" spans="1:5" ht="27.75" customHeight="1" x14ac:dyDescent="0.25">
      <c r="A121" s="157" t="s">
        <v>559</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654</v>
      </c>
      <c r="D121" s="167">
        <v>0</v>
      </c>
      <c r="E121" s="167">
        <v>0</v>
      </c>
    </row>
    <row r="122" spans="1:5" ht="27.75" customHeight="1" x14ac:dyDescent="0.25">
      <c r="A122" s="157" t="s">
        <v>561</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653</v>
      </c>
      <c r="D122" s="168"/>
      <c r="E122" s="167">
        <v>0</v>
      </c>
    </row>
    <row r="123" spans="1:5" ht="27.75" customHeight="1" x14ac:dyDescent="0.25">
      <c r="A123" s="157" t="s">
        <v>562</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653</v>
      </c>
      <c r="D123" s="168"/>
      <c r="E123" s="167">
        <v>0</v>
      </c>
    </row>
    <row r="124" spans="1:5" ht="27.75" customHeight="1" x14ac:dyDescent="0.25">
      <c r="A124" s="157" t="s">
        <v>563</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653</v>
      </c>
      <c r="D124" s="168"/>
      <c r="E124" s="167">
        <v>0</v>
      </c>
    </row>
    <row r="125" spans="1:5" ht="27.75" customHeight="1" x14ac:dyDescent="0.25">
      <c r="A125" s="157" t="s">
        <v>564</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653</v>
      </c>
      <c r="D125" s="168"/>
      <c r="E125" s="167">
        <v>0</v>
      </c>
    </row>
    <row r="126" spans="1:5" ht="27.75" customHeight="1" x14ac:dyDescent="0.25">
      <c r="A126" s="157" t="s">
        <v>565</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653</v>
      </c>
      <c r="D126" s="168"/>
      <c r="E126" s="167">
        <v>0</v>
      </c>
    </row>
    <row r="127" spans="1:5" ht="27.75" customHeight="1" x14ac:dyDescent="0.25">
      <c r="A127" s="157" t="s">
        <v>566</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7">
        <v>0</v>
      </c>
    </row>
    <row r="128" spans="1:5" ht="27.75" customHeight="1" x14ac:dyDescent="0.25">
      <c r="A128" s="157" t="s">
        <v>567</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7">
        <v>0</v>
      </c>
    </row>
    <row r="129" spans="1:5" ht="27.75" customHeight="1" x14ac:dyDescent="0.25">
      <c r="A129" s="157" t="s">
        <v>568</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7">
        <v>0</v>
      </c>
    </row>
    <row r="130" spans="1:5" ht="27.75" customHeight="1" x14ac:dyDescent="0.25">
      <c r="A130" s="157" t="s">
        <v>569</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7">
        <v>0</v>
      </c>
    </row>
    <row r="131" spans="1:5" ht="27.75" customHeight="1" x14ac:dyDescent="0.25">
      <c r="A131" s="157" t="s">
        <v>570</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7">
        <v>0</v>
      </c>
    </row>
    <row r="132" spans="1:5" ht="27.75" customHeight="1" x14ac:dyDescent="0.25">
      <c r="A132" s="157" t="s">
        <v>571</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7">
        <v>0</v>
      </c>
    </row>
    <row r="133" spans="1:5" ht="27.75" customHeight="1" x14ac:dyDescent="0.25">
      <c r="A133" s="157" t="s">
        <v>572</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7">
        <v>0</v>
      </c>
    </row>
    <row r="134" spans="1:5" ht="27.75" customHeight="1" x14ac:dyDescent="0.25">
      <c r="A134" s="157" t="s">
        <v>573</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7">
        <v>0</v>
      </c>
    </row>
    <row r="135" spans="1:5" ht="27.75" customHeight="1" x14ac:dyDescent="0.25">
      <c r="A135" s="157" t="s">
        <v>574</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7">
        <v>0</v>
      </c>
    </row>
    <row r="136" spans="1:5" ht="27.75" customHeight="1" x14ac:dyDescent="0.25">
      <c r="A136" s="157" t="s">
        <v>575</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7">
        <v>0</v>
      </c>
    </row>
    <row r="137" spans="1:5" ht="27.75" customHeight="1" x14ac:dyDescent="0.25">
      <c r="A137" s="157" t="s">
        <v>576</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7">
        <v>0</v>
      </c>
    </row>
    <row r="138" spans="1:5" ht="27.75" customHeight="1" x14ac:dyDescent="0.25">
      <c r="A138" s="157" t="s">
        <v>577</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7">
        <v>0</v>
      </c>
    </row>
    <row r="139" spans="1:5" ht="27.75" customHeight="1" x14ac:dyDescent="0.25">
      <c r="A139" s="157" t="s">
        <v>578</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7">
        <v>0</v>
      </c>
    </row>
    <row r="140" spans="1:5" ht="27.75" customHeight="1" x14ac:dyDescent="0.25">
      <c r="A140" s="157" t="s">
        <v>579</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7">
        <v>0</v>
      </c>
    </row>
    <row r="141" spans="1:5" ht="27.75" customHeight="1" x14ac:dyDescent="0.25">
      <c r="A141" s="157" t="s">
        <v>580</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7">
        <v>0</v>
      </c>
    </row>
    <row r="142" spans="1:5" ht="27.75" customHeight="1" x14ac:dyDescent="0.25">
      <c r="A142" s="157" t="s">
        <v>537</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654</v>
      </c>
      <c r="D142" s="167">
        <v>0</v>
      </c>
      <c r="E142" s="167">
        <v>0</v>
      </c>
    </row>
    <row r="143" spans="1:5" ht="27.75" customHeight="1" x14ac:dyDescent="0.25">
      <c r="A143" s="157" t="s">
        <v>539</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653</v>
      </c>
      <c r="D143" s="168"/>
      <c r="E143" s="167">
        <v>0</v>
      </c>
    </row>
    <row r="144" spans="1:5" ht="27.75" customHeight="1" x14ac:dyDescent="0.25">
      <c r="A144" s="157" t="s">
        <v>540</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653</v>
      </c>
      <c r="D144" s="168"/>
      <c r="E144" s="167">
        <v>0</v>
      </c>
    </row>
    <row r="145" spans="1:5" ht="27.75" customHeight="1" x14ac:dyDescent="0.25">
      <c r="A145" s="157" t="s">
        <v>541</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653</v>
      </c>
      <c r="D145" s="168"/>
      <c r="E145" s="167">
        <v>0</v>
      </c>
    </row>
    <row r="146" spans="1:5" ht="27.75" customHeight="1" x14ac:dyDescent="0.25">
      <c r="A146" s="157" t="s">
        <v>542</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653</v>
      </c>
      <c r="D146" s="168"/>
      <c r="E146" s="167">
        <v>0</v>
      </c>
    </row>
    <row r="147" spans="1:5" ht="27.75" customHeight="1" x14ac:dyDescent="0.25">
      <c r="A147" s="157" t="s">
        <v>543</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653</v>
      </c>
      <c r="D147" s="168"/>
      <c r="E147" s="167">
        <v>0</v>
      </c>
    </row>
    <row r="148" spans="1:5" ht="27.75" customHeight="1" x14ac:dyDescent="0.25">
      <c r="A148" s="157" t="s">
        <v>544</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7">
        <v>0</v>
      </c>
    </row>
    <row r="149" spans="1:5" ht="27.75" customHeight="1" x14ac:dyDescent="0.25">
      <c r="A149" s="157" t="s">
        <v>545</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7">
        <v>0</v>
      </c>
    </row>
    <row r="150" spans="1:5" ht="27.75" customHeight="1" x14ac:dyDescent="0.25">
      <c r="A150" s="157" t="s">
        <v>546</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7">
        <v>0</v>
      </c>
    </row>
    <row r="151" spans="1:5" ht="27.75" customHeight="1" x14ac:dyDescent="0.25">
      <c r="A151" s="157" t="s">
        <v>547</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7">
        <v>0</v>
      </c>
    </row>
    <row r="152" spans="1:5" ht="27.75" customHeight="1" x14ac:dyDescent="0.25">
      <c r="A152" s="157" t="s">
        <v>548</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7">
        <v>0</v>
      </c>
    </row>
    <row r="153" spans="1:5" ht="27.75" customHeight="1" x14ac:dyDescent="0.25">
      <c r="A153" s="157" t="s">
        <v>549</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7">
        <v>0</v>
      </c>
    </row>
    <row r="154" spans="1:5" ht="27.75" customHeight="1" x14ac:dyDescent="0.25">
      <c r="A154" s="157" t="s">
        <v>550</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7">
        <v>0</v>
      </c>
    </row>
    <row r="155" spans="1:5" ht="27.75" customHeight="1" x14ac:dyDescent="0.25">
      <c r="A155" s="157" t="s">
        <v>551</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7">
        <v>0</v>
      </c>
    </row>
    <row r="156" spans="1:5" ht="27.75" customHeight="1" x14ac:dyDescent="0.25">
      <c r="A156" s="157" t="s">
        <v>552</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7">
        <v>0</v>
      </c>
    </row>
    <row r="157" spans="1:5" ht="27.75" customHeight="1" x14ac:dyDescent="0.25">
      <c r="A157" s="157" t="s">
        <v>553</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7">
        <v>0</v>
      </c>
    </row>
    <row r="158" spans="1:5" ht="27.75" customHeight="1" x14ac:dyDescent="0.25">
      <c r="A158" s="157" t="s">
        <v>554</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7">
        <v>0</v>
      </c>
    </row>
    <row r="159" spans="1:5" ht="27.75" customHeight="1" x14ac:dyDescent="0.25">
      <c r="A159" s="157" t="s">
        <v>555</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7">
        <v>0</v>
      </c>
    </row>
    <row r="160" spans="1:5" ht="27.75" customHeight="1" x14ac:dyDescent="0.25">
      <c r="A160" s="157" t="s">
        <v>556</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7">
        <v>0</v>
      </c>
    </row>
    <row r="161" spans="1:5" ht="27.75" customHeight="1" x14ac:dyDescent="0.25">
      <c r="A161" s="157" t="s">
        <v>557</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7">
        <v>0</v>
      </c>
    </row>
    <row r="162" spans="1:5" ht="27.75" customHeight="1" x14ac:dyDescent="0.25">
      <c r="A162" s="157" t="s">
        <v>558</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7">
        <v>0</v>
      </c>
    </row>
    <row r="163" spans="1:5" ht="27.75" customHeight="1" x14ac:dyDescent="0.25">
      <c r="A163" s="2" t="s">
        <v>474</v>
      </c>
      <c r="C163" s="3"/>
    </row>
    <row r="164" spans="1:5" ht="27.75" customHeight="1" x14ac:dyDescent="0.25">
      <c r="A164" s="2" t="s">
        <v>475</v>
      </c>
      <c r="C164" s="3"/>
    </row>
    <row r="165" spans="1:5" ht="27.75" customHeight="1" x14ac:dyDescent="0.25">
      <c r="A165" s="2" t="s">
        <v>476</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K22" sqref="K2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7" t="str">
        <f>Overview!B4&amp; " - Effective from "&amp;Overview!D4&amp;" - "&amp;Overview!E4&amp;" Nodal/Zonal charges"</f>
        <v>Harlaxton Energy Networks Limited - GSP_C - Effective from 1 April 2026 - Final Nodal/Zonal charges</v>
      </c>
      <c r="B2" s="228"/>
      <c r="C2" s="228"/>
      <c r="D2" s="229"/>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M15" sqref="M1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60" t="str">
        <f>Overview!B4&amp; " - Effective from "&amp;Overview!C4&amp;" - "&amp;Overview!E4&amp;" Residual Charging Bands"</f>
        <v>Harlaxton Energy Networks Limited - GSP_C - Effective from 2026/27  - Final Residual Charging Bands</v>
      </c>
      <c r="B2" s="261"/>
      <c r="C2" s="261"/>
      <c r="D2" s="261"/>
      <c r="E2" s="261"/>
      <c r="F2" s="261"/>
      <c r="G2" s="261"/>
      <c r="H2" s="261"/>
      <c r="I2" s="261"/>
    </row>
    <row r="4" spans="1:9" ht="52.8" x14ac:dyDescent="0.25">
      <c r="A4" s="165" t="s">
        <v>652</v>
      </c>
      <c r="B4" s="165" t="s">
        <v>648</v>
      </c>
      <c r="C4" s="165" t="s">
        <v>655</v>
      </c>
      <c r="D4" s="165" t="s">
        <v>659</v>
      </c>
      <c r="E4" s="165" t="s">
        <v>660</v>
      </c>
      <c r="F4" s="189" t="s">
        <v>720</v>
      </c>
      <c r="G4" s="193" t="s">
        <v>727</v>
      </c>
      <c r="H4" s="193" t="s">
        <v>728</v>
      </c>
      <c r="I4" s="193" t="s">
        <v>729</v>
      </c>
    </row>
    <row r="5" spans="1:9" ht="13.8" x14ac:dyDescent="0.25">
      <c r="A5" s="166" t="s">
        <v>146</v>
      </c>
      <c r="B5" s="190" t="s">
        <v>650</v>
      </c>
      <c r="C5" s="190" t="s">
        <v>651</v>
      </c>
      <c r="D5" s="191"/>
      <c r="E5" s="191"/>
      <c r="F5" s="192">
        <v>-5.4534329225903218</v>
      </c>
      <c r="G5" s="194">
        <v>-0.27157091712308867</v>
      </c>
      <c r="H5" s="194">
        <v>-0.27157091712308867</v>
      </c>
      <c r="I5" s="194">
        <v>-6.3840280542239614E-2</v>
      </c>
    </row>
    <row r="6" spans="1:9" ht="14.25" customHeight="1" x14ac:dyDescent="0.25">
      <c r="A6" s="257" t="s">
        <v>662</v>
      </c>
      <c r="B6" s="190">
        <v>1</v>
      </c>
      <c r="C6" s="190" t="s">
        <v>656</v>
      </c>
      <c r="D6" s="191">
        <v>0</v>
      </c>
      <c r="E6" s="191">
        <v>3986</v>
      </c>
      <c r="F6" s="192">
        <v>-5.8665310291495345</v>
      </c>
      <c r="G6" s="194">
        <v>-0.13877387348538567</v>
      </c>
      <c r="H6" s="194">
        <v>-0.13877387348538567</v>
      </c>
      <c r="I6" s="194">
        <v>-5.6503533319151089E-2</v>
      </c>
    </row>
    <row r="7" spans="1:9" ht="13.8" x14ac:dyDescent="0.25">
      <c r="A7" s="258"/>
      <c r="B7" s="190">
        <v>2</v>
      </c>
      <c r="C7" s="190" t="s">
        <v>656</v>
      </c>
      <c r="D7" s="191">
        <v>3986</v>
      </c>
      <c r="E7" s="191">
        <v>13677</v>
      </c>
      <c r="F7" s="192">
        <v>-5.8665310291495345</v>
      </c>
      <c r="G7" s="194">
        <v>-1.364688511633545</v>
      </c>
      <c r="H7" s="194">
        <v>-0.67340318474708249</v>
      </c>
      <c r="I7" s="194">
        <v>-5.6503533319151089E-2</v>
      </c>
    </row>
    <row r="8" spans="1:9" ht="13.8" x14ac:dyDescent="0.25">
      <c r="A8" s="258"/>
      <c r="B8" s="190">
        <v>3</v>
      </c>
      <c r="C8" s="190" t="s">
        <v>656</v>
      </c>
      <c r="D8" s="191">
        <v>13677</v>
      </c>
      <c r="E8" s="191">
        <v>27543</v>
      </c>
      <c r="F8" s="192">
        <v>-5.8665310291495345</v>
      </c>
      <c r="G8" s="194">
        <v>-1.889346522669257</v>
      </c>
      <c r="H8" s="194">
        <v>-0.67340318474708249</v>
      </c>
      <c r="I8" s="194">
        <v>-5.6503533319151089E-2</v>
      </c>
    </row>
    <row r="9" spans="1:9" ht="13.8" x14ac:dyDescent="0.25">
      <c r="A9" s="259"/>
      <c r="B9" s="190">
        <v>4</v>
      </c>
      <c r="C9" s="190" t="s">
        <v>656</v>
      </c>
      <c r="D9" s="191">
        <v>27543</v>
      </c>
      <c r="E9" s="191" t="s">
        <v>658</v>
      </c>
      <c r="F9" s="192">
        <v>-5.8665310291495345</v>
      </c>
      <c r="G9" s="194">
        <v>-2.2458205912363738</v>
      </c>
      <c r="H9" s="194">
        <v>-0.67340318474708249</v>
      </c>
      <c r="I9" s="194">
        <v>-5.6503533319151089E-2</v>
      </c>
    </row>
    <row r="10" spans="1:9" ht="14.25" customHeight="1" x14ac:dyDescent="0.25">
      <c r="A10" s="257" t="s">
        <v>665</v>
      </c>
      <c r="B10" s="190">
        <v>1</v>
      </c>
      <c r="C10" s="190" t="s">
        <v>657</v>
      </c>
      <c r="D10" s="191">
        <v>0</v>
      </c>
      <c r="E10" s="191">
        <v>90</v>
      </c>
      <c r="F10" s="192">
        <v>-11.911257860942461</v>
      </c>
      <c r="G10" s="194">
        <v>-2.9694503029569441</v>
      </c>
      <c r="H10" s="194">
        <v>-0.36176112054055903</v>
      </c>
      <c r="I10" s="194">
        <v>-1.1583667809271605E-2</v>
      </c>
    </row>
    <row r="11" spans="1:9" ht="13.8" x14ac:dyDescent="0.25">
      <c r="A11" s="258"/>
      <c r="B11" s="190">
        <v>2</v>
      </c>
      <c r="C11" s="190" t="s">
        <v>657</v>
      </c>
      <c r="D11" s="191">
        <v>90</v>
      </c>
      <c r="E11" s="191">
        <v>150</v>
      </c>
      <c r="F11" s="192">
        <v>-11.911257860942461</v>
      </c>
      <c r="G11" s="194">
        <v>-3.025371194194058</v>
      </c>
      <c r="H11" s="194">
        <v>-0.36176112054055903</v>
      </c>
      <c r="I11" s="194">
        <v>-1.1583667809271605E-2</v>
      </c>
    </row>
    <row r="12" spans="1:9" ht="13.8" x14ac:dyDescent="0.25">
      <c r="A12" s="258"/>
      <c r="B12" s="190">
        <v>3</v>
      </c>
      <c r="C12" s="190" t="s">
        <v>657</v>
      </c>
      <c r="D12" s="191">
        <v>150</v>
      </c>
      <c r="E12" s="191">
        <v>250</v>
      </c>
      <c r="F12" s="192">
        <v>-11.911257860942461</v>
      </c>
      <c r="G12" s="194">
        <v>-3.0877108023538291</v>
      </c>
      <c r="H12" s="194">
        <v>-0.36176112054055903</v>
      </c>
      <c r="I12" s="194">
        <v>-1.1583667809271605E-2</v>
      </c>
    </row>
    <row r="13" spans="1:9" ht="13.8" x14ac:dyDescent="0.25">
      <c r="A13" s="259"/>
      <c r="B13" s="190">
        <v>4</v>
      </c>
      <c r="C13" s="190" t="s">
        <v>657</v>
      </c>
      <c r="D13" s="191">
        <v>250</v>
      </c>
      <c r="E13" s="191" t="s">
        <v>658</v>
      </c>
      <c r="F13" s="192">
        <v>-11.911257860942461</v>
      </c>
      <c r="G13" s="194">
        <v>-3.156331777755641</v>
      </c>
      <c r="H13" s="194">
        <v>-0.36176112054055903</v>
      </c>
      <c r="I13" s="194">
        <v>-1.1583667809271605E-2</v>
      </c>
    </row>
    <row r="14" spans="1:9" ht="14.25" customHeight="1" x14ac:dyDescent="0.25">
      <c r="A14" s="257" t="s">
        <v>664</v>
      </c>
      <c r="B14" s="190">
        <v>1</v>
      </c>
      <c r="C14" s="190" t="s">
        <v>657</v>
      </c>
      <c r="D14" s="191">
        <v>0</v>
      </c>
      <c r="E14" s="191">
        <v>500</v>
      </c>
      <c r="F14" s="192">
        <v>-120.55281996198789</v>
      </c>
      <c r="G14" s="194">
        <v>-3.209999763079276</v>
      </c>
      <c r="H14" s="194">
        <v>-0.26201843185181622</v>
      </c>
      <c r="I14" s="194">
        <v>-8.0955282394159778E-3</v>
      </c>
    </row>
    <row r="15" spans="1:9" ht="13.8" x14ac:dyDescent="0.25">
      <c r="A15" s="258"/>
      <c r="B15" s="190">
        <v>2</v>
      </c>
      <c r="C15" s="190" t="s">
        <v>657</v>
      </c>
      <c r="D15" s="191">
        <v>500</v>
      </c>
      <c r="E15" s="191">
        <v>1100</v>
      </c>
      <c r="F15" s="192">
        <v>-120.55281996198789</v>
      </c>
      <c r="G15" s="194">
        <v>-3.4308857895950795</v>
      </c>
      <c r="H15" s="194">
        <v>-0.26201843185181622</v>
      </c>
      <c r="I15" s="194">
        <v>-8.0955282394159778E-3</v>
      </c>
    </row>
    <row r="16" spans="1:9" ht="13.8" x14ac:dyDescent="0.25">
      <c r="A16" s="258"/>
      <c r="B16" s="190">
        <v>3</v>
      </c>
      <c r="C16" s="190" t="s">
        <v>657</v>
      </c>
      <c r="D16" s="191">
        <v>1100</v>
      </c>
      <c r="E16" s="191">
        <v>2000</v>
      </c>
      <c r="F16" s="192">
        <v>-120.55281996198789</v>
      </c>
      <c r="G16" s="194">
        <v>-3.3359006412552907</v>
      </c>
      <c r="H16" s="194">
        <v>-0.26201843185181622</v>
      </c>
      <c r="I16" s="194">
        <v>-8.0955282394159778E-3</v>
      </c>
    </row>
    <row r="17" spans="1:9" ht="13.8" x14ac:dyDescent="0.25">
      <c r="A17" s="259"/>
      <c r="B17" s="190">
        <v>4</v>
      </c>
      <c r="C17" s="190" t="s">
        <v>657</v>
      </c>
      <c r="D17" s="191">
        <v>2000</v>
      </c>
      <c r="E17" s="191" t="s">
        <v>658</v>
      </c>
      <c r="F17" s="192">
        <v>-120.55281996198789</v>
      </c>
      <c r="G17" s="194">
        <v>-3.4183317416980601</v>
      </c>
      <c r="H17" s="194">
        <v>-0.26201843185181622</v>
      </c>
      <c r="I17" s="194">
        <v>-8.0955282394159778E-3</v>
      </c>
    </row>
    <row r="18" spans="1:9" ht="13.8" x14ac:dyDescent="0.25">
      <c r="A18" s="262" t="s">
        <v>663</v>
      </c>
      <c r="B18" s="190">
        <v>1</v>
      </c>
      <c r="C18" s="190" t="s">
        <v>657</v>
      </c>
      <c r="D18" s="191">
        <v>0</v>
      </c>
      <c r="E18" s="191">
        <v>3500</v>
      </c>
      <c r="F18" s="192">
        <v>942.57820873630033</v>
      </c>
      <c r="G18" s="195"/>
      <c r="H18" s="194"/>
      <c r="I18" s="194"/>
    </row>
    <row r="19" spans="1:9" ht="13.8" x14ac:dyDescent="0.25">
      <c r="A19" s="263"/>
      <c r="B19" s="190">
        <v>2</v>
      </c>
      <c r="C19" s="190" t="s">
        <v>657</v>
      </c>
      <c r="D19" s="191">
        <v>3500</v>
      </c>
      <c r="E19" s="191">
        <v>11000</v>
      </c>
      <c r="F19" s="192">
        <v>8702.1225866951208</v>
      </c>
      <c r="G19" s="195"/>
      <c r="H19" s="194"/>
      <c r="I19" s="194"/>
    </row>
    <row r="20" spans="1:9" ht="13.8" x14ac:dyDescent="0.25">
      <c r="A20" s="263"/>
      <c r="B20" s="190">
        <v>3</v>
      </c>
      <c r="C20" s="190" t="s">
        <v>657</v>
      </c>
      <c r="D20" s="191">
        <v>11000</v>
      </c>
      <c r="E20" s="191">
        <v>20000</v>
      </c>
      <c r="F20" s="192">
        <v>25455.915320199707</v>
      </c>
      <c r="G20" s="195"/>
      <c r="H20" s="194"/>
      <c r="I20" s="194"/>
    </row>
    <row r="21" spans="1:9" ht="13.8" x14ac:dyDescent="0.25">
      <c r="A21" s="264"/>
      <c r="B21" s="190">
        <v>4</v>
      </c>
      <c r="C21" s="190" t="s">
        <v>657</v>
      </c>
      <c r="D21" s="191">
        <v>20000</v>
      </c>
      <c r="E21" s="191" t="s">
        <v>658</v>
      </c>
      <c r="F21" s="192">
        <v>53850.230385512958</v>
      </c>
      <c r="G21" s="195"/>
      <c r="H21" s="194"/>
      <c r="I21" s="194"/>
    </row>
    <row r="22" spans="1:9" x14ac:dyDescent="0.25">
      <c r="A22" t="s">
        <v>661</v>
      </c>
    </row>
    <row r="23" spans="1:9"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E11" sqref="E1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5" t="str">
        <f>Overview!B4&amp; " - Effective from "&amp;Overview!D4&amp;" - "&amp;Overview!E4</f>
        <v>Harlaxton Energy Networks Limited - GSP_C - Effective from 1 April 2026 - Final</v>
      </c>
      <c r="C2" s="266"/>
      <c r="D2" s="266"/>
      <c r="E2" s="266"/>
      <c r="F2" s="266"/>
      <c r="G2" s="266"/>
      <c r="H2" s="266"/>
      <c r="I2" s="266"/>
      <c r="J2" s="266"/>
      <c r="K2" s="266"/>
      <c r="L2" s="266"/>
      <c r="M2" s="266"/>
      <c r="N2" s="266"/>
      <c r="O2" s="266"/>
      <c r="P2" s="266"/>
      <c r="Q2" s="266"/>
      <c r="R2" s="266"/>
      <c r="S2" s="266"/>
      <c r="T2" s="267"/>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1" t="s">
        <v>170</v>
      </c>
      <c r="C4" s="272"/>
      <c r="D4" s="272"/>
      <c r="E4" s="272"/>
      <c r="F4" s="272"/>
      <c r="G4" s="272"/>
      <c r="H4" s="272"/>
      <c r="I4" s="273"/>
      <c r="L4" s="271" t="s">
        <v>171</v>
      </c>
      <c r="M4" s="272"/>
      <c r="N4" s="272"/>
      <c r="O4" s="272"/>
      <c r="P4" s="272"/>
      <c r="Q4" s="272"/>
      <c r="R4" s="272"/>
      <c r="S4" s="272"/>
      <c r="T4" s="273"/>
      <c r="AB4" s="15" t="s">
        <v>147</v>
      </c>
      <c r="AC4" s="135" t="s">
        <v>172</v>
      </c>
      <c r="AD4" s="136" t="s">
        <v>174</v>
      </c>
      <c r="AE4" s="137" t="s">
        <v>167</v>
      </c>
      <c r="AF4" s="138" t="s">
        <v>179</v>
      </c>
      <c r="AG4" s="138" t="s">
        <v>179</v>
      </c>
      <c r="AH4" s="138" t="s">
        <v>179</v>
      </c>
      <c r="AI4" s="139" t="s">
        <v>179</v>
      </c>
    </row>
    <row r="5" spans="1:154" ht="18" customHeight="1" x14ac:dyDescent="0.25">
      <c r="B5" s="275" t="s">
        <v>107</v>
      </c>
      <c r="C5" s="275"/>
      <c r="D5" s="275"/>
      <c r="E5" s="275"/>
      <c r="F5" s="275"/>
      <c r="G5" s="275"/>
      <c r="H5" s="275"/>
      <c r="I5" s="275"/>
      <c r="L5" s="275" t="s">
        <v>109</v>
      </c>
      <c r="M5" s="275"/>
      <c r="N5" s="275"/>
      <c r="O5" s="275"/>
      <c r="P5" s="275"/>
      <c r="Q5" s="275"/>
      <c r="R5" s="275"/>
      <c r="S5" s="275"/>
      <c r="T5" s="275"/>
      <c r="AB5" s="15" t="s">
        <v>148</v>
      </c>
      <c r="AC5" s="135" t="s">
        <v>172</v>
      </c>
      <c r="AD5" s="136" t="s">
        <v>174</v>
      </c>
      <c r="AE5" s="137" t="s">
        <v>167</v>
      </c>
      <c r="AF5" s="143" t="s">
        <v>176</v>
      </c>
      <c r="AG5" s="138" t="s">
        <v>179</v>
      </c>
      <c r="AH5" s="138" t="s">
        <v>179</v>
      </c>
      <c r="AI5" s="139" t="s">
        <v>179</v>
      </c>
    </row>
    <row r="6" spans="1:154" s="104" customFormat="1" ht="27.75" customHeight="1" x14ac:dyDescent="0.25">
      <c r="B6" s="274" t="s">
        <v>113</v>
      </c>
      <c r="C6" s="274"/>
      <c r="D6" s="274"/>
      <c r="E6" s="274"/>
      <c r="F6" s="274"/>
      <c r="G6" s="274"/>
      <c r="H6" s="274"/>
      <c r="I6" s="274"/>
      <c r="L6" s="274" t="s">
        <v>114</v>
      </c>
      <c r="M6" s="274"/>
      <c r="N6" s="274"/>
      <c r="O6" s="274"/>
      <c r="P6" s="274"/>
      <c r="Q6" s="274"/>
      <c r="R6" s="274"/>
      <c r="S6" s="274"/>
      <c r="T6" s="274"/>
      <c r="AB6" s="15" t="s">
        <v>149</v>
      </c>
      <c r="AC6" s="135" t="s">
        <v>172</v>
      </c>
      <c r="AD6" s="136" t="s">
        <v>174</v>
      </c>
      <c r="AE6" s="137" t="s">
        <v>167</v>
      </c>
      <c r="AF6" s="138" t="s">
        <v>179</v>
      </c>
      <c r="AG6" s="138" t="s">
        <v>179</v>
      </c>
      <c r="AH6" s="138" t="s">
        <v>179</v>
      </c>
      <c r="AI6" s="139" t="s">
        <v>179</v>
      </c>
    </row>
    <row r="7" spans="1:154" ht="18" customHeight="1" x14ac:dyDescent="0.25">
      <c r="B7" s="275" t="s">
        <v>108</v>
      </c>
      <c r="C7" s="275"/>
      <c r="D7" s="275"/>
      <c r="E7" s="275"/>
      <c r="F7" s="275"/>
      <c r="G7" s="275"/>
      <c r="H7" s="275"/>
      <c r="I7" s="275"/>
      <c r="L7" s="275" t="s">
        <v>110</v>
      </c>
      <c r="M7" s="275"/>
      <c r="N7" s="275"/>
      <c r="O7" s="275"/>
      <c r="P7" s="275"/>
      <c r="Q7" s="275"/>
      <c r="R7" s="275"/>
      <c r="S7" s="275"/>
      <c r="T7" s="275"/>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8" t="s">
        <v>105</v>
      </c>
      <c r="C24" s="269"/>
      <c r="D24" s="270"/>
      <c r="L24" s="268" t="s">
        <v>106</v>
      </c>
      <c r="M24" s="269"/>
      <c r="N24" s="27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2020-12-18T12:25:38Z</cp:lastPrinted>
  <dcterms:created xsi:type="dcterms:W3CDTF">2009-11-12T11:38:00Z</dcterms:created>
  <dcterms:modified xsi:type="dcterms:W3CDTF">2025-04-23T15:46:26Z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