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fileSharing readOnlyRecommended="1"/>
  <workbookPr codeName="ThisWorkbook" defaultThemeVersion="124226"/>
  <mc:AlternateContent xmlns:mc="http://schemas.openxmlformats.org/markup-compatibility/2006">
    <mc:Choice Requires="x15">
      <x15ac:absPath xmlns:x15ac="http://schemas.microsoft.com/office/spreadsheetml/2010/11/ac" url="Z:\HEN Ltd\CDCM - Statement of Charges\2027\HARL\"/>
    </mc:Choice>
  </mc:AlternateContent>
  <xr:revisionPtr revIDLastSave="0" documentId="8_{7E6A744C-7777-40DD-B255-9F26EB82742E}" xr6:coauthVersionLast="47" xr6:coauthVersionMax="47" xr10:uidLastSave="{00000000-0000-0000-0000-000000000000}"/>
  <bookViews>
    <workbookView xWindow="-120" yWindow="-120" windowWidth="29040" windowHeight="15720" tabRatio="862" activeTab="6"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externalReferences>
    <externalReference r:id="rId15"/>
  </externalReferences>
  <definedNames>
    <definedName name="_xlnm._FilterDatabase" localSheetId="2" hidden="1">'Annex 2 EHV charges'!$A$10:$O$10</definedName>
    <definedName name="_xlnm._FilterDatabase" localSheetId="3" hidden="1">'Annex 2a Import'!$A$4:$H$254</definedName>
    <definedName name="_xlnm._FilterDatabase" localSheetId="4" hidden="1">'Annex 2b Export'!$A$4:$H$176</definedName>
    <definedName name="_xlnm._FilterDatabase" localSheetId="9" hidden="1">'Annex 7 Pass-Through Costs'!$A$4:$E$164</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charges'!$A$2:$O$10</definedName>
    <definedName name="_xlnm.Print_Area" localSheetId="3">'Annex 2a Import'!$A$2:$H$203</definedName>
    <definedName name="_xlnm.Print_Area" localSheetId="4">'Annex 2b Export'!$A$2:$H$175</definedName>
    <definedName name="_xlnm.Print_Area" localSheetId="5">'Annex 3 Preserved charges'!$A$2:$J$13</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Costs'!$A$2:$E$164</definedName>
    <definedName name="_xlnm.Print_Area" localSheetId="10">'Nodal prices'!$A$2:$D$3</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charges'!$A$2:$I$10</definedName>
    <definedName name="Z_5032A364_B81A_48DA_88DA_AB3B86B47EE9_.wvu.PrintArea" localSheetId="5" hidden="1">'Annex 3 Preserved charges'!$A$2:$J$13</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prices'!$A$2:$D$3</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62" i="24" l="1"/>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J8" i="5" l="1"/>
  <c r="I8" i="5"/>
  <c r="H8" i="5"/>
  <c r="J7" i="5"/>
  <c r="I7" i="5"/>
  <c r="H7" i="5"/>
  <c r="I6" i="5"/>
  <c r="J6" i="5"/>
  <c r="H6" i="5"/>
  <c r="F7" i="5"/>
  <c r="F8" i="5"/>
  <c r="F9" i="5"/>
  <c r="F6" i="5"/>
  <c r="F4" i="5"/>
  <c r="A4" i="5"/>
  <c r="A8" i="5"/>
  <c r="D7" i="5"/>
  <c r="D6" i="5"/>
  <c r="C7" i="5"/>
  <c r="B7" i="5"/>
  <c r="A7" i="5"/>
  <c r="C6" i="5"/>
  <c r="B6" i="5"/>
  <c r="A6" i="5"/>
  <c r="A3" i="6" l="1"/>
  <c r="A2" i="24"/>
  <c r="B2" i="15" l="1"/>
  <c r="A2" i="7"/>
  <c r="A17" i="8"/>
  <c r="A4" i="8"/>
  <c r="A2" i="5"/>
  <c r="A2" i="4"/>
  <c r="A2" i="14"/>
  <c r="A2" i="13"/>
  <c r="A2" i="12"/>
  <c r="A2" i="2"/>
  <c r="A2" i="25" l="1"/>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N10" i="15" l="1"/>
  <c r="C14" i="15" l="1"/>
  <c r="A5" i="14" a="1"/>
  <c r="A5" i="14" s="1"/>
  <c r="F5" i="14" l="1"/>
  <c r="E5" i="14"/>
  <c r="H5" i="14"/>
  <c r="G5" i="14"/>
  <c r="D5" i="13"/>
  <c r="H5" i="13"/>
  <c r="F5" i="13"/>
  <c r="G5" i="13"/>
  <c r="E5" i="13"/>
  <c r="D5" i="14"/>
  <c r="A6" i="14" a="1"/>
  <c r="A6" i="14" s="1"/>
  <c r="B5" i="14"/>
  <c r="C5" i="14"/>
  <c r="C5" i="13"/>
  <c r="B5" i="13"/>
  <c r="E6" i="14" l="1"/>
  <c r="F6" i="14"/>
  <c r="G6" i="14"/>
  <c r="H6" i="14"/>
  <c r="D6" i="13"/>
  <c r="E6" i="13"/>
  <c r="F6" i="13"/>
  <c r="G6" i="13"/>
  <c r="H6" i="13"/>
  <c r="A7" i="14" a="1"/>
  <c r="A7" i="14" s="1"/>
  <c r="D6" i="14"/>
  <c r="B6" i="14"/>
  <c r="C6" i="14"/>
  <c r="B6" i="13"/>
  <c r="C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7" i="14" l="1"/>
  <c r="H7" i="14"/>
  <c r="E7" i="14"/>
  <c r="F7" i="14"/>
  <c r="D7" i="13"/>
  <c r="G7" i="13"/>
  <c r="H7" i="13"/>
  <c r="E7" i="13"/>
  <c r="F7" i="13"/>
  <c r="C7" i="14"/>
  <c r="D7" i="14"/>
  <c r="B7" i="14"/>
  <c r="A8" i="14" a="1"/>
  <c r="A8" i="14" s="1"/>
  <c r="C7" i="13"/>
  <c r="A8" i="13" a="1"/>
  <c r="A8" i="13" s="1"/>
  <c r="B7" i="13"/>
  <c r="S17" i="15"/>
  <c r="T18" i="15"/>
  <c r="R17" i="15"/>
  <c r="P18" i="15"/>
  <c r="M21" i="15"/>
  <c r="T17" i="15"/>
  <c r="M18" i="15"/>
  <c r="Q18" i="15"/>
  <c r="N18" i="15"/>
  <c r="S18" i="15"/>
  <c r="O18" i="15"/>
  <c r="R18" i="15"/>
  <c r="E8" i="14" l="1"/>
  <c r="F8" i="14"/>
  <c r="G8" i="14"/>
  <c r="H8" i="14"/>
  <c r="D8" i="13"/>
  <c r="E8" i="13"/>
  <c r="G8" i="13"/>
  <c r="F8" i="13"/>
  <c r="H8" i="13"/>
  <c r="D8" i="14"/>
  <c r="B8" i="14"/>
  <c r="C8" i="14"/>
  <c r="A9" i="14" a="1"/>
  <c r="A9" i="14" s="1"/>
  <c r="B8" i="13"/>
  <c r="C8" i="13"/>
  <c r="A9" i="13" a="1"/>
  <c r="A9" i="13" s="1"/>
  <c r="N21" i="15"/>
  <c r="M22" i="15"/>
  <c r="N22" i="15"/>
  <c r="E10" i="15"/>
  <c r="C10" i="15"/>
  <c r="C17" i="15" s="1"/>
  <c r="F10" i="15"/>
  <c r="D10" i="15"/>
  <c r="E9" i="14" l="1"/>
  <c r="F9" i="14"/>
  <c r="G9" i="14"/>
  <c r="H9" i="14"/>
  <c r="D9" i="13"/>
  <c r="E9" i="13"/>
  <c r="F9" i="13"/>
  <c r="G9" i="13"/>
  <c r="H9" i="13"/>
  <c r="B9" i="14"/>
  <c r="C9" i="14"/>
  <c r="D9" i="14"/>
  <c r="A10" i="14" a="1"/>
  <c r="A10" i="14" s="1"/>
  <c r="B9" i="13"/>
  <c r="C9" i="13"/>
  <c r="A10" i="13" a="1"/>
  <c r="A10" i="13" s="1"/>
  <c r="C18" i="15"/>
  <c r="G17" i="15"/>
  <c r="G18" i="15"/>
  <c r="D17" i="15"/>
  <c r="D18" i="15"/>
  <c r="E18" i="15"/>
  <c r="E17" i="15"/>
  <c r="F17" i="15"/>
  <c r="F18" i="15"/>
  <c r="I17" i="15"/>
  <c r="I18" i="15"/>
  <c r="G10" i="14" l="1"/>
  <c r="H10" i="14"/>
  <c r="E10" i="14"/>
  <c r="F10" i="14"/>
  <c r="D10" i="13"/>
  <c r="G10" i="13"/>
  <c r="H10" i="13"/>
  <c r="E10" i="13"/>
  <c r="F10" i="13"/>
  <c r="B10" i="13"/>
  <c r="C21" i="15"/>
  <c r="C22" i="15"/>
  <c r="B10" i="14"/>
  <c r="C10" i="14"/>
  <c r="D10" i="14"/>
  <c r="A11" i="14" a="1"/>
  <c r="A11" i="14" s="1"/>
  <c r="A11" i="13" a="1"/>
  <c r="A11" i="13" s="1"/>
  <c r="C10" i="13"/>
  <c r="E11" i="14" l="1"/>
  <c r="F11" i="14"/>
  <c r="G11" i="14"/>
  <c r="H11" i="14"/>
  <c r="D11" i="13"/>
  <c r="E11" i="13"/>
  <c r="G11" i="13"/>
  <c r="F11" i="13"/>
  <c r="H11" i="13"/>
  <c r="A12" i="14" a="1"/>
  <c r="A12" i="14" s="1"/>
  <c r="A12" i="13" a="1"/>
  <c r="A12" i="13" s="1"/>
  <c r="C11" i="14"/>
  <c r="D11" i="14"/>
  <c r="B11" i="14"/>
  <c r="B11" i="13"/>
  <c r="C11" i="13"/>
  <c r="A13" i="14" l="1" a="1"/>
  <c r="A13" i="14" s="1"/>
  <c r="A14" i="14" s="1" a="1"/>
  <c r="A14" i="14" s="1"/>
  <c r="E12" i="14"/>
  <c r="F12" i="14"/>
  <c r="G12" i="14"/>
  <c r="H12" i="14"/>
  <c r="D12" i="13"/>
  <c r="E12" i="13"/>
  <c r="F12" i="13"/>
  <c r="G12" i="13"/>
  <c r="H12" i="13"/>
  <c r="A13" i="13" a="1"/>
  <c r="A13" i="13" s="1"/>
  <c r="B12" i="14"/>
  <c r="B12" i="13"/>
  <c r="D12" i="14"/>
  <c r="C12" i="13"/>
  <c r="C12" i="14"/>
  <c r="E14" i="14" l="1"/>
  <c r="F14" i="14"/>
  <c r="G14" i="14"/>
  <c r="H14" i="14"/>
  <c r="C13" i="14"/>
  <c r="D13" i="14"/>
  <c r="B13" i="14"/>
  <c r="G13" i="14"/>
  <c r="H13" i="14"/>
  <c r="E13" i="14"/>
  <c r="F13" i="14"/>
  <c r="D13" i="13"/>
  <c r="G13" i="13"/>
  <c r="H13" i="13"/>
  <c r="E13" i="13"/>
  <c r="F13" i="13"/>
  <c r="A14" i="13" a="1"/>
  <c r="A14" i="13" s="1"/>
  <c r="B13" i="13"/>
  <c r="C13" i="13"/>
  <c r="A15" i="14" a="1"/>
  <c r="A15" i="14" s="1"/>
  <c r="B14" i="14"/>
  <c r="C14" i="14"/>
  <c r="D14" i="14"/>
  <c r="E15" i="14" l="1"/>
  <c r="F15" i="14"/>
  <c r="G15" i="14"/>
  <c r="H15" i="14"/>
  <c r="C14" i="13"/>
  <c r="D14" i="13"/>
  <c r="E14" i="13"/>
  <c r="G14" i="13"/>
  <c r="F14" i="13"/>
  <c r="H14" i="13"/>
  <c r="A15" i="13" a="1"/>
  <c r="A15" i="13" s="1"/>
  <c r="B14" i="13"/>
  <c r="A16" i="14" a="1"/>
  <c r="A16" i="14" s="1"/>
  <c r="C15" i="14"/>
  <c r="D15" i="14"/>
  <c r="B15" i="14"/>
  <c r="G16" i="14" l="1"/>
  <c r="H16" i="14"/>
  <c r="E16" i="14"/>
  <c r="F16" i="14"/>
  <c r="D15" i="13"/>
  <c r="E15" i="13"/>
  <c r="F15" i="13"/>
  <c r="G15" i="13"/>
  <c r="H15" i="13"/>
  <c r="A16" i="13" a="1"/>
  <c r="A16" i="13" s="1"/>
  <c r="C15" i="13"/>
  <c r="B15" i="13"/>
  <c r="A17" i="14" a="1"/>
  <c r="A17" i="14" s="1"/>
  <c r="D16" i="14"/>
  <c r="B16" i="14"/>
  <c r="C16" i="14"/>
  <c r="E17" i="14" l="1"/>
  <c r="F17" i="14"/>
  <c r="G17" i="14"/>
  <c r="H17" i="14"/>
  <c r="D16" i="13"/>
  <c r="G16" i="13"/>
  <c r="H16" i="13"/>
  <c r="E16" i="13"/>
  <c r="F16" i="13"/>
  <c r="B16" i="13"/>
  <c r="A17" i="13" a="1"/>
  <c r="A17" i="13" s="1"/>
  <c r="C16" i="13"/>
  <c r="A18" i="14" a="1"/>
  <c r="A18" i="14" s="1"/>
  <c r="B17" i="14"/>
  <c r="C17" i="14"/>
  <c r="D17" i="14"/>
  <c r="E18" i="14" l="1"/>
  <c r="F18" i="14"/>
  <c r="G18" i="14"/>
  <c r="H18" i="14"/>
  <c r="B17" i="13"/>
  <c r="D17" i="13"/>
  <c r="E17" i="13"/>
  <c r="G17" i="13"/>
  <c r="F17" i="13"/>
  <c r="H17" i="13"/>
  <c r="C17" i="13"/>
  <c r="A18" i="13" a="1"/>
  <c r="A18" i="13" s="1"/>
  <c r="A19" i="14" a="1"/>
  <c r="A19" i="14" s="1"/>
  <c r="B18" i="14"/>
  <c r="C18" i="14"/>
  <c r="D18" i="14"/>
  <c r="G19" i="14" l="1"/>
  <c r="H19" i="14"/>
  <c r="E19" i="14"/>
  <c r="F19" i="14"/>
  <c r="D18" i="13"/>
  <c r="E18" i="13"/>
  <c r="F18" i="13"/>
  <c r="G18" i="13"/>
  <c r="H18" i="13"/>
  <c r="B18" i="13"/>
  <c r="C18" i="13"/>
  <c r="A19" i="13" a="1"/>
  <c r="A19" i="13" s="1"/>
  <c r="A20" i="14" a="1"/>
  <c r="A20" i="14" s="1"/>
  <c r="C19" i="14"/>
  <c r="D19" i="14"/>
  <c r="B19" i="14"/>
  <c r="E20" i="14" l="1"/>
  <c r="F20" i="14"/>
  <c r="G20" i="14"/>
  <c r="H20" i="14"/>
  <c r="D19" i="13"/>
  <c r="G19" i="13"/>
  <c r="H19" i="13"/>
  <c r="E19" i="13"/>
  <c r="F19" i="13"/>
  <c r="C19" i="13"/>
  <c r="B19" i="13"/>
  <c r="A20" i="13" a="1"/>
  <c r="A20" i="13" s="1"/>
  <c r="A21" i="14" a="1"/>
  <c r="A21" i="14" s="1"/>
  <c r="D20" i="14"/>
  <c r="B20" i="14"/>
  <c r="C20" i="14"/>
  <c r="E21" i="14" l="1"/>
  <c r="F21" i="14"/>
  <c r="G21" i="14"/>
  <c r="H21" i="14"/>
  <c r="D20" i="13"/>
  <c r="E20" i="13"/>
  <c r="G20" i="13"/>
  <c r="F20" i="13"/>
  <c r="H20" i="13"/>
  <c r="A21" i="13" a="1"/>
  <c r="A21" i="13" s="1"/>
  <c r="B20" i="13"/>
  <c r="C20" i="13"/>
  <c r="A22" i="14" a="1"/>
  <c r="A22" i="14" s="1"/>
  <c r="B21" i="14"/>
  <c r="C21" i="14"/>
  <c r="D21" i="14"/>
  <c r="G22" i="14" l="1"/>
  <c r="H22" i="14"/>
  <c r="E22" i="14"/>
  <c r="F22" i="14"/>
  <c r="B21" i="13"/>
  <c r="D21" i="13"/>
  <c r="E21" i="13"/>
  <c r="F21" i="13"/>
  <c r="G21" i="13"/>
  <c r="H21" i="13"/>
  <c r="A22" i="13" a="1"/>
  <c r="A22" i="13" s="1"/>
  <c r="C21" i="13"/>
  <c r="A23" i="14" a="1"/>
  <c r="A23" i="14" s="1"/>
  <c r="B22" i="14"/>
  <c r="C22" i="14"/>
  <c r="D22" i="14"/>
  <c r="E23" i="14" l="1"/>
  <c r="F23" i="14"/>
  <c r="G23" i="14"/>
  <c r="H23" i="14"/>
  <c r="D22" i="13"/>
  <c r="G22" i="13"/>
  <c r="H22" i="13"/>
  <c r="E22" i="13"/>
  <c r="F22" i="13"/>
  <c r="B22" i="13"/>
  <c r="C22" i="13"/>
  <c r="A23" i="13" a="1"/>
  <c r="A23" i="13" s="1"/>
  <c r="A24" i="14" a="1"/>
  <c r="A24" i="14" s="1"/>
  <c r="C23" i="14"/>
  <c r="D23" i="14"/>
  <c r="B23" i="14"/>
  <c r="E24" i="14" l="1"/>
  <c r="F24" i="14"/>
  <c r="G24" i="14"/>
  <c r="H24" i="14"/>
  <c r="C23" i="13"/>
  <c r="D23" i="13"/>
  <c r="E23" i="13"/>
  <c r="G23" i="13"/>
  <c r="F23" i="13"/>
  <c r="H23" i="13"/>
  <c r="B23" i="13"/>
  <c r="A24" i="13" a="1"/>
  <c r="A24" i="13" s="1"/>
  <c r="A25" i="14" a="1"/>
  <c r="A25" i="14" s="1"/>
  <c r="D24" i="14"/>
  <c r="B24" i="14"/>
  <c r="C24" i="14"/>
  <c r="G25" i="14" l="1"/>
  <c r="H25" i="14"/>
  <c r="E25" i="14"/>
  <c r="F25" i="14"/>
  <c r="D24" i="13"/>
  <c r="E24" i="13"/>
  <c r="F24" i="13"/>
  <c r="G24" i="13"/>
  <c r="H24" i="13"/>
  <c r="A25" i="13" a="1"/>
  <c r="A25" i="13" s="1"/>
  <c r="B24" i="13"/>
  <c r="C24" i="13"/>
  <c r="A26" i="14" a="1"/>
  <c r="A26" i="14" s="1"/>
  <c r="B25" i="14"/>
  <c r="C25" i="14"/>
  <c r="D25" i="14"/>
  <c r="E26" i="14" l="1"/>
  <c r="F26" i="14"/>
  <c r="G26" i="14"/>
  <c r="H26" i="14"/>
  <c r="D25" i="13"/>
  <c r="G25" i="13"/>
  <c r="H25" i="13"/>
  <c r="E25" i="13"/>
  <c r="F25" i="13"/>
  <c r="B25" i="13"/>
  <c r="C25" i="13"/>
  <c r="A26" i="13" a="1"/>
  <c r="A26" i="13" s="1"/>
  <c r="A27" i="14" a="1"/>
  <c r="A27" i="14" s="1"/>
  <c r="B26" i="14"/>
  <c r="C26" i="14"/>
  <c r="D26" i="14"/>
  <c r="E27" i="14" l="1"/>
  <c r="F27" i="14"/>
  <c r="G27" i="14"/>
  <c r="H27" i="14"/>
  <c r="D26" i="13"/>
  <c r="E26" i="13"/>
  <c r="G26" i="13"/>
  <c r="F26" i="13"/>
  <c r="H26" i="13"/>
  <c r="C26" i="13"/>
  <c r="B26" i="13"/>
  <c r="A27" i="13" a="1"/>
  <c r="A27" i="13" s="1"/>
  <c r="A28" i="14" a="1"/>
  <c r="A28" i="14" s="1"/>
  <c r="C27" i="14"/>
  <c r="D27" i="14"/>
  <c r="B27" i="14"/>
  <c r="G28" i="14" l="1"/>
  <c r="H28" i="14"/>
  <c r="E28" i="14"/>
  <c r="F28" i="14"/>
  <c r="D27" i="13"/>
  <c r="E27" i="13"/>
  <c r="F27" i="13"/>
  <c r="G27" i="13"/>
  <c r="H27" i="13"/>
  <c r="C27" i="13"/>
  <c r="B27" i="13"/>
  <c r="A28" i="13" a="1"/>
  <c r="A28" i="13" s="1"/>
  <c r="A29" i="14" a="1"/>
  <c r="A29" i="14" s="1"/>
  <c r="D28" i="14"/>
  <c r="B28" i="14"/>
  <c r="C28" i="14"/>
  <c r="E29" i="14" l="1"/>
  <c r="F29" i="14"/>
  <c r="G29" i="14"/>
  <c r="H29" i="14"/>
  <c r="D28" i="13"/>
  <c r="G28" i="13"/>
  <c r="H28" i="13"/>
  <c r="E28" i="13"/>
  <c r="F28" i="13"/>
  <c r="B28" i="13"/>
  <c r="C28" i="13"/>
  <c r="A29" i="13" a="1"/>
  <c r="A29" i="13" s="1"/>
  <c r="A30" i="14" a="1"/>
  <c r="A30" i="14" s="1"/>
  <c r="B29" i="14"/>
  <c r="C29" i="14"/>
  <c r="D29" i="14"/>
  <c r="E30" i="14" l="1"/>
  <c r="F30" i="14"/>
  <c r="G30" i="14"/>
  <c r="H30" i="14"/>
  <c r="D29" i="13"/>
  <c r="E29" i="13"/>
  <c r="G29" i="13"/>
  <c r="F29" i="13"/>
  <c r="H29" i="13"/>
  <c r="C29" i="13"/>
  <c r="B29" i="13"/>
  <c r="A30" i="13" a="1"/>
  <c r="A30" i="13" s="1"/>
  <c r="B30" i="14"/>
  <c r="C30" i="14"/>
  <c r="D30" i="14"/>
  <c r="A31" i="14" a="1"/>
  <c r="A31" i="14" s="1"/>
  <c r="G31" i="14" l="1"/>
  <c r="H31" i="14"/>
  <c r="E31" i="14"/>
  <c r="F31" i="14"/>
  <c r="A31" i="13" a="1"/>
  <c r="A31" i="13" s="1"/>
  <c r="D30" i="13"/>
  <c r="E30" i="13"/>
  <c r="F30" i="13"/>
  <c r="G30" i="13"/>
  <c r="H30" i="13"/>
  <c r="B30" i="13"/>
  <c r="C30" i="13"/>
  <c r="A32" i="14" a="1"/>
  <c r="A32" i="14" s="1"/>
  <c r="C31" i="14"/>
  <c r="D31" i="14"/>
  <c r="B31" i="14"/>
  <c r="E32" i="14" l="1"/>
  <c r="F32" i="14"/>
  <c r="G32" i="14"/>
  <c r="H32" i="14"/>
  <c r="D31" i="13"/>
  <c r="G31" i="13"/>
  <c r="H31" i="13"/>
  <c r="E31" i="13"/>
  <c r="F31" i="13"/>
  <c r="A32" i="13" a="1"/>
  <c r="A32" i="13" s="1"/>
  <c r="C31" i="13"/>
  <c r="B31" i="13"/>
  <c r="A33" i="14" a="1"/>
  <c r="A33" i="14" s="1"/>
  <c r="D32" i="14"/>
  <c r="B32" i="14"/>
  <c r="C32" i="14"/>
  <c r="E33" i="14" l="1"/>
  <c r="F33" i="14"/>
  <c r="G33" i="14"/>
  <c r="H33" i="14"/>
  <c r="D32" i="13"/>
  <c r="E32" i="13"/>
  <c r="G32" i="13"/>
  <c r="F32" i="13"/>
  <c r="H32" i="13"/>
  <c r="A33" i="13" a="1"/>
  <c r="A33" i="13" s="1"/>
  <c r="B32" i="13"/>
  <c r="C32" i="13"/>
  <c r="A34" i="14" a="1"/>
  <c r="A34" i="14" s="1"/>
  <c r="B33" i="14"/>
  <c r="C33" i="14"/>
  <c r="D33" i="14"/>
  <c r="G34" i="14" l="1"/>
  <c r="H34" i="14"/>
  <c r="E34" i="14"/>
  <c r="F34" i="14"/>
  <c r="D33" i="13"/>
  <c r="E33" i="13"/>
  <c r="F33" i="13"/>
  <c r="G33" i="13"/>
  <c r="H33" i="13"/>
  <c r="A34" i="13" a="1"/>
  <c r="A34" i="13" s="1"/>
  <c r="B33" i="13"/>
  <c r="C33" i="13"/>
  <c r="A35" i="14" a="1"/>
  <c r="A35" i="14" s="1"/>
  <c r="B34" i="14"/>
  <c r="C34" i="14"/>
  <c r="D34" i="14"/>
  <c r="E35" i="14" l="1"/>
  <c r="F35" i="14"/>
  <c r="G35" i="14"/>
  <c r="H35" i="14"/>
  <c r="C34" i="13"/>
  <c r="D34" i="13"/>
  <c r="G34" i="13"/>
  <c r="H34" i="13"/>
  <c r="E34" i="13"/>
  <c r="F34" i="13"/>
  <c r="A35" i="13" a="1"/>
  <c r="A35" i="13" s="1"/>
  <c r="B34" i="13"/>
  <c r="A36" i="14" a="1"/>
  <c r="A36" i="14" s="1"/>
  <c r="C35" i="14"/>
  <c r="D35" i="14"/>
  <c r="B35" i="14"/>
  <c r="E36" i="14" l="1"/>
  <c r="F36" i="14"/>
  <c r="G36" i="14"/>
  <c r="H36" i="14"/>
  <c r="B35" i="13"/>
  <c r="D35" i="13"/>
  <c r="E35" i="13"/>
  <c r="G35" i="13"/>
  <c r="F35" i="13"/>
  <c r="H35" i="13"/>
  <c r="A36" i="13" a="1"/>
  <c r="A36" i="13" s="1"/>
  <c r="C35" i="13"/>
  <c r="A37" i="14" a="1"/>
  <c r="A37" i="14" s="1"/>
  <c r="D36" i="14"/>
  <c r="B36" i="14"/>
  <c r="C36" i="14"/>
  <c r="G37" i="14" l="1"/>
  <c r="H37" i="14"/>
  <c r="E37" i="14"/>
  <c r="F37" i="14"/>
  <c r="D36" i="13"/>
  <c r="E36" i="13"/>
  <c r="F36" i="13"/>
  <c r="G36" i="13"/>
  <c r="H36" i="13"/>
  <c r="A37" i="13" a="1"/>
  <c r="A37" i="13" s="1"/>
  <c r="C36" i="13"/>
  <c r="B36" i="13"/>
  <c r="A38" i="14" a="1"/>
  <c r="A38" i="14" s="1"/>
  <c r="B37" i="14"/>
  <c r="C37" i="14"/>
  <c r="D37" i="14"/>
  <c r="E38" i="14" l="1"/>
  <c r="F38" i="14"/>
  <c r="G38" i="14"/>
  <c r="H38" i="14"/>
  <c r="D37" i="13"/>
  <c r="G37" i="13"/>
  <c r="H37" i="13"/>
  <c r="E37" i="13"/>
  <c r="F37" i="13"/>
  <c r="A38" i="13" a="1"/>
  <c r="A38" i="13" s="1"/>
  <c r="C37" i="13"/>
  <c r="B37" i="13"/>
  <c r="A39" i="14" a="1"/>
  <c r="A39" i="14" s="1"/>
  <c r="B38" i="14"/>
  <c r="C38" i="14"/>
  <c r="D38" i="14"/>
  <c r="E39" i="14" l="1"/>
  <c r="F39" i="14"/>
  <c r="G39" i="14"/>
  <c r="H39" i="14"/>
  <c r="D38" i="13"/>
  <c r="E38" i="13"/>
  <c r="G38" i="13"/>
  <c r="F38" i="13"/>
  <c r="H38" i="13"/>
  <c r="A39" i="13" a="1"/>
  <c r="A39" i="13" s="1"/>
  <c r="C38" i="13"/>
  <c r="B38" i="13"/>
  <c r="A40" i="14" a="1"/>
  <c r="A40" i="14" s="1"/>
  <c r="C39" i="14"/>
  <c r="D39" i="14"/>
  <c r="B39" i="14"/>
  <c r="G40" i="14" l="1"/>
  <c r="H40" i="14"/>
  <c r="E40" i="14"/>
  <c r="F40" i="14"/>
  <c r="A40" i="13" a="1"/>
  <c r="A40" i="13" s="1"/>
  <c r="D39" i="13"/>
  <c r="E39" i="13"/>
  <c r="F39" i="13"/>
  <c r="G39" i="13"/>
  <c r="H39" i="13"/>
  <c r="C39" i="13"/>
  <c r="B39" i="13"/>
  <c r="A41" i="14" a="1"/>
  <c r="A41" i="14" s="1"/>
  <c r="D40" i="14"/>
  <c r="B40" i="14"/>
  <c r="C40" i="14"/>
  <c r="E41" i="14" l="1"/>
  <c r="F41" i="14"/>
  <c r="G41" i="14"/>
  <c r="H41" i="14"/>
  <c r="D40" i="13"/>
  <c r="G40" i="13"/>
  <c r="H40" i="13"/>
  <c r="E40" i="13"/>
  <c r="F40" i="13"/>
  <c r="C40" i="13"/>
  <c r="B40" i="13"/>
  <c r="A41" i="13" a="1"/>
  <c r="A41" i="13" s="1"/>
  <c r="A42" i="14" a="1"/>
  <c r="A42" i="14" s="1"/>
  <c r="B41" i="14"/>
  <c r="C41" i="14"/>
  <c r="D41" i="14"/>
  <c r="E42" i="14" l="1"/>
  <c r="F42" i="14"/>
  <c r="G42" i="14"/>
  <c r="H42" i="14"/>
  <c r="C41" i="13"/>
  <c r="D41" i="13"/>
  <c r="E41" i="13"/>
  <c r="G41" i="13"/>
  <c r="F41" i="13"/>
  <c r="H41" i="13"/>
  <c r="B41" i="13"/>
  <c r="A42" i="13" a="1"/>
  <c r="A42" i="13" s="1"/>
  <c r="A43" i="14" a="1"/>
  <c r="A43" i="14" s="1"/>
  <c r="C42" i="14"/>
  <c r="B42" i="14"/>
  <c r="D42" i="14"/>
  <c r="G43" i="14" l="1"/>
  <c r="H43" i="14"/>
  <c r="E43" i="14"/>
  <c r="F43" i="14"/>
  <c r="C42" i="13"/>
  <c r="D42" i="13"/>
  <c r="E42" i="13"/>
  <c r="F42" i="13"/>
  <c r="G42" i="13"/>
  <c r="H42" i="13"/>
  <c r="B42" i="13"/>
  <c r="A43" i="13" a="1"/>
  <c r="A43" i="13" s="1"/>
  <c r="A44" i="14" a="1"/>
  <c r="A44" i="14" s="1"/>
  <c r="D43" i="14"/>
  <c r="C43" i="14"/>
  <c r="B43" i="14"/>
  <c r="E44" i="14" l="1"/>
  <c r="F44" i="14"/>
  <c r="G44" i="14"/>
  <c r="H44" i="14"/>
  <c r="A44" i="13" a="1"/>
  <c r="A44" i="13" s="1"/>
  <c r="D43" i="13"/>
  <c r="G43" i="13"/>
  <c r="H43" i="13"/>
  <c r="E43" i="13"/>
  <c r="F43" i="13"/>
  <c r="B43" i="13"/>
  <c r="C43" i="13"/>
  <c r="A45" i="14" a="1"/>
  <c r="A45" i="14" s="1"/>
  <c r="B44" i="14"/>
  <c r="C44" i="14"/>
  <c r="D44" i="14"/>
  <c r="E45" i="14" l="1"/>
  <c r="F45" i="14"/>
  <c r="G45" i="14"/>
  <c r="H45" i="14"/>
  <c r="A45" i="13" a="1"/>
  <c r="A45" i="13" s="1"/>
  <c r="D44" i="13"/>
  <c r="E44" i="13"/>
  <c r="G44" i="13"/>
  <c r="F44" i="13"/>
  <c r="H44" i="13"/>
  <c r="B44" i="13"/>
  <c r="C44" i="13"/>
  <c r="A46" i="14" a="1"/>
  <c r="A46" i="14" s="1"/>
  <c r="B45" i="14"/>
  <c r="C45" i="14"/>
  <c r="D45" i="14"/>
  <c r="G46" i="14" l="1"/>
  <c r="H46" i="14"/>
  <c r="E46" i="14"/>
  <c r="F46" i="14"/>
  <c r="A46" i="13" a="1"/>
  <c r="A46" i="13" s="1"/>
  <c r="D45" i="13"/>
  <c r="E45" i="13"/>
  <c r="F45" i="13"/>
  <c r="G45" i="13"/>
  <c r="H45" i="13"/>
  <c r="B45" i="13"/>
  <c r="C45" i="13"/>
  <c r="A47" i="14" a="1"/>
  <c r="A47" i="14" s="1"/>
  <c r="C46" i="14"/>
  <c r="D46" i="14"/>
  <c r="B46" i="14"/>
  <c r="E47" i="14" l="1"/>
  <c r="F47" i="14"/>
  <c r="G47" i="14"/>
  <c r="H47" i="14"/>
  <c r="A47" i="13" a="1"/>
  <c r="A47" i="13" s="1"/>
  <c r="C46" i="13"/>
  <c r="D46" i="13"/>
  <c r="G46" i="13"/>
  <c r="H46" i="13"/>
  <c r="E46" i="13"/>
  <c r="F46" i="13"/>
  <c r="B46" i="13"/>
  <c r="A48" i="14" a="1"/>
  <c r="A48" i="14" s="1"/>
  <c r="D47" i="14"/>
  <c r="B47" i="14"/>
  <c r="C47" i="14"/>
  <c r="E48" i="14" l="1"/>
  <c r="F48" i="14"/>
  <c r="G48" i="14"/>
  <c r="H48" i="14"/>
  <c r="A48" i="13" a="1"/>
  <c r="A48" i="13" s="1"/>
  <c r="A49" i="13" s="1" a="1"/>
  <c r="A49" i="13" s="1"/>
  <c r="D47" i="13"/>
  <c r="E47" i="13"/>
  <c r="G47" i="13"/>
  <c r="F47" i="13"/>
  <c r="H47" i="13"/>
  <c r="C47" i="13"/>
  <c r="B47" i="13"/>
  <c r="A49" i="14" a="1"/>
  <c r="A49" i="14" s="1"/>
  <c r="B48" i="14"/>
  <c r="C48" i="14"/>
  <c r="D48" i="14"/>
  <c r="G49" i="14" l="1"/>
  <c r="H49" i="14"/>
  <c r="E49" i="14"/>
  <c r="F49" i="14"/>
  <c r="D49" i="13"/>
  <c r="G49" i="13"/>
  <c r="H49" i="13"/>
  <c r="E49" i="13"/>
  <c r="F49" i="13"/>
  <c r="B49" i="13"/>
  <c r="C49" i="13"/>
  <c r="C48" i="13"/>
  <c r="D48" i="13"/>
  <c r="E48" i="13"/>
  <c r="F48" i="13"/>
  <c r="G48" i="13"/>
  <c r="H48" i="13"/>
  <c r="B48" i="13"/>
  <c r="A50" i="13" a="1"/>
  <c r="A50" i="13" s="1"/>
  <c r="A50" i="14" a="1"/>
  <c r="A50" i="14" s="1"/>
  <c r="B49" i="14"/>
  <c r="D49" i="14"/>
  <c r="C49" i="14"/>
  <c r="E50" i="14" l="1"/>
  <c r="F50" i="14"/>
  <c r="G50" i="14"/>
  <c r="H50" i="14"/>
  <c r="C50" i="13"/>
  <c r="D50" i="13"/>
  <c r="E50" i="13"/>
  <c r="G50" i="13"/>
  <c r="F50" i="13"/>
  <c r="H50" i="13"/>
  <c r="A51" i="13" a="1"/>
  <c r="A51" i="13" s="1"/>
  <c r="B50" i="13"/>
  <c r="A51" i="14" a="1"/>
  <c r="A51" i="14" s="1"/>
  <c r="C50" i="14"/>
  <c r="B50" i="14"/>
  <c r="D50" i="14"/>
  <c r="E51" i="14" l="1"/>
  <c r="F51" i="14"/>
  <c r="G51" i="14"/>
  <c r="H51" i="14"/>
  <c r="B51" i="13"/>
  <c r="D51" i="13"/>
  <c r="E51" i="13"/>
  <c r="F51" i="13"/>
  <c r="G51" i="13"/>
  <c r="H51" i="13"/>
  <c r="A52" i="13" a="1"/>
  <c r="A52" i="13" s="1"/>
  <c r="C51" i="13"/>
  <c r="A52" i="14" a="1"/>
  <c r="A52" i="14" s="1"/>
  <c r="D51" i="14"/>
  <c r="B51" i="14"/>
  <c r="C51" i="14"/>
  <c r="G52" i="14" l="1"/>
  <c r="H52" i="14"/>
  <c r="E52" i="14"/>
  <c r="F52" i="14"/>
  <c r="C52" i="13"/>
  <c r="D52" i="13"/>
  <c r="G52" i="13"/>
  <c r="H52" i="13"/>
  <c r="E52" i="13"/>
  <c r="F52" i="13"/>
  <c r="A53" i="13" a="1"/>
  <c r="A53" i="13" s="1"/>
  <c r="B52" i="13"/>
  <c r="A53" i="14" a="1"/>
  <c r="A53" i="14" s="1"/>
  <c r="D52" i="14"/>
  <c r="B52" i="14"/>
  <c r="C52" i="14"/>
  <c r="E53" i="14" l="1"/>
  <c r="F53" i="14"/>
  <c r="G53" i="14"/>
  <c r="H53" i="14"/>
  <c r="B53" i="13"/>
  <c r="D53" i="13"/>
  <c r="E53" i="13"/>
  <c r="G53" i="13"/>
  <c r="F53" i="13"/>
  <c r="H53" i="13"/>
  <c r="A54" i="13" a="1"/>
  <c r="A54" i="13" s="1"/>
  <c r="C53" i="13"/>
  <c r="A54" i="14" a="1"/>
  <c r="A54" i="14" s="1"/>
  <c r="B53" i="14"/>
  <c r="C53" i="14"/>
  <c r="D53" i="14"/>
  <c r="E54" i="14" l="1"/>
  <c r="F54" i="14"/>
  <c r="G54" i="14"/>
  <c r="H54" i="14"/>
  <c r="D54" i="13"/>
  <c r="E54" i="13"/>
  <c r="F54" i="13"/>
  <c r="G54" i="13"/>
  <c r="H54" i="13"/>
  <c r="A55" i="13" a="1"/>
  <c r="A55" i="13" s="1"/>
  <c r="C54" i="13"/>
  <c r="B54" i="13"/>
  <c r="A55" i="14" a="1"/>
  <c r="A55" i="14" s="1"/>
  <c r="C54" i="14"/>
  <c r="B54" i="14"/>
  <c r="D54" i="14"/>
  <c r="G55" i="14" l="1"/>
  <c r="H55" i="14"/>
  <c r="E55" i="14"/>
  <c r="F55" i="14"/>
  <c r="A56" i="13" a="1"/>
  <c r="A56" i="13" s="1"/>
  <c r="D55" i="13"/>
  <c r="G55" i="13"/>
  <c r="H55" i="13"/>
  <c r="E55" i="13"/>
  <c r="F55" i="13"/>
  <c r="B55" i="13"/>
  <c r="C55" i="13"/>
  <c r="A56" i="14" a="1"/>
  <c r="A56" i="14" s="1"/>
  <c r="C55" i="14"/>
  <c r="D55" i="14"/>
  <c r="B55" i="14"/>
  <c r="E56" i="14" l="1"/>
  <c r="F56" i="14"/>
  <c r="G56" i="14"/>
  <c r="H56" i="14"/>
  <c r="D56" i="13"/>
  <c r="E56" i="13"/>
  <c r="G56" i="13"/>
  <c r="F56" i="13"/>
  <c r="H56" i="13"/>
  <c r="C56" i="13"/>
  <c r="B56" i="13"/>
  <c r="A57" i="13" a="1"/>
  <c r="A57" i="13" s="1"/>
  <c r="A58" i="13" s="1" a="1"/>
  <c r="A58" i="13" s="1"/>
  <c r="A57" i="14" a="1"/>
  <c r="A57" i="14" s="1"/>
  <c r="D56" i="14"/>
  <c r="B56" i="14"/>
  <c r="C56" i="14"/>
  <c r="E57" i="14" l="1"/>
  <c r="F57" i="14"/>
  <c r="G57" i="14"/>
  <c r="H57" i="14"/>
  <c r="D58" i="13"/>
  <c r="G58" i="13"/>
  <c r="H58" i="13"/>
  <c r="E58" i="13"/>
  <c r="F58" i="13"/>
  <c r="C58" i="13"/>
  <c r="B58" i="13"/>
  <c r="D57" i="13"/>
  <c r="E57" i="13"/>
  <c r="F57" i="13"/>
  <c r="G57" i="13"/>
  <c r="H57" i="13"/>
  <c r="B57" i="13"/>
  <c r="C57" i="13"/>
  <c r="A59" i="13" a="1"/>
  <c r="A59" i="13" s="1"/>
  <c r="A58" i="14" a="1"/>
  <c r="A58" i="14" s="1"/>
  <c r="B57" i="14"/>
  <c r="C57" i="14"/>
  <c r="D57" i="14"/>
  <c r="G58" i="14" l="1"/>
  <c r="H58" i="14"/>
  <c r="E58" i="14"/>
  <c r="F58" i="14"/>
  <c r="D59" i="13"/>
  <c r="E59" i="13"/>
  <c r="G59" i="13"/>
  <c r="F59" i="13"/>
  <c r="H59" i="13"/>
  <c r="A60" i="13" a="1"/>
  <c r="A60" i="13" s="1"/>
  <c r="C59" i="13"/>
  <c r="B59" i="13"/>
  <c r="A59" i="14" a="1"/>
  <c r="A59" i="14" s="1"/>
  <c r="B58" i="14"/>
  <c r="C58" i="14"/>
  <c r="D58" i="14"/>
  <c r="E59" i="14" l="1"/>
  <c r="F59" i="14"/>
  <c r="G59" i="14"/>
  <c r="H59" i="14"/>
  <c r="D60" i="13"/>
  <c r="E60" i="13"/>
  <c r="F60" i="13"/>
  <c r="G60" i="13"/>
  <c r="H60" i="13"/>
  <c r="C60" i="13"/>
  <c r="A61" i="13" a="1"/>
  <c r="A61" i="13" s="1"/>
  <c r="B61" i="13" s="1"/>
  <c r="B60" i="13"/>
  <c r="A60" i="14" a="1"/>
  <c r="A60" i="14" s="1"/>
  <c r="C59" i="14"/>
  <c r="D59" i="14"/>
  <c r="B59" i="14"/>
  <c r="E60" i="14" l="1"/>
  <c r="F60" i="14"/>
  <c r="G60" i="14"/>
  <c r="H60" i="14"/>
  <c r="A62" i="13" a="1"/>
  <c r="A62" i="13" s="1"/>
  <c r="C61" i="13"/>
  <c r="D61" i="13"/>
  <c r="G61" i="13"/>
  <c r="H61" i="13"/>
  <c r="E61" i="13"/>
  <c r="F61" i="13"/>
  <c r="A61" i="14" a="1"/>
  <c r="A61" i="14" s="1"/>
  <c r="D60" i="14"/>
  <c r="B60" i="14"/>
  <c r="C60" i="14"/>
  <c r="G61" i="14" l="1"/>
  <c r="H61" i="14"/>
  <c r="E61" i="14"/>
  <c r="F61" i="14"/>
  <c r="D62" i="13"/>
  <c r="E62" i="13"/>
  <c r="G62" i="13"/>
  <c r="F62" i="13"/>
  <c r="H62" i="13"/>
  <c r="A63" i="13" a="1"/>
  <c r="A63" i="13" s="1"/>
  <c r="C62" i="13"/>
  <c r="B62" i="13"/>
  <c r="A62" i="14" a="1"/>
  <c r="A62" i="14" s="1"/>
  <c r="B61" i="14"/>
  <c r="C61" i="14"/>
  <c r="D61" i="14"/>
  <c r="E62" i="14" l="1"/>
  <c r="F62" i="14"/>
  <c r="G62" i="14"/>
  <c r="H62" i="14"/>
  <c r="D63" i="13"/>
  <c r="E63" i="13"/>
  <c r="F63" i="13"/>
  <c r="G63" i="13"/>
  <c r="H63" i="13"/>
  <c r="A64" i="13" a="1"/>
  <c r="A64" i="13" s="1"/>
  <c r="C63" i="13"/>
  <c r="B63" i="13"/>
  <c r="A63" i="14" a="1"/>
  <c r="A63" i="14" s="1"/>
  <c r="B62" i="14"/>
  <c r="C62" i="14"/>
  <c r="D62" i="14"/>
  <c r="E63" i="14" l="1"/>
  <c r="F63" i="14"/>
  <c r="G63" i="14"/>
  <c r="H63" i="14"/>
  <c r="D64" i="13"/>
  <c r="G64" i="13"/>
  <c r="H64" i="13"/>
  <c r="E64" i="13"/>
  <c r="F64" i="13"/>
  <c r="A65" i="13" a="1"/>
  <c r="A65" i="13" s="1"/>
  <c r="B64" i="13"/>
  <c r="C64" i="13"/>
  <c r="A64" i="14" a="1"/>
  <c r="A64" i="14" s="1"/>
  <c r="C63" i="14"/>
  <c r="D63" i="14"/>
  <c r="B63" i="14"/>
  <c r="G64" i="14" l="1"/>
  <c r="H64" i="14"/>
  <c r="E64" i="14"/>
  <c r="F64" i="14"/>
  <c r="D65" i="13"/>
  <c r="E65" i="13"/>
  <c r="G65" i="13"/>
  <c r="F65" i="13"/>
  <c r="H65" i="13"/>
  <c r="A66" i="13" a="1"/>
  <c r="A66" i="13" s="1"/>
  <c r="C65" i="13"/>
  <c r="B65" i="13"/>
  <c r="A65" i="14" a="1"/>
  <c r="A65" i="14" s="1"/>
  <c r="D64" i="14"/>
  <c r="B64" i="14"/>
  <c r="C64" i="14"/>
  <c r="E65" i="14" l="1"/>
  <c r="F65" i="14"/>
  <c r="G65" i="14"/>
  <c r="H65" i="14"/>
  <c r="D66" i="13"/>
  <c r="E66" i="13"/>
  <c r="F66" i="13"/>
  <c r="G66" i="13"/>
  <c r="H66" i="13"/>
  <c r="A67" i="13" a="1"/>
  <c r="A67" i="13" s="1"/>
  <c r="C66" i="13"/>
  <c r="B66" i="13"/>
  <c r="A66" i="14" a="1"/>
  <c r="A66" i="14" s="1"/>
  <c r="B65" i="14"/>
  <c r="C65" i="14"/>
  <c r="D65" i="14"/>
  <c r="E66" i="14" l="1"/>
  <c r="F66" i="14"/>
  <c r="G66" i="14"/>
  <c r="H66" i="14"/>
  <c r="D67" i="13"/>
  <c r="G67" i="13"/>
  <c r="H67" i="13"/>
  <c r="E67" i="13"/>
  <c r="F67" i="13"/>
  <c r="B67" i="13"/>
  <c r="A68" i="13" a="1"/>
  <c r="A68" i="13" s="1"/>
  <c r="B68" i="13" s="1"/>
  <c r="C67" i="13"/>
  <c r="A67" i="14" a="1"/>
  <c r="A67" i="14" s="1"/>
  <c r="B66" i="14"/>
  <c r="C66" i="14"/>
  <c r="D66" i="14"/>
  <c r="G67" i="14" l="1"/>
  <c r="H67" i="14"/>
  <c r="E67" i="14"/>
  <c r="F67" i="14"/>
  <c r="A69" i="13" a="1"/>
  <c r="A69" i="13" s="1"/>
  <c r="C68" i="13"/>
  <c r="D68" i="13"/>
  <c r="E68" i="13"/>
  <c r="G68" i="13"/>
  <c r="F68" i="13"/>
  <c r="H68" i="13"/>
  <c r="A68" i="14" a="1"/>
  <c r="A68" i="14" s="1"/>
  <c r="C67" i="14"/>
  <c r="D67" i="14"/>
  <c r="B67" i="14"/>
  <c r="E68" i="14" l="1"/>
  <c r="F68" i="14"/>
  <c r="G68" i="14"/>
  <c r="H68" i="14"/>
  <c r="D69" i="13"/>
  <c r="E69" i="13"/>
  <c r="F69" i="13"/>
  <c r="G69" i="13"/>
  <c r="H69" i="13"/>
  <c r="A70" i="13" a="1"/>
  <c r="A70" i="13" s="1"/>
  <c r="C69" i="13"/>
  <c r="B69" i="13"/>
  <c r="A69" i="14" a="1"/>
  <c r="A69" i="14" s="1"/>
  <c r="D68" i="14"/>
  <c r="B68" i="14"/>
  <c r="C68" i="14"/>
  <c r="E69" i="14" l="1"/>
  <c r="F69" i="14"/>
  <c r="G69" i="14"/>
  <c r="H69" i="14"/>
  <c r="D70" i="13"/>
  <c r="G70" i="13"/>
  <c r="H70" i="13"/>
  <c r="E70" i="13"/>
  <c r="F70" i="13"/>
  <c r="A71" i="13" a="1"/>
  <c r="A71" i="13" s="1"/>
  <c r="C70" i="13"/>
  <c r="B70" i="13"/>
  <c r="A70" i="14" a="1"/>
  <c r="A70" i="14" s="1"/>
  <c r="B69" i="14"/>
  <c r="C69" i="14"/>
  <c r="D69" i="14"/>
  <c r="G70" i="14" l="1"/>
  <c r="H70" i="14"/>
  <c r="E70" i="14"/>
  <c r="F70" i="14"/>
  <c r="D71" i="13"/>
  <c r="E71" i="13"/>
  <c r="G71" i="13"/>
  <c r="F71" i="13"/>
  <c r="H71" i="13"/>
  <c r="A72" i="13" a="1"/>
  <c r="A72" i="13" s="1"/>
  <c r="C71" i="13"/>
  <c r="B71" i="13"/>
  <c r="A71" i="14" a="1"/>
  <c r="A71" i="14" s="1"/>
  <c r="B70" i="14"/>
  <c r="C70" i="14"/>
  <c r="D70" i="14"/>
  <c r="E71" i="14" l="1"/>
  <c r="F71" i="14"/>
  <c r="G71" i="14"/>
  <c r="H71" i="14"/>
  <c r="D72" i="13"/>
  <c r="E72" i="13"/>
  <c r="F72" i="13"/>
  <c r="G72" i="13"/>
  <c r="H72" i="13"/>
  <c r="A73" i="13" a="1"/>
  <c r="A73" i="13" s="1"/>
  <c r="C72" i="13"/>
  <c r="B72" i="13"/>
  <c r="A72" i="14" a="1"/>
  <c r="A72" i="14" s="1"/>
  <c r="C71" i="14"/>
  <c r="D71" i="14"/>
  <c r="B71" i="14"/>
  <c r="E72" i="14" l="1"/>
  <c r="F72" i="14"/>
  <c r="G72" i="14"/>
  <c r="H72" i="14"/>
  <c r="D73" i="13"/>
  <c r="G73" i="13"/>
  <c r="H73" i="13"/>
  <c r="E73" i="13"/>
  <c r="F73" i="13"/>
  <c r="A74" i="13" a="1"/>
  <c r="A74" i="13" s="1"/>
  <c r="C73" i="13"/>
  <c r="B73" i="13"/>
  <c r="A73" i="14" a="1"/>
  <c r="A73" i="14" s="1"/>
  <c r="D72" i="14"/>
  <c r="B72" i="14"/>
  <c r="C72" i="14"/>
  <c r="G73" i="14" l="1"/>
  <c r="H73" i="14"/>
  <c r="E73" i="14"/>
  <c r="F73" i="14"/>
  <c r="D74" i="13"/>
  <c r="E74" i="13"/>
  <c r="G74" i="13"/>
  <c r="F74" i="13"/>
  <c r="H74" i="13"/>
  <c r="A75" i="13" a="1"/>
  <c r="A75" i="13" s="1"/>
  <c r="C74" i="13"/>
  <c r="B74" i="13"/>
  <c r="A74" i="14" a="1"/>
  <c r="A74" i="14" s="1"/>
  <c r="B73" i="14"/>
  <c r="C73" i="14"/>
  <c r="D73" i="14"/>
  <c r="E74" i="14" l="1"/>
  <c r="F74" i="14"/>
  <c r="G74" i="14"/>
  <c r="H74" i="14"/>
  <c r="D75" i="13"/>
  <c r="E75" i="13"/>
  <c r="F75" i="13"/>
  <c r="G75" i="13"/>
  <c r="H75" i="13"/>
  <c r="A76" i="13" a="1"/>
  <c r="A76" i="13" s="1"/>
  <c r="C75" i="13"/>
  <c r="B75" i="13"/>
  <c r="A75" i="14" a="1"/>
  <c r="A75" i="14" s="1"/>
  <c r="B74" i="14"/>
  <c r="C74" i="14"/>
  <c r="D74" i="14"/>
  <c r="E75" i="14" l="1"/>
  <c r="F75" i="14"/>
  <c r="G75" i="14"/>
  <c r="H75" i="14"/>
  <c r="D76" i="13"/>
  <c r="G76" i="13"/>
  <c r="H76" i="13"/>
  <c r="E76" i="13"/>
  <c r="F76" i="13"/>
  <c r="A77" i="13" a="1"/>
  <c r="A77" i="13" s="1"/>
  <c r="B76" i="13"/>
  <c r="C76" i="13"/>
  <c r="A76" i="14" a="1"/>
  <c r="A76" i="14" s="1"/>
  <c r="C75" i="14"/>
  <c r="D75" i="14"/>
  <c r="B75" i="14"/>
  <c r="G76" i="14" l="1"/>
  <c r="H76" i="14"/>
  <c r="E76" i="14"/>
  <c r="F76" i="14"/>
  <c r="D77" i="13"/>
  <c r="E77" i="13"/>
  <c r="G77" i="13"/>
  <c r="F77" i="13"/>
  <c r="H77" i="13"/>
  <c r="A78" i="13" a="1"/>
  <c r="A78" i="13" s="1"/>
  <c r="C77" i="13"/>
  <c r="B77" i="13"/>
  <c r="A77" i="14" a="1"/>
  <c r="A77" i="14" s="1"/>
  <c r="C76" i="14"/>
  <c r="D76" i="14"/>
  <c r="B76" i="14"/>
  <c r="E77" i="14" l="1"/>
  <c r="F77" i="14"/>
  <c r="G77" i="14"/>
  <c r="H77" i="14"/>
  <c r="D78" i="13"/>
  <c r="E78" i="13"/>
  <c r="F78" i="13"/>
  <c r="G78" i="13"/>
  <c r="H78" i="13"/>
  <c r="A79" i="13" a="1"/>
  <c r="A79" i="13" s="1"/>
  <c r="C78" i="13"/>
  <c r="B78" i="13"/>
  <c r="A78" i="14" a="1"/>
  <c r="A78" i="14" s="1"/>
  <c r="B77" i="14"/>
  <c r="C77" i="14"/>
  <c r="D77" i="14"/>
  <c r="E78" i="14" l="1"/>
  <c r="F78" i="14"/>
  <c r="G78" i="14"/>
  <c r="H78" i="14"/>
  <c r="D79" i="13"/>
  <c r="G79" i="13"/>
  <c r="H79" i="13"/>
  <c r="E79" i="13"/>
  <c r="F79" i="13"/>
  <c r="A80" i="13" a="1"/>
  <c r="A80" i="13" s="1"/>
  <c r="C79" i="13"/>
  <c r="B79" i="13"/>
  <c r="A79" i="14" a="1"/>
  <c r="A79" i="14" s="1"/>
  <c r="C78" i="14"/>
  <c r="B78" i="14"/>
  <c r="D78" i="14"/>
  <c r="G79" i="14" l="1"/>
  <c r="H79" i="14"/>
  <c r="E79" i="14"/>
  <c r="F79" i="14"/>
  <c r="D80" i="13"/>
  <c r="E80" i="13"/>
  <c r="G80" i="13"/>
  <c r="F80" i="13"/>
  <c r="H80" i="13"/>
  <c r="A81" i="13" a="1"/>
  <c r="A81" i="13" s="1"/>
  <c r="C80" i="13"/>
  <c r="B80" i="13"/>
  <c r="A80" i="14" a="1"/>
  <c r="A80" i="14" s="1"/>
  <c r="D79" i="14"/>
  <c r="C79" i="14"/>
  <c r="B79" i="14"/>
  <c r="E80" i="14" l="1"/>
  <c r="F80" i="14"/>
  <c r="G80" i="14"/>
  <c r="H80" i="14"/>
  <c r="D81" i="13"/>
  <c r="E81" i="13"/>
  <c r="F81" i="13"/>
  <c r="G81" i="13"/>
  <c r="H81" i="13"/>
  <c r="C81" i="13"/>
  <c r="A82" i="13" a="1"/>
  <c r="A82" i="13" s="1"/>
  <c r="A83" i="13" s="1" a="1"/>
  <c r="A83" i="13" s="1"/>
  <c r="B81" i="13"/>
  <c r="A81" i="14" a="1"/>
  <c r="A81" i="14" s="1"/>
  <c r="B80" i="14"/>
  <c r="C80" i="14"/>
  <c r="D80" i="14"/>
  <c r="E81" i="14" l="1"/>
  <c r="F81" i="14"/>
  <c r="G81" i="14"/>
  <c r="H81" i="14"/>
  <c r="D83" i="13"/>
  <c r="E83" i="13"/>
  <c r="G83" i="13"/>
  <c r="F83" i="13"/>
  <c r="H83" i="13"/>
  <c r="D82" i="13"/>
  <c r="G82" i="13"/>
  <c r="H82" i="13"/>
  <c r="E82" i="13"/>
  <c r="F82" i="13"/>
  <c r="C82" i="13"/>
  <c r="B82" i="13"/>
  <c r="A82" i="14" a="1"/>
  <c r="A82" i="14" s="1"/>
  <c r="B81" i="14"/>
  <c r="C81" i="14"/>
  <c r="D81" i="14"/>
  <c r="A84" i="13" a="1"/>
  <c r="A84" i="13" s="1"/>
  <c r="C83" i="13"/>
  <c r="B83" i="13"/>
  <c r="G82" i="14" l="1"/>
  <c r="H82" i="14"/>
  <c r="E82" i="14"/>
  <c r="F82" i="14"/>
  <c r="D84" i="13"/>
  <c r="E84" i="13"/>
  <c r="F84" i="13"/>
  <c r="G84" i="13"/>
  <c r="H84" i="13"/>
  <c r="A83" i="14" a="1"/>
  <c r="A83" i="14" s="1"/>
  <c r="C82" i="14"/>
  <c r="D82" i="14"/>
  <c r="B82" i="14"/>
  <c r="C84" i="13"/>
  <c r="B84" i="13"/>
  <c r="A85" i="13" a="1"/>
  <c r="A85" i="13" s="1"/>
  <c r="E83" i="14" l="1"/>
  <c r="F83" i="14"/>
  <c r="G83" i="14"/>
  <c r="H83" i="14"/>
  <c r="D85" i="13"/>
  <c r="G85" i="13"/>
  <c r="H85" i="13"/>
  <c r="E85" i="13"/>
  <c r="F85" i="13"/>
  <c r="A84" i="14" a="1"/>
  <c r="A84" i="14" s="1"/>
  <c r="D83" i="14"/>
  <c r="B83" i="14"/>
  <c r="C83" i="14"/>
  <c r="A86" i="13" a="1"/>
  <c r="A86" i="13" s="1"/>
  <c r="B85" i="13"/>
  <c r="C85" i="13"/>
  <c r="E84" i="14" l="1"/>
  <c r="F84" i="14"/>
  <c r="G84" i="14"/>
  <c r="H84" i="14"/>
  <c r="D86" i="13"/>
  <c r="E86" i="13"/>
  <c r="G86" i="13"/>
  <c r="F86" i="13"/>
  <c r="H86" i="13"/>
  <c r="A85" i="14" a="1"/>
  <c r="A85" i="14" s="1"/>
  <c r="B84" i="14"/>
  <c r="C84" i="14"/>
  <c r="D84" i="14"/>
  <c r="C86" i="13"/>
  <c r="B86" i="13"/>
  <c r="A87" i="13" a="1"/>
  <c r="A87" i="13" s="1"/>
  <c r="G85" i="14" l="1"/>
  <c r="H85" i="14"/>
  <c r="E85" i="14"/>
  <c r="F85" i="14"/>
  <c r="D87" i="13"/>
  <c r="E87" i="13"/>
  <c r="F87" i="13"/>
  <c r="G87" i="13"/>
  <c r="H87" i="13"/>
  <c r="A86" i="14" a="1"/>
  <c r="A86" i="14" s="1"/>
  <c r="B85" i="14"/>
  <c r="D85" i="14"/>
  <c r="C85" i="14"/>
  <c r="C87" i="13"/>
  <c r="B87" i="13"/>
  <c r="A88" i="13" a="1"/>
  <c r="A88" i="13" s="1"/>
  <c r="E86" i="14" l="1"/>
  <c r="F86" i="14"/>
  <c r="G86" i="14"/>
  <c r="H86" i="14"/>
  <c r="D88" i="13"/>
  <c r="G88" i="13"/>
  <c r="H88" i="13"/>
  <c r="E88" i="13"/>
  <c r="F88" i="13"/>
  <c r="A87" i="14" a="1"/>
  <c r="A87" i="14" s="1"/>
  <c r="C86" i="14"/>
  <c r="B86" i="14"/>
  <c r="D86" i="14"/>
  <c r="C88" i="13"/>
  <c r="B88" i="13"/>
  <c r="A89" i="13" a="1"/>
  <c r="A89" i="13" s="1"/>
  <c r="E87" i="14" l="1"/>
  <c r="F87" i="14"/>
  <c r="G87" i="14"/>
  <c r="H87" i="14"/>
  <c r="D89" i="13"/>
  <c r="E89" i="13"/>
  <c r="G89" i="13"/>
  <c r="F89" i="13"/>
  <c r="H89" i="13"/>
  <c r="A88" i="14" a="1"/>
  <c r="A88" i="14" s="1"/>
  <c r="D87" i="14"/>
  <c r="B87" i="14"/>
  <c r="C87" i="14"/>
  <c r="C89" i="13"/>
  <c r="B89" i="13"/>
  <c r="A90" i="13" a="1"/>
  <c r="A90" i="13" s="1"/>
  <c r="G88" i="14" l="1"/>
  <c r="H88" i="14"/>
  <c r="E88" i="14"/>
  <c r="F88" i="14"/>
  <c r="D90" i="13"/>
  <c r="E90" i="13"/>
  <c r="F90" i="13"/>
  <c r="G90" i="13"/>
  <c r="H90" i="13"/>
  <c r="A89" i="14" a="1"/>
  <c r="A89" i="14" s="1"/>
  <c r="D88" i="14"/>
  <c r="B88" i="14"/>
  <c r="C88" i="14"/>
  <c r="C90" i="13"/>
  <c r="B90" i="13"/>
  <c r="A91" i="13" a="1"/>
  <c r="A91" i="13" s="1"/>
  <c r="E89" i="14" l="1"/>
  <c r="F89" i="14"/>
  <c r="G89" i="14"/>
  <c r="H89" i="14"/>
  <c r="D91" i="13"/>
  <c r="G91" i="13"/>
  <c r="H91" i="13"/>
  <c r="E91" i="13"/>
  <c r="F91" i="13"/>
  <c r="C91" i="13"/>
  <c r="A90" i="14" a="1"/>
  <c r="A90" i="14" s="1"/>
  <c r="B89" i="14"/>
  <c r="C89" i="14"/>
  <c r="D89" i="14"/>
  <c r="B91" i="13"/>
  <c r="A92" i="13" a="1"/>
  <c r="A92" i="13" s="1"/>
  <c r="E90" i="14" l="1"/>
  <c r="F90" i="14"/>
  <c r="G90" i="14"/>
  <c r="H90" i="14"/>
  <c r="D92" i="13"/>
  <c r="E92" i="13"/>
  <c r="G92" i="13"/>
  <c r="F92" i="13"/>
  <c r="H92" i="13"/>
  <c r="C92" i="13"/>
  <c r="A91" i="14" a="1"/>
  <c r="A91" i="14" s="1"/>
  <c r="C90" i="14"/>
  <c r="B90" i="14"/>
  <c r="D90" i="14"/>
  <c r="B92" i="13"/>
  <c r="A93" i="13" a="1"/>
  <c r="A93" i="13" s="1"/>
  <c r="G91" i="14" l="1"/>
  <c r="H91" i="14"/>
  <c r="E91" i="14"/>
  <c r="F91" i="14"/>
  <c r="D93" i="13"/>
  <c r="E93" i="13"/>
  <c r="F93" i="13"/>
  <c r="G93" i="13"/>
  <c r="H93" i="13"/>
  <c r="A92" i="14" a="1"/>
  <c r="A92" i="14" s="1"/>
  <c r="D91" i="14"/>
  <c r="B91" i="14"/>
  <c r="C91" i="14"/>
  <c r="C93" i="13"/>
  <c r="B93" i="13"/>
  <c r="A94" i="13" a="1"/>
  <c r="A94" i="13" s="1"/>
  <c r="E92" i="14" l="1"/>
  <c r="F92" i="14"/>
  <c r="G92" i="14"/>
  <c r="H92" i="14"/>
  <c r="D94" i="13"/>
  <c r="G94" i="13"/>
  <c r="H94" i="13"/>
  <c r="E94" i="13"/>
  <c r="F94" i="13"/>
  <c r="A93" i="14" a="1"/>
  <c r="A93" i="14" s="1"/>
  <c r="C92" i="14"/>
  <c r="D92" i="14"/>
  <c r="B92" i="14"/>
  <c r="C94" i="13"/>
  <c r="B94" i="13"/>
  <c r="A95" i="13" a="1"/>
  <c r="A95" i="13" s="1"/>
  <c r="E93" i="14" l="1"/>
  <c r="F93" i="14"/>
  <c r="G93" i="14"/>
  <c r="H93" i="14"/>
  <c r="D95" i="13"/>
  <c r="E95" i="13"/>
  <c r="G95" i="13"/>
  <c r="F95" i="13"/>
  <c r="H95" i="13"/>
  <c r="A94" i="14" a="1"/>
  <c r="A94" i="14" s="1"/>
  <c r="B93" i="14"/>
  <c r="C93" i="14"/>
  <c r="D93" i="14"/>
  <c r="C95" i="13"/>
  <c r="B95" i="13"/>
  <c r="A96" i="13" a="1"/>
  <c r="A96" i="13" s="1"/>
  <c r="G94" i="14" l="1"/>
  <c r="H94" i="14"/>
  <c r="E94" i="14"/>
  <c r="F94" i="14"/>
  <c r="D96" i="13"/>
  <c r="E96" i="13"/>
  <c r="F96" i="13"/>
  <c r="G96" i="13"/>
  <c r="H96" i="13"/>
  <c r="A95" i="14" a="1"/>
  <c r="A95" i="14" s="1"/>
  <c r="C94" i="14"/>
  <c r="B94" i="14"/>
  <c r="D94" i="14"/>
  <c r="B96" i="13"/>
  <c r="C96" i="13"/>
  <c r="A97" i="13" a="1"/>
  <c r="A97" i="13" s="1"/>
  <c r="E95" i="14" l="1"/>
  <c r="F95" i="14"/>
  <c r="G95" i="14"/>
  <c r="H95" i="14"/>
  <c r="D97" i="13"/>
  <c r="G97" i="13"/>
  <c r="H97" i="13"/>
  <c r="E97" i="13"/>
  <c r="F97" i="13"/>
  <c r="C97" i="13"/>
  <c r="A96" i="14" a="1"/>
  <c r="A96" i="14" s="1"/>
  <c r="D95" i="14"/>
  <c r="C95" i="14"/>
  <c r="B95" i="14"/>
  <c r="B97" i="13"/>
  <c r="A98" i="13" a="1"/>
  <c r="A98" i="13" s="1"/>
  <c r="E96" i="14" l="1"/>
  <c r="F96" i="14"/>
  <c r="G96" i="14"/>
  <c r="H96" i="14"/>
  <c r="D98" i="13"/>
  <c r="E98" i="13"/>
  <c r="G98" i="13"/>
  <c r="F98" i="13"/>
  <c r="H98" i="13"/>
  <c r="A97" i="14" a="1"/>
  <c r="A97" i="14" s="1"/>
  <c r="C96" i="14"/>
  <c r="D96" i="14"/>
  <c r="B96" i="14"/>
  <c r="C98" i="13"/>
  <c r="B98" i="13"/>
  <c r="A99" i="13" a="1"/>
  <c r="A99" i="13" s="1"/>
  <c r="G97" i="14" l="1"/>
  <c r="H97" i="14"/>
  <c r="E97" i="14"/>
  <c r="F97" i="14"/>
  <c r="D99" i="13"/>
  <c r="E99" i="13"/>
  <c r="F99" i="13"/>
  <c r="G99" i="13"/>
  <c r="H99" i="13"/>
  <c r="A98" i="14" a="1"/>
  <c r="A98" i="14" s="1"/>
  <c r="B97" i="14"/>
  <c r="D97" i="14"/>
  <c r="C97" i="14"/>
  <c r="C99" i="13"/>
  <c r="B99" i="13"/>
  <c r="A100" i="13" a="1"/>
  <c r="A100" i="13" s="1"/>
  <c r="E98" i="14" l="1"/>
  <c r="F98" i="14"/>
  <c r="G98" i="14"/>
  <c r="H98" i="14"/>
  <c r="D100" i="13"/>
  <c r="G100" i="13"/>
  <c r="H100" i="13"/>
  <c r="E100" i="13"/>
  <c r="F100" i="13"/>
  <c r="A99" i="14" a="1"/>
  <c r="A99" i="14" s="1"/>
  <c r="C98" i="14"/>
  <c r="D98" i="14"/>
  <c r="B98" i="14"/>
  <c r="A101" i="13" a="1"/>
  <c r="A101" i="13" s="1"/>
  <c r="C100" i="13"/>
  <c r="B100" i="13"/>
  <c r="E99" i="14" l="1"/>
  <c r="F99" i="14"/>
  <c r="G99" i="14"/>
  <c r="H99" i="14"/>
  <c r="D101" i="13"/>
  <c r="E101" i="13"/>
  <c r="G101" i="13"/>
  <c r="F101" i="13"/>
  <c r="H101" i="13"/>
  <c r="A100" i="14" a="1"/>
  <c r="A100" i="14" s="1"/>
  <c r="D99" i="14"/>
  <c r="C99" i="14"/>
  <c r="B99" i="14"/>
  <c r="A102" i="13" a="1"/>
  <c r="A102" i="13" s="1"/>
  <c r="C101" i="13"/>
  <c r="B101" i="13"/>
  <c r="G100" i="14" l="1"/>
  <c r="H100" i="14"/>
  <c r="E100" i="14"/>
  <c r="F100" i="14"/>
  <c r="D102" i="13"/>
  <c r="E102" i="13"/>
  <c r="F102" i="13"/>
  <c r="G102" i="13"/>
  <c r="H102" i="13"/>
  <c r="A101" i="14" a="1"/>
  <c r="A101" i="14" s="1"/>
  <c r="B100" i="14"/>
  <c r="D100" i="14"/>
  <c r="C100" i="14"/>
  <c r="C102" i="13"/>
  <c r="B102" i="13"/>
  <c r="A103" i="13" a="1"/>
  <c r="A103" i="13" s="1"/>
  <c r="E101" i="14" l="1"/>
  <c r="F101" i="14"/>
  <c r="G101" i="14"/>
  <c r="H101" i="14"/>
  <c r="D103" i="13"/>
  <c r="G103" i="13"/>
  <c r="H103" i="13"/>
  <c r="E103" i="13"/>
  <c r="F103" i="13"/>
  <c r="A102" i="14" a="1"/>
  <c r="A102" i="14" s="1"/>
  <c r="B101" i="14"/>
  <c r="D101" i="14"/>
  <c r="C101" i="14"/>
  <c r="B103" i="13"/>
  <c r="A104" i="13" a="1"/>
  <c r="A104" i="13" s="1"/>
  <c r="C103" i="13"/>
  <c r="E102" i="14" l="1"/>
  <c r="F102" i="14"/>
  <c r="G102" i="14"/>
  <c r="H102" i="14"/>
  <c r="D104" i="13"/>
  <c r="E104" i="13"/>
  <c r="G104" i="13"/>
  <c r="F104" i="13"/>
  <c r="H104" i="13"/>
  <c r="A103" i="14" a="1"/>
  <c r="A103" i="14" s="1"/>
  <c r="C102" i="14"/>
  <c r="D102" i="14"/>
  <c r="B102" i="14"/>
  <c r="C104" i="13"/>
  <c r="B104" i="13"/>
  <c r="A105" i="13" a="1"/>
  <c r="A105" i="13" s="1"/>
  <c r="G103" i="14" l="1"/>
  <c r="H103" i="14"/>
  <c r="E103" i="14"/>
  <c r="F103" i="14"/>
  <c r="D105" i="13"/>
  <c r="E105" i="13"/>
  <c r="F105" i="13"/>
  <c r="G105" i="13"/>
  <c r="H105" i="13"/>
  <c r="A104" i="14" a="1"/>
  <c r="A104" i="14" s="1"/>
  <c r="D103" i="14"/>
  <c r="B103" i="14"/>
  <c r="C103" i="14"/>
  <c r="A106" i="13" a="1"/>
  <c r="A106" i="13" s="1"/>
  <c r="C105" i="13"/>
  <c r="B105" i="13"/>
  <c r="E104" i="14" l="1"/>
  <c r="F104" i="14"/>
  <c r="G104" i="14"/>
  <c r="H104" i="14"/>
  <c r="D106" i="13"/>
  <c r="G106" i="13"/>
  <c r="H106" i="13"/>
  <c r="E106" i="13"/>
  <c r="F106" i="13"/>
  <c r="A105" i="14" a="1"/>
  <c r="A105" i="14" s="1"/>
  <c r="D104" i="14"/>
  <c r="B104" i="14"/>
  <c r="C104" i="14"/>
  <c r="C106" i="13"/>
  <c r="B106" i="13"/>
  <c r="A107" i="13" a="1"/>
  <c r="A107" i="13" s="1"/>
  <c r="E105" i="14" l="1"/>
  <c r="F105" i="14"/>
  <c r="G105" i="14"/>
  <c r="H105" i="14"/>
  <c r="D107" i="13"/>
  <c r="E107" i="13"/>
  <c r="G107" i="13"/>
  <c r="F107" i="13"/>
  <c r="H107" i="13"/>
  <c r="A106" i="14" a="1"/>
  <c r="A106" i="14" s="1"/>
  <c r="B105" i="14"/>
  <c r="D105" i="14"/>
  <c r="C105" i="14"/>
  <c r="A108" i="13" a="1"/>
  <c r="A108" i="13" s="1"/>
  <c r="B107" i="13"/>
  <c r="C107" i="13"/>
  <c r="G106" i="14" l="1"/>
  <c r="H106" i="14"/>
  <c r="E106" i="14"/>
  <c r="F106" i="14"/>
  <c r="D108" i="13"/>
  <c r="E108" i="13"/>
  <c r="F108" i="13"/>
  <c r="G108" i="13"/>
  <c r="H108" i="13"/>
  <c r="A107" i="14" a="1"/>
  <c r="A107" i="14" s="1"/>
  <c r="C106" i="14"/>
  <c r="B106" i="14"/>
  <c r="D106" i="14"/>
  <c r="C108" i="13"/>
  <c r="B108" i="13"/>
  <c r="A109" i="13" a="1"/>
  <c r="A109" i="13" s="1"/>
  <c r="E107" i="14" l="1"/>
  <c r="F107" i="14"/>
  <c r="G107" i="14"/>
  <c r="H107" i="14"/>
  <c r="D109" i="13"/>
  <c r="G109" i="13"/>
  <c r="H109" i="13"/>
  <c r="E109" i="13"/>
  <c r="F109" i="13"/>
  <c r="A108" i="14" a="1"/>
  <c r="A108" i="14" s="1"/>
  <c r="D107" i="14"/>
  <c r="B107" i="14"/>
  <c r="C107" i="14"/>
  <c r="C109" i="13"/>
  <c r="B109" i="13"/>
  <c r="A110" i="13" a="1"/>
  <c r="A110" i="13" s="1"/>
  <c r="E108" i="14" l="1"/>
  <c r="F108" i="14"/>
  <c r="G108" i="14"/>
  <c r="H108" i="14"/>
  <c r="D110" i="13"/>
  <c r="E110" i="13"/>
  <c r="G110" i="13"/>
  <c r="F110" i="13"/>
  <c r="H110" i="13"/>
  <c r="A109" i="14" a="1"/>
  <c r="A109" i="14" s="1"/>
  <c r="D108" i="14"/>
  <c r="B108" i="14"/>
  <c r="C108" i="14"/>
  <c r="C110" i="13"/>
  <c r="B110" i="13"/>
  <c r="A111" i="13" a="1"/>
  <c r="A111" i="13" s="1"/>
  <c r="G109" i="14" l="1"/>
  <c r="H109" i="14"/>
  <c r="E109" i="14"/>
  <c r="F109" i="14"/>
  <c r="D111" i="13"/>
  <c r="E111" i="13"/>
  <c r="F111" i="13"/>
  <c r="G111" i="13"/>
  <c r="H111" i="13"/>
  <c r="A110" i="14" a="1"/>
  <c r="A110" i="14" s="1"/>
  <c r="B109" i="14"/>
  <c r="C109" i="14"/>
  <c r="D109" i="14"/>
  <c r="C111" i="13"/>
  <c r="B111" i="13"/>
  <c r="A112" i="13" a="1"/>
  <c r="A112" i="13" s="1"/>
  <c r="E110" i="14" l="1"/>
  <c r="F110" i="14"/>
  <c r="G110" i="14"/>
  <c r="H110" i="14"/>
  <c r="D112" i="13"/>
  <c r="G112" i="13"/>
  <c r="H112" i="13"/>
  <c r="E112" i="13"/>
  <c r="F112" i="13"/>
  <c r="A111" i="14" a="1"/>
  <c r="A111" i="14" s="1"/>
  <c r="C110" i="14"/>
  <c r="B110" i="14"/>
  <c r="D110" i="14"/>
  <c r="C112" i="13"/>
  <c r="B112" i="13"/>
  <c r="A113" i="13" a="1"/>
  <c r="A113" i="13" s="1"/>
  <c r="E111" i="14" l="1"/>
  <c r="F111" i="14"/>
  <c r="G111" i="14"/>
  <c r="H111" i="14"/>
  <c r="D113" i="13"/>
  <c r="E113" i="13"/>
  <c r="G113" i="13"/>
  <c r="F113" i="13"/>
  <c r="H113" i="13"/>
  <c r="A112" i="14" a="1"/>
  <c r="A112" i="14" s="1"/>
  <c r="D111" i="14"/>
  <c r="B111" i="14"/>
  <c r="C111" i="14"/>
  <c r="C113" i="13"/>
  <c r="B113" i="13"/>
  <c r="A114" i="13" a="1"/>
  <c r="A114" i="13" s="1"/>
  <c r="G112" i="14" l="1"/>
  <c r="H112" i="14"/>
  <c r="E112" i="14"/>
  <c r="F112" i="14"/>
  <c r="D114" i="13"/>
  <c r="E114" i="13"/>
  <c r="F114" i="13"/>
  <c r="G114" i="13"/>
  <c r="H114" i="13"/>
  <c r="A113" i="14" a="1"/>
  <c r="A113" i="14" s="1"/>
  <c r="C112" i="14"/>
  <c r="B112" i="14"/>
  <c r="D112" i="14"/>
  <c r="C114" i="13"/>
  <c r="B114" i="13"/>
  <c r="A115" i="13" a="1"/>
  <c r="A115" i="13" s="1"/>
  <c r="E113" i="14" l="1"/>
  <c r="F113" i="14"/>
  <c r="G113" i="14"/>
  <c r="H113" i="14"/>
  <c r="D115" i="13"/>
  <c r="G115" i="13"/>
  <c r="H115" i="13"/>
  <c r="E115" i="13"/>
  <c r="F115" i="13"/>
  <c r="A114" i="14" a="1"/>
  <c r="A114" i="14" s="1"/>
  <c r="B113" i="14"/>
  <c r="C113" i="14"/>
  <c r="D113" i="14"/>
  <c r="C115" i="13"/>
  <c r="B115" i="13"/>
  <c r="A116" i="13" a="1"/>
  <c r="A116" i="13" s="1"/>
  <c r="E114" i="14" l="1"/>
  <c r="F114" i="14"/>
  <c r="G114" i="14"/>
  <c r="H114" i="14"/>
  <c r="D116" i="13"/>
  <c r="E116" i="13"/>
  <c r="G116" i="13"/>
  <c r="F116" i="13"/>
  <c r="H116" i="13"/>
  <c r="A115" i="14" a="1"/>
  <c r="A115" i="14" s="1"/>
  <c r="C114" i="14"/>
  <c r="B114" i="14"/>
  <c r="D114" i="14"/>
  <c r="A117" i="13" a="1"/>
  <c r="A117" i="13" s="1"/>
  <c r="C116" i="13"/>
  <c r="B116" i="13"/>
  <c r="G115" i="14" l="1"/>
  <c r="H115" i="14"/>
  <c r="E115" i="14"/>
  <c r="F115" i="14"/>
  <c r="D117" i="13"/>
  <c r="E117" i="13"/>
  <c r="F117" i="13"/>
  <c r="G117" i="13"/>
  <c r="H117" i="13"/>
  <c r="A116" i="14" a="1"/>
  <c r="A116" i="14" s="1"/>
  <c r="D115" i="14"/>
  <c r="C115" i="14"/>
  <c r="B115" i="14"/>
  <c r="B117" i="13"/>
  <c r="C117" i="13"/>
  <c r="A118" i="13" a="1"/>
  <c r="A118" i="13" s="1"/>
  <c r="E116" i="14" l="1"/>
  <c r="F116" i="14"/>
  <c r="G116" i="14"/>
  <c r="H116" i="14"/>
  <c r="D118" i="13"/>
  <c r="G118" i="13"/>
  <c r="H118" i="13"/>
  <c r="E118" i="13"/>
  <c r="F118" i="13"/>
  <c r="A117" i="14" a="1"/>
  <c r="A117" i="14" s="1"/>
  <c r="B116" i="14"/>
  <c r="C116" i="14"/>
  <c r="D116" i="14"/>
  <c r="A119" i="13" a="1"/>
  <c r="A119" i="13" s="1"/>
  <c r="C118" i="13"/>
  <c r="B118" i="13"/>
  <c r="E117" i="14" l="1"/>
  <c r="F117" i="14"/>
  <c r="G117" i="14"/>
  <c r="H117" i="14"/>
  <c r="D119" i="13"/>
  <c r="E119" i="13"/>
  <c r="G119" i="13"/>
  <c r="F119" i="13"/>
  <c r="H119" i="13"/>
  <c r="A120" i="13" a="1"/>
  <c r="A120" i="13" s="1"/>
  <c r="A118" i="14" a="1"/>
  <c r="A118" i="14" s="1"/>
  <c r="B117" i="14"/>
  <c r="C117" i="14"/>
  <c r="D117" i="14"/>
  <c r="C119" i="13"/>
  <c r="B119" i="13"/>
  <c r="G118" i="14" l="1"/>
  <c r="H118" i="14"/>
  <c r="E118" i="14"/>
  <c r="F118" i="14"/>
  <c r="A121" i="13" a="1"/>
  <c r="A121" i="13" s="1"/>
  <c r="D120" i="13"/>
  <c r="E120" i="13"/>
  <c r="F120" i="13"/>
  <c r="G120" i="13"/>
  <c r="H120" i="13"/>
  <c r="C120" i="13"/>
  <c r="B120" i="13"/>
  <c r="A119" i="14" a="1"/>
  <c r="A119" i="14" s="1"/>
  <c r="C118" i="14"/>
  <c r="B118" i="14"/>
  <c r="D118" i="14"/>
  <c r="E119" i="14" l="1"/>
  <c r="F119" i="14"/>
  <c r="G119" i="14"/>
  <c r="H119" i="14"/>
  <c r="D121" i="13"/>
  <c r="G121" i="13"/>
  <c r="H121" i="13"/>
  <c r="E121" i="13"/>
  <c r="F121" i="13"/>
  <c r="A122" i="13" a="1"/>
  <c r="A122" i="13" s="1"/>
  <c r="C121" i="13"/>
  <c r="B121" i="13"/>
  <c r="A120" i="14" a="1"/>
  <c r="A120" i="14" s="1"/>
  <c r="D119" i="14"/>
  <c r="C119" i="14"/>
  <c r="B119" i="14"/>
  <c r="E120" i="14" l="1"/>
  <c r="F120" i="14"/>
  <c r="G120" i="14"/>
  <c r="H120" i="14"/>
  <c r="D122" i="13"/>
  <c r="E122" i="13"/>
  <c r="G122" i="13"/>
  <c r="F122" i="13"/>
  <c r="H122" i="13"/>
  <c r="B122" i="13"/>
  <c r="A123" i="13" a="1"/>
  <c r="A123" i="13" s="1"/>
  <c r="C122" i="13"/>
  <c r="A121" i="14" a="1"/>
  <c r="A121" i="14" s="1"/>
  <c r="B120" i="14"/>
  <c r="C120" i="14"/>
  <c r="D120" i="14"/>
  <c r="G121" i="14" l="1"/>
  <c r="H121" i="14"/>
  <c r="E121" i="14"/>
  <c r="F121" i="14"/>
  <c r="D123" i="13"/>
  <c r="E123" i="13"/>
  <c r="F123" i="13"/>
  <c r="G123" i="13"/>
  <c r="H123" i="13"/>
  <c r="A124" i="13" a="1"/>
  <c r="A124" i="13" s="1"/>
  <c r="B123" i="13"/>
  <c r="C123" i="13"/>
  <c r="A122" i="14" a="1"/>
  <c r="A122" i="14" s="1"/>
  <c r="B121" i="14"/>
  <c r="C121" i="14"/>
  <c r="D121" i="14"/>
  <c r="E122" i="14" l="1"/>
  <c r="F122" i="14"/>
  <c r="G122" i="14"/>
  <c r="H122" i="14"/>
  <c r="D124" i="13"/>
  <c r="G124" i="13"/>
  <c r="H124" i="13"/>
  <c r="E124" i="13"/>
  <c r="F124" i="13"/>
  <c r="A125" i="13" a="1"/>
  <c r="A125" i="13" s="1"/>
  <c r="C124" i="13"/>
  <c r="B124" i="13"/>
  <c r="A123" i="14" a="1"/>
  <c r="A123" i="14" s="1"/>
  <c r="C122" i="14"/>
  <c r="D122" i="14"/>
  <c r="B122" i="14"/>
  <c r="E123" i="14" l="1"/>
  <c r="F123" i="14"/>
  <c r="G123" i="14"/>
  <c r="H123" i="14"/>
  <c r="D125" i="13"/>
  <c r="E125" i="13"/>
  <c r="G125" i="13"/>
  <c r="F125" i="13"/>
  <c r="H125" i="13"/>
  <c r="A126" i="13" a="1"/>
  <c r="A126" i="13" s="1"/>
  <c r="C125" i="13"/>
  <c r="B125" i="13"/>
  <c r="A124" i="14" a="1"/>
  <c r="A124" i="14" s="1"/>
  <c r="D123" i="14"/>
  <c r="B123" i="14"/>
  <c r="C123" i="14"/>
  <c r="G124" i="14" l="1"/>
  <c r="H124" i="14"/>
  <c r="E124" i="14"/>
  <c r="F124" i="14"/>
  <c r="D126" i="13"/>
  <c r="E126" i="13"/>
  <c r="F126" i="13"/>
  <c r="G126" i="13"/>
  <c r="H126" i="13"/>
  <c r="B126" i="13"/>
  <c r="A127" i="13" a="1"/>
  <c r="A127" i="13" s="1"/>
  <c r="C126" i="13"/>
  <c r="A125" i="14" a="1"/>
  <c r="A125" i="14" s="1"/>
  <c r="B124" i="14"/>
  <c r="C124" i="14"/>
  <c r="D124" i="14"/>
  <c r="E125" i="14" l="1"/>
  <c r="F125" i="14"/>
  <c r="G125" i="14"/>
  <c r="H125" i="14"/>
  <c r="D127" i="13"/>
  <c r="G127" i="13"/>
  <c r="H127" i="13"/>
  <c r="E127" i="13"/>
  <c r="F127" i="13"/>
  <c r="B127" i="13"/>
  <c r="A128" i="13" a="1"/>
  <c r="A128" i="13" s="1"/>
  <c r="A129" i="13" s="1" a="1"/>
  <c r="A129" i="13" s="1"/>
  <c r="C127" i="13"/>
  <c r="A126" i="14" a="1"/>
  <c r="A126" i="14" s="1"/>
  <c r="B125" i="14"/>
  <c r="D125" i="14"/>
  <c r="C125" i="14"/>
  <c r="E126" i="14" l="1"/>
  <c r="F126" i="14"/>
  <c r="G126" i="14"/>
  <c r="H126" i="14"/>
  <c r="D129" i="13"/>
  <c r="E129" i="13"/>
  <c r="F129" i="13"/>
  <c r="H129" i="13"/>
  <c r="G129" i="13"/>
  <c r="C128" i="13"/>
  <c r="B128" i="13"/>
  <c r="D128" i="13"/>
  <c r="E128" i="13"/>
  <c r="F128" i="13"/>
  <c r="G128" i="13"/>
  <c r="H128" i="13"/>
  <c r="A127" i="14" a="1"/>
  <c r="A127" i="14" s="1"/>
  <c r="C126" i="14"/>
  <c r="B126" i="14"/>
  <c r="D126" i="14"/>
  <c r="C129" i="13"/>
  <c r="A130" i="13" a="1"/>
  <c r="A130" i="13" s="1"/>
  <c r="B129" i="13"/>
  <c r="G127" i="14" l="1"/>
  <c r="H127" i="14"/>
  <c r="E127" i="14"/>
  <c r="F127" i="14"/>
  <c r="D130" i="13"/>
  <c r="G130" i="13"/>
  <c r="H130" i="13"/>
  <c r="F130" i="13"/>
  <c r="E130" i="13"/>
  <c r="A128" i="14" a="1"/>
  <c r="A128" i="14" s="1"/>
  <c r="D127" i="14"/>
  <c r="B127" i="14"/>
  <c r="C127" i="14"/>
  <c r="C130" i="13"/>
  <c r="A131" i="13" a="1"/>
  <c r="A131" i="13" s="1"/>
  <c r="B130" i="13"/>
  <c r="E128" i="14" l="1"/>
  <c r="F128" i="14"/>
  <c r="G128" i="14"/>
  <c r="H128" i="14"/>
  <c r="D131" i="13"/>
  <c r="E131" i="13"/>
  <c r="H131" i="13"/>
  <c r="F131" i="13"/>
  <c r="G131" i="13"/>
  <c r="A129" i="14" a="1"/>
  <c r="A129" i="14" s="1"/>
  <c r="D128" i="14"/>
  <c r="B128" i="14"/>
  <c r="C128" i="14"/>
  <c r="C131" i="13"/>
  <c r="A132" i="13" a="1"/>
  <c r="A132" i="13" s="1"/>
  <c r="B131" i="13"/>
  <c r="E129" i="14" l="1"/>
  <c r="F129" i="14"/>
  <c r="G129" i="14"/>
  <c r="H129" i="14"/>
  <c r="D132" i="13"/>
  <c r="E132" i="13"/>
  <c r="F132" i="13"/>
  <c r="H132" i="13"/>
  <c r="G132" i="13"/>
  <c r="A130" i="14" a="1"/>
  <c r="A130" i="14" s="1"/>
  <c r="B129" i="14"/>
  <c r="C129" i="14"/>
  <c r="D129" i="14"/>
  <c r="C132" i="13"/>
  <c r="A133" i="13" a="1"/>
  <c r="A133" i="13" s="1"/>
  <c r="B132" i="13"/>
  <c r="G130" i="14" l="1"/>
  <c r="H130" i="14"/>
  <c r="E130" i="14"/>
  <c r="F130" i="14"/>
  <c r="D133" i="13"/>
  <c r="E133" i="13"/>
  <c r="H133" i="13"/>
  <c r="F133" i="13"/>
  <c r="G133" i="13"/>
  <c r="A131" i="14" a="1"/>
  <c r="A131" i="14" s="1"/>
  <c r="C130" i="14"/>
  <c r="B130" i="14"/>
  <c r="D130" i="14"/>
  <c r="C133" i="13"/>
  <c r="A134" i="13" a="1"/>
  <c r="A134" i="13" s="1"/>
  <c r="B133" i="13"/>
  <c r="E131" i="14" l="1"/>
  <c r="F131" i="14"/>
  <c r="G131" i="14"/>
  <c r="H131" i="14"/>
  <c r="D134" i="13"/>
  <c r="F134" i="13"/>
  <c r="G134" i="13"/>
  <c r="H134" i="13"/>
  <c r="E134" i="13"/>
  <c r="A132" i="14" a="1"/>
  <c r="A132" i="14" s="1"/>
  <c r="D131" i="14"/>
  <c r="B131" i="14"/>
  <c r="C131" i="14"/>
  <c r="C134" i="13"/>
  <c r="A135" i="13" a="1"/>
  <c r="A135" i="13" s="1"/>
  <c r="B134" i="13"/>
  <c r="E132" i="14" l="1"/>
  <c r="F132" i="14"/>
  <c r="G132" i="14"/>
  <c r="H132" i="14"/>
  <c r="D135" i="13"/>
  <c r="H135" i="13"/>
  <c r="F135" i="13"/>
  <c r="E135" i="13"/>
  <c r="G135" i="13"/>
  <c r="A133" i="14" a="1"/>
  <c r="A133" i="14" s="1"/>
  <c r="C132" i="14"/>
  <c r="D132" i="14"/>
  <c r="B132" i="14"/>
  <c r="C135" i="13"/>
  <c r="A136" i="13" a="1"/>
  <c r="A136" i="13" s="1"/>
  <c r="B135" i="13"/>
  <c r="E133" i="14" l="1"/>
  <c r="F133" i="14"/>
  <c r="G133" i="14"/>
  <c r="H133" i="14"/>
  <c r="D136" i="13"/>
  <c r="E136" i="13"/>
  <c r="H136" i="13"/>
  <c r="F136" i="13"/>
  <c r="G136" i="13"/>
  <c r="A134" i="14" a="1"/>
  <c r="A134" i="14" s="1"/>
  <c r="B133" i="14"/>
  <c r="C133" i="14"/>
  <c r="D133" i="14"/>
  <c r="C136" i="13"/>
  <c r="A137" i="13" a="1"/>
  <c r="A137" i="13" s="1"/>
  <c r="B136" i="13"/>
  <c r="E134" i="14" l="1"/>
  <c r="F134" i="14"/>
  <c r="G134" i="14"/>
  <c r="H134" i="14"/>
  <c r="D137" i="13"/>
  <c r="F137" i="13"/>
  <c r="G137" i="13"/>
  <c r="H137" i="13"/>
  <c r="E137" i="13"/>
  <c r="A135" i="14" a="1"/>
  <c r="A135" i="14" s="1"/>
  <c r="C134" i="14"/>
  <c r="B134" i="14"/>
  <c r="D134" i="14"/>
  <c r="C137" i="13"/>
  <c r="A138" i="13" a="1"/>
  <c r="A138" i="13" s="1"/>
  <c r="B137" i="13"/>
  <c r="G135" i="14" l="1"/>
  <c r="H135" i="14"/>
  <c r="E135" i="14"/>
  <c r="F135" i="14"/>
  <c r="D138" i="13"/>
  <c r="H138" i="13"/>
  <c r="F138" i="13"/>
  <c r="E138" i="13"/>
  <c r="G138" i="13"/>
  <c r="A136" i="14" a="1"/>
  <c r="A136" i="14" s="1"/>
  <c r="D135" i="14"/>
  <c r="C135" i="14"/>
  <c r="B135" i="14"/>
  <c r="C138" i="13"/>
  <c r="A139" i="13" a="1"/>
  <c r="A139" i="13" s="1"/>
  <c r="B138" i="13"/>
  <c r="E136" i="14" l="1"/>
  <c r="F136" i="14"/>
  <c r="G136" i="14"/>
  <c r="H136" i="14"/>
  <c r="D139" i="13"/>
  <c r="E139" i="13"/>
  <c r="H139" i="13"/>
  <c r="F139" i="13"/>
  <c r="G139" i="13"/>
  <c r="A137" i="14" a="1"/>
  <c r="A137" i="14" s="1"/>
  <c r="B136" i="14"/>
  <c r="C136" i="14"/>
  <c r="D136" i="14"/>
  <c r="C139" i="13"/>
  <c r="A140" i="13" a="1"/>
  <c r="A140" i="13" s="1"/>
  <c r="B139" i="13"/>
  <c r="E137" i="14" l="1"/>
  <c r="F137" i="14"/>
  <c r="G137" i="14"/>
  <c r="H137" i="14"/>
  <c r="D140" i="13"/>
  <c r="F140" i="13"/>
  <c r="G140" i="13"/>
  <c r="H140" i="13"/>
  <c r="E140" i="13"/>
  <c r="A138" i="14" a="1"/>
  <c r="A138" i="14" s="1"/>
  <c r="B137" i="14"/>
  <c r="C137" i="14"/>
  <c r="D137" i="14"/>
  <c r="C140" i="13"/>
  <c r="B140" i="13"/>
  <c r="A141" i="13" a="1"/>
  <c r="A141" i="13" s="1"/>
  <c r="G138" i="14" l="1"/>
  <c r="H138" i="14"/>
  <c r="E138" i="14"/>
  <c r="F138" i="14"/>
  <c r="D141" i="13"/>
  <c r="H141" i="13"/>
  <c r="F141" i="13"/>
  <c r="E141" i="13"/>
  <c r="G141" i="13"/>
  <c r="A139" i="14" a="1"/>
  <c r="A139" i="14" s="1"/>
  <c r="C138" i="14"/>
  <c r="D138" i="14"/>
  <c r="B138" i="14"/>
  <c r="C141" i="13"/>
  <c r="A142" i="13" a="1"/>
  <c r="A142" i="13" s="1"/>
  <c r="B141" i="13"/>
  <c r="E139" i="14" l="1"/>
  <c r="F139" i="14"/>
  <c r="G139" i="14"/>
  <c r="H139" i="14"/>
  <c r="D142" i="13"/>
  <c r="E142" i="13"/>
  <c r="H142" i="13"/>
  <c r="F142" i="13"/>
  <c r="G142" i="13"/>
  <c r="A140" i="14" a="1"/>
  <c r="A140" i="14" s="1"/>
  <c r="D139" i="14"/>
  <c r="B139" i="14"/>
  <c r="C139" i="14"/>
  <c r="C142" i="13"/>
  <c r="A143" i="13" a="1"/>
  <c r="A143" i="13" s="1"/>
  <c r="B142" i="13"/>
  <c r="E140" i="14" l="1"/>
  <c r="F140" i="14"/>
  <c r="G140" i="14"/>
  <c r="H140" i="14"/>
  <c r="D143" i="13"/>
  <c r="F143" i="13"/>
  <c r="G143" i="13"/>
  <c r="H143" i="13"/>
  <c r="E143" i="13"/>
  <c r="A141" i="14" a="1"/>
  <c r="A141" i="14" s="1"/>
  <c r="B140" i="14"/>
  <c r="C140" i="14"/>
  <c r="D140" i="14"/>
  <c r="C143" i="13"/>
  <c r="A144" i="13" a="1"/>
  <c r="A144" i="13" s="1"/>
  <c r="B143" i="13"/>
  <c r="G141" i="14" l="1"/>
  <c r="H141" i="14"/>
  <c r="E141" i="14"/>
  <c r="F141" i="14"/>
  <c r="D144" i="13"/>
  <c r="H144" i="13"/>
  <c r="F144" i="13"/>
  <c r="E144" i="13"/>
  <c r="G144" i="13"/>
  <c r="A142" i="14" a="1"/>
  <c r="A142" i="14" s="1"/>
  <c r="B141" i="14"/>
  <c r="D141" i="14"/>
  <c r="C141" i="14"/>
  <c r="C144" i="13"/>
  <c r="A145" i="13" a="1"/>
  <c r="A145" i="13" s="1"/>
  <c r="B144" i="13"/>
  <c r="E142" i="14" l="1"/>
  <c r="F142" i="14"/>
  <c r="G142" i="14"/>
  <c r="H142" i="14"/>
  <c r="D145" i="13"/>
  <c r="E145" i="13"/>
  <c r="H145" i="13"/>
  <c r="F145" i="13"/>
  <c r="G145" i="13"/>
  <c r="A143" i="14" a="1"/>
  <c r="A143" i="14" s="1"/>
  <c r="C142" i="14"/>
  <c r="B142" i="14"/>
  <c r="D142" i="14"/>
  <c r="C145" i="13"/>
  <c r="A146" i="13" a="1"/>
  <c r="A146" i="13" s="1"/>
  <c r="B145" i="13"/>
  <c r="E143" i="14" l="1"/>
  <c r="F143" i="14"/>
  <c r="G143" i="14"/>
  <c r="H143" i="14"/>
  <c r="D146" i="13"/>
  <c r="F146" i="13"/>
  <c r="G146" i="13"/>
  <c r="H146" i="13"/>
  <c r="E146" i="13"/>
  <c r="A144" i="14" a="1"/>
  <c r="A144" i="14" s="1"/>
  <c r="D143" i="14"/>
  <c r="B143" i="14"/>
  <c r="C143" i="14"/>
  <c r="C146" i="13"/>
  <c r="A147" i="13" a="1"/>
  <c r="A147" i="13" s="1"/>
  <c r="B146" i="13"/>
  <c r="G144" i="14" l="1"/>
  <c r="H144" i="14"/>
  <c r="E144" i="14"/>
  <c r="F144" i="14"/>
  <c r="D147" i="13"/>
  <c r="H147" i="13"/>
  <c r="F147" i="13"/>
  <c r="E147" i="13"/>
  <c r="G147" i="13"/>
  <c r="A145" i="14" a="1"/>
  <c r="A145" i="14" s="1"/>
  <c r="D144" i="14"/>
  <c r="B144" i="14"/>
  <c r="C144" i="14"/>
  <c r="C147" i="13"/>
  <c r="A148" i="13" a="1"/>
  <c r="A148" i="13" s="1"/>
  <c r="B147" i="13"/>
  <c r="E145" i="14" l="1"/>
  <c r="F145" i="14"/>
  <c r="G145" i="14"/>
  <c r="H145" i="14"/>
  <c r="D148" i="13"/>
  <c r="E148" i="13"/>
  <c r="H148" i="13"/>
  <c r="F148" i="13"/>
  <c r="G148" i="13"/>
  <c r="A146" i="14" a="1"/>
  <c r="A146" i="14" s="1"/>
  <c r="B145" i="14"/>
  <c r="C145" i="14"/>
  <c r="D145" i="14"/>
  <c r="C148" i="13"/>
  <c r="A149" i="13" a="1"/>
  <c r="A149" i="13" s="1"/>
  <c r="B148" i="13"/>
  <c r="E146" i="14" l="1"/>
  <c r="F146" i="14"/>
  <c r="G146" i="14"/>
  <c r="H146" i="14"/>
  <c r="D149" i="13"/>
  <c r="F149" i="13"/>
  <c r="G149" i="13"/>
  <c r="H149" i="13"/>
  <c r="E149" i="13"/>
  <c r="A147" i="14" a="1"/>
  <c r="A147" i="14" s="1"/>
  <c r="C146" i="14"/>
  <c r="B146" i="14"/>
  <c r="D146" i="14"/>
  <c r="C149" i="13"/>
  <c r="A150" i="13" a="1"/>
  <c r="A150" i="13" s="1"/>
  <c r="B149" i="13"/>
  <c r="G147" i="14" l="1"/>
  <c r="H147" i="14"/>
  <c r="E147" i="14"/>
  <c r="F147" i="14"/>
  <c r="D150" i="13"/>
  <c r="H150" i="13"/>
  <c r="F150" i="13"/>
  <c r="E150" i="13"/>
  <c r="G150" i="13"/>
  <c r="A148" i="14" a="1"/>
  <c r="A148" i="14" s="1"/>
  <c r="D147" i="14"/>
  <c r="B147" i="14"/>
  <c r="C147" i="14"/>
  <c r="C150" i="13"/>
  <c r="A151" i="13" a="1"/>
  <c r="A151" i="13" s="1"/>
  <c r="B150" i="13"/>
  <c r="E148" i="14" l="1"/>
  <c r="F148" i="14"/>
  <c r="G148" i="14"/>
  <c r="H148" i="14"/>
  <c r="D151" i="13"/>
  <c r="E151" i="13"/>
  <c r="H151" i="13"/>
  <c r="F151" i="13"/>
  <c r="G151" i="13"/>
  <c r="A149" i="14" a="1"/>
  <c r="A149" i="14" s="1"/>
  <c r="C148" i="14"/>
  <c r="D148" i="14"/>
  <c r="B148" i="14"/>
  <c r="C151" i="13"/>
  <c r="A152" i="13" a="1"/>
  <c r="A152" i="13" s="1"/>
  <c r="B151" i="13"/>
  <c r="E149" i="14" l="1"/>
  <c r="F149" i="14"/>
  <c r="G149" i="14"/>
  <c r="H149" i="14"/>
  <c r="D152" i="13"/>
  <c r="F152" i="13"/>
  <c r="G152" i="13"/>
  <c r="H152" i="13"/>
  <c r="E152" i="13"/>
  <c r="A150" i="14" a="1"/>
  <c r="A150" i="14" s="1"/>
  <c r="B149" i="14"/>
  <c r="C149" i="14"/>
  <c r="D149" i="14"/>
  <c r="C152" i="13"/>
  <c r="A153" i="13" a="1"/>
  <c r="A153" i="13" s="1"/>
  <c r="B152" i="13"/>
  <c r="G150" i="14" l="1"/>
  <c r="H150" i="14"/>
  <c r="E150" i="14"/>
  <c r="F150" i="14"/>
  <c r="D153" i="13"/>
  <c r="H153" i="13"/>
  <c r="F153" i="13"/>
  <c r="E153" i="13"/>
  <c r="G153" i="13"/>
  <c r="A151" i="14" a="1"/>
  <c r="A151" i="14" s="1"/>
  <c r="C150" i="14"/>
  <c r="B150" i="14"/>
  <c r="D150" i="14"/>
  <c r="C153" i="13"/>
  <c r="A154" i="13" a="1"/>
  <c r="A154" i="13" s="1"/>
  <c r="B153" i="13"/>
  <c r="E151" i="14" l="1"/>
  <c r="F151" i="14"/>
  <c r="G151" i="14"/>
  <c r="H151" i="14"/>
  <c r="D154" i="13"/>
  <c r="E154" i="13"/>
  <c r="H154" i="13"/>
  <c r="F154" i="13"/>
  <c r="G154" i="13"/>
  <c r="A152" i="14" a="1"/>
  <c r="A152" i="14" s="1"/>
  <c r="D151" i="14"/>
  <c r="C151" i="14"/>
  <c r="B151" i="14"/>
  <c r="C154" i="13"/>
  <c r="A155" i="13" a="1"/>
  <c r="A155" i="13" s="1"/>
  <c r="B154" i="13"/>
  <c r="E152" i="14" l="1"/>
  <c r="F152" i="14"/>
  <c r="G152" i="14"/>
  <c r="H152" i="14"/>
  <c r="D155" i="13"/>
  <c r="F155" i="13"/>
  <c r="G155" i="13"/>
  <c r="H155" i="13"/>
  <c r="E155" i="13"/>
  <c r="A153" i="14" a="1"/>
  <c r="A153" i="14" s="1"/>
  <c r="B152" i="14"/>
  <c r="C152" i="14"/>
  <c r="D152" i="14"/>
  <c r="C155" i="13"/>
  <c r="A156" i="13" a="1"/>
  <c r="A156" i="13" s="1"/>
  <c r="B155" i="13"/>
  <c r="G153" i="14" l="1"/>
  <c r="H153" i="14"/>
  <c r="E153" i="14"/>
  <c r="F153" i="14"/>
  <c r="D156" i="13"/>
  <c r="H156" i="13"/>
  <c r="F156" i="13"/>
  <c r="E156" i="13"/>
  <c r="G156" i="13"/>
  <c r="A154" i="14" a="1"/>
  <c r="A154" i="14" s="1"/>
  <c r="B153" i="14"/>
  <c r="C153" i="14"/>
  <c r="D153" i="14"/>
  <c r="C156" i="13"/>
  <c r="A157" i="13" a="1"/>
  <c r="A157" i="13" s="1"/>
  <c r="B156" i="13"/>
  <c r="E154" i="14" l="1"/>
  <c r="F154" i="14"/>
  <c r="G154" i="14"/>
  <c r="H154" i="14"/>
  <c r="D157" i="13"/>
  <c r="E157" i="13"/>
  <c r="H157" i="13"/>
  <c r="F157" i="13"/>
  <c r="G157" i="13"/>
  <c r="A155" i="14" a="1"/>
  <c r="A155" i="14" s="1"/>
  <c r="C154" i="14"/>
  <c r="D154" i="14"/>
  <c r="B154" i="14"/>
  <c r="C157" i="13"/>
  <c r="A158" i="13" a="1"/>
  <c r="A158" i="13" s="1"/>
  <c r="B157" i="13"/>
  <c r="E155" i="14" l="1"/>
  <c r="F155" i="14"/>
  <c r="G155" i="14"/>
  <c r="H155" i="14"/>
  <c r="D158" i="13"/>
  <c r="F158" i="13"/>
  <c r="G158" i="13"/>
  <c r="H158" i="13"/>
  <c r="E158" i="13"/>
  <c r="A156" i="14" a="1"/>
  <c r="A156" i="14" s="1"/>
  <c r="D155" i="14"/>
  <c r="B155" i="14"/>
  <c r="C155" i="14"/>
  <c r="C158" i="13"/>
  <c r="A159" i="13" a="1"/>
  <c r="A159" i="13" s="1"/>
  <c r="B158" i="13"/>
  <c r="G156" i="14" l="1"/>
  <c r="H156" i="14"/>
  <c r="E156" i="14"/>
  <c r="F156" i="14"/>
  <c r="D159" i="13"/>
  <c r="H159" i="13"/>
  <c r="F159" i="13"/>
  <c r="E159" i="13"/>
  <c r="G159" i="13"/>
  <c r="A157" i="14" a="1"/>
  <c r="A157" i="14" s="1"/>
  <c r="B156" i="14"/>
  <c r="C156" i="14"/>
  <c r="D156" i="14"/>
  <c r="C159" i="13"/>
  <c r="A160" i="13" a="1"/>
  <c r="A160" i="13" s="1"/>
  <c r="B159" i="13"/>
  <c r="E157" i="14" l="1"/>
  <c r="F157" i="14"/>
  <c r="G157" i="14"/>
  <c r="H157" i="14"/>
  <c r="D160" i="13"/>
  <c r="E160" i="13"/>
  <c r="H160" i="13"/>
  <c r="F160" i="13"/>
  <c r="G160" i="13"/>
  <c r="A158" i="14" a="1"/>
  <c r="A158" i="14" s="1"/>
  <c r="B157" i="14"/>
  <c r="D157" i="14"/>
  <c r="C157" i="14"/>
  <c r="C160" i="13"/>
  <c r="A161" i="13" a="1"/>
  <c r="A161" i="13" s="1"/>
  <c r="B160" i="13"/>
  <c r="E158" i="14" l="1"/>
  <c r="F158" i="14"/>
  <c r="G158" i="14"/>
  <c r="H158" i="14"/>
  <c r="D161" i="13"/>
  <c r="F161" i="13"/>
  <c r="G161" i="13"/>
  <c r="H161" i="13"/>
  <c r="E161" i="13"/>
  <c r="A159" i="14" a="1"/>
  <c r="A159" i="14" s="1"/>
  <c r="C158" i="14"/>
  <c r="B158" i="14"/>
  <c r="D158" i="14"/>
  <c r="C161" i="13"/>
  <c r="A162" i="13" a="1"/>
  <c r="A162" i="13" s="1"/>
  <c r="B161" i="13"/>
  <c r="G159" i="14" l="1"/>
  <c r="H159" i="14"/>
  <c r="E159" i="14"/>
  <c r="F159" i="14"/>
  <c r="D162" i="13"/>
  <c r="H162" i="13"/>
  <c r="F162" i="13"/>
  <c r="E162" i="13"/>
  <c r="G162" i="13"/>
  <c r="A160" i="14" a="1"/>
  <c r="A160" i="14" s="1"/>
  <c r="B159" i="14"/>
  <c r="C159" i="14"/>
  <c r="D159" i="14"/>
  <c r="C162" i="13"/>
  <c r="A163" i="13" a="1"/>
  <c r="A163" i="13" s="1"/>
  <c r="B162" i="13"/>
  <c r="E160" i="14" l="1"/>
  <c r="F160" i="14"/>
  <c r="G160" i="14"/>
  <c r="H160" i="14"/>
  <c r="D163" i="13"/>
  <c r="E163" i="13"/>
  <c r="H163" i="13"/>
  <c r="F163" i="13"/>
  <c r="G163" i="13"/>
  <c r="A161" i="14" a="1"/>
  <c r="A161" i="14" s="1"/>
  <c r="B160" i="14"/>
  <c r="C160" i="14"/>
  <c r="D160" i="14"/>
  <c r="C163" i="13"/>
  <c r="A164" i="13" a="1"/>
  <c r="A164" i="13" s="1"/>
  <c r="B163" i="13"/>
  <c r="E161" i="14" l="1"/>
  <c r="F161" i="14"/>
  <c r="G161" i="14"/>
  <c r="H161" i="14"/>
  <c r="D164" i="13"/>
  <c r="F164" i="13"/>
  <c r="G164" i="13"/>
  <c r="H164" i="13"/>
  <c r="E164" i="13"/>
  <c r="A162" i="14" a="1"/>
  <c r="A162" i="14" s="1"/>
  <c r="C161" i="14"/>
  <c r="D161" i="14"/>
  <c r="B161" i="14"/>
  <c r="C164" i="13"/>
  <c r="A165" i="13" a="1"/>
  <c r="A165" i="13" s="1"/>
  <c r="B164" i="13"/>
  <c r="G162" i="14" l="1"/>
  <c r="H162" i="14"/>
  <c r="E162" i="14"/>
  <c r="F162" i="14"/>
  <c r="D165" i="13"/>
  <c r="H165" i="13"/>
  <c r="F165" i="13"/>
  <c r="E165" i="13"/>
  <c r="G165" i="13"/>
  <c r="A163" i="14" a="1"/>
  <c r="A163" i="14" s="1"/>
  <c r="D162" i="14"/>
  <c r="B162" i="14"/>
  <c r="C162" i="14"/>
  <c r="C165" i="13"/>
  <c r="A166" i="13" a="1"/>
  <c r="A166" i="13" s="1"/>
  <c r="B165" i="13"/>
  <c r="E163" i="14" l="1"/>
  <c r="F163" i="14"/>
  <c r="G163" i="14"/>
  <c r="H163" i="14"/>
  <c r="D166" i="13"/>
  <c r="E166" i="13"/>
  <c r="H166" i="13"/>
  <c r="F166" i="13"/>
  <c r="G166" i="13"/>
  <c r="A164" i="14" a="1"/>
  <c r="A164" i="14" s="1"/>
  <c r="B163" i="14"/>
  <c r="C163" i="14"/>
  <c r="D163" i="14"/>
  <c r="C166" i="13"/>
  <c r="A167" i="13" a="1"/>
  <c r="A167" i="13" s="1"/>
  <c r="B166" i="13"/>
  <c r="E164" i="14" l="1"/>
  <c r="F164" i="14"/>
  <c r="G164" i="14"/>
  <c r="H164" i="14"/>
  <c r="D167" i="13"/>
  <c r="F167" i="13"/>
  <c r="G167" i="13"/>
  <c r="H167" i="13"/>
  <c r="E167" i="13"/>
  <c r="A165" i="14" a="1"/>
  <c r="A165" i="14" s="1"/>
  <c r="B164" i="14"/>
  <c r="C164" i="14"/>
  <c r="D164" i="14"/>
  <c r="C167" i="13"/>
  <c r="A168" i="13" a="1"/>
  <c r="A168" i="13" s="1"/>
  <c r="B167" i="13"/>
  <c r="G165" i="14" l="1"/>
  <c r="H165" i="14"/>
  <c r="E165" i="14"/>
  <c r="F165" i="14"/>
  <c r="D168" i="13"/>
  <c r="H168" i="13"/>
  <c r="F168" i="13"/>
  <c r="E168" i="13"/>
  <c r="G168" i="13"/>
  <c r="A166" i="14" a="1"/>
  <c r="A166" i="14" s="1"/>
  <c r="C165" i="14"/>
  <c r="D165" i="14"/>
  <c r="B165" i="14"/>
  <c r="C168" i="13"/>
  <c r="A169" i="13" a="1"/>
  <c r="A169" i="13" s="1"/>
  <c r="B168" i="13"/>
  <c r="E166" i="14" l="1"/>
  <c r="F166" i="14"/>
  <c r="G166" i="14"/>
  <c r="H166" i="14"/>
  <c r="D169" i="13"/>
  <c r="E169" i="13"/>
  <c r="H169" i="13"/>
  <c r="F169" i="13"/>
  <c r="G169" i="13"/>
  <c r="A167" i="14" a="1"/>
  <c r="A167" i="14" s="1"/>
  <c r="D166" i="14"/>
  <c r="B166" i="14"/>
  <c r="C166" i="14"/>
  <c r="C169" i="13"/>
  <c r="A170" i="13" a="1"/>
  <c r="A170" i="13" s="1"/>
  <c r="B169" i="13"/>
  <c r="E167" i="14" l="1"/>
  <c r="F167" i="14"/>
  <c r="G167" i="14"/>
  <c r="H167" i="14"/>
  <c r="D170" i="13"/>
  <c r="F170" i="13"/>
  <c r="G170" i="13"/>
  <c r="H170" i="13"/>
  <c r="E170" i="13"/>
  <c r="A168" i="14" a="1"/>
  <c r="A168" i="14" s="1"/>
  <c r="B167" i="14"/>
  <c r="C167" i="14"/>
  <c r="D167" i="14"/>
  <c r="C170" i="13"/>
  <c r="A171" i="13" a="1"/>
  <c r="A171" i="13" s="1"/>
  <c r="B170" i="13"/>
  <c r="G168" i="14" l="1"/>
  <c r="H168" i="14"/>
  <c r="E168" i="14"/>
  <c r="F168" i="14"/>
  <c r="D171" i="13"/>
  <c r="H171" i="13"/>
  <c r="F171" i="13"/>
  <c r="E171" i="13"/>
  <c r="G171" i="13"/>
  <c r="A169" i="14" a="1"/>
  <c r="A169" i="14" s="1"/>
  <c r="B168" i="14"/>
  <c r="C168" i="14"/>
  <c r="D168" i="14"/>
  <c r="C171" i="13"/>
  <c r="A172" i="13" a="1"/>
  <c r="A172" i="13" s="1"/>
  <c r="B171" i="13"/>
  <c r="E169" i="14" l="1"/>
  <c r="F169" i="14"/>
  <c r="G169" i="14"/>
  <c r="H169" i="14"/>
  <c r="D172" i="13"/>
  <c r="E172" i="13"/>
  <c r="H172" i="13"/>
  <c r="F172" i="13"/>
  <c r="G172" i="13"/>
  <c r="A170" i="14" a="1"/>
  <c r="A170" i="14" s="1"/>
  <c r="C169" i="14"/>
  <c r="D169" i="14"/>
  <c r="B169" i="14"/>
  <c r="C172" i="13"/>
  <c r="A173" i="13" a="1"/>
  <c r="A173" i="13" s="1"/>
  <c r="B172" i="13"/>
  <c r="E170" i="14" l="1"/>
  <c r="F170" i="14"/>
  <c r="G170" i="14"/>
  <c r="H170" i="14"/>
  <c r="D173" i="13"/>
  <c r="F173" i="13"/>
  <c r="G173" i="13"/>
  <c r="H173" i="13"/>
  <c r="E173" i="13"/>
  <c r="A171" i="14" a="1"/>
  <c r="A171" i="14" s="1"/>
  <c r="D170" i="14"/>
  <c r="B170" i="14"/>
  <c r="C170" i="14"/>
  <c r="C173" i="13"/>
  <c r="A174" i="13" a="1"/>
  <c r="A174" i="13" s="1"/>
  <c r="B173" i="13"/>
  <c r="G171" i="14" l="1"/>
  <c r="H171" i="14"/>
  <c r="E171" i="14"/>
  <c r="F171" i="14"/>
  <c r="D174" i="13"/>
  <c r="H174" i="13"/>
  <c r="F174" i="13"/>
  <c r="E174" i="13"/>
  <c r="G174" i="13"/>
  <c r="A172" i="14" a="1"/>
  <c r="A172" i="14" s="1"/>
  <c r="B171" i="14"/>
  <c r="C171" i="14"/>
  <c r="D171" i="14"/>
  <c r="C174" i="13"/>
  <c r="A175" i="13" a="1"/>
  <c r="A175" i="13" s="1"/>
  <c r="B174" i="13"/>
  <c r="E172" i="14" l="1"/>
  <c r="F172" i="14"/>
  <c r="G172" i="14"/>
  <c r="H172" i="14"/>
  <c r="D175" i="13"/>
  <c r="E175" i="13"/>
  <c r="H175" i="13"/>
  <c r="F175" i="13"/>
  <c r="G175" i="13"/>
  <c r="A173" i="14" a="1"/>
  <c r="A173" i="14" s="1"/>
  <c r="B172" i="14"/>
  <c r="C172" i="14"/>
  <c r="D172" i="14"/>
  <c r="C175" i="13"/>
  <c r="A176" i="13" a="1"/>
  <c r="A176" i="13" s="1"/>
  <c r="B175" i="13"/>
  <c r="E173" i="14" l="1"/>
  <c r="F173" i="14"/>
  <c r="G173" i="14"/>
  <c r="H173" i="14"/>
  <c r="D176" i="13"/>
  <c r="F176" i="13"/>
  <c r="G176" i="13"/>
  <c r="H176" i="13"/>
  <c r="E176" i="13"/>
  <c r="A174" i="14" a="1"/>
  <c r="A174" i="14" s="1"/>
  <c r="C173" i="14"/>
  <c r="D173" i="14"/>
  <c r="B173" i="14"/>
  <c r="C176" i="13"/>
  <c r="A177" i="13" a="1"/>
  <c r="A177" i="13" s="1"/>
  <c r="B176" i="13"/>
  <c r="G174" i="14" l="1"/>
  <c r="H174" i="14"/>
  <c r="E174" i="14"/>
  <c r="F174" i="14"/>
  <c r="D177" i="13"/>
  <c r="H177" i="13"/>
  <c r="F177" i="13"/>
  <c r="E177" i="13"/>
  <c r="G177" i="13"/>
  <c r="A175" i="14" a="1"/>
  <c r="A175" i="14" s="1"/>
  <c r="D174" i="14"/>
  <c r="B174" i="14"/>
  <c r="C174" i="14"/>
  <c r="C177" i="13"/>
  <c r="A178" i="13" a="1"/>
  <c r="A178" i="13" s="1"/>
  <c r="B177" i="13"/>
  <c r="E175" i="14" l="1"/>
  <c r="F175" i="14"/>
  <c r="G175" i="14"/>
  <c r="H175" i="14"/>
  <c r="D178" i="13"/>
  <c r="E178" i="13"/>
  <c r="H178" i="13"/>
  <c r="F178" i="13"/>
  <c r="G178" i="13"/>
  <c r="A176" i="14" a="1"/>
  <c r="A176" i="14" s="1"/>
  <c r="B175" i="14"/>
  <c r="C175" i="14"/>
  <c r="D175" i="14"/>
  <c r="C178" i="13"/>
  <c r="A179" i="13" a="1"/>
  <c r="A179" i="13" s="1"/>
  <c r="B178" i="13"/>
  <c r="E176" i="14" l="1"/>
  <c r="F176" i="14"/>
  <c r="G176" i="14"/>
  <c r="H176" i="14"/>
  <c r="D179" i="13"/>
  <c r="F179" i="13"/>
  <c r="G179" i="13"/>
  <c r="H179" i="13"/>
  <c r="E179" i="13"/>
  <c r="A177" i="14" a="1"/>
  <c r="A177" i="14" s="1"/>
  <c r="B176" i="14"/>
  <c r="C176" i="14"/>
  <c r="D176" i="14"/>
  <c r="C179" i="13"/>
  <c r="A180" i="13" a="1"/>
  <c r="A180" i="13" s="1"/>
  <c r="B179" i="13"/>
  <c r="G177" i="14" l="1"/>
  <c r="H177" i="14"/>
  <c r="E177" i="14"/>
  <c r="F177" i="14"/>
  <c r="D180" i="13"/>
  <c r="H180" i="13"/>
  <c r="F180" i="13"/>
  <c r="E180" i="13"/>
  <c r="G180" i="13"/>
  <c r="A178" i="14" a="1"/>
  <c r="A178" i="14" s="1"/>
  <c r="C177" i="14"/>
  <c r="D177" i="14"/>
  <c r="B177" i="14"/>
  <c r="C180" i="13"/>
  <c r="A181" i="13" a="1"/>
  <c r="A181" i="13" s="1"/>
  <c r="B180" i="13"/>
  <c r="E178" i="14" l="1"/>
  <c r="F178" i="14"/>
  <c r="G178" i="14"/>
  <c r="H178" i="14"/>
  <c r="D181" i="13"/>
  <c r="E181" i="13"/>
  <c r="H181" i="13"/>
  <c r="F181" i="13"/>
  <c r="G181" i="13"/>
  <c r="A179" i="14" a="1"/>
  <c r="A179" i="14" s="1"/>
  <c r="D178" i="14"/>
  <c r="B178" i="14"/>
  <c r="C178" i="14"/>
  <c r="C181" i="13"/>
  <c r="A182" i="13" a="1"/>
  <c r="A182" i="13" s="1"/>
  <c r="B181" i="13"/>
  <c r="E179" i="14" l="1"/>
  <c r="F179" i="14"/>
  <c r="G179" i="14"/>
  <c r="H179" i="14"/>
  <c r="D182" i="13"/>
  <c r="F182" i="13"/>
  <c r="G182" i="13"/>
  <c r="H182" i="13"/>
  <c r="E182" i="13"/>
  <c r="A180" i="14" a="1"/>
  <c r="A180" i="14" s="1"/>
  <c r="B179" i="14"/>
  <c r="C179" i="14"/>
  <c r="D179" i="14"/>
  <c r="C182" i="13"/>
  <c r="A183" i="13" a="1"/>
  <c r="A183" i="13" s="1"/>
  <c r="B182" i="13"/>
  <c r="G180" i="14" l="1"/>
  <c r="H180" i="14"/>
  <c r="E180" i="14"/>
  <c r="F180" i="14"/>
  <c r="D183" i="13"/>
  <c r="H183" i="13"/>
  <c r="F183" i="13"/>
  <c r="E183" i="13"/>
  <c r="G183" i="13"/>
  <c r="A181" i="14" a="1"/>
  <c r="A181" i="14" s="1"/>
  <c r="B180" i="14"/>
  <c r="C180" i="14"/>
  <c r="D180" i="14"/>
  <c r="C183" i="13"/>
  <c r="A184" i="13" a="1"/>
  <c r="A184" i="13" s="1"/>
  <c r="B183" i="13"/>
  <c r="E181" i="14" l="1"/>
  <c r="F181" i="14"/>
  <c r="G181" i="14"/>
  <c r="H181" i="14"/>
  <c r="D184" i="13"/>
  <c r="E184" i="13"/>
  <c r="H184" i="13"/>
  <c r="F184" i="13"/>
  <c r="G184" i="13"/>
  <c r="A182" i="14" a="1"/>
  <c r="A182" i="14" s="1"/>
  <c r="C181" i="14"/>
  <c r="D181" i="14"/>
  <c r="B181" i="14"/>
  <c r="C184" i="13"/>
  <c r="A185" i="13" a="1"/>
  <c r="A185" i="13" s="1"/>
  <c r="B184" i="13"/>
  <c r="E182" i="14" l="1"/>
  <c r="F182" i="14"/>
  <c r="G182" i="14"/>
  <c r="H182" i="14"/>
  <c r="D185" i="13"/>
  <c r="F185" i="13"/>
  <c r="G185" i="13"/>
  <c r="H185" i="13"/>
  <c r="E185" i="13"/>
  <c r="A183" i="14" a="1"/>
  <c r="A183" i="14" s="1"/>
  <c r="D182" i="14"/>
  <c r="B182" i="14"/>
  <c r="C182" i="14"/>
  <c r="C185" i="13"/>
  <c r="A186" i="13" a="1"/>
  <c r="A186" i="13" s="1"/>
  <c r="B185" i="13"/>
  <c r="G183" i="14" l="1"/>
  <c r="H183" i="14"/>
  <c r="E183" i="14"/>
  <c r="F183" i="14"/>
  <c r="D186" i="13"/>
  <c r="H186" i="13"/>
  <c r="F186" i="13"/>
  <c r="E186" i="13"/>
  <c r="G186" i="13"/>
  <c r="A184" i="14" a="1"/>
  <c r="A184" i="14" s="1"/>
  <c r="B183" i="14"/>
  <c r="C183" i="14"/>
  <c r="D183" i="14"/>
  <c r="C186" i="13"/>
  <c r="A187" i="13" a="1"/>
  <c r="A187" i="13" s="1"/>
  <c r="B186" i="13"/>
  <c r="E184" i="14" l="1"/>
  <c r="F184" i="14"/>
  <c r="G184" i="14"/>
  <c r="H184" i="14"/>
  <c r="D187" i="13"/>
  <c r="E187" i="13"/>
  <c r="H187" i="13"/>
  <c r="F187" i="13"/>
  <c r="G187" i="13"/>
  <c r="A185" i="14" a="1"/>
  <c r="A185" i="14" s="1"/>
  <c r="B184" i="14"/>
  <c r="C184" i="14"/>
  <c r="D184" i="14"/>
  <c r="C187" i="13"/>
  <c r="A188" i="13" a="1"/>
  <c r="A188" i="13" s="1"/>
  <c r="B187" i="13"/>
  <c r="E185" i="14" l="1"/>
  <c r="F185" i="14"/>
  <c r="G185" i="14"/>
  <c r="H185" i="14"/>
  <c r="D188" i="13"/>
  <c r="F188" i="13"/>
  <c r="G188" i="13"/>
  <c r="H188" i="13"/>
  <c r="E188" i="13"/>
  <c r="A186" i="14" a="1"/>
  <c r="A186" i="14" s="1"/>
  <c r="C185" i="14"/>
  <c r="D185" i="14"/>
  <c r="B185" i="14"/>
  <c r="C188" i="13"/>
  <c r="A189" i="13" a="1"/>
  <c r="A189" i="13" s="1"/>
  <c r="B188" i="13"/>
  <c r="G186" i="14" l="1"/>
  <c r="H186" i="14"/>
  <c r="E186" i="14"/>
  <c r="F186" i="14"/>
  <c r="D189" i="13"/>
  <c r="H189" i="13"/>
  <c r="F189" i="13"/>
  <c r="E189" i="13"/>
  <c r="G189" i="13"/>
  <c r="A187" i="14" a="1"/>
  <c r="A187" i="14" s="1"/>
  <c r="D186" i="14"/>
  <c r="B186" i="14"/>
  <c r="C186" i="14"/>
  <c r="C189" i="13"/>
  <c r="A190" i="13" a="1"/>
  <c r="A190" i="13" s="1"/>
  <c r="B189" i="13"/>
  <c r="E187" i="14" l="1"/>
  <c r="F187" i="14"/>
  <c r="G187" i="14"/>
  <c r="H187" i="14"/>
  <c r="D190" i="13"/>
  <c r="E190" i="13"/>
  <c r="H190" i="13"/>
  <c r="F190" i="13"/>
  <c r="G190" i="13"/>
  <c r="A188" i="14" a="1"/>
  <c r="A188" i="14" s="1"/>
  <c r="B187" i="14"/>
  <c r="C187" i="14"/>
  <c r="D187" i="14"/>
  <c r="C190" i="13"/>
  <c r="A191" i="13" a="1"/>
  <c r="A191" i="13" s="1"/>
  <c r="B190" i="13"/>
  <c r="E188" i="14" l="1"/>
  <c r="F188" i="14"/>
  <c r="G188" i="14"/>
  <c r="H188" i="14"/>
  <c r="D191" i="13"/>
  <c r="F191" i="13"/>
  <c r="G191" i="13"/>
  <c r="H191" i="13"/>
  <c r="E191" i="13"/>
  <c r="A189" i="14" a="1"/>
  <c r="A189" i="14" s="1"/>
  <c r="B188" i="14"/>
  <c r="C188" i="14"/>
  <c r="D188" i="14"/>
  <c r="C191" i="13"/>
  <c r="A192" i="13" a="1"/>
  <c r="A192" i="13" s="1"/>
  <c r="B191" i="13"/>
  <c r="G189" i="14" l="1"/>
  <c r="H189" i="14"/>
  <c r="E189" i="14"/>
  <c r="F189" i="14"/>
  <c r="D192" i="13"/>
  <c r="H192" i="13"/>
  <c r="F192" i="13"/>
  <c r="E192" i="13"/>
  <c r="G192" i="13"/>
  <c r="A190" i="14" a="1"/>
  <c r="A190" i="14" s="1"/>
  <c r="C189" i="14"/>
  <c r="D189" i="14"/>
  <c r="B189" i="14"/>
  <c r="C192" i="13"/>
  <c r="A193" i="13" a="1"/>
  <c r="A193" i="13" s="1"/>
  <c r="B192" i="13"/>
  <c r="E190" i="14" l="1"/>
  <c r="F190" i="14"/>
  <c r="G190" i="14"/>
  <c r="H190" i="14"/>
  <c r="D193" i="13"/>
  <c r="E193" i="13"/>
  <c r="H193" i="13"/>
  <c r="F193" i="13"/>
  <c r="G193" i="13"/>
  <c r="A191" i="14" a="1"/>
  <c r="A191" i="14" s="1"/>
  <c r="D190" i="14"/>
  <c r="B190" i="14"/>
  <c r="C190" i="14"/>
  <c r="C193" i="13"/>
  <c r="A194" i="13" a="1"/>
  <c r="A194" i="13" s="1"/>
  <c r="B193" i="13"/>
  <c r="E191" i="14" l="1"/>
  <c r="F191" i="14"/>
  <c r="G191" i="14"/>
  <c r="H191" i="14"/>
  <c r="D194" i="13"/>
  <c r="F194" i="13"/>
  <c r="G194" i="13"/>
  <c r="H194" i="13"/>
  <c r="E194" i="13"/>
  <c r="A192" i="14" a="1"/>
  <c r="A192" i="14" s="1"/>
  <c r="B191" i="14"/>
  <c r="C191" i="14"/>
  <c r="D191" i="14"/>
  <c r="C194" i="13"/>
  <c r="A195" i="13" a="1"/>
  <c r="A195" i="13" s="1"/>
  <c r="B194" i="13"/>
  <c r="G192" i="14" l="1"/>
  <c r="H192" i="14"/>
  <c r="E192" i="14"/>
  <c r="F192" i="14"/>
  <c r="D195" i="13"/>
  <c r="H195" i="13"/>
  <c r="F195" i="13"/>
  <c r="E195" i="13"/>
  <c r="G195" i="13"/>
  <c r="A193" i="14" a="1"/>
  <c r="A193" i="14" s="1"/>
  <c r="B192" i="14"/>
  <c r="C192" i="14"/>
  <c r="D192" i="14"/>
  <c r="C195" i="13"/>
  <c r="A196" i="13" a="1"/>
  <c r="A196" i="13" s="1"/>
  <c r="B195" i="13"/>
  <c r="E193" i="14" l="1"/>
  <c r="F193" i="14"/>
  <c r="G193" i="14"/>
  <c r="H193" i="14"/>
  <c r="D196" i="13"/>
  <c r="E196" i="13"/>
  <c r="H196" i="13"/>
  <c r="F196" i="13"/>
  <c r="G196" i="13"/>
  <c r="A194" i="14" a="1"/>
  <c r="A194" i="14" s="1"/>
  <c r="D193" i="14"/>
  <c r="C193" i="14"/>
  <c r="B193" i="14"/>
  <c r="C196" i="13"/>
  <c r="A197" i="13" a="1"/>
  <c r="A197" i="13" s="1"/>
  <c r="B196" i="13"/>
  <c r="E194" i="14" l="1"/>
  <c r="F194" i="14"/>
  <c r="G194" i="14"/>
  <c r="H194" i="14"/>
  <c r="D197" i="13"/>
  <c r="F197" i="13"/>
  <c r="G197" i="13"/>
  <c r="H197" i="13"/>
  <c r="E197" i="13"/>
  <c r="A195" i="14" a="1"/>
  <c r="A195" i="14" s="1"/>
  <c r="B194" i="14"/>
  <c r="D194" i="14"/>
  <c r="C194" i="14"/>
  <c r="C197" i="13"/>
  <c r="A198" i="13" a="1"/>
  <c r="A198" i="13" s="1"/>
  <c r="B197" i="13"/>
  <c r="G195" i="14" l="1"/>
  <c r="H195" i="14"/>
  <c r="E195" i="14"/>
  <c r="F195" i="14"/>
  <c r="D198" i="13"/>
  <c r="H198" i="13"/>
  <c r="F198" i="13"/>
  <c r="E198" i="13"/>
  <c r="G198" i="13"/>
  <c r="A196" i="14" a="1"/>
  <c r="A196" i="14" s="1"/>
  <c r="B195" i="14"/>
  <c r="C195" i="14"/>
  <c r="D195" i="14"/>
  <c r="C198" i="13"/>
  <c r="A199" i="13" a="1"/>
  <c r="A199" i="13" s="1"/>
  <c r="B198" i="13"/>
  <c r="E196" i="14" l="1"/>
  <c r="F196" i="14"/>
  <c r="G196" i="14"/>
  <c r="H196" i="14"/>
  <c r="D199" i="13"/>
  <c r="E199" i="13"/>
  <c r="H199" i="13"/>
  <c r="F199" i="13"/>
  <c r="G199" i="13"/>
  <c r="A197" i="14" a="1"/>
  <c r="A197" i="14" s="1"/>
  <c r="C196" i="14"/>
  <c r="D196" i="14"/>
  <c r="B196" i="14"/>
  <c r="C199" i="13"/>
  <c r="A200" i="13" a="1"/>
  <c r="A200" i="13" s="1"/>
  <c r="B199" i="13"/>
  <c r="E197" i="14" l="1"/>
  <c r="F197" i="14"/>
  <c r="G197" i="14"/>
  <c r="H197" i="14"/>
  <c r="D200" i="13"/>
  <c r="F200" i="13"/>
  <c r="G200" i="13"/>
  <c r="H200" i="13"/>
  <c r="E200" i="13"/>
  <c r="A198" i="14" a="1"/>
  <c r="A198" i="14" s="1"/>
  <c r="D197" i="14"/>
  <c r="B197" i="14"/>
  <c r="C197" i="14"/>
  <c r="C200" i="13"/>
  <c r="A201" i="13" a="1"/>
  <c r="A201" i="13" s="1"/>
  <c r="B200" i="13"/>
  <c r="G198" i="14" l="1"/>
  <c r="H198" i="14"/>
  <c r="E198" i="14"/>
  <c r="F198" i="14"/>
  <c r="D201" i="13"/>
  <c r="H201" i="13"/>
  <c r="F201" i="13"/>
  <c r="E201" i="13"/>
  <c r="G201" i="13"/>
  <c r="A199" i="14" a="1"/>
  <c r="A199" i="14" s="1"/>
  <c r="C198" i="14"/>
  <c r="B198" i="14"/>
  <c r="D198" i="14"/>
  <c r="C201" i="13"/>
  <c r="A202" i="13" a="1"/>
  <c r="A202" i="13" s="1"/>
  <c r="B201" i="13"/>
  <c r="E199" i="14" l="1"/>
  <c r="F199" i="14"/>
  <c r="G199" i="14"/>
  <c r="H199" i="14"/>
  <c r="D202" i="13"/>
  <c r="E202" i="13"/>
  <c r="H202" i="13"/>
  <c r="F202" i="13"/>
  <c r="G202" i="13"/>
  <c r="A200" i="14" a="1"/>
  <c r="A200" i="14" s="1"/>
  <c r="B199" i="14"/>
  <c r="D199" i="14"/>
  <c r="C199" i="14"/>
  <c r="C202" i="13"/>
  <c r="A203" i="13" a="1"/>
  <c r="A203" i="13" s="1"/>
  <c r="B202" i="13"/>
  <c r="E200" i="14" l="1"/>
  <c r="F200" i="14"/>
  <c r="G200" i="14"/>
  <c r="H200" i="14"/>
  <c r="D203" i="13"/>
  <c r="F203" i="13"/>
  <c r="G203" i="13"/>
  <c r="H203" i="13"/>
  <c r="E203" i="13"/>
  <c r="A201" i="14" a="1"/>
  <c r="A201" i="14" s="1"/>
  <c r="C200" i="14"/>
  <c r="B200" i="14"/>
  <c r="D200" i="14"/>
  <c r="C203" i="13"/>
  <c r="A204" i="13" a="1"/>
  <c r="A204" i="13" s="1"/>
  <c r="B203" i="13"/>
  <c r="G201" i="14" l="1"/>
  <c r="H201" i="14"/>
  <c r="E201" i="14"/>
  <c r="F201" i="14"/>
  <c r="H204" i="13"/>
  <c r="F204" i="13"/>
  <c r="E204" i="13"/>
  <c r="G204" i="13"/>
  <c r="A202" i="14" a="1"/>
  <c r="A202" i="14" s="1"/>
  <c r="D201" i="14"/>
  <c r="C201" i="14"/>
  <c r="B201" i="14"/>
  <c r="C204" i="13"/>
  <c r="D204" i="13"/>
  <c r="A205" i="13" a="1"/>
  <c r="A205" i="13" s="1"/>
  <c r="B204" i="13"/>
  <c r="E202" i="14" l="1"/>
  <c r="F202" i="14"/>
  <c r="G202" i="14"/>
  <c r="H202" i="14"/>
  <c r="E205" i="13"/>
  <c r="H205" i="13"/>
  <c r="G205" i="13"/>
  <c r="F205" i="13"/>
  <c r="A203" i="14" a="1"/>
  <c r="A203" i="14" s="1"/>
  <c r="D202" i="14"/>
  <c r="B202" i="14"/>
  <c r="C202" i="14"/>
  <c r="C205" i="13"/>
  <c r="D205" i="13"/>
  <c r="A206" i="13" a="1"/>
  <c r="A206" i="13" s="1"/>
  <c r="B205" i="13"/>
  <c r="E203" i="14" l="1"/>
  <c r="F203" i="14"/>
  <c r="G203" i="14"/>
  <c r="H203" i="14"/>
  <c r="F206" i="13"/>
  <c r="G206" i="13"/>
  <c r="H206" i="13"/>
  <c r="E206" i="13"/>
  <c r="A204" i="14" a="1"/>
  <c r="A204" i="14" s="1"/>
  <c r="B203" i="14"/>
  <c r="C203" i="14"/>
  <c r="D203" i="14"/>
  <c r="C206" i="13"/>
  <c r="D206" i="13"/>
  <c r="A207" i="13" a="1"/>
  <c r="A207" i="13" s="1"/>
  <c r="B206" i="13"/>
  <c r="G204" i="14" l="1"/>
  <c r="H204" i="14"/>
  <c r="E204" i="14"/>
  <c r="F204" i="14"/>
  <c r="H207" i="13"/>
  <c r="F207" i="13"/>
  <c r="E207" i="13"/>
  <c r="G207" i="13"/>
  <c r="A205" i="14" a="1"/>
  <c r="A205" i="14" s="1"/>
  <c r="C204" i="14"/>
  <c r="D204" i="14"/>
  <c r="B204" i="14"/>
  <c r="C207" i="13"/>
  <c r="D207" i="13"/>
  <c r="A208" i="13" a="1"/>
  <c r="A208" i="13" s="1"/>
  <c r="B207" i="13"/>
  <c r="E205" i="14" l="1"/>
  <c r="F205" i="14"/>
  <c r="G205" i="14"/>
  <c r="H205" i="14"/>
  <c r="E208" i="13"/>
  <c r="H208" i="13"/>
  <c r="G208" i="13"/>
  <c r="F208" i="13"/>
  <c r="A206" i="14" a="1"/>
  <c r="A206" i="14" s="1"/>
  <c r="D205" i="14"/>
  <c r="B205" i="14"/>
  <c r="C205" i="14"/>
  <c r="C208" i="13"/>
  <c r="D208" i="13"/>
  <c r="A209" i="13" a="1"/>
  <c r="A209" i="13" s="1"/>
  <c r="B208" i="13"/>
  <c r="E206" i="14" l="1"/>
  <c r="F206" i="14"/>
  <c r="G206" i="14"/>
  <c r="H206" i="14"/>
  <c r="F209" i="13"/>
  <c r="G209" i="13"/>
  <c r="H209" i="13"/>
  <c r="E209" i="13"/>
  <c r="A207" i="14" a="1"/>
  <c r="A207" i="14" s="1"/>
  <c r="C206" i="14"/>
  <c r="D206" i="14"/>
  <c r="B206" i="14"/>
  <c r="C209" i="13"/>
  <c r="D209" i="13"/>
  <c r="A210" i="13" a="1"/>
  <c r="A210" i="13" s="1"/>
  <c r="B209" i="13"/>
  <c r="G207" i="14" l="1"/>
  <c r="H207" i="14"/>
  <c r="E207" i="14"/>
  <c r="F207" i="14"/>
  <c r="H210" i="13"/>
  <c r="F210" i="13"/>
  <c r="E210" i="13"/>
  <c r="G210" i="13"/>
  <c r="A208" i="14" a="1"/>
  <c r="A208" i="14" s="1"/>
  <c r="B207" i="14"/>
  <c r="D207" i="14"/>
  <c r="C207" i="14"/>
  <c r="C210" i="13"/>
  <c r="D210" i="13"/>
  <c r="A211" i="13" a="1"/>
  <c r="A211" i="13" s="1"/>
  <c r="B210" i="13"/>
  <c r="E208" i="14" l="1"/>
  <c r="F208" i="14"/>
  <c r="G208" i="14"/>
  <c r="H208" i="14"/>
  <c r="E211" i="13"/>
  <c r="G211" i="13"/>
  <c r="H211" i="13"/>
  <c r="F211" i="13"/>
  <c r="A209" i="14" a="1"/>
  <c r="A209" i="14" s="1"/>
  <c r="C208" i="14"/>
  <c r="B208" i="14"/>
  <c r="D208" i="14"/>
  <c r="C211" i="13"/>
  <c r="D211" i="13"/>
  <c r="A212" i="13" a="1"/>
  <c r="A212" i="13" s="1"/>
  <c r="B211" i="13"/>
  <c r="E209" i="14" l="1"/>
  <c r="F209" i="14"/>
  <c r="G209" i="14"/>
  <c r="H209" i="14"/>
  <c r="F212" i="13"/>
  <c r="G212" i="13"/>
  <c r="E212" i="13"/>
  <c r="H212" i="13"/>
  <c r="A210" i="14" a="1"/>
  <c r="A210" i="14" s="1"/>
  <c r="D209" i="14"/>
  <c r="C209" i="14"/>
  <c r="B209" i="14"/>
  <c r="C212" i="13"/>
  <c r="D212" i="13"/>
  <c r="A213" i="13" a="1"/>
  <c r="A213" i="13" s="1"/>
  <c r="B212" i="13"/>
  <c r="G210" i="14" l="1"/>
  <c r="H210" i="14"/>
  <c r="E210" i="14"/>
  <c r="F210" i="14"/>
  <c r="H213" i="13"/>
  <c r="E213" i="13"/>
  <c r="G213" i="13"/>
  <c r="F213" i="13"/>
  <c r="A211" i="14" a="1"/>
  <c r="A211" i="14" s="1"/>
  <c r="B210" i="14"/>
  <c r="D210" i="14"/>
  <c r="C210" i="14"/>
  <c r="D213" i="13"/>
  <c r="C213" i="13"/>
  <c r="A214" i="13" a="1"/>
  <c r="A214" i="13" s="1"/>
  <c r="B213" i="13"/>
  <c r="E211" i="14" l="1"/>
  <c r="F211" i="14"/>
  <c r="G211" i="14"/>
  <c r="H211" i="14"/>
  <c r="E214" i="13"/>
  <c r="G214" i="13"/>
  <c r="H214" i="13"/>
  <c r="F214" i="13"/>
  <c r="A212" i="14" a="1"/>
  <c r="A212" i="14" s="1"/>
  <c r="B211" i="14"/>
  <c r="C211" i="14"/>
  <c r="D211" i="14"/>
  <c r="C214" i="13"/>
  <c r="D214" i="13"/>
  <c r="A215" i="13" a="1"/>
  <c r="A215" i="13" s="1"/>
  <c r="B214" i="13"/>
  <c r="E212" i="14" l="1"/>
  <c r="F212" i="14"/>
  <c r="G212" i="14"/>
  <c r="H212" i="14"/>
  <c r="F215" i="13"/>
  <c r="G215" i="13"/>
  <c r="E215" i="13"/>
  <c r="H215" i="13"/>
  <c r="A213" i="14" a="1"/>
  <c r="A213" i="14" s="1"/>
  <c r="C212" i="14"/>
  <c r="D212" i="14"/>
  <c r="B212" i="14"/>
  <c r="D215" i="13"/>
  <c r="C215" i="13"/>
  <c r="A216" i="13" a="1"/>
  <c r="A216" i="13" s="1"/>
  <c r="B215" i="13"/>
  <c r="G213" i="14" l="1"/>
  <c r="H213" i="14"/>
  <c r="E213" i="14"/>
  <c r="F213" i="14"/>
  <c r="G216" i="13"/>
  <c r="H216" i="13"/>
  <c r="E216" i="13"/>
  <c r="F216" i="13"/>
  <c r="A214" i="14" a="1"/>
  <c r="A214" i="14" s="1"/>
  <c r="D213" i="14"/>
  <c r="B213" i="14"/>
  <c r="C213" i="14"/>
  <c r="C216" i="13"/>
  <c r="D216" i="13"/>
  <c r="A217" i="13" a="1"/>
  <c r="A217" i="13" s="1"/>
  <c r="B216" i="13"/>
  <c r="E214" i="14" l="1"/>
  <c r="F214" i="14"/>
  <c r="G214" i="14"/>
  <c r="H214" i="14"/>
  <c r="E217" i="13"/>
  <c r="G217" i="13"/>
  <c r="H217" i="13"/>
  <c r="F217" i="13"/>
  <c r="A215" i="14" a="1"/>
  <c r="A215" i="14" s="1"/>
  <c r="C214" i="14"/>
  <c r="B214" i="14"/>
  <c r="D214" i="14"/>
  <c r="C217" i="13"/>
  <c r="D217" i="13"/>
  <c r="A218" i="13" a="1"/>
  <c r="A218" i="13" s="1"/>
  <c r="B217" i="13"/>
  <c r="E215" i="14" l="1"/>
  <c r="F215" i="14"/>
  <c r="G215" i="14"/>
  <c r="H215" i="14"/>
  <c r="E218" i="13"/>
  <c r="F218" i="13"/>
  <c r="G218" i="13"/>
  <c r="H218" i="13"/>
  <c r="A216" i="14" a="1"/>
  <c r="A216" i="14" s="1"/>
  <c r="B215" i="14"/>
  <c r="D215" i="14"/>
  <c r="C215" i="14"/>
  <c r="C218" i="13"/>
  <c r="D218" i="13"/>
  <c r="A219" i="13" a="1"/>
  <c r="A219" i="13" s="1"/>
  <c r="B218" i="13"/>
  <c r="G216" i="14" l="1"/>
  <c r="H216" i="14"/>
  <c r="E216" i="14"/>
  <c r="F216" i="14"/>
  <c r="G219" i="13"/>
  <c r="H219" i="13"/>
  <c r="E219" i="13"/>
  <c r="F219" i="13"/>
  <c r="A217" i="14" a="1"/>
  <c r="A217" i="14" s="1"/>
  <c r="C216" i="14"/>
  <c r="B216" i="14"/>
  <c r="D216" i="14"/>
  <c r="C219" i="13"/>
  <c r="D219" i="13"/>
  <c r="A220" i="13" a="1"/>
  <c r="A220" i="13" s="1"/>
  <c r="B219" i="13"/>
  <c r="E217" i="14" l="1"/>
  <c r="F217" i="14"/>
  <c r="G217" i="14"/>
  <c r="H217" i="14"/>
  <c r="E220" i="13"/>
  <c r="G220" i="13"/>
  <c r="F220" i="13"/>
  <c r="H220" i="13"/>
  <c r="A218" i="14" a="1"/>
  <c r="A218" i="14" s="1"/>
  <c r="D217" i="14"/>
  <c r="C217" i="14"/>
  <c r="B217" i="14"/>
  <c r="C220" i="13"/>
  <c r="D220" i="13"/>
  <c r="A221" i="13" a="1"/>
  <c r="A221" i="13" s="1"/>
  <c r="B220" i="13"/>
  <c r="E218" i="14" l="1"/>
  <c r="F218" i="14"/>
  <c r="G218" i="14"/>
  <c r="H218" i="14"/>
  <c r="E221" i="13"/>
  <c r="F221" i="13"/>
  <c r="G221" i="13"/>
  <c r="H221" i="13"/>
  <c r="A219" i="14" a="1"/>
  <c r="A219" i="14" s="1"/>
  <c r="D218" i="14"/>
  <c r="B218" i="14"/>
  <c r="C218" i="14"/>
  <c r="C221" i="13"/>
  <c r="D221" i="13"/>
  <c r="A222" i="13" a="1"/>
  <c r="A222" i="13" s="1"/>
  <c r="B221" i="13"/>
  <c r="G219" i="14" l="1"/>
  <c r="H219" i="14"/>
  <c r="E219" i="14"/>
  <c r="F219" i="14"/>
  <c r="G222" i="13"/>
  <c r="H222" i="13"/>
  <c r="E222" i="13"/>
  <c r="F222" i="13"/>
  <c r="A220" i="14" a="1"/>
  <c r="A220" i="14" s="1"/>
  <c r="B219" i="14"/>
  <c r="C219" i="14"/>
  <c r="D219" i="14"/>
  <c r="C222" i="13"/>
  <c r="D222" i="13"/>
  <c r="A223" i="13" a="1"/>
  <c r="A223" i="13" s="1"/>
  <c r="B222" i="13"/>
  <c r="E220" i="14" l="1"/>
  <c r="F220" i="14"/>
  <c r="G220" i="14"/>
  <c r="H220" i="14"/>
  <c r="E223" i="13"/>
  <c r="G223" i="13"/>
  <c r="F223" i="13"/>
  <c r="H223" i="13"/>
  <c r="A221" i="14" a="1"/>
  <c r="A221" i="14" s="1"/>
  <c r="C220" i="14"/>
  <c r="D220" i="14"/>
  <c r="B220" i="14"/>
  <c r="C223" i="13"/>
  <c r="D223" i="13"/>
  <c r="A224" i="13" a="1"/>
  <c r="A224" i="13" s="1"/>
  <c r="B223" i="13"/>
  <c r="E221" i="14" l="1"/>
  <c r="F221" i="14"/>
  <c r="G221" i="14"/>
  <c r="H221" i="14"/>
  <c r="E224" i="13"/>
  <c r="F224" i="13"/>
  <c r="G224" i="13"/>
  <c r="H224" i="13"/>
  <c r="A222" i="14" a="1"/>
  <c r="A222" i="14" s="1"/>
  <c r="D221" i="14"/>
  <c r="B221" i="14"/>
  <c r="C221" i="14"/>
  <c r="C224" i="13"/>
  <c r="D224" i="13"/>
  <c r="A225" i="13" a="1"/>
  <c r="A225" i="13" s="1"/>
  <c r="B224" i="13"/>
  <c r="G222" i="14" l="1"/>
  <c r="H222" i="14"/>
  <c r="E222" i="14"/>
  <c r="F222" i="14"/>
  <c r="G225" i="13"/>
  <c r="H225" i="13"/>
  <c r="E225" i="13"/>
  <c r="F225" i="13"/>
  <c r="A223" i="14" a="1"/>
  <c r="A223" i="14" s="1"/>
  <c r="C222" i="14"/>
  <c r="D222" i="14"/>
  <c r="B222" i="14"/>
  <c r="D225" i="13"/>
  <c r="C225" i="13"/>
  <c r="A226" i="13" a="1"/>
  <c r="A226" i="13" s="1"/>
  <c r="B225" i="13"/>
  <c r="E223" i="14" l="1"/>
  <c r="F223" i="14"/>
  <c r="G223" i="14"/>
  <c r="H223" i="14"/>
  <c r="E226" i="13"/>
  <c r="G226" i="13"/>
  <c r="F226" i="13"/>
  <c r="H226" i="13"/>
  <c r="A224" i="14" a="1"/>
  <c r="A224" i="14" s="1"/>
  <c r="B223" i="14"/>
  <c r="D223" i="14"/>
  <c r="C223" i="14"/>
  <c r="C226" i="13"/>
  <c r="D226" i="13"/>
  <c r="A227" i="13" a="1"/>
  <c r="A227" i="13" s="1"/>
  <c r="B226" i="13"/>
  <c r="E224" i="14" l="1"/>
  <c r="F224" i="14"/>
  <c r="G224" i="14"/>
  <c r="H224" i="14"/>
  <c r="E227" i="13"/>
  <c r="F227" i="13"/>
  <c r="G227" i="13"/>
  <c r="H227" i="13"/>
  <c r="A225" i="14" a="1"/>
  <c r="A225" i="14" s="1"/>
  <c r="C224" i="14"/>
  <c r="B224" i="14"/>
  <c r="D224" i="14"/>
  <c r="C227" i="13"/>
  <c r="D227" i="13"/>
  <c r="A228" i="13" a="1"/>
  <c r="A228" i="13" s="1"/>
  <c r="B227" i="13"/>
  <c r="G225" i="14" l="1"/>
  <c r="H225" i="14"/>
  <c r="E225" i="14"/>
  <c r="F225" i="14"/>
  <c r="G228" i="13"/>
  <c r="H228" i="13"/>
  <c r="E228" i="13"/>
  <c r="F228" i="13"/>
  <c r="A226" i="14" a="1"/>
  <c r="A226" i="14" s="1"/>
  <c r="D225" i="14"/>
  <c r="C225" i="14"/>
  <c r="B225" i="14"/>
  <c r="C228" i="13"/>
  <c r="D228" i="13"/>
  <c r="A229" i="13" a="1"/>
  <c r="A229" i="13" s="1"/>
  <c r="B228" i="13"/>
  <c r="E226" i="14" l="1"/>
  <c r="F226" i="14"/>
  <c r="G226" i="14"/>
  <c r="H226" i="14"/>
  <c r="E229" i="13"/>
  <c r="G229" i="13"/>
  <c r="F229" i="13"/>
  <c r="H229" i="13"/>
  <c r="A227" i="14" a="1"/>
  <c r="A227" i="14" s="1"/>
  <c r="B226" i="14"/>
  <c r="D226" i="14"/>
  <c r="C226" i="14"/>
  <c r="C229" i="13"/>
  <c r="D229" i="13"/>
  <c r="A230" i="13" a="1"/>
  <c r="A230" i="13" s="1"/>
  <c r="B229" i="13"/>
  <c r="E227" i="14" l="1"/>
  <c r="F227" i="14"/>
  <c r="G227" i="14"/>
  <c r="H227" i="14"/>
  <c r="E230" i="13"/>
  <c r="F230" i="13"/>
  <c r="G230" i="13"/>
  <c r="H230" i="13"/>
  <c r="A228" i="14" a="1"/>
  <c r="A228" i="14" s="1"/>
  <c r="B227" i="14"/>
  <c r="C227" i="14"/>
  <c r="D227" i="14"/>
  <c r="C230" i="13"/>
  <c r="D230" i="13"/>
  <c r="A231" i="13" a="1"/>
  <c r="A231" i="13" s="1"/>
  <c r="B230" i="13"/>
  <c r="G228" i="14" l="1"/>
  <c r="H228" i="14"/>
  <c r="E228" i="14"/>
  <c r="F228" i="14"/>
  <c r="G231" i="13"/>
  <c r="H231" i="13"/>
  <c r="E231" i="13"/>
  <c r="F231" i="13"/>
  <c r="A229" i="14" a="1"/>
  <c r="A229" i="14" s="1"/>
  <c r="C228" i="14"/>
  <c r="D228" i="14"/>
  <c r="B228" i="14"/>
  <c r="C231" i="13"/>
  <c r="D231" i="13"/>
  <c r="A232" i="13" a="1"/>
  <c r="A232" i="13" s="1"/>
  <c r="B231" i="13"/>
  <c r="E229" i="14" l="1"/>
  <c r="F229" i="14"/>
  <c r="G229" i="14"/>
  <c r="H229" i="14"/>
  <c r="E232" i="13"/>
  <c r="G232" i="13"/>
  <c r="F232" i="13"/>
  <c r="H232" i="13"/>
  <c r="A230" i="14" a="1"/>
  <c r="A230" i="14" s="1"/>
  <c r="D229" i="14"/>
  <c r="B229" i="14"/>
  <c r="C229" i="14"/>
  <c r="C232" i="13"/>
  <c r="D232" i="13"/>
  <c r="A233" i="13" a="1"/>
  <c r="A233" i="13" s="1"/>
  <c r="B232" i="13"/>
  <c r="E230" i="14" l="1"/>
  <c r="F230" i="14"/>
  <c r="G230" i="14"/>
  <c r="H230" i="14"/>
  <c r="E233" i="13"/>
  <c r="F233" i="13"/>
  <c r="G233" i="13"/>
  <c r="H233" i="13"/>
  <c r="A231" i="14" a="1"/>
  <c r="A231" i="14" s="1"/>
  <c r="C230" i="14"/>
  <c r="B230" i="14"/>
  <c r="D230" i="14"/>
  <c r="C233" i="13"/>
  <c r="D233" i="13"/>
  <c r="A234" i="13" a="1"/>
  <c r="A234" i="13" s="1"/>
  <c r="B233" i="13"/>
  <c r="G231" i="14" l="1"/>
  <c r="H231" i="14"/>
  <c r="E231" i="14"/>
  <c r="F231" i="14"/>
  <c r="G234" i="13"/>
  <c r="H234" i="13"/>
  <c r="E234" i="13"/>
  <c r="F234" i="13"/>
  <c r="A232" i="14" a="1"/>
  <c r="A232" i="14" s="1"/>
  <c r="B231" i="14"/>
  <c r="D231" i="14"/>
  <c r="C231" i="14"/>
  <c r="C234" i="13"/>
  <c r="D234" i="13"/>
  <c r="A235" i="13" a="1"/>
  <c r="A235" i="13" s="1"/>
  <c r="B234" i="13"/>
  <c r="E232" i="14" l="1"/>
  <c r="F232" i="14"/>
  <c r="G232" i="14"/>
  <c r="H232" i="14"/>
  <c r="E235" i="13"/>
  <c r="G235" i="13"/>
  <c r="H235" i="13"/>
  <c r="F235" i="13"/>
  <c r="A233" i="14" a="1"/>
  <c r="A233" i="14" s="1"/>
  <c r="C232" i="14"/>
  <c r="B232" i="14"/>
  <c r="D232" i="14"/>
  <c r="C235" i="13"/>
  <c r="D235" i="13"/>
  <c r="A236" i="13" a="1"/>
  <c r="A236" i="13" s="1"/>
  <c r="B235" i="13"/>
  <c r="E233" i="14" l="1"/>
  <c r="F233" i="14"/>
  <c r="G233" i="14"/>
  <c r="H233" i="14"/>
  <c r="E236" i="13"/>
  <c r="F236" i="13"/>
  <c r="G236" i="13"/>
  <c r="H236" i="13"/>
  <c r="A234" i="14" a="1"/>
  <c r="A234" i="14" s="1"/>
  <c r="D233" i="14"/>
  <c r="C233" i="14"/>
  <c r="B233" i="14"/>
  <c r="C236" i="13"/>
  <c r="D236" i="13"/>
  <c r="A237" i="13" a="1"/>
  <c r="A237" i="13" s="1"/>
  <c r="B236" i="13"/>
  <c r="G234" i="14" l="1"/>
  <c r="H234" i="14"/>
  <c r="E234" i="14"/>
  <c r="F234" i="14"/>
  <c r="G237" i="13"/>
  <c r="H237" i="13"/>
  <c r="E237" i="13"/>
  <c r="F237" i="13"/>
  <c r="A235" i="14" a="1"/>
  <c r="A235" i="14" s="1"/>
  <c r="D234" i="14"/>
  <c r="B234" i="14"/>
  <c r="C234" i="14"/>
  <c r="C237" i="13"/>
  <c r="D237" i="13"/>
  <c r="A238" i="13" a="1"/>
  <c r="A238" i="13" s="1"/>
  <c r="B237" i="13"/>
  <c r="E235" i="14" l="1"/>
  <c r="F235" i="14"/>
  <c r="G235" i="14"/>
  <c r="H235" i="14"/>
  <c r="E238" i="13"/>
  <c r="G238" i="13"/>
  <c r="F238" i="13"/>
  <c r="H238" i="13"/>
  <c r="A236" i="14" a="1"/>
  <c r="A236" i="14" s="1"/>
  <c r="B235" i="14"/>
  <c r="C235" i="14"/>
  <c r="D235" i="14"/>
  <c r="C238" i="13"/>
  <c r="D238" i="13"/>
  <c r="A239" i="13" a="1"/>
  <c r="A239" i="13" s="1"/>
  <c r="B238" i="13"/>
  <c r="E236" i="14" l="1"/>
  <c r="F236" i="14"/>
  <c r="G236" i="14"/>
  <c r="H236" i="14"/>
  <c r="E239" i="13"/>
  <c r="F239" i="13"/>
  <c r="G239" i="13"/>
  <c r="H239" i="13"/>
  <c r="A237" i="14" a="1"/>
  <c r="A237" i="14" s="1"/>
  <c r="C236" i="14"/>
  <c r="D236" i="14"/>
  <c r="B236" i="14"/>
  <c r="C239" i="13"/>
  <c r="D239" i="13"/>
  <c r="A240" i="13" a="1"/>
  <c r="A240" i="13" s="1"/>
  <c r="B239" i="13"/>
  <c r="G237" i="14" l="1"/>
  <c r="H237" i="14"/>
  <c r="E237" i="14"/>
  <c r="F237" i="14"/>
  <c r="G240" i="13"/>
  <c r="H240" i="13"/>
  <c r="E240" i="13"/>
  <c r="F240" i="13"/>
  <c r="A238" i="14" a="1"/>
  <c r="A238" i="14" s="1"/>
  <c r="D237" i="14"/>
  <c r="B237" i="14"/>
  <c r="C237" i="14"/>
  <c r="C240" i="13"/>
  <c r="D240" i="13"/>
  <c r="A241" i="13" a="1"/>
  <c r="A241" i="13" s="1"/>
  <c r="B240" i="13"/>
  <c r="E238" i="14" l="1"/>
  <c r="F238" i="14"/>
  <c r="G238" i="14"/>
  <c r="H238" i="14"/>
  <c r="E241" i="13"/>
  <c r="G241" i="13"/>
  <c r="F241" i="13"/>
  <c r="H241" i="13"/>
  <c r="A239" i="14" a="1"/>
  <c r="A239" i="14" s="1"/>
  <c r="C238" i="14"/>
  <c r="D238" i="14"/>
  <c r="B238" i="14"/>
  <c r="C241" i="13"/>
  <c r="D241" i="13"/>
  <c r="A242" i="13" a="1"/>
  <c r="A242" i="13" s="1"/>
  <c r="B241" i="13"/>
  <c r="E239" i="14" l="1"/>
  <c r="F239" i="14"/>
  <c r="G239" i="14"/>
  <c r="H239" i="14"/>
  <c r="E242" i="13"/>
  <c r="F242" i="13"/>
  <c r="G242" i="13"/>
  <c r="H242" i="13"/>
  <c r="A240" i="14" a="1"/>
  <c r="A240" i="14" s="1"/>
  <c r="B239" i="14"/>
  <c r="D239" i="14"/>
  <c r="C239" i="14"/>
  <c r="C242" i="13"/>
  <c r="D242" i="13"/>
  <c r="A243" i="13" a="1"/>
  <c r="A243" i="13" s="1"/>
  <c r="B242" i="13"/>
  <c r="G240" i="14" l="1"/>
  <c r="H240" i="14"/>
  <c r="E240" i="14"/>
  <c r="F240" i="14"/>
  <c r="G243" i="13"/>
  <c r="H243" i="13"/>
  <c r="E243" i="13"/>
  <c r="F243" i="13"/>
  <c r="A241" i="14" a="1"/>
  <c r="A241" i="14" s="1"/>
  <c r="C240" i="14"/>
  <c r="B240" i="14"/>
  <c r="D240" i="14"/>
  <c r="C243" i="13"/>
  <c r="D243" i="13"/>
  <c r="A244" i="13" a="1"/>
  <c r="A244" i="13" s="1"/>
  <c r="B243" i="13"/>
  <c r="E241" i="14" l="1"/>
  <c r="F241" i="14"/>
  <c r="G241" i="14"/>
  <c r="H241" i="14"/>
  <c r="E244" i="13"/>
  <c r="G244" i="13"/>
  <c r="H244" i="13"/>
  <c r="F244" i="13"/>
  <c r="A242" i="14" a="1"/>
  <c r="A242" i="14" s="1"/>
  <c r="B241" i="14"/>
  <c r="D241" i="14"/>
  <c r="C241" i="14"/>
  <c r="C244" i="13"/>
  <c r="D244" i="13"/>
  <c r="A245" i="13" a="1"/>
  <c r="A245" i="13" s="1"/>
  <c r="B244" i="13"/>
  <c r="E242" i="14" l="1"/>
  <c r="F242" i="14"/>
  <c r="G242" i="14"/>
  <c r="H242" i="14"/>
  <c r="E245" i="13"/>
  <c r="F245" i="13"/>
  <c r="G245" i="13"/>
  <c r="H245" i="13"/>
  <c r="A243" i="14" a="1"/>
  <c r="A243" i="14" s="1"/>
  <c r="C242" i="14"/>
  <c r="D242" i="14"/>
  <c r="B242" i="14"/>
  <c r="C245" i="13"/>
  <c r="D245" i="13"/>
  <c r="A246" i="13" a="1"/>
  <c r="A246" i="13" s="1"/>
  <c r="B245" i="13"/>
  <c r="G243" i="14" l="1"/>
  <c r="H243" i="14"/>
  <c r="E243" i="14"/>
  <c r="F243" i="14"/>
  <c r="G246" i="13"/>
  <c r="H246" i="13"/>
  <c r="E246" i="13"/>
  <c r="F246" i="13"/>
  <c r="A244" i="14" a="1"/>
  <c r="A244" i="14" s="1"/>
  <c r="D243" i="14"/>
  <c r="B243" i="14"/>
  <c r="C243" i="14"/>
  <c r="C246" i="13"/>
  <c r="D246" i="13"/>
  <c r="A247" i="13" a="1"/>
  <c r="A247" i="13" s="1"/>
  <c r="B246" i="13"/>
  <c r="E244" i="14" l="1"/>
  <c r="G244" i="14"/>
  <c r="F244" i="14"/>
  <c r="H244" i="14"/>
  <c r="E247" i="13"/>
  <c r="G247" i="13"/>
  <c r="F247" i="13"/>
  <c r="H247" i="13"/>
  <c r="A245" i="14" a="1"/>
  <c r="A245" i="14" s="1"/>
  <c r="C244" i="14"/>
  <c r="B244" i="14"/>
  <c r="D244" i="14"/>
  <c r="C247" i="13"/>
  <c r="D247" i="13"/>
  <c r="A248" i="13" a="1"/>
  <c r="A248" i="13" s="1"/>
  <c r="B247" i="13"/>
  <c r="E245" i="14" l="1"/>
  <c r="F245" i="14"/>
  <c r="G245" i="14"/>
  <c r="H245" i="14"/>
  <c r="E248" i="13"/>
  <c r="F248" i="13"/>
  <c r="G248" i="13"/>
  <c r="H248" i="13"/>
  <c r="A246" i="14" a="1"/>
  <c r="A246" i="14" s="1"/>
  <c r="B245" i="14"/>
  <c r="D245" i="14"/>
  <c r="C245" i="14"/>
  <c r="C248" i="13"/>
  <c r="D248" i="13"/>
  <c r="A249" i="13" a="1"/>
  <c r="A249" i="13" s="1"/>
  <c r="B248" i="13"/>
  <c r="G246" i="14" l="1"/>
  <c r="F246" i="14"/>
  <c r="H246" i="14"/>
  <c r="E246" i="14"/>
  <c r="G249" i="13"/>
  <c r="H249" i="13"/>
  <c r="E249" i="13"/>
  <c r="F249" i="13"/>
  <c r="A247" i="14" a="1"/>
  <c r="A247" i="14" s="1"/>
  <c r="C246" i="14"/>
  <c r="D246" i="14"/>
  <c r="B246" i="14"/>
  <c r="C249" i="13"/>
  <c r="D249" i="13"/>
  <c r="A250" i="13" a="1"/>
  <c r="A250" i="13" s="1"/>
  <c r="B249" i="13"/>
  <c r="E247" i="14" l="1"/>
  <c r="H247" i="14"/>
  <c r="F247" i="14"/>
  <c r="G247" i="14"/>
  <c r="E250" i="13"/>
  <c r="G250" i="13"/>
  <c r="F250" i="13"/>
  <c r="H250" i="13"/>
  <c r="A248" i="14" a="1"/>
  <c r="A248" i="14" s="1"/>
  <c r="D247" i="14"/>
  <c r="B247" i="14"/>
  <c r="C247" i="14"/>
  <c r="C250" i="13"/>
  <c r="D250" i="13"/>
  <c r="A251" i="13" a="1"/>
  <c r="A251" i="13" s="1"/>
  <c r="B250" i="13"/>
  <c r="E248" i="14" l="1"/>
  <c r="F248" i="14"/>
  <c r="G248" i="14"/>
  <c r="H248" i="14"/>
  <c r="E251" i="13"/>
  <c r="F251" i="13"/>
  <c r="G251" i="13"/>
  <c r="H251" i="13"/>
  <c r="A249" i="14" a="1"/>
  <c r="A249" i="14" s="1"/>
  <c r="C248" i="14"/>
  <c r="B248" i="14"/>
  <c r="D248" i="14"/>
  <c r="C251" i="13"/>
  <c r="D251" i="13"/>
  <c r="A252" i="13" a="1"/>
  <c r="A252" i="13" s="1"/>
  <c r="B251" i="13"/>
  <c r="G249" i="14" l="1"/>
  <c r="H249" i="14"/>
  <c r="F249" i="14"/>
  <c r="E249" i="14"/>
  <c r="G252" i="13"/>
  <c r="H252" i="13"/>
  <c r="E252" i="13"/>
  <c r="F252" i="13"/>
  <c r="A250" i="14" a="1"/>
  <c r="A250" i="14" s="1"/>
  <c r="B249" i="14"/>
  <c r="D249" i="14"/>
  <c r="C249" i="14"/>
  <c r="C252" i="13"/>
  <c r="D252" i="13"/>
  <c r="A253" i="13" a="1"/>
  <c r="A253" i="13" s="1"/>
  <c r="B252" i="13"/>
  <c r="G250" i="14" l="1"/>
  <c r="E250" i="14"/>
  <c r="F250" i="14"/>
  <c r="H250" i="14"/>
  <c r="E253" i="13"/>
  <c r="G253" i="13"/>
  <c r="F253" i="13"/>
  <c r="H253" i="13"/>
  <c r="A251" i="14" a="1"/>
  <c r="A251" i="14" s="1"/>
  <c r="C250" i="14"/>
  <c r="D250" i="14"/>
  <c r="B250" i="14"/>
  <c r="C253" i="13"/>
  <c r="D253" i="13"/>
  <c r="A254" i="13" a="1"/>
  <c r="A254" i="13" s="1"/>
  <c r="B253" i="13"/>
  <c r="E251" i="14" l="1"/>
  <c r="F251" i="14"/>
  <c r="G251" i="14"/>
  <c r="H251" i="14"/>
  <c r="E254" i="13"/>
  <c r="F254" i="13"/>
  <c r="G254" i="13"/>
  <c r="H254" i="13"/>
  <c r="A252" i="14" a="1"/>
  <c r="A252" i="14" s="1"/>
  <c r="D251" i="14"/>
  <c r="B251" i="14"/>
  <c r="C251" i="14"/>
  <c r="C254" i="13"/>
  <c r="D254" i="13"/>
  <c r="B254" i="13"/>
  <c r="G252" i="14" l="1"/>
  <c r="H252" i="14"/>
  <c r="F252" i="14"/>
  <c r="E252" i="14"/>
  <c r="A253" i="14" a="1"/>
  <c r="A253" i="14" s="1"/>
  <c r="B252" i="14"/>
  <c r="C252" i="14"/>
  <c r="D252" i="14"/>
  <c r="E253" i="14" l="1"/>
  <c r="F253" i="14"/>
  <c r="G253" i="14"/>
  <c r="H253" i="14"/>
  <c r="A254" i="14" a="1"/>
  <c r="A254" i="14" s="1"/>
  <c r="B253" i="14"/>
  <c r="C253" i="14"/>
  <c r="D253" i="14"/>
  <c r="E254" i="14" l="1"/>
  <c r="F254" i="14"/>
  <c r="G254" i="14"/>
  <c r="H254" i="14"/>
  <c r="C254" i="14"/>
  <c r="D254" i="14"/>
  <c r="B254" i="14"/>
</calcChain>
</file>

<file path=xl/sharedStrings.xml><?xml version="1.0" encoding="utf-8"?>
<sst xmlns="http://schemas.openxmlformats.org/spreadsheetml/2006/main" count="2511" uniqueCount="766">
  <si>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</si>
  <si>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</si>
  <si>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</si>
  <si>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</si>
  <si>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</si>
  <si>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</si>
  <si>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</si>
  <si>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</si>
  <si>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</si>
  <si>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</si>
  <si>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</si>
  <si>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</si>
  <si>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</si>
  <si>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</si>
  <si>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</si>
  <si>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</si>
  <si>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</si>
  <si>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</si>
  <si>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</si>
  <si>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</si>
  <si>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</si>
  <si>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</si>
  <si>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</si>
  <si>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</si>
  <si>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</si>
  <si>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</si>
  <si>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</si>
  <si>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</si>
  <si>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</si>
  <si>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</si>
  <si>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</si>
  <si>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</si>
  <si>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</si>
  <si>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</si>
  <si>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</si>
  <si>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</si>
  <si>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</si>
  <si>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</si>
  <si>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</si>
  <si>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</si>
  <si>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</si>
  <si>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</si>
  <si>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</si>
  <si>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</si>
  <si>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</si>
  <si>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</si>
  <si>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</si>
  <si>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</si>
  <si>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</si>
  <si>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</si>
  <si>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</si>
  <si>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</si>
  <si>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</si>
  <si>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</si>
  <si>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</si>
  <si>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</si>
  <si>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</si>
  <si>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</si>
  <si>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</si>
  <si>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</si>
  <si>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</si>
  <si>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</si>
  <si>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</si>
  <si>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</si>
  <si>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</si>
  <si>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</si>
  <si>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</si>
  <si>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</si>
  <si>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</si>
  <si>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</si>
  <si>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</si>
  <si>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</si>
  <si>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</si>
  <si>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</si>
  <si>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</si>
  <si>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</si>
  <si>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</si>
  <si>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</si>
  <si>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</si>
  <si>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</si>
  <si>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</si>
  <si>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</si>
  <si>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</si>
  <si>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</si>
  <si>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</si>
  <si>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</si>
  <si>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</si>
  <si>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</si>
  <si>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</si>
  <si>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</si>
  <si>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</si>
  <si>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</si>
  <si>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</si>
  <si>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</si>
  <si>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</si>
  <si>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</si>
  <si>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</si>
  <si>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</si>
  <si>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</si>
  <si>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</si>
  <si>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</si>
  <si>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</si>
  <si>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</si>
  <si>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</si>
  <si>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</si>
  <si>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</si>
  <si>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</si>
  <si>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</si>
  <si>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</si>
  <si>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</si>
  <si>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</si>
  <si>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</si>
  <si>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</si>
  <si>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</si>
  <si>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</si>
  <si>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</si>
  <si>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</si>
  <si>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</si>
  <si>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</si>
  <si>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</si>
  <si>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</si>
  <si>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</si>
  <si>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</si>
  <si>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</si>
  <si>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</si>
  <si>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</si>
  <si>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</si>
  <si>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</si>
  <si>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</si>
  <si>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</si>
  <si>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</si>
  <si>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</si>
  <si>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</si>
  <si>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</si>
  <si>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</si>
  <si>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</si>
  <si>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</si>
  <si>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</si>
  <si>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</si>
  <si>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</si>
  <si>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</si>
  <si>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</si>
  <si>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</si>
  <si>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</si>
  <si>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</si>
  <si>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</si>
  <si>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</si>
  <si>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</si>
  <si>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</si>
  <si>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</si>
  <si>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</si>
  <si>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</si>
  <si>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</si>
  <si>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</si>
  <si>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</si>
  <si>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</si>
  <si>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</si>
  <si>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</si>
  <si>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</si>
  <si>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</si>
  <si>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</si>
  <si>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</si>
  <si>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</si>
  <si>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</si>
  <si>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</si>
  <si>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</si>
  <si>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</si>
  <si>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</si>
  <si>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</si>
  <si>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</si>
  <si>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</si>
  <si>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</si>
  <si>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</si>
  <si>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</si>
  <si>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</si>
  <si>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</si>
  <si>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</si>
  <si>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</si>
  <si>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</si>
  <si>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</si>
  <si>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</si>
  <si>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</si>
  <si>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</si>
  <si>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</si>
  <si>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</si>
  <si>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</si>
  <si>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</si>
  <si>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</si>
  <si>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</si>
  <si>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</si>
  <si>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</si>
  <si>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</si>
  <si>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</si>
  <si>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</si>
  <si>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</si>
  <si>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</si>
  <si>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</si>
  <si>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</si>
  <si>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</si>
  <si>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</si>
  <si>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</si>
  <si>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</si>
  <si>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</si>
  <si>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</si>
  <si>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</si>
  <si>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</si>
  <si>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</si>
  <si>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</si>
  <si>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</si>
  <si>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</si>
  <si>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</si>
  <si>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</si>
  <si>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</si>
  <si>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</si>
  <si>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</si>
  <si>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</si>
  <si>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</si>
  <si>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</si>
  <si>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</si>
  <si>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</si>
  <si>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</si>
  <si>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</si>
  <si>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</si>
  <si>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</si>
  <si>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</si>
  <si>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</si>
  <si>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</si>
  <si>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</si>
  <si>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</si>
  <si>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</si>
  <si>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</si>
  <si>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</si>
  <si>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</si>
  <si>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</si>
  <si>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</si>
  <si>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</si>
  <si>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</si>
  <si>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</si>
  <si>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</si>
  <si>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</si>
  <si>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</si>
  <si>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</si>
  <si>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</si>
  <si>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</si>
  <si>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</si>
  <si>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</si>
  <si>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</si>
  <si>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</si>
  <si>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</si>
  <si>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</si>
  <si>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</si>
  <si>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</si>
  <si>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</si>
  <si>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</si>
  <si>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</si>
  <si>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</si>
  <si>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</si>
  <si>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</si>
  <si>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</si>
  <si>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</si>
  <si>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</si>
  <si>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</si>
  <si>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</si>
  <si>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</si>
  <si>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</si>
  <si>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</si>
  <si>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</si>
  <si>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</si>
  <si>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</si>
  <si>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</si>
  <si>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</si>
  <si>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</si>
  <si>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</si>
  <si>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</si>
  <si>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</si>
  <si>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</si>
  <si>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</si>
  <si>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</si>
  <si>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</si>
  <si>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</si>
  <si>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</si>
  <si>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</si>
  <si>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</si>
  <si>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</si>
  <si>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</si>
  <si>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</si>
  <si>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</si>
  <si>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</si>
  <si>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</si>
  <si>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</si>
  <si>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</si>
  <si>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</si>
  <si>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</si>
  <si>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</si>
  <si>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</si>
  <si>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</si>
  <si>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</si>
  <si>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</si>
  <si>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</si>
  <si>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</si>
  <si>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</si>
  <si>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</si>
  <si>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</si>
  <si>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</si>
  <si>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</si>
  <si>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</si>
  <si>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</si>
  <si>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</si>
  <si>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</si>
  <si>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</si>
  <si>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</si>
  <si>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</si>
  <si>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</si>
  <si>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</si>
  <si>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</si>
  <si>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</si>
  <si>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</si>
  <si>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</si>
  <si>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</si>
  <si>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</si>
  <si>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</si>
  <si>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</si>
  <si>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</si>
  <si>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</si>
  <si>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</si>
  <si>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</si>
  <si>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</si>
  <si>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</si>
  <si>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</si>
  <si>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</si>
  <si>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</si>
  <si>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</si>
  <si>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</si>
  <si>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</si>
  <si>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</si>
  <si>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</si>
  <si>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</si>
  <si>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</si>
  <si>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</si>
  <si>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</si>
  <si>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</si>
  <si>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</si>
  <si>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</si>
  <si>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</si>
  <si>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</si>
  <si>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</si>
  <si>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</si>
  <si>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</si>
  <si>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</si>
  <si>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</si>
  <si>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</si>
  <si>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</si>
  <si>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</si>
  <si>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</si>
  <si>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</si>
  <si>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</si>
  <si>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</si>
  <si>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</si>
  <si>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</si>
  <si>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</si>
  <si>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</si>
  <si>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</si>
  <si>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</si>
  <si>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</si>
  <si>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</si>
  <si>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</si>
  <si>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</si>
  <si>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</si>
  <si>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</si>
  <si>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</si>
  <si>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</si>
  <si>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</si>
  <si>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</si>
  <si>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</si>
  <si>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</si>
  <si>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</si>
  <si>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</si>
  <si>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</si>
  <si>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</si>
  <si>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</si>
  <si>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</si>
  <si>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</si>
  <si>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</si>
  <si>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</si>
  <si>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</si>
  <si>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</si>
  <si>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</si>
  <si>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</si>
  <si>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</si>
  <si>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</si>
  <si>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</si>
  <si>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</si>
  <si>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</si>
  <si>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</si>
  <si>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</si>
  <si>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</si>
  <si>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</si>
  <si>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</si>
  <si>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</si>
  <si>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</si>
  <si>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</si>
  <si>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</si>
  <si>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</si>
  <si>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</si>
  <si>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</si>
  <si>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</si>
  <si>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</si>
  <si>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</si>
  <si>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</si>
  <si>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</si>
  <si>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</si>
  <si>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</si>
  <si>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</si>
  <si>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</si>
  <si>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</si>
  <si>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</si>
  <si>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</si>
  <si>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</si>
  <si>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</si>
  <si>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</si>
  <si>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</si>
  <si>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</si>
  <si>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</si>
  <si>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</si>
  <si>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</si>
  <si>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</si>
  <si>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</si>
  <si>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</si>
  <si>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</si>
  <si>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</si>
  <si>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</si>
  <si>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</si>
  <si>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</si>
  <si>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</si>
  <si>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</si>
  <si>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</si>
  <si>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</si>
  <si>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</si>
  <si>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</si>
  <si>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</si>
  <si>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</si>
  <si>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</si>
  <si>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</si>
  <si>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</si>
  <si>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</si>
  <si>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</si>
  <si>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</si>
  <si>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</si>
  <si>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</si>
  <si>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</si>
  <si>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</si>
  <si>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</si>
  <si>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</si>
  <si>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</si>
  <si>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</si>
  <si>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</si>
  <si>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</si>
  <si>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</si>
  <si>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</si>
  <si>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</si>
  <si>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</si>
  <si>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</si>
  <si>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</si>
  <si>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</si>
  <si>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</si>
  <si>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</si>
  <si>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</si>
  <si>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</si>
  <si>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</si>
  <si>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</si>
  <si>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</si>
  <si>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</si>
  <si>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</si>
  <si>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</si>
  <si>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</si>
  <si>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</si>
  <si>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</si>
  <si>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</si>
  <si>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</si>
  <si>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</si>
  <si>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</si>
  <si>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</si>
  <si>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</si>
  <si>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</si>
  <si>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</si>
  <si>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</si>
  <si>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</si>
  <si>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</si>
  <si>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</si>
  <si>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</si>
  <si>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</si>
  <si>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</si>
  <si>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</si>
  <si>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</si>
  <si>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</si>
  <si>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</si>
  <si>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</si>
  <si>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</si>
  <si>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</si>
  <si>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</si>
  <si>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</si>
  <si>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</si>
  <si>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</si>
  <si>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</si>
  <si>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</si>
  <si>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</si>
  <si>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</si>
  <si>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</si>
  <si>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</si>
  <si>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</si>
  <si>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</si>
  <si>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</si>
  <si>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</si>
  <si>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</si>
  <si>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</si>
  <si>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</si>
  <si>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</si>
  <si>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</si>
  <si>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</si>
  <si>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</si>
  <si>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</si>
  <si>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</si>
  <si>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</si>
  <si>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</si>
  <si>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</si>
  <si>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</si>
  <si>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</si>
  <si>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</si>
  <si>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</si>
  <si>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</si>
  <si>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</si>
  <si>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</si>
  <si>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</si>
  <si>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</si>
  <si>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</si>
  <si>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</si>
  <si>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</si>
  <si>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</si>
  <si>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</si>
  <si>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</si>
  <si>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</si>
  <si>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</si>
  <si>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</si>
  <si>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</si>
  <si>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</si>
  <si>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</si>
  <si>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</si>
  <si>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</si>
  <si>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</si>
  <si>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</si>
  <si>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</si>
  <si>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</si>
  <si>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</si>
  <si>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</si>
  <si>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</si>
  <si>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</si>
  <si>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</si>
  <si>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</si>
  <si>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</si>
  <si>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</si>
  <si>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</si>
  <si>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</si>
  <si>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</si>
  <si>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</si>
  <si>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</si>
  <si>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</si>
  <si>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</si>
  <si>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</si>
  <si>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</si>
  <si>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</si>
  <si>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</si>
  <si>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</si>
  <si>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</si>
  <si>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</si>
  <si>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</si>
  <si>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</si>
  <si>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</si>
  <si>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</si>
  <si>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</si>
  <si>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</si>
  <si>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</si>
  <si>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</si>
  <si>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</si>
  <si>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</si>
  <si>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</si>
  <si>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</si>
  <si>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</si>
  <si>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</si>
  <si>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</si>
  <si>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</si>
  <si>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</si>
  <si>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</si>
  <si>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</si>
  <si>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</si>
  <si>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</si>
  <si>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</si>
  <si>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</si>
  <si>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</si>
  <si>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</si>
  <si>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</si>
  <si>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</si>
  <si>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</si>
  <si>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</si>
  <si>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</si>
  <si>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</si>
  <si>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</si>
  <si>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</si>
  <si>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</si>
  <si>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</si>
  <si>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</si>
  <si>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</si>
  <si>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</si>
  <si>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</si>
  <si>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</si>
  <si>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</si>
  <si>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</si>
  <si>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</si>
  <si>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</si>
  <si>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</si>
  <si>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</si>
  <si>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</si>
  <si>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</si>
  <si>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</si>
  <si>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</si>
  <si>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</si>
  <si>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</si>
  <si>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</si>
  <si>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</si>
  <si>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</si>
  <si>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</si>
  <si>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</si>
  <si>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</si>
  <si>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</si>
  <si>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1, 2 or 0</t>
  </si>
  <si>
    <t>3 to 8 or 0</t>
  </si>
  <si>
    <t xml:space="preserve">Monday to Friday </t>
  </si>
  <si>
    <t>Weekends</t>
  </si>
  <si>
    <t>Peak</t>
  </si>
  <si>
    <t>Winter</t>
  </si>
  <si>
    <t>Night</t>
  </si>
  <si>
    <t>Other</t>
  </si>
  <si>
    <t>Monday to Friday 
Mar to Oct</t>
  </si>
  <si>
    <t>Monday to Friday 
Nov to Feb</t>
  </si>
  <si>
    <t>16:00 – 19:00</t>
  </si>
  <si>
    <t>132kV connected</t>
  </si>
  <si>
    <t>132/EHV connected</t>
  </si>
  <si>
    <t>132/HV connected</t>
  </si>
  <si>
    <t>EHV connected</t>
  </si>
  <si>
    <t>High Voltage Substation</t>
  </si>
  <si>
    <t>High Voltage Network</t>
  </si>
  <si>
    <t>Low Voltage Substation</t>
  </si>
  <si>
    <t>Low Voltage Network</t>
  </si>
  <si>
    <t>00:30 - 07:30</t>
  </si>
  <si>
    <t>00:00 - 00:30
07:30 - 24:00</t>
  </si>
  <si>
    <t>07:30 – 16:00</t>
  </si>
  <si>
    <t>00:00 - 00:30
19:00 - 24:00</t>
  </si>
  <si>
    <t>Time Bands for LV and HV Designated Properties</t>
  </si>
  <si>
    <t>Time Bands for Unmetered Properties</t>
  </si>
  <si>
    <t>17:00 to 19:30</t>
  </si>
  <si>
    <t>07:30 to 17:00
19:30 to 22:00</t>
  </si>
  <si>
    <t>00:00 to 07:30
22:00 to 24:00</t>
  </si>
  <si>
    <t>12:00 to 13:00
16:00 to 21:00</t>
  </si>
  <si>
    <t>00:00 to 12:00
13:00 to 16:00 
21:00 to 24:00</t>
  </si>
  <si>
    <t>Monday to Friday Nov to Feb
(excluding 22nd Dec to
4th Jan inclusive)</t>
  </si>
  <si>
    <t>Monday to Friday Mar to Oct
(plus 22nd Dec to
4th Jan inclusive)</t>
  </si>
  <si>
    <t>07:30 to 22:00</t>
  </si>
  <si>
    <t>00:00 to 12:00
13:00 to 16:00
21:00 to 24:00</t>
  </si>
  <si>
    <t>Monday to Friday Nov to Feb 
(excluding 22nd Dec to 4th Jan inclusive)</t>
  </si>
  <si>
    <t>17:00 - 19:30</t>
  </si>
  <si>
    <t/>
  </si>
  <si>
    <t>'DNOs paste value cells A15:K47 from CDCM 3701 into cells A14:K46</t>
  </si>
  <si>
    <t xml:space="preserve">443, 444, 464 </t>
  </si>
  <si>
    <t>235, 455</t>
  </si>
  <si>
    <t>238, 468</t>
  </si>
  <si>
    <r>
      <t>Contains the underlying nodal</t>
    </r>
    <r>
      <rPr>
        <sz val="11"/>
        <rFont val="Arial"/>
        <family val="2"/>
      </rPr>
      <t xml:space="preserve"> costs used to calculate the current EDCM charges. </t>
    </r>
  </si>
  <si>
    <t>452, 234</t>
  </si>
  <si>
    <t>460, 236</t>
  </si>
  <si>
    <t>461, 237</t>
  </si>
  <si>
    <t>Harlaxton Energy Networks Limited has no Preserved NHH Tariffs/Additional LLFC classes</t>
  </si>
  <si>
    <t>440, 230, K01</t>
  </si>
  <si>
    <t>K02</t>
  </si>
  <si>
    <t>K03</t>
  </si>
  <si>
    <t>K04</t>
  </si>
  <si>
    <t>K05</t>
  </si>
  <si>
    <t>K09</t>
  </si>
  <si>
    <t>K06</t>
  </si>
  <si>
    <t>K07</t>
  </si>
  <si>
    <t>K08</t>
  </si>
  <si>
    <t>K13</t>
  </si>
  <si>
    <t>K10</t>
  </si>
  <si>
    <t>K11</t>
  </si>
  <si>
    <t>K12</t>
  </si>
  <si>
    <t>K17</t>
  </si>
  <si>
    <t>K14</t>
  </si>
  <si>
    <t>K15</t>
  </si>
  <si>
    <t>K16</t>
  </si>
  <si>
    <t>0, 1, 2</t>
  </si>
  <si>
    <t>0, 3, 4, 5-8</t>
  </si>
  <si>
    <t>Voltage of Connection</t>
  </si>
  <si>
    <t>Units</t>
  </si>
  <si>
    <t>Lower Threshold*</t>
  </si>
  <si>
    <t>Upper Threshold*</t>
  </si>
  <si>
    <t>Residual Charge per MPAN (£)</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</si>
  <si>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</si>
  <si>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</si>
  <si>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</si>
  <si>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</si>
  <si>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</si>
  <si>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</si>
  <si>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</si>
  <si>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</si>
  <si>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</si>
  <si>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</si>
  <si>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Harlaxton Energy Networks Limited - GSP_K</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</si>
  <si>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</si>
  <si>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</si>
  <si>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</si>
  <si>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</si>
  <si>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</si>
  <si>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</si>
  <si>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</si>
  <si>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</si>
  <si>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</si>
  <si>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</si>
  <si>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</si>
  <si>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</si>
  <si>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</si>
  <si>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</si>
  <si>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</si>
  <si>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</si>
  <si>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</si>
  <si>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</si>
  <si>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</si>
  <si>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</si>
  <si>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</si>
  <si>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</si>
  <si>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</si>
  <si>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</si>
  <si>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</si>
  <si>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</si>
  <si>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</si>
  <si>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</si>
  <si>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</si>
  <si>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</si>
  <si>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</si>
  <si>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</si>
  <si>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</si>
  <si>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</si>
  <si>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</si>
  <si>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</si>
  <si>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</si>
  <si>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</si>
  <si>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</si>
  <si>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</si>
  <si>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</si>
  <si>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</si>
  <si>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</si>
  <si>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</si>
  <si>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</si>
  <si>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</si>
  <si>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</si>
  <si>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</si>
  <si>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*Supplier of Last Resort pass-through costs allocated to all domestic tariffs with a fixed charge (including LDNO)</t>
  </si>
  <si>
    <t>**Eligible Bad Debt pass-through costs allocated to all metered demand tariffs (including LDNO)</t>
  </si>
  <si>
    <t>2027/2028</t>
  </si>
  <si>
    <t>1/4/27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</si>
</sst>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00;;@\,"/>
    <numFmt numFmtId="181" formatCode="0.00;\-0.00;;@\,"/>
    <numFmt numFmtId="182" formatCode="&quot;£&quot;#,##0.00"/>
    <numFmt numFmtId="183" formatCode="0.00;\(0.00\);"/>
  </numFmts>
  <fonts count="3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
      <b/>
      <sz val="11"/>
      <color theme="1"/>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s>
  <cellStyleXfs count="24">
    <xf numFmtId="0" fontId="0" fillId="0" borderId="0"/>
    <xf numFmtId="0" fontId="13" fillId="0" borderId="0" applyNumberFormat="0" applyFill="0" applyBorder="0" applyAlignment="0" applyProtection="0"/>
    <xf numFmtId="0" fontId="14" fillId="5" borderId="7" applyNumberFormat="0" applyAlignment="0" applyProtection="0"/>
    <xf numFmtId="0" fontId="15" fillId="0" borderId="0" applyNumberFormat="0" applyFill="0" applyBorder="0" applyAlignment="0" applyProtection="0">
      <alignment vertical="top"/>
      <protection locked="0"/>
    </xf>
    <xf numFmtId="0" fontId="21" fillId="0" borderId="9" applyNumberFormat="0" applyFill="0" applyAlignment="0" applyProtection="0"/>
    <xf numFmtId="0" fontId="13" fillId="0" borderId="10" applyNumberFormat="0" applyFill="0" applyAlignment="0" applyProtection="0"/>
    <xf numFmtId="0" fontId="8" fillId="0" borderId="0"/>
    <xf numFmtId="43" fontId="8" fillId="0" borderId="0" applyFont="0" applyFill="0" applyBorder="0" applyAlignment="0" applyProtection="0"/>
    <xf numFmtId="0" fontId="26" fillId="24" borderId="0" applyNumberFormat="0" applyBorder="0" applyAlignment="0" applyProtection="0"/>
    <xf numFmtId="0" fontId="5" fillId="6"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5" fillId="27" borderId="0" applyNumberFormat="0" applyBorder="0" applyAlignment="0" applyProtection="0"/>
    <xf numFmtId="0" fontId="26" fillId="28" borderId="0" applyNumberFormat="0" applyBorder="0" applyAlignment="0" applyProtection="0"/>
    <xf numFmtId="0" fontId="30" fillId="0" borderId="0"/>
    <xf numFmtId="0" fontId="31" fillId="35" borderId="0" applyNumberFormat="0" applyBorder="0" applyAlignment="0" applyProtection="0"/>
    <xf numFmtId="0" fontId="6" fillId="0" borderId="0"/>
    <xf numFmtId="0" fontId="4" fillId="6" borderId="0" applyNumberFormat="0" applyBorder="0" applyAlignment="0" applyProtection="0"/>
    <xf numFmtId="0" fontId="4" fillId="27" borderId="0" applyNumberFormat="0" applyBorder="0" applyAlignment="0" applyProtection="0"/>
    <xf numFmtId="0" fontId="3" fillId="0" borderId="0" applyNumberFormat="0" applyFill="0" applyBorder="0" applyAlignment="0" applyProtection="0">
      <alignment horizontal="left"/>
    </xf>
    <xf numFmtId="43" fontId="8" fillId="0" borderId="0" applyFont="0" applyFill="0" applyBorder="0" applyAlignment="0" applyProtection="0"/>
    <xf numFmtId="0" fontId="2" fillId="0" borderId="0"/>
    <xf numFmtId="43" fontId="8" fillId="0" borderId="0" applyFont="0" applyFill="0" applyBorder="0" applyAlignment="0" applyProtection="0"/>
    <xf numFmtId="0" fontId="1" fillId="0" borderId="0"/>
  </cellStyleXfs>
  <cellXfs count="328">
    <xf numFmtId="0" fontId="0" fillId="0" borderId="0" xfId="0"/>
    <xf numFmtId="0" fontId="8"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0" fillId="2" borderId="0" xfId="0" applyFont="1" applyFill="1" applyAlignment="1">
      <alignment vertical="center"/>
    </xf>
    <xf numFmtId="0" fontId="0" fillId="0" borderId="1" xfId="0" applyBorder="1" applyAlignment="1">
      <alignment vertical="center"/>
    </xf>
    <xf numFmtId="0" fontId="16" fillId="2" borderId="0" xfId="3" applyFont="1" applyFill="1" applyAlignment="1" applyProtection="1">
      <alignment vertical="center"/>
    </xf>
    <xf numFmtId="0" fontId="9" fillId="7" borderId="1" xfId="0" applyFont="1" applyFill="1" applyBorder="1" applyAlignment="1">
      <alignment horizontal="center" vertical="center" wrapText="1"/>
    </xf>
    <xf numFmtId="0" fontId="8" fillId="0" borderId="1" xfId="0" quotePrefix="1" applyFont="1" applyBorder="1" applyAlignment="1">
      <alignment horizontal="left" vertical="top" wrapText="1"/>
    </xf>
    <xf numFmtId="0" fontId="9" fillId="7" borderId="1" xfId="0" applyFont="1" applyFill="1" applyBorder="1" applyAlignment="1" applyProtection="1">
      <alignment vertical="center" wrapText="1"/>
      <protection locked="0"/>
    </xf>
    <xf numFmtId="0" fontId="17"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9" fillId="7" borderId="1" xfId="0" applyFont="1" applyFill="1" applyBorder="1" applyAlignment="1" applyProtection="1">
      <alignment horizontal="center" vertical="center" wrapText="1"/>
      <protection locked="0"/>
    </xf>
    <xf numFmtId="0" fontId="8" fillId="2" borderId="0" xfId="0" applyFont="1" applyFill="1" applyAlignment="1">
      <alignment vertical="center"/>
    </xf>
    <xf numFmtId="0" fontId="0" fillId="0" borderId="0" xfId="0" applyProtection="1">
      <protection locked="0"/>
    </xf>
    <xf numFmtId="169" fontId="8" fillId="3" borderId="1" xfId="0" applyNumberFormat="1" applyFont="1" applyFill="1" applyBorder="1" applyAlignment="1" applyProtection="1">
      <alignment horizontal="center" vertical="center"/>
      <protection locked="0"/>
    </xf>
    <xf numFmtId="49" fontId="17" fillId="8" borderId="1" xfId="0" applyNumberFormat="1" applyFont="1" applyFill="1" applyBorder="1" applyAlignment="1" applyProtection="1">
      <alignment horizontal="center" vertical="center" wrapText="1"/>
      <protection locked="0"/>
    </xf>
    <xf numFmtId="0" fontId="9" fillId="7" borderId="1" xfId="0" quotePrefix="1" applyFont="1" applyFill="1" applyBorder="1" applyAlignment="1">
      <alignment horizontal="center" vertical="center" wrapText="1"/>
    </xf>
    <xf numFmtId="49" fontId="18" fillId="5" borderId="7" xfId="2" applyNumberFormat="1" applyFont="1" applyAlignment="1" applyProtection="1">
      <alignment horizontal="center" vertical="center" wrapText="1"/>
      <protection locked="0"/>
    </xf>
    <xf numFmtId="170" fontId="20" fillId="12" borderId="1" xfId="0" applyNumberFormat="1" applyFont="1" applyFill="1" applyBorder="1" applyAlignment="1" applyProtection="1">
      <alignment horizontal="center" vertical="center"/>
      <protection locked="0"/>
    </xf>
    <xf numFmtId="171" fontId="20" fillId="12" borderId="1" xfId="0" applyNumberFormat="1" applyFont="1" applyFill="1" applyBorder="1" applyAlignment="1" applyProtection="1">
      <alignment horizontal="center" vertical="center"/>
      <protection locked="0"/>
    </xf>
    <xf numFmtId="170" fontId="20" fillId="14" borderId="1" xfId="0" applyNumberFormat="1" applyFont="1" applyFill="1" applyBorder="1" applyAlignment="1" applyProtection="1">
      <alignment horizontal="center" vertical="center"/>
      <protection locked="0"/>
    </xf>
    <xf numFmtId="171" fontId="20" fillId="14" borderId="1" xfId="0" applyNumberFormat="1" applyFont="1" applyFill="1" applyBorder="1" applyAlignment="1" applyProtection="1">
      <alignment horizontal="center" vertical="center"/>
      <protection locked="0"/>
    </xf>
    <xf numFmtId="0" fontId="9" fillId="13" borderId="1" xfId="0" quotePrefix="1" applyFont="1" applyFill="1" applyBorder="1" applyAlignment="1">
      <alignment horizontal="center" vertical="center" wrapText="1"/>
    </xf>
    <xf numFmtId="171" fontId="20" fillId="15" borderId="1" xfId="0" applyNumberFormat="1" applyFont="1" applyFill="1" applyBorder="1" applyAlignment="1" applyProtection="1">
      <alignment horizontal="center" vertical="center"/>
      <protection locked="0"/>
    </xf>
    <xf numFmtId="0" fontId="9" fillId="16" borderId="1" xfId="0" quotePrefix="1" applyFont="1" applyFill="1" applyBorder="1" applyAlignment="1">
      <alignment horizontal="center" vertical="center" wrapText="1"/>
    </xf>
    <xf numFmtId="49" fontId="8"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20" fillId="9" borderId="1" xfId="0" applyNumberFormat="1" applyFont="1" applyFill="1" applyBorder="1" applyAlignment="1" applyProtection="1">
      <alignment horizontal="center" vertical="center"/>
      <protection locked="0"/>
    </xf>
    <xf numFmtId="171" fontId="20"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3" fillId="9" borderId="1" xfId="0" applyNumberFormat="1" applyFont="1" applyFill="1" applyBorder="1" applyAlignment="1" applyProtection="1">
      <alignment horizontal="center" vertical="center"/>
      <protection locked="0"/>
    </xf>
    <xf numFmtId="172" fontId="23" fillId="3" borderId="1" xfId="0" applyNumberFormat="1" applyFont="1" applyFill="1" applyBorder="1" applyAlignment="1" applyProtection="1">
      <alignment horizontal="center" vertical="center"/>
      <protection locked="0"/>
    </xf>
    <xf numFmtId="0" fontId="23" fillId="8" borderId="1" xfId="0" applyFont="1" applyFill="1" applyBorder="1" applyAlignment="1" applyProtection="1">
      <alignment horizontal="center" vertical="center" wrapText="1"/>
      <protection locked="0"/>
    </xf>
    <xf numFmtId="3" fontId="23" fillId="8" borderId="1" xfId="0" applyNumberFormat="1" applyFont="1" applyFill="1" applyBorder="1" applyAlignment="1" applyProtection="1">
      <alignment horizontal="center" vertical="center" wrapText="1"/>
      <protection locked="0"/>
    </xf>
    <xf numFmtId="164" fontId="23" fillId="10" borderId="1" xfId="0" applyNumberFormat="1" applyFont="1" applyFill="1" applyBorder="1" applyAlignment="1" applyProtection="1">
      <alignment horizontal="center" vertical="center"/>
      <protection locked="0"/>
    </xf>
    <xf numFmtId="164" fontId="23" fillId="3" borderId="1" xfId="0" applyNumberFormat="1" applyFont="1" applyFill="1" applyBorder="1" applyAlignment="1" applyProtection="1">
      <alignment horizontal="center" vertical="center"/>
      <protection locked="0"/>
    </xf>
    <xf numFmtId="49" fontId="8" fillId="9" borderId="1" xfId="0" quotePrefix="1" applyNumberFormat="1" applyFont="1" applyFill="1" applyBorder="1" applyAlignment="1" applyProtection="1">
      <alignment horizontal="left" vertical="center" wrapText="1"/>
      <protection locked="0"/>
    </xf>
    <xf numFmtId="49" fontId="8"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5" fillId="2" borderId="0" xfId="3" applyFill="1" applyAlignment="1" applyProtection="1">
      <alignment vertical="center"/>
    </xf>
    <xf numFmtId="0" fontId="8" fillId="2" borderId="8" xfId="6" quotePrefix="1" applyFill="1" applyBorder="1" applyAlignment="1">
      <alignment vertical="center" wrapText="1"/>
    </xf>
    <xf numFmtId="0" fontId="8" fillId="2" borderId="0" xfId="6" applyFill="1" applyAlignment="1">
      <alignment vertical="center"/>
    </xf>
    <xf numFmtId="0" fontId="10" fillId="2" borderId="0" xfId="6" applyFont="1" applyFill="1" applyAlignment="1">
      <alignment vertical="center"/>
    </xf>
    <xf numFmtId="0" fontId="9" fillId="7" borderId="1" xfId="6" quotePrefix="1" applyFont="1" applyFill="1" applyBorder="1" applyAlignment="1">
      <alignment horizontal="center" vertical="center" wrapText="1"/>
    </xf>
    <xf numFmtId="0" fontId="9" fillId="7" borderId="1" xfId="6" applyFont="1" applyFill="1" applyBorder="1" applyAlignment="1">
      <alignment horizontal="center" vertical="center" wrapText="1"/>
    </xf>
    <xf numFmtId="49" fontId="25" fillId="7" borderId="1" xfId="6" applyNumberFormat="1" applyFont="1" applyFill="1" applyBorder="1" applyAlignment="1">
      <alignment horizontal="center" vertical="center" wrapText="1"/>
    </xf>
    <xf numFmtId="49" fontId="9" fillId="7" borderId="1" xfId="6" applyNumberFormat="1" applyFont="1" applyFill="1" applyBorder="1" applyAlignment="1">
      <alignment horizontal="center" vertical="center" wrapText="1"/>
    </xf>
    <xf numFmtId="1" fontId="8" fillId="9" borderId="1" xfId="6" applyNumberFormat="1" applyFill="1" applyBorder="1" applyAlignment="1" applyProtection="1">
      <alignment horizontal="left" vertical="center" wrapText="1"/>
      <protection locked="0"/>
    </xf>
    <xf numFmtId="0" fontId="8" fillId="9" borderId="1" xfId="6" applyFill="1" applyBorder="1" applyAlignment="1" applyProtection="1">
      <alignment horizontal="left" vertical="center" wrapText="1"/>
      <protection locked="0"/>
    </xf>
    <xf numFmtId="0" fontId="8" fillId="2" borderId="0" xfId="6" applyFill="1" applyAlignment="1">
      <alignment horizontal="center" vertical="center"/>
    </xf>
    <xf numFmtId="166" fontId="8" fillId="2" borderId="0" xfId="6" applyNumberFormat="1" applyFill="1" applyAlignment="1">
      <alignment horizontal="center" vertical="center"/>
    </xf>
    <xf numFmtId="0" fontId="8" fillId="2" borderId="0" xfId="6" applyFill="1"/>
    <xf numFmtId="172" fontId="6" fillId="12" borderId="1" xfId="6" applyNumberFormat="1" applyFont="1" applyFill="1" applyBorder="1" applyAlignment="1" applyProtection="1">
      <alignment horizontal="center" vertical="center"/>
      <protection locked="0"/>
    </xf>
    <xf numFmtId="164" fontId="6" fillId="12" borderId="1" xfId="6" applyNumberFormat="1" applyFont="1" applyFill="1" applyBorder="1" applyAlignment="1" applyProtection="1">
      <alignment horizontal="center" vertical="center"/>
      <protection locked="0"/>
    </xf>
    <xf numFmtId="172" fontId="6" fillId="9" borderId="1" xfId="6" applyNumberFormat="1" applyFont="1" applyFill="1" applyBorder="1" applyAlignment="1" applyProtection="1">
      <alignment horizontal="center" vertical="center"/>
      <protection locked="0"/>
    </xf>
    <xf numFmtId="164" fontId="6" fillId="9" borderId="1" xfId="6" applyNumberFormat="1" applyFont="1" applyFill="1" applyBorder="1" applyAlignment="1" applyProtection="1">
      <alignment horizontal="center" vertical="center"/>
      <protection locked="0"/>
    </xf>
    <xf numFmtId="0" fontId="8" fillId="0" borderId="0" xfId="0" applyFont="1" applyProtection="1">
      <protection locked="0"/>
    </xf>
    <xf numFmtId="49" fontId="13" fillId="6" borderId="0" xfId="1" quotePrefix="1" applyNumberFormat="1" applyFill="1" applyAlignment="1" applyProtection="1">
      <alignment horizontal="left" vertical="center" wrapText="1"/>
      <protection locked="0"/>
    </xf>
    <xf numFmtId="49" fontId="13" fillId="6" borderId="0" xfId="1" applyNumberFormat="1" applyFill="1" applyAlignment="1" applyProtection="1">
      <alignment vertical="center" wrapText="1"/>
      <protection locked="0"/>
    </xf>
    <xf numFmtId="49" fontId="21" fillId="0" borderId="0" xfId="4" applyNumberFormat="1" applyBorder="1" applyAlignment="1" applyProtection="1">
      <alignment vertical="center"/>
      <protection locked="0"/>
    </xf>
    <xf numFmtId="49" fontId="13" fillId="6" borderId="0" xfId="1" applyNumberFormat="1" applyFill="1" applyBorder="1" applyAlignment="1" applyProtection="1">
      <alignment vertical="center" wrapText="1"/>
      <protection locked="0"/>
    </xf>
    <xf numFmtId="49" fontId="13" fillId="0" borderId="0" xfId="5" applyNumberFormat="1" applyBorder="1" applyAlignment="1" applyProtection="1">
      <alignment vertical="center"/>
      <protection locked="0"/>
    </xf>
    <xf numFmtId="49" fontId="13" fillId="0" borderId="0" xfId="5" quotePrefix="1" applyNumberFormat="1" applyBorder="1" applyAlignment="1" applyProtection="1">
      <alignment horizontal="left" vertical="center"/>
      <protection locked="0"/>
    </xf>
    <xf numFmtId="49" fontId="25" fillId="7" borderId="1" xfId="0" applyNumberFormat="1" applyFont="1" applyFill="1" applyBorder="1" applyAlignment="1">
      <alignment horizontal="center" vertical="center" wrapText="1"/>
    </xf>
    <xf numFmtId="0" fontId="15" fillId="0" borderId="0" xfId="3" applyAlignment="1" applyProtection="1">
      <alignment horizontal="left" vertical="top"/>
    </xf>
    <xf numFmtId="0" fontId="0" fillId="17" borderId="0" xfId="0" applyFill="1" applyAlignment="1">
      <alignment vertical="center"/>
    </xf>
    <xf numFmtId="0" fontId="19" fillId="17" borderId="0" xfId="1" applyNumberFormat="1" applyFont="1" applyFill="1" applyBorder="1" applyAlignment="1">
      <alignment horizontal="center" vertical="center" wrapText="1"/>
    </xf>
    <xf numFmtId="0" fontId="10" fillId="17" borderId="0" xfId="6" applyFont="1" applyFill="1" applyAlignment="1">
      <alignment vertical="center"/>
    </xf>
    <xf numFmtId="0" fontId="9" fillId="17" borderId="4" xfId="0" applyFont="1" applyFill="1" applyBorder="1" applyAlignment="1">
      <alignment horizontal="left"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0" fontId="19" fillId="17" borderId="8" xfId="1" applyNumberFormat="1" applyFont="1" applyFill="1" applyBorder="1" applyAlignment="1">
      <alignment horizontal="center" vertical="center" wrapText="1"/>
    </xf>
    <xf numFmtId="0" fontId="15" fillId="0" borderId="0" xfId="3" applyAlignment="1" applyProtection="1"/>
    <xf numFmtId="0" fontId="15" fillId="2" borderId="0" xfId="3" applyFill="1" applyAlignment="1" applyProtection="1">
      <alignment vertical="center"/>
      <protection hidden="1"/>
    </xf>
    <xf numFmtId="175" fontId="8" fillId="9" borderId="1" xfId="6" applyNumberFormat="1" applyFill="1" applyBorder="1" applyAlignment="1">
      <alignment horizontal="center" vertical="center" wrapText="1"/>
    </xf>
    <xf numFmtId="0" fontId="8" fillId="9" borderId="1" xfId="6" applyFill="1" applyBorder="1" applyAlignment="1">
      <alignment horizontal="left" vertical="center" wrapText="1"/>
    </xf>
    <xf numFmtId="1" fontId="8" fillId="9" borderId="1" xfId="6" applyNumberFormat="1" applyFill="1" applyBorder="1" applyAlignment="1">
      <alignment horizontal="left" vertical="center" wrapText="1"/>
    </xf>
    <xf numFmtId="172" fontId="6" fillId="23" borderId="1" xfId="6" applyNumberFormat="1" applyFont="1" applyFill="1" applyBorder="1" applyAlignment="1">
      <alignment horizontal="center" vertical="center"/>
    </xf>
    <xf numFmtId="43" fontId="6" fillId="23" borderId="1" xfId="7" applyFont="1" applyFill="1" applyBorder="1" applyAlignment="1" applyProtection="1">
      <alignment horizontal="center" vertical="center"/>
    </xf>
    <xf numFmtId="164" fontId="6" fillId="23" borderId="1" xfId="6" applyNumberFormat="1" applyFont="1" applyFill="1" applyBorder="1" applyAlignment="1">
      <alignment horizontal="center" vertical="center"/>
    </xf>
    <xf numFmtId="165" fontId="6" fillId="12" borderId="1" xfId="6" applyNumberFormat="1" applyFont="1" applyFill="1" applyBorder="1" applyAlignment="1">
      <alignment horizontal="center" vertical="center"/>
    </xf>
    <xf numFmtId="43" fontId="6" fillId="12" borderId="1" xfId="7" applyFont="1" applyFill="1" applyBorder="1" applyAlignment="1" applyProtection="1">
      <alignment horizontal="center" vertical="center"/>
    </xf>
    <xf numFmtId="164" fontId="6" fillId="12" borderId="1" xfId="6" applyNumberFormat="1" applyFont="1" applyFill="1" applyBorder="1" applyAlignment="1">
      <alignment horizontal="center" vertical="center"/>
    </xf>
    <xf numFmtId="0" fontId="8" fillId="11" borderId="1" xfId="13" applyFont="1" applyFill="1" applyBorder="1" applyAlignment="1" applyProtection="1">
      <alignment vertical="center"/>
      <protection locked="0"/>
    </xf>
    <xf numFmtId="174" fontId="8" fillId="31" borderId="1" xfId="10" applyNumberFormat="1" applyFont="1" applyFill="1" applyBorder="1" applyAlignment="1" applyProtection="1">
      <alignment vertical="center"/>
      <protection locked="0"/>
    </xf>
    <xf numFmtId="173" fontId="5" fillId="30" borderId="1" xfId="9" applyNumberFormat="1" applyFill="1" applyBorder="1" applyAlignment="1" applyProtection="1">
      <alignment vertical="center"/>
    </xf>
    <xf numFmtId="174" fontId="8" fillId="30" borderId="1" xfId="9" applyNumberFormat="1" applyFont="1" applyFill="1" applyBorder="1" applyAlignment="1" applyProtection="1">
      <alignment vertical="center"/>
      <protection locked="0"/>
    </xf>
    <xf numFmtId="174" fontId="8" fillId="33" borderId="1" xfId="9" applyNumberFormat="1" applyFont="1" applyFill="1" applyBorder="1" applyAlignment="1" applyProtection="1">
      <alignment vertical="center"/>
      <protection locked="0"/>
    </xf>
    <xf numFmtId="174" fontId="8" fillId="34" borderId="1" xfId="10" applyNumberFormat="1" applyFont="1" applyFill="1" applyBorder="1" applyAlignment="1" applyProtection="1">
      <alignment vertical="center"/>
      <protection locked="0"/>
    </xf>
    <xf numFmtId="0" fontId="19"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9" fillId="7" borderId="6" xfId="0" applyFont="1" applyFill="1" applyBorder="1" applyAlignment="1">
      <alignment horizontal="left" vertical="center" wrapText="1"/>
    </xf>
    <xf numFmtId="0" fontId="8" fillId="11" borderId="1" xfId="8" quotePrefix="1" applyFont="1" applyFill="1" applyBorder="1" applyAlignment="1" applyProtection="1">
      <alignment horizontal="center" vertical="center" wrapText="1"/>
    </xf>
    <xf numFmtId="0" fontId="8" fillId="32" borderId="1" xfId="11" quotePrefix="1" applyFont="1" applyFill="1" applyBorder="1" applyAlignment="1" applyProtection="1">
      <alignment horizontal="center" vertical="center" wrapText="1"/>
    </xf>
    <xf numFmtId="173" fontId="5" fillId="33" borderId="1" xfId="12" applyNumberFormat="1" applyFill="1" applyBorder="1" applyAlignment="1" applyProtection="1">
      <alignment vertical="center"/>
    </xf>
    <xf numFmtId="0" fontId="9" fillId="7" borderId="1" xfId="0" applyFont="1" applyFill="1" applyBorder="1" applyAlignment="1">
      <alignment horizontal="left" vertical="center" wrapText="1"/>
    </xf>
    <xf numFmtId="0" fontId="8" fillId="11" borderId="1" xfId="13" applyFont="1" applyFill="1" applyBorder="1" applyAlignment="1" applyProtection="1">
      <alignment vertical="center" wrapText="1"/>
    </xf>
    <xf numFmtId="0" fontId="8" fillId="29" borderId="1" xfId="13" applyFont="1" applyFill="1" applyBorder="1" applyAlignment="1" applyProtection="1">
      <alignment vertical="center" wrapText="1"/>
    </xf>
    <xf numFmtId="0" fontId="4" fillId="11" borderId="1" xfId="13" applyFont="1" applyFill="1" applyBorder="1" applyAlignment="1" applyProtection="1">
      <alignment vertical="center" wrapText="1"/>
    </xf>
    <xf numFmtId="0" fontId="4" fillId="29" borderId="1" xfId="13" applyFont="1" applyFill="1" applyBorder="1" applyAlignment="1" applyProtection="1">
      <alignment vertical="center" wrapText="1"/>
    </xf>
    <xf numFmtId="0" fontId="8" fillId="7" borderId="1" xfId="0" applyFont="1" applyFill="1" applyBorder="1" applyAlignment="1">
      <alignment horizontal="center" vertical="center" wrapText="1"/>
    </xf>
    <xf numFmtId="174" fontId="5" fillId="30" borderId="1" xfId="9" applyNumberFormat="1" applyFill="1" applyBorder="1" applyAlignment="1" applyProtection="1">
      <alignment vertical="center"/>
      <protection locked="0"/>
    </xf>
    <xf numFmtId="176" fontId="5" fillId="30" borderId="1" xfId="9" applyNumberFormat="1" applyFill="1" applyBorder="1" applyAlignment="1" applyProtection="1">
      <alignment vertical="center"/>
    </xf>
    <xf numFmtId="176" fontId="5" fillId="33" borderId="1" xfId="9" applyNumberFormat="1" applyFill="1" applyBorder="1" applyAlignment="1" applyProtection="1">
      <alignment vertical="center"/>
    </xf>
    <xf numFmtId="176" fontId="8" fillId="31" borderId="1" xfId="10" applyNumberFormat="1" applyFont="1" applyFill="1" applyBorder="1" applyAlignment="1" applyProtection="1">
      <alignment vertical="center"/>
    </xf>
    <xf numFmtId="176" fontId="8" fillId="34" borderId="1" xfId="10" applyNumberFormat="1" applyFont="1" applyFill="1" applyBorder="1" applyAlignment="1" applyProtection="1">
      <alignment vertical="center"/>
    </xf>
    <xf numFmtId="177" fontId="5" fillId="30" borderId="5" xfId="9" applyNumberFormat="1" applyFill="1" applyBorder="1" applyAlignment="1" applyProtection="1">
      <alignment vertical="center"/>
    </xf>
    <xf numFmtId="177" fontId="5" fillId="30" borderId="1" xfId="9" applyNumberFormat="1" applyFill="1" applyBorder="1" applyAlignment="1" applyProtection="1">
      <alignment vertical="center"/>
    </xf>
    <xf numFmtId="2" fontId="9" fillId="7" borderId="1" xfId="6" applyNumberFormat="1" applyFont="1" applyFill="1" applyBorder="1" applyAlignment="1">
      <alignment horizontal="center" vertical="center" wrapText="1"/>
    </xf>
    <xf numFmtId="49" fontId="8" fillId="11" borderId="1" xfId="8" quotePrefix="1" applyNumberFormat="1" applyFont="1" applyFill="1" applyBorder="1" applyAlignment="1" applyProtection="1">
      <alignment horizontal="center" vertical="center" wrapText="1"/>
    </xf>
    <xf numFmtId="49" fontId="8" fillId="32" borderId="1" xfId="11" quotePrefix="1" applyNumberFormat="1" applyFont="1" applyFill="1" applyBorder="1" applyAlignment="1" applyProtection="1">
      <alignment horizontal="center" vertical="center" wrapText="1"/>
    </xf>
    <xf numFmtId="49" fontId="13" fillId="6" borderId="0" xfId="1" applyNumberFormat="1" applyFill="1" applyAlignment="1" applyProtection="1">
      <alignment horizontal="center" vertical="center" wrapText="1"/>
      <protection locked="0"/>
    </xf>
    <xf numFmtId="49" fontId="13" fillId="6" borderId="0" xfId="1" quotePrefix="1" applyNumberFormat="1" applyFill="1" applyAlignment="1" applyProtection="1">
      <alignment horizontal="center" vertical="center" wrapText="1"/>
      <protection locked="0"/>
    </xf>
    <xf numFmtId="49" fontId="25" fillId="7" borderId="1" xfId="6" quotePrefix="1" applyNumberFormat="1" applyFont="1" applyFill="1" applyBorder="1" applyAlignment="1">
      <alignment horizontal="center" vertical="center" wrapText="1"/>
    </xf>
    <xf numFmtId="0" fontId="16" fillId="0" borderId="0" xfId="3" applyFont="1" applyFill="1" applyBorder="1" applyAlignment="1" applyProtection="1">
      <alignment vertical="center"/>
    </xf>
    <xf numFmtId="49" fontId="21" fillId="0" borderId="0" xfId="4" quotePrefix="1" applyNumberFormat="1" applyBorder="1" applyAlignment="1" applyProtection="1">
      <alignment horizontal="left" vertical="center"/>
      <protection locked="0"/>
    </xf>
    <xf numFmtId="178" fontId="24" fillId="18" borderId="1" xfId="0" applyNumberFormat="1" applyFont="1" applyFill="1" applyBorder="1" applyAlignment="1" applyProtection="1">
      <alignment horizontal="center" vertical="center"/>
      <protection locked="0"/>
    </xf>
    <xf numFmtId="178" fontId="23" fillId="19" borderId="1" xfId="0" applyNumberFormat="1" applyFont="1" applyFill="1" applyBorder="1" applyAlignment="1" applyProtection="1">
      <alignment horizontal="center" vertical="center"/>
      <protection locked="0"/>
    </xf>
    <xf numFmtId="178" fontId="24" fillId="20" borderId="1" xfId="0" applyNumberFormat="1" applyFont="1" applyFill="1" applyBorder="1" applyAlignment="1" applyProtection="1">
      <alignment horizontal="center" vertical="center"/>
      <protection locked="0"/>
    </xf>
    <xf numFmtId="178" fontId="24" fillId="21" borderId="1" xfId="0" applyNumberFormat="1" applyFont="1" applyFill="1" applyBorder="1" applyAlignment="1" applyProtection="1">
      <alignment horizontal="center" vertical="center"/>
      <protection locked="0"/>
    </xf>
    <xf numFmtId="178" fontId="23" fillId="22" borderId="1" xfId="0" applyNumberFormat="1" applyFont="1" applyFill="1" applyBorder="1" applyAlignment="1" applyProtection="1">
      <alignment horizontal="center" vertical="center"/>
      <protection locked="0"/>
    </xf>
    <xf numFmtId="178" fontId="32" fillId="18" borderId="1" xfId="0" applyNumberFormat="1" applyFont="1" applyFill="1" applyBorder="1" applyAlignment="1" applyProtection="1">
      <alignment horizontal="center" vertical="center" wrapText="1"/>
      <protection locked="0"/>
    </xf>
    <xf numFmtId="178" fontId="11"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1" fillId="3" borderId="1" xfId="0" applyNumberFormat="1" applyFont="1" applyFill="1" applyBorder="1" applyAlignment="1" applyProtection="1">
      <alignment horizontal="center" vertical="center"/>
      <protection locked="0"/>
    </xf>
    <xf numFmtId="172" fontId="11" fillId="3" borderId="1" xfId="0" applyNumberFormat="1" applyFont="1" applyFill="1" applyBorder="1" applyAlignment="1" applyProtection="1">
      <alignment horizontal="center" vertical="center"/>
      <protection locked="0"/>
    </xf>
    <xf numFmtId="172" fontId="11"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1" fillId="22"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lignment horizontal="center" vertical="center" wrapText="1"/>
    </xf>
    <xf numFmtId="172" fontId="11" fillId="9" borderId="1" xfId="0" applyNumberFormat="1" applyFont="1" applyFill="1" applyBorder="1" applyAlignment="1" applyProtection="1">
      <alignment horizontal="center" vertical="center" wrapText="1"/>
      <protection locked="0"/>
    </xf>
    <xf numFmtId="0" fontId="8" fillId="0" borderId="0" xfId="6"/>
    <xf numFmtId="0" fontId="8" fillId="0" borderId="0" xfId="6" applyAlignment="1">
      <alignment horizontal="left"/>
    </xf>
    <xf numFmtId="0" fontId="33" fillId="0" borderId="0" xfId="6" applyFont="1"/>
    <xf numFmtId="0" fontId="15" fillId="0" borderId="0" xfId="3" applyFill="1" applyAlignment="1" applyProtection="1">
      <alignment horizontal="left" vertical="center"/>
    </xf>
    <xf numFmtId="0" fontId="8" fillId="0" borderId="0" xfId="6" applyAlignment="1">
      <alignment horizontal="center" vertical="center" wrapText="1"/>
    </xf>
    <xf numFmtId="0" fontId="8" fillId="0" borderId="0" xfId="6" applyAlignment="1">
      <alignment horizontal="center" vertical="top" wrapText="1"/>
    </xf>
    <xf numFmtId="0" fontId="8" fillId="36" borderId="0" xfId="6" applyFill="1" applyAlignment="1">
      <alignment horizontal="left"/>
    </xf>
    <xf numFmtId="14" fontId="8" fillId="0" borderId="0" xfId="6" applyNumberFormat="1"/>
    <xf numFmtId="0" fontId="8" fillId="0" borderId="0" xfId="6" quotePrefix="1" applyAlignment="1">
      <alignment horizontal="left"/>
    </xf>
    <xf numFmtId="0" fontId="8" fillId="36" borderId="0" xfId="6" applyFill="1" applyAlignment="1">
      <alignment horizontal="left" vertical="center"/>
    </xf>
    <xf numFmtId="179" fontId="8" fillId="36" borderId="0" xfId="6" applyNumberFormat="1" applyFill="1" applyAlignment="1">
      <alignment horizontal="left"/>
    </xf>
    <xf numFmtId="0" fontId="9" fillId="11" borderId="1" xfId="0" applyFont="1" applyFill="1" applyBorder="1" applyAlignment="1">
      <alignment vertical="center" wrapText="1"/>
    </xf>
    <xf numFmtId="0" fontId="34" fillId="0" borderId="1" xfId="16" applyFont="1" applyBorder="1" applyAlignment="1">
      <alignment horizontal="center" vertical="center" wrapText="1"/>
    </xf>
    <xf numFmtId="2" fontId="23" fillId="10" borderId="1" xfId="0" applyNumberFormat="1" applyFont="1" applyFill="1" applyBorder="1" applyAlignment="1" applyProtection="1">
      <alignment horizontal="center" vertical="center"/>
      <protection locked="0"/>
    </xf>
    <xf numFmtId="2" fontId="23" fillId="3" borderId="1" xfId="0" applyNumberFormat="1" applyFont="1" applyFill="1" applyBorder="1" applyAlignment="1" applyProtection="1">
      <alignment horizontal="center" vertical="center"/>
      <protection locked="0"/>
    </xf>
    <xf numFmtId="0" fontId="9" fillId="7" borderId="1" xfId="0" applyFont="1" applyFill="1" applyBorder="1" applyAlignment="1">
      <alignment vertical="center" wrapText="1"/>
    </xf>
    <xf numFmtId="2" fontId="23" fillId="3" borderId="1" xfId="0" applyNumberFormat="1" applyFont="1" applyFill="1" applyBorder="1" applyAlignment="1">
      <alignment horizontal="center" vertical="center"/>
    </xf>
    <xf numFmtId="2" fontId="23" fillId="10" borderId="1" xfId="0" applyNumberFormat="1" applyFont="1" applyFill="1" applyBorder="1" applyAlignment="1">
      <alignment horizontal="center" vertical="center"/>
    </xf>
    <xf numFmtId="0" fontId="23" fillId="0" borderId="1" xfId="0" applyFont="1" applyBorder="1" applyAlignment="1">
      <alignment horizontal="center" vertical="center" wrapText="1"/>
    </xf>
    <xf numFmtId="0" fontId="8" fillId="2" borderId="0" xfId="6" quotePrefix="1" applyFill="1" applyAlignment="1">
      <alignment horizontal="center" vertical="center" wrapText="1"/>
    </xf>
    <xf numFmtId="0" fontId="15" fillId="0" borderId="0" xfId="3" applyAlignment="1" applyProtection="1">
      <alignment horizontal="left" vertical="top" wrapText="1"/>
    </xf>
    <xf numFmtId="3" fontId="23" fillId="0" borderId="1" xfId="0" applyNumberFormat="1" applyFont="1" applyBorder="1" applyAlignment="1" applyProtection="1">
      <alignment horizontal="center" vertical="center" wrapText="1"/>
      <protection locked="0"/>
    </xf>
    <xf numFmtId="0" fontId="23" fillId="0" borderId="1" xfId="0" applyFont="1" applyBorder="1" applyAlignment="1" applyProtection="1">
      <alignment horizontal="center" vertical="center" wrapText="1"/>
      <protection locked="0"/>
    </xf>
    <xf numFmtId="0" fontId="9" fillId="7" borderId="1" xfId="0" applyFont="1" applyFill="1" applyBorder="1" applyAlignment="1" applyProtection="1">
      <alignment vertical="center"/>
      <protection locked="0"/>
    </xf>
    <xf numFmtId="0" fontId="9" fillId="7" borderId="6" xfId="0" applyFont="1" applyFill="1" applyBorder="1" applyAlignment="1" applyProtection="1">
      <alignment vertical="center" wrapText="1"/>
      <protection locked="0"/>
    </xf>
    <xf numFmtId="0" fontId="27" fillId="20" borderId="1" xfId="0" applyFont="1" applyFill="1" applyBorder="1" applyAlignment="1" applyProtection="1">
      <alignment horizontal="center" vertical="center" wrapText="1"/>
      <protection locked="0"/>
    </xf>
    <xf numFmtId="0" fontId="27" fillId="21" borderId="1" xfId="0" applyFont="1" applyFill="1" applyBorder="1" applyAlignment="1" applyProtection="1">
      <alignment horizontal="center" vertical="center" wrapText="1"/>
      <protection locked="0"/>
    </xf>
    <xf numFmtId="0" fontId="9" fillId="22" borderId="1" xfId="0" applyFont="1" applyFill="1" applyBorder="1" applyAlignment="1" applyProtection="1">
      <alignment horizontal="center" vertical="center" wrapText="1"/>
      <protection locked="0"/>
    </xf>
    <xf numFmtId="0" fontId="27" fillId="18" borderId="1" xfId="0" applyFont="1" applyFill="1" applyBorder="1" applyAlignment="1" applyProtection="1">
      <alignment horizontal="center" vertical="center" wrapText="1"/>
      <protection locked="0"/>
    </xf>
    <xf numFmtId="0" fontId="8" fillId="0" borderId="14" xfId="0" applyFont="1" applyBorder="1" applyAlignment="1">
      <alignment horizontal="center" vertical="center" wrapText="1"/>
    </xf>
    <xf numFmtId="0" fontId="9" fillId="0" borderId="15" xfId="0" applyFont="1" applyBorder="1" applyAlignment="1">
      <alignment vertical="center" wrapText="1"/>
    </xf>
    <xf numFmtId="0" fontId="8" fillId="0" borderId="16" xfId="0" applyFont="1" applyBorder="1" applyAlignment="1">
      <alignment horizontal="center" vertical="center" wrapText="1"/>
    </xf>
    <xf numFmtId="0" fontId="8" fillId="0" borderId="0" xfId="0" applyFont="1" applyAlignment="1">
      <alignment wrapText="1"/>
    </xf>
    <xf numFmtId="0" fontId="9" fillId="0" borderId="0" xfId="0" applyFont="1" applyAlignment="1">
      <alignment vertical="top" wrapText="1"/>
    </xf>
    <xf numFmtId="0" fontId="8" fillId="0" borderId="1" xfId="0" quotePrefix="1" applyFont="1" applyBorder="1" applyAlignment="1">
      <alignment horizontal="center" vertical="center" wrapText="1"/>
    </xf>
    <xf numFmtId="0" fontId="8" fillId="0" borderId="6" xfId="0" applyFont="1" applyBorder="1" applyAlignment="1">
      <alignment horizontal="center" vertical="center" wrapText="1"/>
    </xf>
    <xf numFmtId="0" fontId="8" fillId="4" borderId="1" xfId="0" applyFont="1" applyFill="1" applyBorder="1" applyAlignment="1">
      <alignment horizontal="center" vertical="center" wrapText="1"/>
    </xf>
    <xf numFmtId="1" fontId="19" fillId="17" borderId="0" xfId="1" applyNumberFormat="1" applyFont="1" applyFill="1" applyBorder="1" applyAlignment="1">
      <alignment horizontal="center" vertical="center" wrapText="1"/>
    </xf>
    <xf numFmtId="0" fontId="9" fillId="0" borderId="6" xfId="0" applyFont="1" applyBorder="1" applyAlignment="1">
      <alignment vertical="top" wrapText="1"/>
    </xf>
    <xf numFmtId="0" fontId="9" fillId="0" borderId="1" xfId="0" applyFont="1" applyBorder="1" applyAlignment="1">
      <alignment vertical="top" wrapText="1"/>
    </xf>
    <xf numFmtId="0" fontId="8" fillId="0" borderId="6" xfId="6" applyBorder="1" applyAlignment="1">
      <alignment horizontal="center" vertical="center" wrapText="1"/>
    </xf>
    <xf numFmtId="0" fontId="9" fillId="7" borderId="6" xfId="6" applyFont="1" applyFill="1" applyBorder="1" applyAlignment="1" applyProtection="1">
      <alignment vertical="center" wrapText="1"/>
      <protection locked="0"/>
    </xf>
    <xf numFmtId="0" fontId="27" fillId="20" borderId="1" xfId="6" applyFont="1" applyFill="1" applyBorder="1" applyAlignment="1" applyProtection="1">
      <alignment horizontal="center" vertical="center" wrapText="1"/>
      <protection locked="0"/>
    </xf>
    <xf numFmtId="0" fontId="27" fillId="21" borderId="1" xfId="6" applyFont="1" applyFill="1" applyBorder="1" applyAlignment="1" applyProtection="1">
      <alignment horizontal="center" vertical="center" wrapText="1"/>
      <protection locked="0"/>
    </xf>
    <xf numFmtId="0" fontId="9" fillId="22" borderId="1" xfId="6" applyFont="1" applyFill="1" applyBorder="1" applyAlignment="1" applyProtection="1">
      <alignment horizontal="center" vertical="center" wrapText="1"/>
      <protection locked="0"/>
    </xf>
    <xf numFmtId="0" fontId="8" fillId="0" borderId="1" xfId="6" applyBorder="1" applyAlignment="1">
      <alignment horizontal="center" vertical="center" wrapText="1"/>
    </xf>
    <xf numFmtId="172" fontId="23" fillId="19" borderId="3" xfId="6" applyNumberFormat="1" applyFont="1" applyFill="1" applyBorder="1" applyAlignment="1" applyProtection="1">
      <alignment horizontal="center" vertical="center" wrapText="1"/>
      <protection locked="0"/>
    </xf>
    <xf numFmtId="0" fontId="8" fillId="4" borderId="1" xfId="6" applyFill="1" applyBorder="1" applyAlignment="1">
      <alignment horizontal="center" vertical="center" wrapText="1"/>
    </xf>
    <xf numFmtId="0" fontId="27" fillId="18" borderId="1" xfId="6" applyFont="1" applyFill="1" applyBorder="1" applyAlignment="1" applyProtection="1">
      <alignment horizontal="center" vertical="center" wrapText="1"/>
      <protection locked="0"/>
    </xf>
    <xf numFmtId="0" fontId="9" fillId="0" borderId="6" xfId="6" applyFont="1" applyBorder="1" applyAlignment="1">
      <alignment horizontal="center" vertical="center" wrapText="1"/>
    </xf>
    <xf numFmtId="0" fontId="8" fillId="17" borderId="1" xfId="6" applyFill="1" applyBorder="1" applyAlignment="1">
      <alignment horizontal="center" vertical="center" wrapText="1"/>
    </xf>
    <xf numFmtId="0" fontId="9" fillId="0" borderId="1" xfId="6" applyFont="1" applyBorder="1" applyAlignment="1">
      <alignment horizontal="center" vertical="center" wrapText="1"/>
    </xf>
    <xf numFmtId="0" fontId="8" fillId="0" borderId="14" xfId="6" applyBorder="1" applyAlignment="1">
      <alignment horizontal="center" vertical="center" wrapText="1"/>
    </xf>
    <xf numFmtId="0" fontId="9" fillId="0" borderId="15" xfId="6" applyFont="1" applyBorder="1" applyAlignment="1">
      <alignment vertical="center" wrapText="1"/>
    </xf>
    <xf numFmtId="0" fontId="8" fillId="0" borderId="16" xfId="6" applyBorder="1" applyAlignment="1">
      <alignment horizontal="center" vertical="center" wrapText="1"/>
    </xf>
    <xf numFmtId="0" fontId="8" fillId="0" borderId="20" xfId="6" applyBorder="1" applyAlignment="1">
      <alignment horizontal="center" vertical="center" wrapText="1"/>
    </xf>
    <xf numFmtId="0" fontId="8" fillId="0" borderId="21" xfId="6" applyBorder="1" applyAlignment="1">
      <alignment horizontal="center" vertical="center" wrapText="1"/>
    </xf>
    <xf numFmtId="0" fontId="0" fillId="0" borderId="1" xfId="0" applyBorder="1" applyAlignment="1">
      <alignment horizontal="left" vertical="center" wrapText="1"/>
    </xf>
    <xf numFmtId="178" fontId="0" fillId="2" borderId="0" xfId="0" applyNumberFormat="1" applyFill="1" applyAlignment="1">
      <alignment vertical="center"/>
    </xf>
    <xf numFmtId="178" fontId="0" fillId="2" borderId="0" xfId="0" applyNumberFormat="1" applyFill="1" applyAlignment="1">
      <alignment horizontal="center" vertical="center"/>
    </xf>
    <xf numFmtId="172" fontId="8" fillId="2" borderId="0" xfId="6" applyNumberFormat="1" applyFill="1" applyAlignment="1">
      <alignment vertical="center"/>
    </xf>
    <xf numFmtId="165" fontId="8" fillId="2" borderId="0" xfId="6" applyNumberFormat="1" applyFill="1" applyAlignment="1">
      <alignment vertical="center"/>
    </xf>
    <xf numFmtId="0" fontId="8" fillId="0" borderId="3" xfId="6" applyBorder="1" applyAlignment="1">
      <alignment horizontal="center" vertical="center" wrapText="1"/>
    </xf>
    <xf numFmtId="49" fontId="23" fillId="8" borderId="1" xfId="0" applyNumberFormat="1" applyFont="1" applyFill="1" applyBorder="1" applyAlignment="1" applyProtection="1">
      <alignment horizontal="center" vertical="center" wrapText="1"/>
      <protection locked="0"/>
    </xf>
    <xf numFmtId="0" fontId="36" fillId="8" borderId="1" xfId="0" applyFont="1" applyFill="1" applyBorder="1" applyAlignment="1" applyProtection="1">
      <alignment horizontal="center" vertical="center" wrapText="1"/>
      <protection locked="0"/>
    </xf>
    <xf numFmtId="49" fontId="23" fillId="0" borderId="1" xfId="0" quotePrefix="1" applyNumberFormat="1" applyFont="1" applyBorder="1" applyAlignment="1" applyProtection="1">
      <alignment horizontal="center" vertical="center" wrapText="1"/>
      <protection locked="0"/>
    </xf>
    <xf numFmtId="180" fontId="24" fillId="18" borderId="1" xfId="0" applyNumberFormat="1" applyFont="1" applyFill="1" applyBorder="1" applyAlignment="1" applyProtection="1">
      <alignment horizontal="center" vertical="center"/>
      <protection locked="0"/>
    </xf>
    <xf numFmtId="180" fontId="23" fillId="19" borderId="1" xfId="0" applyNumberFormat="1" applyFont="1" applyFill="1" applyBorder="1" applyAlignment="1" applyProtection="1">
      <alignment horizontal="center" vertical="center"/>
      <protection locked="0"/>
    </xf>
    <xf numFmtId="180" fontId="24" fillId="20" borderId="1" xfId="0" applyNumberFormat="1" applyFont="1" applyFill="1" applyBorder="1" applyAlignment="1" applyProtection="1">
      <alignment horizontal="center" vertical="center"/>
      <protection locked="0"/>
    </xf>
    <xf numFmtId="181" fontId="23" fillId="10" borderId="1" xfId="0" applyNumberFormat="1" applyFont="1" applyFill="1" applyBorder="1" applyAlignment="1" applyProtection="1">
      <alignment horizontal="center" vertical="center"/>
      <protection locked="0"/>
    </xf>
    <xf numFmtId="181" fontId="23" fillId="3" borderId="1" xfId="0" applyNumberFormat="1" applyFont="1" applyFill="1" applyBorder="1" applyAlignment="1" applyProtection="1">
      <alignment horizontal="center" vertical="center"/>
      <protection locked="0"/>
    </xf>
    <xf numFmtId="180" fontId="23" fillId="3" borderId="1" xfId="0" applyNumberFormat="1" applyFont="1" applyFill="1" applyBorder="1" applyAlignment="1" applyProtection="1">
      <alignment horizontal="center" vertical="center"/>
      <protection locked="0"/>
    </xf>
    <xf numFmtId="49" fontId="23" fillId="0" borderId="1" xfId="0" applyNumberFormat="1" applyFont="1" applyBorder="1" applyAlignment="1" applyProtection="1">
      <alignment horizontal="center" vertical="center" wrapText="1"/>
      <protection locked="0"/>
    </xf>
    <xf numFmtId="3" fontId="23" fillId="0" borderId="1" xfId="0" quotePrefix="1" applyNumberFormat="1" applyFont="1" applyBorder="1" applyAlignment="1" applyProtection="1">
      <alignment horizontal="center" vertical="center" wrapText="1"/>
      <protection locked="0"/>
    </xf>
    <xf numFmtId="181" fontId="23" fillId="10" borderId="1" xfId="0" applyNumberFormat="1" applyFont="1" applyFill="1" applyBorder="1" applyAlignment="1">
      <alignment horizontal="center" vertical="center"/>
    </xf>
    <xf numFmtId="180" fontId="23" fillId="9" borderId="1" xfId="0" applyNumberFormat="1" applyFont="1" applyFill="1" applyBorder="1" applyAlignment="1" applyProtection="1">
      <alignment horizontal="center" vertical="center"/>
      <protection locked="0"/>
    </xf>
    <xf numFmtId="180" fontId="24" fillId="21" borderId="1" xfId="0" applyNumberFormat="1" applyFont="1" applyFill="1" applyBorder="1" applyAlignment="1" applyProtection="1">
      <alignment horizontal="center" vertical="center"/>
      <protection locked="0"/>
    </xf>
    <xf numFmtId="180" fontId="23" fillId="22" borderId="1" xfId="0" applyNumberFormat="1" applyFont="1" applyFill="1" applyBorder="1" applyAlignment="1" applyProtection="1">
      <alignment horizontal="center" vertical="center"/>
      <protection locked="0"/>
    </xf>
    <xf numFmtId="0" fontId="17" fillId="8" borderId="1" xfId="0" applyFont="1" applyFill="1" applyBorder="1" applyAlignment="1" applyProtection="1">
      <alignment horizontal="center" vertical="center"/>
      <protection locked="0"/>
    </xf>
    <xf numFmtId="3" fontId="17" fillId="8" borderId="1" xfId="0" applyNumberFormat="1" applyFont="1" applyFill="1" applyBorder="1" applyAlignment="1" applyProtection="1">
      <alignment horizontal="center" vertical="center"/>
      <protection locked="0"/>
    </xf>
    <xf numFmtId="182" fontId="17" fillId="8" borderId="1" xfId="0" applyNumberFormat="1" applyFont="1" applyFill="1" applyBorder="1" applyAlignment="1" applyProtection="1">
      <alignment horizontal="center" vertical="center"/>
      <protection locked="0"/>
    </xf>
    <xf numFmtId="3" fontId="17" fillId="22" borderId="1" xfId="0" applyNumberFormat="1" applyFont="1" applyFill="1" applyBorder="1" applyAlignment="1" applyProtection="1">
      <alignment horizontal="center" vertical="center"/>
      <protection locked="0"/>
    </xf>
    <xf numFmtId="182" fontId="23" fillId="8" borderId="1" xfId="0" applyNumberFormat="1" applyFont="1" applyFill="1" applyBorder="1" applyAlignment="1" applyProtection="1">
      <alignment horizontal="center" vertical="center"/>
      <protection locked="0"/>
    </xf>
    <xf numFmtId="164" fontId="23" fillId="9" borderId="1" xfId="0" applyNumberFormat="1" applyFont="1" applyFill="1" applyBorder="1" applyAlignment="1" applyProtection="1">
      <alignment horizontal="center" vertical="center"/>
      <protection locked="0"/>
    </xf>
    <xf numFmtId="0" fontId="23" fillId="17" borderId="1" xfId="0" applyFont="1" applyFill="1" applyBorder="1" applyAlignment="1" applyProtection="1">
      <alignment horizontal="center" vertical="center" wrapText="1"/>
      <protection locked="0"/>
    </xf>
    <xf numFmtId="183" fontId="23" fillId="3" borderId="1" xfId="0" applyNumberFormat="1" applyFont="1" applyFill="1" applyBorder="1" applyAlignment="1" applyProtection="1">
      <alignment horizontal="center" vertical="center"/>
      <protection locked="0"/>
    </xf>
    <xf numFmtId="0" fontId="17" fillId="0" borderId="0" xfId="0" quotePrefix="1" applyFont="1" applyAlignment="1">
      <alignment horizontal="left" vertical="top" wrapText="1"/>
    </xf>
    <xf numFmtId="49" fontId="13" fillId="6" borderId="0" xfId="1" applyNumberFormat="1" applyFill="1" applyAlignment="1" applyProtection="1">
      <alignment horizontal="left" vertical="center" wrapText="1"/>
      <protection locked="0"/>
    </xf>
    <xf numFmtId="0" fontId="8" fillId="0" borderId="0" xfId="0" quotePrefix="1" applyFont="1" applyAlignment="1">
      <alignment horizontal="left" wrapText="1"/>
    </xf>
    <xf numFmtId="0" fontId="22" fillId="0" borderId="0" xfId="0" quotePrefix="1" applyFont="1" applyAlignment="1">
      <alignment horizontal="left" vertical="top" wrapText="1"/>
    </xf>
    <xf numFmtId="0" fontId="8" fillId="0" borderId="0" xfId="0" quotePrefix="1" applyFont="1" applyAlignment="1" applyProtection="1">
      <alignment horizontal="left" vertical="top" wrapText="1"/>
      <protection locked="0"/>
    </xf>
    <xf numFmtId="0" fontId="8" fillId="0" borderId="0" xfId="0" applyFont="1" applyAlignment="1" applyProtection="1">
      <alignment horizontal="left" vertical="top" wrapText="1"/>
      <protection locked="0"/>
    </xf>
    <xf numFmtId="49" fontId="13" fillId="6" borderId="0" xfId="1" applyNumberFormat="1" applyFill="1" applyAlignment="1" applyProtection="1">
      <alignment horizontal="center" vertical="center" wrapText="1"/>
      <protection locked="0"/>
    </xf>
    <xf numFmtId="0" fontId="8" fillId="0" borderId="15" xfId="0" applyFont="1" applyBorder="1" applyAlignment="1">
      <alignment horizontal="left" vertical="center" wrapText="1"/>
    </xf>
    <xf numFmtId="0" fontId="9" fillId="0" borderId="15" xfId="0" applyFont="1" applyBorder="1" applyAlignment="1">
      <alignment horizontal="left" vertical="center" wrapText="1"/>
    </xf>
    <xf numFmtId="172" fontId="23" fillId="19" borderId="3" xfId="0" applyNumberFormat="1" applyFont="1" applyFill="1" applyBorder="1" applyAlignment="1" applyProtection="1">
      <alignment horizontal="center" vertical="center"/>
      <protection locked="0"/>
    </xf>
    <xf numFmtId="172" fontId="23" fillId="19" borderId="5" xfId="0" applyNumberFormat="1" applyFont="1" applyFill="1" applyBorder="1" applyAlignment="1" applyProtection="1">
      <alignment horizontal="center" vertical="center"/>
      <protection locked="0"/>
    </xf>
    <xf numFmtId="0" fontId="8" fillId="0" borderId="1" xfId="6" applyBorder="1" applyAlignment="1">
      <alignment horizontal="center" vertical="center" wrapText="1"/>
    </xf>
    <xf numFmtId="0" fontId="9" fillId="7" borderId="3" xfId="0" applyFont="1" applyFill="1" applyBorder="1" applyAlignment="1" applyProtection="1">
      <alignment horizontal="center" vertical="center" wrapText="1"/>
      <protection locked="0"/>
    </xf>
    <xf numFmtId="0" fontId="9" fillId="7" borderId="5" xfId="0" applyFont="1" applyFill="1" applyBorder="1" applyAlignment="1" applyProtection="1">
      <alignment horizontal="center" vertical="center" wrapText="1"/>
      <protection locked="0"/>
    </xf>
    <xf numFmtId="0" fontId="9" fillId="0" borderId="1" xfId="6" applyFont="1" applyBorder="1" applyAlignment="1">
      <alignment horizontal="center" vertical="center" wrapText="1"/>
    </xf>
    <xf numFmtId="0" fontId="8" fillId="0" borderId="16"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3" xfId="6" applyBorder="1" applyAlignment="1">
      <alignment horizontal="center" vertical="center" wrapText="1"/>
    </xf>
    <xf numFmtId="0" fontId="8" fillId="0" borderId="4" xfId="6" applyBorder="1" applyAlignment="1">
      <alignment horizontal="center" vertical="center" wrapText="1"/>
    </xf>
    <xf numFmtId="0" fontId="8" fillId="0" borderId="5" xfId="6" applyBorder="1" applyAlignment="1">
      <alignment horizontal="center" vertical="center" wrapText="1"/>
    </xf>
    <xf numFmtId="0" fontId="8" fillId="0" borderId="15" xfId="0" applyFont="1" applyBorder="1" applyAlignment="1">
      <alignment horizontal="center" vertical="center" wrapText="1"/>
    </xf>
    <xf numFmtId="0" fontId="8" fillId="2" borderId="8" xfId="6" quotePrefix="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9" fillId="6" borderId="1" xfId="1" applyNumberFormat="1" applyFont="1" applyFill="1" applyBorder="1" applyAlignment="1">
      <alignment horizontal="center" vertical="center" wrapText="1"/>
    </xf>
    <xf numFmtId="0" fontId="8" fillId="2" borderId="8" xfId="6" quotePrefix="1" applyFill="1" applyBorder="1" applyAlignment="1">
      <alignment horizontal="left" vertical="center" wrapText="1"/>
    </xf>
    <xf numFmtId="0" fontId="8" fillId="2" borderId="8" xfId="0" quotePrefix="1" applyFont="1" applyFill="1" applyBorder="1" applyAlignment="1">
      <alignment horizontal="left" vertical="center" wrapText="1"/>
    </xf>
    <xf numFmtId="0" fontId="19" fillId="6" borderId="3" xfId="1" applyNumberFormat="1" applyFont="1" applyFill="1" applyBorder="1" applyAlignment="1">
      <alignment horizontal="center" vertical="center" wrapText="1"/>
    </xf>
    <xf numFmtId="0" fontId="19" fillId="6" borderId="4" xfId="1" applyNumberFormat="1" applyFont="1" applyFill="1" applyBorder="1" applyAlignment="1">
      <alignment horizontal="center" vertical="center" wrapText="1"/>
    </xf>
    <xf numFmtId="0" fontId="19" fillId="6" borderId="5" xfId="1" applyNumberFormat="1" applyFont="1" applyFill="1" applyBorder="1" applyAlignment="1">
      <alignment horizontal="center" vertical="center" wrapText="1"/>
    </xf>
    <xf numFmtId="0" fontId="27" fillId="18" borderId="3" xfId="0" applyFont="1" applyFill="1" applyBorder="1" applyAlignment="1" applyProtection="1">
      <alignment horizontal="center" vertical="center" wrapText="1"/>
      <protection locked="0"/>
    </xf>
    <xf numFmtId="0" fontId="27" fillId="18" borderId="4" xfId="0" applyFont="1" applyFill="1" applyBorder="1" applyAlignment="1" applyProtection="1">
      <alignment horizontal="center" vertical="center" wrapText="1"/>
      <protection locked="0"/>
    </xf>
    <xf numFmtId="0" fontId="27" fillId="18" borderId="5" xfId="0" applyFont="1" applyFill="1" applyBorder="1" applyAlignment="1" applyProtection="1">
      <alignment horizontal="center" vertical="center" wrapText="1"/>
      <protection locked="0"/>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9" fillId="7" borderId="4" xfId="0" applyFont="1" applyFill="1" applyBorder="1" applyAlignment="1" applyProtection="1">
      <alignment horizontal="center" vertical="center" wrapText="1"/>
      <protection locked="0"/>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5" xfId="0" applyFont="1" applyBorder="1" applyAlignment="1">
      <alignment horizontal="left" vertical="center" wrapText="1"/>
    </xf>
    <xf numFmtId="0" fontId="8" fillId="0" borderId="17"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19" xfId="0" applyFont="1" applyBorder="1" applyAlignment="1">
      <alignment horizontal="center" vertical="center" wrapText="1"/>
    </xf>
    <xf numFmtId="0" fontId="9" fillId="0" borderId="17" xfId="0" applyFont="1" applyBorder="1" applyAlignment="1">
      <alignment horizontal="left" vertical="center" wrapText="1"/>
    </xf>
    <xf numFmtId="0" fontId="9" fillId="0" borderId="18" xfId="0" applyFont="1" applyBorder="1" applyAlignment="1">
      <alignment horizontal="left" vertical="center" wrapText="1"/>
    </xf>
    <xf numFmtId="0" fontId="9" fillId="0" borderId="19" xfId="0" applyFont="1" applyBorder="1" applyAlignment="1">
      <alignment horizontal="left" vertical="center" wrapText="1"/>
    </xf>
    <xf numFmtId="0" fontId="35" fillId="0" borderId="24" xfId="0" applyFont="1" applyBorder="1" applyAlignment="1">
      <alignment horizontal="center" vertical="center" wrapText="1"/>
    </xf>
    <xf numFmtId="0" fontId="35" fillId="0" borderId="23" xfId="0" applyFont="1" applyBorder="1" applyAlignment="1">
      <alignment horizontal="center" vertical="center" wrapText="1"/>
    </xf>
    <xf numFmtId="172" fontId="35" fillId="0" borderId="25" xfId="0" applyNumberFormat="1" applyFont="1" applyBorder="1" applyAlignment="1">
      <alignment horizontal="center" vertical="center" wrapText="1"/>
    </xf>
    <xf numFmtId="0" fontId="35" fillId="0" borderId="26" xfId="0" applyFont="1" applyBorder="1" applyAlignment="1">
      <alignment horizontal="center" vertical="center" wrapText="1"/>
    </xf>
    <xf numFmtId="0" fontId="35" fillId="0" borderId="0" xfId="0" applyFont="1" applyAlignment="1">
      <alignment horizontal="center" vertical="center" wrapText="1"/>
    </xf>
    <xf numFmtId="172" fontId="35" fillId="0" borderId="27" xfId="0" applyNumberFormat="1" applyFont="1" applyBorder="1" applyAlignment="1">
      <alignment horizontal="center" vertical="center" wrapText="1"/>
    </xf>
    <xf numFmtId="0" fontId="35" fillId="0" borderId="11" xfId="0" applyFont="1" applyBorder="1" applyAlignment="1">
      <alignment horizontal="center" vertical="center" wrapText="1"/>
    </xf>
    <xf numFmtId="0" fontId="35" fillId="0" borderId="8" xfId="0" applyFont="1" applyBorder="1" applyAlignment="1">
      <alignment horizontal="center" vertical="center" wrapText="1"/>
    </xf>
    <xf numFmtId="172" fontId="35" fillId="0" borderId="12" xfId="0" applyNumberFormat="1" applyFont="1" applyBorder="1" applyAlignment="1">
      <alignment horizontal="center" vertical="center" wrapText="1"/>
    </xf>
    <xf numFmtId="0" fontId="11" fillId="0" borderId="1" xfId="0" applyFont="1" applyBorder="1" applyAlignment="1">
      <alignment vertical="top" wrapText="1"/>
    </xf>
    <xf numFmtId="0" fontId="9" fillId="7" borderId="1" xfId="0" applyFont="1" applyFill="1" applyBorder="1" applyAlignment="1">
      <alignment horizontal="center" vertical="center" wrapText="1"/>
    </xf>
    <xf numFmtId="0" fontId="8" fillId="0" borderId="20" xfId="6" applyBorder="1" applyAlignment="1">
      <alignment horizontal="center" vertical="center" wrapText="1"/>
    </xf>
    <xf numFmtId="0" fontId="8" fillId="0" borderId="21" xfId="6" applyBorder="1" applyAlignment="1">
      <alignment horizontal="center" vertical="center" wrapText="1"/>
    </xf>
    <xf numFmtId="0" fontId="8" fillId="0" borderId="22" xfId="6" applyBorder="1" applyAlignment="1">
      <alignment horizontal="center" vertical="center" wrapText="1"/>
    </xf>
    <xf numFmtId="0" fontId="8" fillId="0" borderId="17" xfId="6" applyBorder="1" applyAlignment="1">
      <alignment horizontal="center" vertical="center" wrapText="1"/>
    </xf>
    <xf numFmtId="0" fontId="8" fillId="0" borderId="19" xfId="6" applyBorder="1" applyAlignment="1">
      <alignment horizontal="center" vertical="center" wrapText="1"/>
    </xf>
    <xf numFmtId="0" fontId="9" fillId="0" borderId="20" xfId="6" applyFont="1" applyBorder="1" applyAlignment="1">
      <alignment horizontal="left" vertical="center" wrapText="1"/>
    </xf>
    <xf numFmtId="0" fontId="9" fillId="0" borderId="22" xfId="6" applyFont="1" applyBorder="1" applyAlignment="1">
      <alignment horizontal="left"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9" fillId="6" borderId="1" xfId="1" applyNumberFormat="1" applyFont="1" applyFill="1" applyBorder="1" applyAlignment="1" applyProtection="1">
      <alignment horizontal="center" vertical="center" wrapText="1"/>
    </xf>
    <xf numFmtId="0" fontId="9" fillId="0" borderId="3" xfId="6" applyFont="1" applyBorder="1" applyAlignment="1">
      <alignment horizontal="center" vertical="center" wrapText="1"/>
    </xf>
    <xf numFmtId="0" fontId="9" fillId="0" borderId="5" xfId="6" applyFont="1" applyBorder="1" applyAlignment="1">
      <alignment horizontal="center" vertical="center" wrapText="1"/>
    </xf>
    <xf numFmtId="0" fontId="9" fillId="7" borderId="3" xfId="6" applyFont="1" applyFill="1" applyBorder="1" applyAlignment="1" applyProtection="1">
      <alignment horizontal="center" vertical="center" wrapText="1"/>
      <protection locked="0"/>
    </xf>
    <xf numFmtId="0" fontId="9" fillId="7" borderId="5" xfId="6" applyFont="1" applyFill="1" applyBorder="1" applyAlignment="1" applyProtection="1">
      <alignment horizontal="center" vertical="center" wrapText="1"/>
      <protection locked="0"/>
    </xf>
    <xf numFmtId="0" fontId="8" fillId="0" borderId="8" xfId="0" applyFont="1" applyBorder="1" applyAlignment="1">
      <alignment horizontal="left" vertical="center" wrapText="1"/>
    </xf>
    <xf numFmtId="0" fontId="0" fillId="0" borderId="8" xfId="0" applyBorder="1" applyAlignment="1">
      <alignment horizontal="left" vertical="center" wrapText="1"/>
    </xf>
    <xf numFmtId="0" fontId="8" fillId="0" borderId="3" xfId="0" applyFont="1" applyBorder="1" applyAlignment="1">
      <alignment vertical="top" wrapText="1"/>
    </xf>
    <xf numFmtId="0" fontId="8" fillId="0" borderId="4" xfId="0" applyFont="1" applyBorder="1" applyAlignment="1">
      <alignment vertical="top" wrapText="1"/>
    </xf>
    <xf numFmtId="0" fontId="8" fillId="0" borderId="5" xfId="0" applyFont="1" applyBorder="1" applyAlignment="1">
      <alignment vertical="top" wrapText="1"/>
    </xf>
    <xf numFmtId="0" fontId="9" fillId="7" borderId="6" xfId="0" applyFont="1" applyFill="1" applyBorder="1" applyAlignment="1" applyProtection="1">
      <alignment horizontal="center" vertical="center" wrapText="1"/>
      <protection locked="0"/>
    </xf>
    <xf numFmtId="0" fontId="9" fillId="7" borderId="2" xfId="0" applyFont="1" applyFill="1" applyBorder="1" applyAlignment="1" applyProtection="1">
      <alignment horizontal="center" vertical="center" wrapText="1"/>
      <protection locked="0"/>
    </xf>
    <xf numFmtId="0" fontId="8"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31" fillId="17" borderId="0" xfId="15" quotePrefix="1" applyFill="1" applyBorder="1" applyAlignment="1">
      <alignment horizontal="left" vertical="top" wrapText="1"/>
    </xf>
    <xf numFmtId="0" fontId="9" fillId="7" borderId="6" xfId="0" applyFont="1" applyFill="1" applyBorder="1" applyAlignment="1" applyProtection="1">
      <alignment vertical="center" wrapText="1"/>
      <protection locked="0"/>
    </xf>
    <xf numFmtId="0" fontId="9" fillId="7" borderId="13" xfId="0" applyFont="1" applyFill="1" applyBorder="1" applyAlignment="1" applyProtection="1">
      <alignment vertical="center" wrapText="1"/>
      <protection locked="0"/>
    </xf>
    <xf numFmtId="0" fontId="9" fillId="7" borderId="2" xfId="0" applyFont="1" applyFill="1" applyBorder="1" applyAlignment="1" applyProtection="1">
      <alignment vertical="center" wrapText="1"/>
      <protection locked="0"/>
    </xf>
    <xf numFmtId="0" fontId="9" fillId="7" borderId="6" xfId="0" applyFont="1" applyFill="1" applyBorder="1" applyAlignment="1" applyProtection="1">
      <alignment vertical="center"/>
      <protection locked="0"/>
    </xf>
    <xf numFmtId="0" fontId="9" fillId="7" borderId="13" xfId="0" applyFont="1" applyFill="1" applyBorder="1" applyAlignment="1" applyProtection="1">
      <alignment vertical="center"/>
      <protection locked="0"/>
    </xf>
    <xf numFmtId="0" fontId="9" fillId="7" borderId="2" xfId="0" applyFont="1" applyFill="1" applyBorder="1" applyAlignment="1" applyProtection="1">
      <alignment vertical="center"/>
      <protection locked="0"/>
    </xf>
    <xf numFmtId="0" fontId="28" fillId="6" borderId="3" xfId="1" applyNumberFormat="1" applyFont="1" applyFill="1" applyBorder="1" applyAlignment="1" applyProtection="1">
      <alignment horizontal="center" vertical="center" wrapText="1"/>
    </xf>
    <xf numFmtId="0" fontId="28" fillId="6" borderId="4" xfId="1" applyNumberFormat="1" applyFont="1" applyFill="1" applyBorder="1" applyAlignment="1" applyProtection="1">
      <alignment horizontal="center" vertical="center" wrapText="1"/>
    </xf>
    <xf numFmtId="0" fontId="28" fillId="6" borderId="5" xfId="1" applyNumberFormat="1" applyFont="1" applyFill="1" applyBorder="1" applyAlignment="1" applyProtection="1">
      <alignment horizontal="center" vertical="center" wrapText="1"/>
    </xf>
    <xf numFmtId="0" fontId="9" fillId="7" borderId="3" xfId="0" applyFont="1" applyFill="1" applyBorder="1" applyAlignment="1">
      <alignment horizontal="left" vertical="center" wrapText="1"/>
    </xf>
    <xf numFmtId="0" fontId="9" fillId="7" borderId="4" xfId="0" applyFont="1" applyFill="1" applyBorder="1" applyAlignment="1">
      <alignment horizontal="left" vertical="center" wrapText="1"/>
    </xf>
    <xf numFmtId="0" fontId="9" fillId="7" borderId="5" xfId="0" applyFont="1" applyFill="1" applyBorder="1" applyAlignment="1">
      <alignment horizontal="left" vertical="center" wrapText="1"/>
    </xf>
    <xf numFmtId="0" fontId="28" fillId="6" borderId="3" xfId="1" applyNumberFormat="1" applyFont="1" applyFill="1" applyBorder="1" applyAlignment="1" applyProtection="1">
      <alignment horizontal="left" vertical="center" wrapText="1"/>
    </xf>
    <xf numFmtId="0" fontId="28" fillId="6" borderId="4" xfId="1" applyNumberFormat="1" applyFont="1" applyFill="1" applyBorder="1" applyAlignment="1" applyProtection="1">
      <alignment horizontal="left" vertical="center" wrapText="1"/>
    </xf>
    <xf numFmtId="0" fontId="28" fillId="6" borderId="5" xfId="1" applyNumberFormat="1" applyFont="1" applyFill="1" applyBorder="1" applyAlignment="1" applyProtection="1">
      <alignment horizontal="left" vertical="center" wrapText="1"/>
    </xf>
    <xf numFmtId="0" fontId="8" fillId="0" borderId="0" xfId="0" quotePrefix="1" applyFont="1" applyAlignment="1">
      <alignment horizontal="left" vertical="top" wrapText="1"/>
    </xf>
    <xf numFmtId="0" fontId="8" fillId="0" borderId="0" xfId="0" quotePrefix="1" applyFont="1" applyAlignment="1">
      <alignment horizontal="left"/>
    </xf>
  </cellXfs>
  <cellStyles count="24">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00000000-0005-0000-0000-000009000000}"/>
    <cellStyle name="Comma 2 3" xfId="22" xr:uid="{03349BFE-CCF7-4778-A702-307801E2E61C}"/>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1000000}"/>
    <cellStyle name="Normal 3" xfId="14" xr:uid="{00000000-0005-0000-0000-000012000000}"/>
    <cellStyle name="Normal 3 2" xfId="21" xr:uid="{00000000-0005-0000-0000-000013000000}"/>
    <cellStyle name="Normal 3 3" xfId="23" xr:uid="{33D223DB-1CBF-4061-8B59-BB45BCC1B385}"/>
    <cellStyle name="Normal_Sheet1" xfId="16" xr:uid="{00000000-0005-0000-0000-000014000000}"/>
    <cellStyle name="Text_CEPATNEI" xfId="19" xr:uid="{00000000-0005-0000-0000-000015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HEN%20Ltd\CDCM%20-%20Statement%20of%20Charges\2025\DNO\GSP_K%20-%20SWAE%20-%20Schedule%20of%20charges%20and%20other%20tables-%202025%20V.0.1%20for%20publishing.xlsx" TargetMode="External"/><Relationship Id="rId1" Type="http://schemas.openxmlformats.org/officeDocument/2006/relationships/externalLinkPath" Target="/HEN%20Ltd/CDCM%20-%20Statement%20of%20Charges/2025/DNO/GSP_K%20-%20SWAE%20-%20Schedule%20of%20charges%20and%20other%20tables-%202025%20V.0.1%20for%20publish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Overview"/>
      <sheetName val="Annex 1 LV, HV and UMS charges"/>
      <sheetName val="Annex 2 Designated EHV charges"/>
      <sheetName val="Annex 2a Import"/>
      <sheetName val="Annex 2b Export"/>
      <sheetName val="Annex 3 Preserved charges"/>
      <sheetName val="Annex 4 LDNO charges"/>
      <sheetName val="Annex 5 LLFs"/>
      <sheetName val="Annex 6 New or Amended EHV"/>
      <sheetName val="Annex 7 Pass-Through Costs"/>
      <sheetName val="Nodal prices"/>
      <sheetName val="SSC unit rate lookup"/>
      <sheetName val="Residual Charging Bands"/>
      <sheetName val="TNUoS Mapping"/>
      <sheetName val="Charge Calculator"/>
    </sheetNames>
    <sheetDataSet>
      <sheetData sheetId="0"/>
      <sheetData sheetId="1">
        <row r="12">
          <cell r="A12" t="str">
            <v>Domestic Aggregated or CT with Residual</v>
          </cell>
          <cell r="B12" t="str">
            <v>100,105,800,860,101,106,801,861,116,D01</v>
          </cell>
        </row>
        <row r="13">
          <cell r="A13" t="str">
            <v>Domestic Aggregated (Related MPAN)</v>
          </cell>
          <cell r="B13" t="str">
            <v>194, 843</v>
          </cell>
        </row>
        <row r="14">
          <cell r="A14" t="str">
            <v>Non-Domestic Aggregated or CT No Residual</v>
          </cell>
          <cell r="B14" t="str">
            <v>N10,N20,N30,M10,B10,X10,X20,X30,Y10,Z10</v>
          </cell>
        </row>
        <row r="15">
          <cell r="A15" t="str">
            <v>Non-Domestic Aggregated or CT Band 1</v>
          </cell>
          <cell r="B15" t="str">
            <v>1,2,3,117,200,201,810,811,862,863,X11,X21,X31,Y11,Z11</v>
          </cell>
        </row>
        <row r="16">
          <cell r="A16" t="str">
            <v>Non-Domestic Aggregated or CT Band 2</v>
          </cell>
          <cell r="B16" t="str">
            <v>N12,N22,N32,M12,B12,X12,X22,X32,Y12,Z12</v>
          </cell>
        </row>
        <row r="17">
          <cell r="A17" t="str">
            <v>Non-Domestic Aggregated or CT Band 3</v>
          </cell>
          <cell r="B17" t="str">
            <v>N13,N23,N33,M13,B13,X13,X23,X33,Y13,Z13</v>
          </cell>
        </row>
        <row r="18">
          <cell r="A18" t="str">
            <v>Non-Domestic Aggregated or CT Band 4</v>
          </cell>
          <cell r="B18" t="str">
            <v>N14,N24,N34,M14,B14,X14,X24,X34,Y14,Z14</v>
          </cell>
        </row>
        <row r="19">
          <cell r="A19" t="str">
            <v>Non-Domestic Aggregated (related MPAN)</v>
          </cell>
          <cell r="B19">
            <v>294</v>
          </cell>
        </row>
        <row r="20">
          <cell r="A20" t="str">
            <v>LV Site Specific No Residual</v>
          </cell>
          <cell r="B20" t="str">
            <v>L00, LST</v>
          </cell>
        </row>
        <row r="21">
          <cell r="A21" t="str">
            <v>LV Site Specific Band 1</v>
          </cell>
          <cell r="B21">
            <v>300</v>
          </cell>
        </row>
        <row r="22">
          <cell r="A22" t="str">
            <v>LV Site Specific Band 2</v>
          </cell>
          <cell r="B22" t="str">
            <v>L02</v>
          </cell>
        </row>
        <row r="23">
          <cell r="A23" t="str">
            <v>LV Site Specific Band 3</v>
          </cell>
          <cell r="B23" t="str">
            <v>L03</v>
          </cell>
        </row>
        <row r="24">
          <cell r="A24" t="str">
            <v>LV Site Specific Band 4</v>
          </cell>
          <cell r="B24" t="str">
            <v>L04</v>
          </cell>
        </row>
        <row r="25">
          <cell r="A25" t="str">
            <v>LV Sub Site Specific No Residual</v>
          </cell>
          <cell r="B25" t="str">
            <v>S00, SST</v>
          </cell>
        </row>
        <row r="26">
          <cell r="A26" t="str">
            <v>LV Sub Site Specific Band 1</v>
          </cell>
          <cell r="B26">
            <v>344</v>
          </cell>
        </row>
        <row r="27">
          <cell r="A27" t="str">
            <v>LV Sub Site Specific Band 2</v>
          </cell>
          <cell r="B27" t="str">
            <v>S02</v>
          </cell>
        </row>
        <row r="28">
          <cell r="A28" t="str">
            <v>LV Sub Site Specific Band 3</v>
          </cell>
          <cell r="B28" t="str">
            <v>S03</v>
          </cell>
        </row>
        <row r="29">
          <cell r="A29" t="str">
            <v>LV Sub Site Specific Band 4</v>
          </cell>
          <cell r="B29" t="str">
            <v>S04</v>
          </cell>
        </row>
        <row r="30">
          <cell r="A30" t="str">
            <v>HV Site Specific No Residual</v>
          </cell>
          <cell r="B30" t="str">
            <v>H00, HST</v>
          </cell>
        </row>
        <row r="31">
          <cell r="A31" t="str">
            <v>HV Site Specific Band 1</v>
          </cell>
          <cell r="B31">
            <v>400</v>
          </cell>
        </row>
        <row r="32">
          <cell r="A32" t="str">
            <v>HV Site Specific Band 2</v>
          </cell>
          <cell r="B32" t="str">
            <v>H02</v>
          </cell>
        </row>
        <row r="33">
          <cell r="A33" t="str">
            <v>HV Site Specific Band 3</v>
          </cell>
          <cell r="B33" t="str">
            <v>H03</v>
          </cell>
        </row>
        <row r="34">
          <cell r="A34" t="str">
            <v>HV Site Specific Band 4</v>
          </cell>
          <cell r="B34" t="str">
            <v>H04</v>
          </cell>
        </row>
        <row r="35">
          <cell r="A35" t="str">
            <v>Unmetered Supplies</v>
          </cell>
          <cell r="B35" t="str">
            <v>718, 701, 719, 720, 700</v>
          </cell>
        </row>
        <row r="36">
          <cell r="A36" t="str">
            <v>LV Generation Aggregated</v>
          </cell>
          <cell r="B36">
            <v>697</v>
          </cell>
        </row>
        <row r="37">
          <cell r="A37" t="str">
            <v>LV Sub Generation Aggregated</v>
          </cell>
          <cell r="B37">
            <v>717</v>
          </cell>
        </row>
        <row r="38">
          <cell r="A38" t="str">
            <v>LV Generation Site Specific</v>
          </cell>
          <cell r="B38" t="str">
            <v>697, 603</v>
          </cell>
        </row>
        <row r="39">
          <cell r="A39" t="str">
            <v>LV Generation Site Specific no RP charge</v>
          </cell>
          <cell r="B39" t="str">
            <v>91, 92</v>
          </cell>
        </row>
        <row r="40">
          <cell r="A40" t="str">
            <v>LV Sub Generation Site Specific</v>
          </cell>
          <cell r="B40" t="str">
            <v>602, 604</v>
          </cell>
        </row>
        <row r="41">
          <cell r="A41" t="str">
            <v>LV Sub Generation Site Specific no RP charge</v>
          </cell>
          <cell r="B41" t="str">
            <v>93, 94</v>
          </cell>
        </row>
        <row r="42">
          <cell r="A42" t="str">
            <v>HV Generation Site Specific</v>
          </cell>
          <cell r="B42" t="str">
            <v>698, 606</v>
          </cell>
        </row>
        <row r="43">
          <cell r="A43" t="str">
            <v>HV Generation Site Specific no RP charge</v>
          </cell>
          <cell r="B43" t="str">
            <v>95, 96</v>
          </cell>
        </row>
      </sheetData>
      <sheetData sheetId="2"/>
      <sheetData sheetId="3"/>
      <sheetData sheetId="4"/>
      <sheetData sheetId="5"/>
      <sheetData sheetId="6">
        <row r="14">
          <cell r="A14" t="str">
            <v>LDNO LV: Domestic Aggregated or CT with Residual</v>
          </cell>
          <cell r="B14"/>
        </row>
        <row r="15">
          <cell r="A15" t="str">
            <v>LDNO LV: Domestic Aggregated (related MPAN)</v>
          </cell>
          <cell r="B15"/>
        </row>
        <row r="16">
          <cell r="A16" t="str">
            <v>LDNO LV: Non-Domestic Aggregated or CT No Residual</v>
          </cell>
          <cell r="B16"/>
        </row>
        <row r="17">
          <cell r="A17" t="str">
            <v>LDNO LV: Non-Domestic Aggregated or CT Band 1</v>
          </cell>
          <cell r="B17"/>
        </row>
        <row r="18">
          <cell r="A18" t="str">
            <v>LDNO LV: Non-Domestic Aggregated or CT Band 2</v>
          </cell>
          <cell r="B18"/>
        </row>
        <row r="19">
          <cell r="A19" t="str">
            <v>LDNO LV: Non-Domestic Aggregated or CT Band 3</v>
          </cell>
          <cell r="B19"/>
        </row>
        <row r="20">
          <cell r="A20" t="str">
            <v>LDNO LV: Non-Domestic Aggregated or CT Band 4</v>
          </cell>
          <cell r="B20"/>
        </row>
        <row r="21">
          <cell r="A21" t="str">
            <v>LDNO LV: Non-Domestic Aggregated (related MPAN)</v>
          </cell>
          <cell r="B21"/>
        </row>
        <row r="22">
          <cell r="A22" t="str">
            <v>LDNO LV: LV Site Specific No Residual</v>
          </cell>
          <cell r="B22"/>
        </row>
        <row r="23">
          <cell r="A23" t="str">
            <v>LDNO LV: LV Site Specific Band 1</v>
          </cell>
          <cell r="B23"/>
        </row>
        <row r="24">
          <cell r="A24" t="str">
            <v>LDNO LV: LV Site Specific Band 2</v>
          </cell>
          <cell r="B24"/>
        </row>
        <row r="25">
          <cell r="A25" t="str">
            <v>LDNO LV: LV Site Specific Band 3</v>
          </cell>
          <cell r="B25"/>
        </row>
        <row r="26">
          <cell r="A26" t="str">
            <v>LDNO LV: LV Site Specific Band 4</v>
          </cell>
          <cell r="B26"/>
        </row>
        <row r="27">
          <cell r="A27" t="str">
            <v>LDNO LV: Unmetered Supplies</v>
          </cell>
          <cell r="B27"/>
        </row>
        <row r="28">
          <cell r="A28" t="str">
            <v>LDNO LV: LV Generation Aggregated</v>
          </cell>
          <cell r="B28"/>
        </row>
        <row r="29">
          <cell r="A29" t="str">
            <v>LDNO LV: LV Generation Site Specific</v>
          </cell>
          <cell r="B29"/>
        </row>
        <row r="30">
          <cell r="A30" t="str">
            <v>LDNO HV: Domestic Aggregated or CT with Residual</v>
          </cell>
          <cell r="B30"/>
        </row>
        <row r="31">
          <cell r="A31" t="str">
            <v>LDNO HV: Domestic Aggregated (Related MPAN)</v>
          </cell>
          <cell r="B31"/>
        </row>
        <row r="32">
          <cell r="A32" t="str">
            <v>LDNO HV: Non-Domestic Aggregated or CT No Residual</v>
          </cell>
          <cell r="B32"/>
        </row>
        <row r="33">
          <cell r="A33" t="str">
            <v>LDNO HV: Non-Domestic Aggregated or CT Band 1</v>
          </cell>
          <cell r="B33"/>
        </row>
        <row r="34">
          <cell r="A34" t="str">
            <v>LDNO HV: Non-Domestic Aggregated or CT Band 2</v>
          </cell>
          <cell r="B34"/>
        </row>
        <row r="35">
          <cell r="A35" t="str">
            <v>LDNO HV: Non-Domestic Aggregated or CT Band 3</v>
          </cell>
          <cell r="B35"/>
        </row>
        <row r="36">
          <cell r="A36" t="str">
            <v>LDNO HV: Non-Domestic Aggregated or CT Band 4</v>
          </cell>
          <cell r="B36"/>
        </row>
        <row r="37">
          <cell r="A37" t="str">
            <v>LDNO HV: Non-Domestic Aggregated (related MPAN)</v>
          </cell>
          <cell r="B37"/>
        </row>
        <row r="38">
          <cell r="A38" t="str">
            <v>LDNO HV: LV Site Specific No Residual</v>
          </cell>
          <cell r="B38"/>
        </row>
        <row r="39">
          <cell r="A39" t="str">
            <v>LDNO HV: LV Site Specific Band 1</v>
          </cell>
          <cell r="B39"/>
        </row>
        <row r="40">
          <cell r="A40" t="str">
            <v>LDNO HV: LV Site Specific Band 2</v>
          </cell>
          <cell r="B40"/>
        </row>
        <row r="41">
          <cell r="A41" t="str">
            <v>LDNO HV: LV Site Specific Band 3</v>
          </cell>
          <cell r="B41"/>
        </row>
        <row r="42">
          <cell r="A42" t="str">
            <v>LDNO HV: LV Site Specific Band 4</v>
          </cell>
          <cell r="B42"/>
        </row>
        <row r="43">
          <cell r="A43" t="str">
            <v>LDNO HV: LV Sub Site Specific No Residual</v>
          </cell>
          <cell r="B43"/>
        </row>
        <row r="44">
          <cell r="A44" t="str">
            <v>LDNO HV: LV Sub Site Specific Band 1</v>
          </cell>
          <cell r="B44"/>
        </row>
        <row r="45">
          <cell r="A45" t="str">
            <v>LDNO HV: LV Sub Site Specific Band 2</v>
          </cell>
          <cell r="B45"/>
        </row>
        <row r="46">
          <cell r="A46" t="str">
            <v>LDNO HV: LV Sub Site Specific Band 3</v>
          </cell>
          <cell r="B46"/>
        </row>
        <row r="47">
          <cell r="A47" t="str">
            <v>LDNO HV: LV Sub Site Specific Band 4</v>
          </cell>
          <cell r="B47"/>
        </row>
        <row r="48">
          <cell r="A48" t="str">
            <v>LDNO HV: HV Site Specific No Residual</v>
          </cell>
          <cell r="B48"/>
        </row>
        <row r="49">
          <cell r="A49" t="str">
            <v>LDNO HV: HV Site Specific Band 1</v>
          </cell>
          <cell r="B49"/>
        </row>
        <row r="50">
          <cell r="A50" t="str">
            <v>LDNO HV: HV Site Specific Band 2</v>
          </cell>
          <cell r="B50"/>
        </row>
        <row r="51">
          <cell r="A51" t="str">
            <v>LDNO HV: HV Site Specific Band 3</v>
          </cell>
          <cell r="B51"/>
        </row>
        <row r="52">
          <cell r="A52" t="str">
            <v>LDNO HV: HV Site Specific Band 4</v>
          </cell>
          <cell r="B52"/>
        </row>
        <row r="53">
          <cell r="A53" t="str">
            <v>LDNO HV: Unmetered Supplies</v>
          </cell>
          <cell r="B53"/>
        </row>
        <row r="54">
          <cell r="A54" t="str">
            <v>LDNO HV: LV Generation Aggregated</v>
          </cell>
          <cell r="B54"/>
        </row>
        <row r="55">
          <cell r="A55" t="str">
            <v>LDNO HV: LV Sub Generation Aggregated</v>
          </cell>
          <cell r="B55"/>
        </row>
        <row r="56">
          <cell r="A56" t="str">
            <v>LDNO HV: LV Generation Site Specific</v>
          </cell>
          <cell r="B56"/>
        </row>
        <row r="57">
          <cell r="A57" t="str">
            <v>LDNO HV: LV Sub Generation Site Specific</v>
          </cell>
          <cell r="B57"/>
        </row>
        <row r="58">
          <cell r="A58" t="str">
            <v>LDNO HV: HV Generation Site Specific</v>
          </cell>
          <cell r="B58"/>
        </row>
        <row r="59">
          <cell r="A59" t="str">
            <v>LDNO HVplus: Domestic Aggregated or CT with Residual</v>
          </cell>
          <cell r="B59"/>
        </row>
        <row r="60">
          <cell r="A60" t="str">
            <v>LDNO HVplus: Domestic Aggregated (related MPAN)</v>
          </cell>
          <cell r="B60"/>
        </row>
        <row r="61">
          <cell r="A61" t="str">
            <v>LDNO HVplus: Non-Domestic Aggregated or CT No Residual</v>
          </cell>
          <cell r="B61"/>
        </row>
        <row r="62">
          <cell r="A62" t="str">
            <v>LDNO HVplus: Non-Domestic Aggregated or CT Band 1</v>
          </cell>
          <cell r="B62"/>
        </row>
        <row r="63">
          <cell r="A63" t="str">
            <v>LDNO HVplus: Non-Domestic Aggregated or CT Band 2</v>
          </cell>
          <cell r="B63"/>
        </row>
        <row r="64">
          <cell r="A64" t="str">
            <v>LDNO HVplus: Non-Domestic Aggregated or CT Band 3</v>
          </cell>
          <cell r="B64"/>
        </row>
        <row r="65">
          <cell r="A65" t="str">
            <v>LDNO HVplus: Non-Domestic Aggregated or CT Band 4</v>
          </cell>
          <cell r="B65"/>
        </row>
        <row r="66">
          <cell r="A66" t="str">
            <v>LDNO HVplus: Non-Domestic Aggregated (related MPAN)</v>
          </cell>
          <cell r="B66"/>
        </row>
        <row r="67">
          <cell r="A67" t="str">
            <v>LDNO HVplus: LV Site Specific No Residual</v>
          </cell>
          <cell r="B67"/>
        </row>
        <row r="68">
          <cell r="A68" t="str">
            <v>LDNO HVplus: LV Site Specific Band 1</v>
          </cell>
          <cell r="B68"/>
        </row>
        <row r="69">
          <cell r="A69" t="str">
            <v>LDNO HVplus: LV Site Specific Band 2</v>
          </cell>
          <cell r="B69"/>
        </row>
        <row r="70">
          <cell r="A70" t="str">
            <v>LDNO HVplus: LV Site Specific Band 3</v>
          </cell>
          <cell r="B70"/>
        </row>
        <row r="71">
          <cell r="A71" t="str">
            <v>LDNO HVplus: LV Site Specific Band 4</v>
          </cell>
          <cell r="B71"/>
        </row>
        <row r="72">
          <cell r="A72" t="str">
            <v>LDNO HVplus: LV Sub Site Specific No Residual</v>
          </cell>
          <cell r="B72"/>
        </row>
        <row r="73">
          <cell r="A73" t="str">
            <v>LDNO HVplus: LV Sub Site Specific Band 1</v>
          </cell>
          <cell r="B73"/>
        </row>
        <row r="74">
          <cell r="A74" t="str">
            <v>LDNO HVplus: LV Sub Site Specific Band 2</v>
          </cell>
          <cell r="B74"/>
        </row>
        <row r="75">
          <cell r="A75" t="str">
            <v>LDNO HVplus: LV Sub Site Specific Band 3</v>
          </cell>
          <cell r="B75"/>
        </row>
        <row r="76">
          <cell r="A76" t="str">
            <v>LDNO HVplus: LV Sub Site Specific Band 4</v>
          </cell>
          <cell r="B76"/>
        </row>
        <row r="77">
          <cell r="A77" t="str">
            <v>LDNO HVplus: HV Site Specific No Residual</v>
          </cell>
          <cell r="B77"/>
        </row>
        <row r="78">
          <cell r="A78" t="str">
            <v>LDNO HVplus: HV Site Specific Band 1</v>
          </cell>
          <cell r="B78"/>
        </row>
        <row r="79">
          <cell r="A79" t="str">
            <v>LDNO HVplus: HV Site Specific Band 2</v>
          </cell>
          <cell r="B79"/>
        </row>
        <row r="80">
          <cell r="A80" t="str">
            <v>LDNO HVplus: HV Site Specific Band 3</v>
          </cell>
          <cell r="B80"/>
        </row>
        <row r="81">
          <cell r="A81" t="str">
            <v>LDNO HVplus: HV Site Specific Band 4</v>
          </cell>
          <cell r="B81"/>
        </row>
        <row r="82">
          <cell r="A82" t="str">
            <v>LDNO HVplus: Unmetered Supplies</v>
          </cell>
          <cell r="B82"/>
        </row>
        <row r="83">
          <cell r="A83" t="str">
            <v>LDNO HVplus: LV Generation Aggregated</v>
          </cell>
          <cell r="B83"/>
        </row>
        <row r="84">
          <cell r="A84" t="str">
            <v>LDNO HVplus: LV Sub Generation Aggregated</v>
          </cell>
          <cell r="B84"/>
        </row>
        <row r="85">
          <cell r="A85" t="str">
            <v>LDNO HVplus: LV Generation Site Specific</v>
          </cell>
          <cell r="B85"/>
        </row>
        <row r="86">
          <cell r="A86" t="str">
            <v>LDNO HVplus: LV Sub Generation Site Specific</v>
          </cell>
          <cell r="B86"/>
        </row>
        <row r="87">
          <cell r="A87" t="str">
            <v>LDNO HVplus: HV Generation Site Specific</v>
          </cell>
          <cell r="B87"/>
        </row>
        <row r="88">
          <cell r="A88" t="str">
            <v>LDNO EHV: Domestic Aggregated or CT with Residual</v>
          </cell>
          <cell r="B88"/>
        </row>
        <row r="89">
          <cell r="A89" t="str">
            <v>LDNO EHV: Domestic Aggregated (related MPAN)</v>
          </cell>
          <cell r="B89"/>
        </row>
        <row r="90">
          <cell r="A90" t="str">
            <v>LDNO EHV: Non-Domestic Aggregated or CT No Residual</v>
          </cell>
          <cell r="B90"/>
        </row>
        <row r="91">
          <cell r="A91" t="str">
            <v>LDNO EHV: Non-Domestic Aggregated or CT Band 1</v>
          </cell>
          <cell r="B91"/>
        </row>
        <row r="92">
          <cell r="A92" t="str">
            <v>LDNO EHV: Non-Domestic Aggregated or CT Band 2</v>
          </cell>
          <cell r="B92"/>
        </row>
        <row r="93">
          <cell r="A93" t="str">
            <v>LDNO EHV: Non-Domestic Aggregated or CT Band 3</v>
          </cell>
          <cell r="B93"/>
        </row>
        <row r="94">
          <cell r="A94" t="str">
            <v>LDNO EHV: Non-Domestic Aggregated or CT Band 4</v>
          </cell>
          <cell r="B94"/>
        </row>
        <row r="95">
          <cell r="A95" t="str">
            <v>LDNO EHV: Non-Domestic Aggregated (related MPAN)</v>
          </cell>
          <cell r="B95"/>
        </row>
        <row r="96">
          <cell r="A96" t="str">
            <v>LDNO EHV: LV Site Specific No Residual</v>
          </cell>
          <cell r="B96"/>
        </row>
        <row r="97">
          <cell r="A97" t="str">
            <v>LDNO EHV: LV Site Specific Band 1</v>
          </cell>
          <cell r="B97"/>
        </row>
        <row r="98">
          <cell r="A98" t="str">
            <v>LDNO EHV: LV Site Specific Band 2</v>
          </cell>
          <cell r="B98"/>
        </row>
        <row r="99">
          <cell r="A99" t="str">
            <v>LDNO EHV: LV Site Specific Band 3</v>
          </cell>
          <cell r="B99"/>
        </row>
        <row r="100">
          <cell r="A100" t="str">
            <v>LDNO EHV: LV Site Specific Band 4</v>
          </cell>
          <cell r="B100"/>
        </row>
        <row r="101">
          <cell r="A101" t="str">
            <v>LDNO EHV: LV Sub Site Specific No Residual</v>
          </cell>
          <cell r="B101"/>
        </row>
        <row r="102">
          <cell r="A102" t="str">
            <v>LDNO EHV: LV Sub Site Specific Band 1</v>
          </cell>
          <cell r="B102"/>
        </row>
        <row r="103">
          <cell r="A103" t="str">
            <v>LDNO EHV: LV Sub Site Specific Band 2</v>
          </cell>
          <cell r="B103"/>
        </row>
        <row r="104">
          <cell r="A104" t="str">
            <v>LDNO EHV: LV Sub Site Specific Band 3</v>
          </cell>
          <cell r="B104"/>
        </row>
        <row r="105">
          <cell r="A105" t="str">
            <v>LDNO EHV: LV Sub Site Specific Band 4</v>
          </cell>
          <cell r="B105"/>
        </row>
        <row r="106">
          <cell r="A106" t="str">
            <v>LDNO EHV: HV Site Specific No Residual</v>
          </cell>
          <cell r="B106"/>
        </row>
        <row r="107">
          <cell r="A107" t="str">
            <v>LDNO EHV: HV Site Specific Band 1</v>
          </cell>
          <cell r="B107"/>
        </row>
        <row r="108">
          <cell r="A108" t="str">
            <v>LDNO EHV: HV Site Specific Band 2</v>
          </cell>
          <cell r="B108"/>
        </row>
        <row r="109">
          <cell r="A109" t="str">
            <v>LDNO EHV: HV Site Specific Band 3</v>
          </cell>
          <cell r="B109"/>
        </row>
        <row r="110">
          <cell r="A110" t="str">
            <v>LDNO EHV: HV Site Specific Band 4</v>
          </cell>
          <cell r="B110"/>
        </row>
        <row r="111">
          <cell r="A111" t="str">
            <v>LDNO EHV: Unmetered Supplies</v>
          </cell>
          <cell r="B111"/>
        </row>
        <row r="112">
          <cell r="A112" t="str">
            <v>LDNO EHV: LV Generation Aggregated</v>
          </cell>
          <cell r="B112"/>
        </row>
        <row r="113">
          <cell r="A113" t="str">
            <v>LDNO EHV: LV Sub Generation Aggregated</v>
          </cell>
          <cell r="B113"/>
        </row>
        <row r="114">
          <cell r="A114" t="str">
            <v>LDNO EHV: LV Generation Site Specific</v>
          </cell>
          <cell r="B114"/>
        </row>
        <row r="115">
          <cell r="A115" t="str">
            <v>LDNO EHV: LV Sub Generation Site Specific</v>
          </cell>
          <cell r="B115"/>
        </row>
        <row r="116">
          <cell r="A116" t="str">
            <v>LDNO EHV: HV Generation Site Specific</v>
          </cell>
          <cell r="B116"/>
        </row>
        <row r="117">
          <cell r="A117" t="str">
            <v>LDNO 132kV/EHV: Domestic Aggregated or CT with Residual</v>
          </cell>
          <cell r="B117"/>
        </row>
        <row r="118">
          <cell r="A118" t="str">
            <v>LDNO 132kV/EHV: Domestic Aggregated (related MPAN)</v>
          </cell>
          <cell r="B118"/>
        </row>
        <row r="119">
          <cell r="A119" t="str">
            <v>LDNO 132kV/EHV: Non-Domestic Aggregated or CT No Residual</v>
          </cell>
          <cell r="B119"/>
        </row>
        <row r="120">
          <cell r="A120" t="str">
            <v>LDNO 132kV/EHV: Non-Domestic Aggregated or CT Band 1</v>
          </cell>
          <cell r="B120"/>
        </row>
        <row r="121">
          <cell r="A121" t="str">
            <v>LDNO 132kV/EHV: Non-Domestic Aggregated or CT Band 2</v>
          </cell>
          <cell r="B121"/>
        </row>
        <row r="122">
          <cell r="A122" t="str">
            <v>LDNO 132kV/EHV: Non-Domestic Aggregated or CT Band 3</v>
          </cell>
          <cell r="B122"/>
        </row>
        <row r="123">
          <cell r="A123" t="str">
            <v>LDNO 132kV/EHV: Non-Domestic Aggregated or CT Band 4</v>
          </cell>
          <cell r="B123"/>
        </row>
        <row r="124">
          <cell r="A124" t="str">
            <v>LDNO 132kV/EHV: Non-Domestic Aggregated (related MPAN)</v>
          </cell>
          <cell r="B124"/>
        </row>
        <row r="125">
          <cell r="A125" t="str">
            <v>LDNO 132kV/EHV: LV Site Specific No Residual</v>
          </cell>
          <cell r="B125"/>
        </row>
        <row r="126">
          <cell r="A126" t="str">
            <v>LDNO 132kV/EHV: LV Site Specific Band 1</v>
          </cell>
          <cell r="B126"/>
        </row>
        <row r="127">
          <cell r="A127" t="str">
            <v>LDNO 132kV/EHV: LV Site Specific Band 2</v>
          </cell>
          <cell r="B127"/>
        </row>
        <row r="128">
          <cell r="A128" t="str">
            <v>LDNO 132kV/EHV: LV Site Specific Band 3</v>
          </cell>
          <cell r="B128"/>
        </row>
        <row r="129">
          <cell r="A129" t="str">
            <v>LDNO 132kV/EHV: LV Site Specific Band 4</v>
          </cell>
          <cell r="B129"/>
        </row>
        <row r="130">
          <cell r="A130" t="str">
            <v>LDNO 132kV/EHV: LV Sub Site Specific No Residual</v>
          </cell>
          <cell r="B130"/>
        </row>
        <row r="131">
          <cell r="A131" t="str">
            <v>LDNO 132kV/EHV: LV Sub Site Specific Band 1</v>
          </cell>
          <cell r="B131"/>
        </row>
        <row r="132">
          <cell r="A132" t="str">
            <v>LDNO 132kV/EHV: LV Sub Site Specific Band 2</v>
          </cell>
          <cell r="B132"/>
        </row>
        <row r="133">
          <cell r="A133" t="str">
            <v>LDNO 132kV/EHV: LV Sub Site Specific Band 3</v>
          </cell>
          <cell r="B133"/>
        </row>
        <row r="134">
          <cell r="A134" t="str">
            <v>LDNO 132kV/EHV: LV Sub Site Specific Band 4</v>
          </cell>
          <cell r="B134"/>
        </row>
        <row r="135">
          <cell r="A135" t="str">
            <v>LDNO 132kV/EHV: HV Site Specific No Residual</v>
          </cell>
          <cell r="B135"/>
        </row>
        <row r="136">
          <cell r="A136" t="str">
            <v>LDNO 132kV/EHV: HV Site Specific Band 1</v>
          </cell>
          <cell r="B136"/>
        </row>
        <row r="137">
          <cell r="A137" t="str">
            <v>LDNO 132kV/EHV: HV Site Specific Band 2</v>
          </cell>
          <cell r="B137"/>
        </row>
        <row r="138">
          <cell r="A138" t="str">
            <v>LDNO 132kV/EHV: HV Site Specific Band 3</v>
          </cell>
          <cell r="B138"/>
        </row>
        <row r="139">
          <cell r="A139" t="str">
            <v>LDNO 132kV/EHV: HV Site Specific Band 4</v>
          </cell>
          <cell r="B139"/>
        </row>
        <row r="140">
          <cell r="A140" t="str">
            <v>LDNO 132kV/EHV: Unmetered Supplies</v>
          </cell>
          <cell r="B140"/>
        </row>
        <row r="141">
          <cell r="A141" t="str">
            <v>LDNO 132kV/EHV: LV Generation Aggregated</v>
          </cell>
          <cell r="B141"/>
        </row>
        <row r="142">
          <cell r="A142" t="str">
            <v>LDNO 132kV/EHV: LV Sub Generation Aggregated</v>
          </cell>
          <cell r="B142"/>
        </row>
        <row r="143">
          <cell r="A143" t="str">
            <v>LDNO 132kV/EHV: LV Generation Site Specific</v>
          </cell>
          <cell r="B143"/>
        </row>
        <row r="144">
          <cell r="A144" t="str">
            <v>LDNO 132kV/EHV: LV Sub Generation Site Specific</v>
          </cell>
          <cell r="B144"/>
        </row>
        <row r="145">
          <cell r="A145" t="str">
            <v>LDNO 132kV/EHV: HV Generation Site Specific</v>
          </cell>
          <cell r="B145"/>
        </row>
        <row r="146">
          <cell r="A146" t="str">
            <v>LDNO 132kV: Domestic Aggregated or CT with Residual</v>
          </cell>
          <cell r="B146"/>
        </row>
        <row r="147">
          <cell r="A147" t="str">
            <v>LDNO 132kV: Domestic Aggregated (related MPAN)</v>
          </cell>
          <cell r="B147"/>
        </row>
        <row r="148">
          <cell r="A148" t="str">
            <v>LDNO 132kV: Non-Domestic Aggregated or CT No Residual</v>
          </cell>
          <cell r="B148"/>
        </row>
        <row r="149">
          <cell r="A149" t="str">
            <v>LDNO 132kV: Non-Domestic Aggregated or CT Band 1</v>
          </cell>
          <cell r="B149"/>
        </row>
        <row r="150">
          <cell r="A150" t="str">
            <v>LDNO 132kV: Non-Domestic Aggregated or CT Band 2</v>
          </cell>
          <cell r="B150"/>
        </row>
        <row r="151">
          <cell r="A151" t="str">
            <v>LDNO 132kV: Non-Domestic Aggregated or CT Band 3</v>
          </cell>
          <cell r="B151"/>
        </row>
        <row r="152">
          <cell r="A152" t="str">
            <v>LDNO 132kV: Non-Domestic Aggregated or CT Band 4</v>
          </cell>
          <cell r="B152"/>
        </row>
        <row r="153">
          <cell r="A153" t="str">
            <v>LDNO 132kV: Non-Domestic Aggregated (related MPAN)</v>
          </cell>
          <cell r="B153"/>
        </row>
        <row r="154">
          <cell r="A154" t="str">
            <v>LDNO 132kV: LV Site Specific No Residual</v>
          </cell>
          <cell r="B154"/>
        </row>
        <row r="155">
          <cell r="A155" t="str">
            <v>LDNO 132kV: LV Site Specific Band 1</v>
          </cell>
          <cell r="B155"/>
        </row>
        <row r="156">
          <cell r="A156" t="str">
            <v>LDNO 132kV: LV Site Specific Band 2</v>
          </cell>
          <cell r="B156"/>
        </row>
        <row r="157">
          <cell r="A157" t="str">
            <v>LDNO 132kV: LV Site Specific Band 3</v>
          </cell>
          <cell r="B157"/>
        </row>
        <row r="158">
          <cell r="A158" t="str">
            <v>LDNO 132kV: LV Site Specific Band 4</v>
          </cell>
          <cell r="B158"/>
        </row>
        <row r="159">
          <cell r="A159" t="str">
            <v>LDNO 132kV: LV Sub Site Specific No Residual</v>
          </cell>
          <cell r="B159"/>
        </row>
        <row r="160">
          <cell r="A160" t="str">
            <v>LDNO 132kV: LV Sub Site Specific Band 1</v>
          </cell>
          <cell r="B160"/>
        </row>
        <row r="161">
          <cell r="A161" t="str">
            <v>LDNO 132kV: LV Sub Site Specific Band 2</v>
          </cell>
          <cell r="B161"/>
        </row>
        <row r="162">
          <cell r="A162" t="str">
            <v>LDNO 132kV: LV Sub Site Specific Band 3</v>
          </cell>
          <cell r="B162"/>
        </row>
        <row r="163">
          <cell r="A163" t="str">
            <v>LDNO 132kV: LV Sub Site Specific Band 4</v>
          </cell>
          <cell r="B163"/>
        </row>
        <row r="164">
          <cell r="A164" t="str">
            <v>LDNO 132kV: HV Site Specific No Residual</v>
          </cell>
          <cell r="B164"/>
        </row>
        <row r="165">
          <cell r="A165" t="str">
            <v>LDNO 132kV: HV Site Specific Band 1</v>
          </cell>
          <cell r="B165"/>
        </row>
        <row r="166">
          <cell r="A166" t="str">
            <v>LDNO 132kV: HV Site Specific Band 2</v>
          </cell>
          <cell r="B166"/>
        </row>
        <row r="167">
          <cell r="A167" t="str">
            <v>LDNO 132kV: HV Site Specific Band 3</v>
          </cell>
          <cell r="B167"/>
        </row>
        <row r="168">
          <cell r="A168" t="str">
            <v>LDNO 132kV: HV Site Specific Band 4</v>
          </cell>
          <cell r="B168"/>
        </row>
        <row r="169">
          <cell r="A169" t="str">
            <v>LDNO 132kV: Unmetered Supplies</v>
          </cell>
          <cell r="B169"/>
        </row>
        <row r="170">
          <cell r="A170" t="str">
            <v>LDNO 132kV: LV Generation Aggregated</v>
          </cell>
          <cell r="B170"/>
        </row>
        <row r="171">
          <cell r="A171" t="str">
            <v>LDNO 132kV: LV Sub Generation Aggregated</v>
          </cell>
          <cell r="B171"/>
        </row>
        <row r="172">
          <cell r="A172" t="str">
            <v>LDNO 132kV: LV Generation Site Specific</v>
          </cell>
          <cell r="B172"/>
        </row>
        <row r="173">
          <cell r="A173" t="str">
            <v>LDNO 132kV: LV Sub Generation Site Specific</v>
          </cell>
          <cell r="B173"/>
        </row>
        <row r="174">
          <cell r="A174" t="str">
            <v>LDNO 132kV: HV Generation Site Specific</v>
          </cell>
          <cell r="B174"/>
        </row>
        <row r="175">
          <cell r="A175" t="str">
            <v>LDNO 0000: Domestic Aggregated or CT with Residual</v>
          </cell>
          <cell r="B175"/>
        </row>
        <row r="176">
          <cell r="A176" t="str">
            <v>LDNO 0000: Domestic Aggregated (related MPAN)</v>
          </cell>
          <cell r="B176"/>
        </row>
        <row r="177">
          <cell r="A177" t="str">
            <v>LDNO 0000: Non-Domestic Aggregated or CT No Residual</v>
          </cell>
          <cell r="B177"/>
        </row>
        <row r="178">
          <cell r="A178" t="str">
            <v>LDNO 0000: Non-Domestic Aggregated or CT Band 1</v>
          </cell>
          <cell r="B178"/>
        </row>
        <row r="179">
          <cell r="A179" t="str">
            <v>LDNO 0000: Non-Domestic Aggregated or CT Band 2</v>
          </cell>
          <cell r="B179"/>
        </row>
        <row r="180">
          <cell r="A180" t="str">
            <v>LDNO 0000: Non-Domestic Aggregated or CT Band 3</v>
          </cell>
          <cell r="B180"/>
        </row>
        <row r="181">
          <cell r="A181" t="str">
            <v>LDNO 0000: Non-Domestic Aggregated or CT Band 4</v>
          </cell>
          <cell r="B181"/>
        </row>
        <row r="182">
          <cell r="A182" t="str">
            <v>LDNO 0000: Non-Domestic Aggregated (related MPAN)</v>
          </cell>
          <cell r="B182"/>
        </row>
        <row r="183">
          <cell r="A183" t="str">
            <v>LDNO 0000: LV Site Specific No Residual</v>
          </cell>
          <cell r="B183"/>
        </row>
        <row r="184">
          <cell r="A184" t="str">
            <v>LDNO 0000: LV Site Specific Band 1</v>
          </cell>
          <cell r="B184"/>
        </row>
        <row r="185">
          <cell r="A185" t="str">
            <v>LDNO 0000: LV Site Specific Band 2</v>
          </cell>
          <cell r="B185"/>
        </row>
        <row r="186">
          <cell r="A186" t="str">
            <v>LDNO 0000: LV Site Specific Band 3</v>
          </cell>
          <cell r="B186"/>
        </row>
        <row r="187">
          <cell r="A187" t="str">
            <v>LDNO 0000: LV Site Specific Band 4</v>
          </cell>
          <cell r="B187"/>
        </row>
        <row r="188">
          <cell r="A188" t="str">
            <v>LDNO 0000: LV Sub Site Specific No Residual</v>
          </cell>
          <cell r="B188"/>
        </row>
        <row r="189">
          <cell r="A189" t="str">
            <v>LDNO 0000: LV Sub Site Specific Band 1</v>
          </cell>
          <cell r="B189"/>
        </row>
        <row r="190">
          <cell r="A190" t="str">
            <v>LDNO 0000: LV Sub Site Specific Band 2</v>
          </cell>
          <cell r="B190"/>
        </row>
        <row r="191">
          <cell r="A191" t="str">
            <v>LDNO 0000: LV Sub Site Specific Band 3</v>
          </cell>
          <cell r="B191"/>
        </row>
        <row r="192">
          <cell r="A192" t="str">
            <v>LDNO 0000: LV Sub Site Specific Band 4</v>
          </cell>
          <cell r="B192"/>
        </row>
        <row r="193">
          <cell r="A193" t="str">
            <v>LDNO 0000: HV Site Specific No Residual</v>
          </cell>
          <cell r="B193"/>
        </row>
        <row r="194">
          <cell r="A194" t="str">
            <v>LDNO 0000: HV Site Specific Band 1</v>
          </cell>
          <cell r="B194"/>
        </row>
        <row r="195">
          <cell r="A195" t="str">
            <v>LDNO 0000: HV Site Specific Band 2</v>
          </cell>
          <cell r="B195"/>
        </row>
        <row r="196">
          <cell r="A196" t="str">
            <v>LDNO 0000: HV Site Specific Band 3</v>
          </cell>
          <cell r="B196"/>
        </row>
        <row r="197">
          <cell r="A197" t="str">
            <v>LDNO 0000: HV Site Specific Band 4</v>
          </cell>
          <cell r="B197"/>
        </row>
        <row r="198">
          <cell r="A198" t="str">
            <v>LDNO 0000: Unmetered Supplies</v>
          </cell>
          <cell r="B198"/>
        </row>
        <row r="199">
          <cell r="A199" t="str">
            <v>LDNO 0000: LV Generation Aggregated</v>
          </cell>
          <cell r="B199"/>
        </row>
        <row r="200">
          <cell r="A200" t="str">
            <v>LDNO 0000: LV Sub Generation Aggregated</v>
          </cell>
          <cell r="B200"/>
        </row>
        <row r="201">
          <cell r="A201" t="str">
            <v>LDNO 0000: LV Generation Site Specific</v>
          </cell>
          <cell r="B201"/>
        </row>
        <row r="202">
          <cell r="A202" t="str">
            <v>LDNO 0000: LV Sub Generation Site Specific</v>
          </cell>
          <cell r="B202"/>
        </row>
        <row r="203">
          <cell r="A203" t="str">
            <v>LDNO 0000: HV Generation Site Specific</v>
          </cell>
          <cell r="B203"/>
        </row>
      </sheetData>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zoomScaleNormal="100" zoomScaleSheetLayoutView="100" workbookViewId="0">
      <selection activeCell="D4" sqref="D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0"/>
      <c r="B1" s="20"/>
      <c r="C1" s="20"/>
      <c r="D1" s="20"/>
      <c r="E1" s="20"/>
    </row>
    <row r="2" spans="1:8" ht="16.8" x14ac:dyDescent="0.25">
      <c r="A2" s="124" t="s">
        <v>120</v>
      </c>
      <c r="B2" s="64"/>
      <c r="C2" s="64"/>
      <c r="D2" s="64"/>
      <c r="E2" s="64"/>
    </row>
    <row r="3" spans="1:8" ht="13.8" x14ac:dyDescent="0.25">
      <c r="A3" s="64"/>
      <c r="B3" s="121" t="s">
        <v>121</v>
      </c>
      <c r="C3" s="120" t="s">
        <v>124</v>
      </c>
      <c r="D3" s="120" t="s">
        <v>27</v>
      </c>
      <c r="E3" s="120" t="s">
        <v>26</v>
      </c>
    </row>
    <row r="4" spans="1:8" ht="13.8" x14ac:dyDescent="0.25">
      <c r="A4" s="65" t="s">
        <v>120</v>
      </c>
      <c r="B4" s="24" t="s">
        <v>713</v>
      </c>
      <c r="C4" s="24" t="s">
        <v>764</v>
      </c>
      <c r="D4" s="24" t="s">
        <v>765</v>
      </c>
      <c r="E4" s="24" t="s">
        <v>119</v>
      </c>
    </row>
    <row r="5" spans="1:8" x14ac:dyDescent="0.25">
      <c r="A5" s="64"/>
      <c r="B5" s="64"/>
      <c r="C5" s="64"/>
      <c r="D5" s="64"/>
      <c r="E5" s="64"/>
    </row>
    <row r="6" spans="1:8" ht="16.8" x14ac:dyDescent="0.25">
      <c r="A6" s="67" t="s">
        <v>21</v>
      </c>
      <c r="B6" s="64"/>
      <c r="C6" s="64"/>
      <c r="D6" s="64"/>
      <c r="E6" s="64"/>
    </row>
    <row r="7" spans="1:8" ht="13.8" x14ac:dyDescent="0.25">
      <c r="A7" s="68" t="s">
        <v>22</v>
      </c>
      <c r="B7" s="228" t="s">
        <v>23</v>
      </c>
      <c r="C7" s="228"/>
      <c r="D7" s="228"/>
      <c r="E7" s="228"/>
    </row>
    <row r="8" spans="1:8" ht="30" customHeight="1" x14ac:dyDescent="0.25">
      <c r="A8" s="72" t="s">
        <v>172</v>
      </c>
      <c r="B8" s="227" t="s">
        <v>161</v>
      </c>
      <c r="C8" s="227"/>
      <c r="D8" s="227"/>
      <c r="E8" s="227"/>
    </row>
    <row r="9" spans="1:8" ht="30" customHeight="1" x14ac:dyDescent="0.25">
      <c r="A9" s="72" t="s">
        <v>44</v>
      </c>
      <c r="B9" s="227"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Harlaxton Energy Networks Limited - GSP_K Licence area.</v>
      </c>
      <c r="C9" s="227"/>
      <c r="D9" s="227"/>
      <c r="E9" s="227"/>
    </row>
    <row r="10" spans="1:8" ht="30" customHeight="1" x14ac:dyDescent="0.25">
      <c r="A10" s="72" t="s">
        <v>45</v>
      </c>
      <c r="B10" s="227" t="s">
        <v>25</v>
      </c>
      <c r="C10" s="227"/>
      <c r="D10" s="227"/>
      <c r="E10" s="227"/>
    </row>
    <row r="11" spans="1:8" ht="61.5" customHeight="1" x14ac:dyDescent="0.25">
      <c r="A11" s="72" t="s">
        <v>46</v>
      </c>
      <c r="B11" s="227"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Harlaxton Energy Networks Limited - GSP_K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7"/>
      <c r="D11" s="227"/>
      <c r="E11" s="227"/>
      <c r="F11" s="230"/>
      <c r="G11" s="230"/>
      <c r="H11" s="230"/>
    </row>
    <row r="12" spans="1:8" ht="86.25" customHeight="1" x14ac:dyDescent="0.25">
      <c r="A12" s="72" t="s">
        <v>34</v>
      </c>
      <c r="B12" s="227" t="s">
        <v>137</v>
      </c>
      <c r="C12" s="227"/>
      <c r="D12" s="227"/>
      <c r="E12" s="227"/>
    </row>
    <row r="13" spans="1:8" ht="33.75" customHeight="1" x14ac:dyDescent="0.25">
      <c r="A13" s="72" t="s">
        <v>138</v>
      </c>
      <c r="B13" s="227"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Harlaxton Energy Networks Limited - GSP_K Licence area.</v>
      </c>
      <c r="C13" s="227"/>
      <c r="D13" s="227"/>
      <c r="E13" s="227"/>
    </row>
    <row r="14" spans="1:8" ht="33.75" customHeight="1" x14ac:dyDescent="0.25">
      <c r="A14" s="161" t="s">
        <v>468</v>
      </c>
      <c r="B14" s="227" t="s">
        <v>469</v>
      </c>
      <c r="C14" s="227"/>
      <c r="D14" s="227"/>
      <c r="E14" s="227"/>
    </row>
    <row r="15" spans="1:8" ht="29.25" customHeight="1" x14ac:dyDescent="0.25">
      <c r="A15" s="72" t="s">
        <v>37</v>
      </c>
      <c r="B15" s="227" t="s">
        <v>674</v>
      </c>
      <c r="C15" s="227"/>
      <c r="D15" s="227"/>
      <c r="E15" s="227"/>
    </row>
    <row r="16" spans="1:8" ht="29.25" customHeight="1" x14ac:dyDescent="0.25">
      <c r="A16" s="72" t="s">
        <v>630</v>
      </c>
      <c r="B16" s="227" t="s">
        <v>632</v>
      </c>
      <c r="C16" s="227"/>
      <c r="D16" s="227"/>
      <c r="E16" s="227"/>
    </row>
    <row r="17" spans="1:5" ht="30" customHeight="1" x14ac:dyDescent="0.25">
      <c r="A17" s="72" t="s">
        <v>80</v>
      </c>
      <c r="B17" s="227" t="s">
        <v>79</v>
      </c>
      <c r="C17" s="227"/>
      <c r="D17" s="227"/>
      <c r="E17" s="227"/>
    </row>
    <row r="18" spans="1:5" x14ac:dyDescent="0.25">
      <c r="A18" s="64"/>
      <c r="B18" s="64"/>
      <c r="C18" s="64"/>
      <c r="D18" s="64"/>
      <c r="E18" s="64"/>
    </row>
    <row r="19" spans="1:5" ht="13.8" x14ac:dyDescent="0.25">
      <c r="A19" s="69" t="s">
        <v>32</v>
      </c>
      <c r="B19" s="64"/>
      <c r="C19" s="64"/>
      <c r="D19" s="64"/>
      <c r="E19" s="64"/>
    </row>
    <row r="20" spans="1:5" ht="13.8" x14ac:dyDescent="0.25">
      <c r="A20" s="68"/>
      <c r="B20" s="233"/>
      <c r="C20" s="233"/>
      <c r="D20" s="233"/>
      <c r="E20" s="233"/>
    </row>
    <row r="21" spans="1:5" ht="32.25" customHeight="1" x14ac:dyDescent="0.25">
      <c r="A21" s="231" t="s">
        <v>64</v>
      </c>
      <c r="B21" s="232"/>
      <c r="C21" s="232"/>
      <c r="D21" s="232"/>
      <c r="E21" s="232"/>
    </row>
    <row r="22" spans="1:5" x14ac:dyDescent="0.25">
      <c r="A22" s="64"/>
      <c r="B22" s="64"/>
      <c r="C22" s="64"/>
      <c r="D22" s="64"/>
      <c r="E22" s="64"/>
    </row>
    <row r="23" spans="1:5" ht="13.8" x14ac:dyDescent="0.25">
      <c r="A23" s="70" t="s">
        <v>33</v>
      </c>
      <c r="B23" s="64"/>
      <c r="C23" s="64"/>
      <c r="D23" s="64"/>
      <c r="E23" s="64"/>
    </row>
    <row r="24" spans="1:5" ht="13.8" x14ac:dyDescent="0.25">
      <c r="A24" s="66"/>
      <c r="B24" s="233"/>
      <c r="C24" s="233"/>
      <c r="D24" s="233"/>
      <c r="E24" s="233"/>
    </row>
    <row r="25" spans="1:5" ht="28.5" customHeight="1" x14ac:dyDescent="0.25">
      <c r="A25" s="231" t="s">
        <v>47</v>
      </c>
      <c r="B25" s="232"/>
      <c r="C25" s="232"/>
      <c r="D25" s="232"/>
      <c r="E25" s="232"/>
    </row>
    <row r="26" spans="1:5" ht="28.5" customHeight="1" x14ac:dyDescent="0.25">
      <c r="A26" s="229" t="s">
        <v>118</v>
      </c>
      <c r="B26" s="229"/>
      <c r="C26" s="229"/>
      <c r="D26" s="229"/>
      <c r="E26" s="229"/>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topLeftCell="A142" zoomScale="80" zoomScaleNormal="80" zoomScaleSheetLayoutView="100" workbookViewId="0">
      <selection activeCell="G6" sqref="G6"/>
    </sheetView>
  </sheetViews>
  <sheetFormatPr defaultColWidth="9.109375" defaultRowHeight="27.75" customHeight="1" x14ac:dyDescent="0.25"/>
  <cols>
    <col min="1" max="1" width="59.109375" style="2" customWidth="1"/>
    <col min="2" max="2" width="17.5546875" style="3" customWidth="1"/>
    <col min="3" max="3" width="11.5546875" style="2" customWidth="1"/>
    <col min="4" max="5" width="17.5546875" style="3" customWidth="1"/>
    <col min="6" max="16384" width="9.109375" style="2"/>
  </cols>
  <sheetData>
    <row r="1" spans="1:5" ht="27.75" customHeight="1" x14ac:dyDescent="0.25">
      <c r="A1" s="11" t="s">
        <v>24</v>
      </c>
      <c r="B1" s="310"/>
      <c r="C1" s="310"/>
      <c r="D1" s="160"/>
      <c r="E1" s="160"/>
    </row>
    <row r="2" spans="1:5" ht="35.1" customHeight="1" x14ac:dyDescent="0.25">
      <c r="A2" s="254" t="str">
        <f>Overview!B4&amp; " - Effective from "&amp;TEXT(Overview!D4,"D MMMM YYYY")&amp;" - "&amp;Overview!E4&amp;" Supplier of Last Resort and Eligible Bad Debt Pass-Through Costs"</f>
        <v>Harlaxton Energy Networks Limited - GSP_K - Effective from 1 April 2027 - Final Supplier of Last Resort and Eligible Bad Debt Pass-Through Costs</v>
      </c>
      <c r="B2" s="255"/>
      <c r="C2" s="255"/>
      <c r="D2" s="255"/>
      <c r="E2" s="256"/>
    </row>
    <row r="3" spans="1:5" s="73" customFormat="1" ht="21" customHeight="1" x14ac:dyDescent="0.25">
      <c r="A3" s="74"/>
      <c r="B3" s="74"/>
      <c r="C3" s="74"/>
      <c r="D3" s="74"/>
      <c r="E3" s="74"/>
    </row>
    <row r="4" spans="1:5" ht="78.75" customHeight="1" x14ac:dyDescent="0.25">
      <c r="A4" s="23" t="s">
        <v>125</v>
      </c>
      <c r="B4" s="12" t="s">
        <v>418</v>
      </c>
      <c r="C4" s="12" t="s">
        <v>29</v>
      </c>
      <c r="D4" s="12" t="s">
        <v>466</v>
      </c>
      <c r="E4" s="12" t="s">
        <v>467</v>
      </c>
    </row>
    <row r="5" spans="1:5" ht="41.4" x14ac:dyDescent="0.25">
      <c r="A5" s="14" t="s">
        <v>714</v>
      </c>
      <c r="B5" s="39" t="str">
        <f>IFERROR(INDEX('[1]Annex 1 LV, HV and UMS charges'!$B$12:$B$45,MATCH($A5,'[1]Annex 1 LV, HV and UMS charges'!$A$12:$A$310,0)),INDEX('[1]Annex 4 LDNO charges'!$B$14:$B$203,MATCH($A5,'[1]Annex 4 LDNO charges'!$A$14:$A$203,0)))</f>
        <v>100,105,800,860,101,106,801,861,116,D01</v>
      </c>
      <c r="C5" s="206" t="s">
        <v>696</v>
      </c>
      <c r="D5" s="224">
        <v>0</v>
      </c>
      <c r="E5" s="224">
        <v>0</v>
      </c>
    </row>
    <row r="6" spans="1:5" ht="15.75" customHeight="1" x14ac:dyDescent="0.25">
      <c r="A6" s="14" t="s">
        <v>715</v>
      </c>
      <c r="B6" s="39" t="str">
        <f>IFERROR(INDEX('[1]Annex 1 LV, HV and UMS charges'!$B$12:$B$45,MATCH($A6,'[1]Annex 1 LV, HV and UMS charges'!$A$12:$A$310,0)),INDEX('[1]Annex 4 LDNO charges'!$B$14:$B$203,MATCH($A6,'[1]Annex 4 LDNO charges'!$A$14:$A$203,0)))</f>
        <v>N10,N20,N30,M10,B10,X10,X20,X30,Y10,Z10</v>
      </c>
      <c r="C6" s="225" t="s">
        <v>697</v>
      </c>
      <c r="D6" s="226"/>
      <c r="E6" s="224">
        <v>0</v>
      </c>
    </row>
    <row r="7" spans="1:5" ht="55.2" x14ac:dyDescent="0.25">
      <c r="A7" s="14" t="s">
        <v>716</v>
      </c>
      <c r="B7" s="39" t="str">
        <f>IFERROR(INDEX('[1]Annex 1 LV, HV and UMS charges'!$B$12:$B$45,MATCH($A7,'[1]Annex 1 LV, HV and UMS charges'!$A$12:$A$310,0)),INDEX('[1]Annex 4 LDNO charges'!$B$14:$B$203,MATCH($A7,'[1]Annex 4 LDNO charges'!$A$14:$A$203,0)))</f>
        <v>1,2,3,117,200,201,810,811,862,863,X11,X21,X31,Y11,Z11</v>
      </c>
      <c r="C7" s="225" t="s">
        <v>697</v>
      </c>
      <c r="D7" s="226"/>
      <c r="E7" s="224">
        <v>0</v>
      </c>
    </row>
    <row r="8" spans="1:5" ht="41.4" x14ac:dyDescent="0.25">
      <c r="A8" s="14" t="s">
        <v>717</v>
      </c>
      <c r="B8" s="39" t="str">
        <f>IFERROR(INDEX('[1]Annex 1 LV, HV and UMS charges'!$B$12:$B$45,MATCH($A8,'[1]Annex 1 LV, HV and UMS charges'!$A$12:$A$310,0)),INDEX('[1]Annex 4 LDNO charges'!$B$14:$B$203,MATCH($A8,'[1]Annex 4 LDNO charges'!$A$14:$A$203,0)))</f>
        <v>N12,N22,N32,M12,B12,X12,X22,X32,Y12,Z12</v>
      </c>
      <c r="C8" s="225" t="s">
        <v>697</v>
      </c>
      <c r="D8" s="226"/>
      <c r="E8" s="224">
        <v>0</v>
      </c>
    </row>
    <row r="9" spans="1:5" ht="41.4" x14ac:dyDescent="0.25">
      <c r="A9" s="14" t="s">
        <v>718</v>
      </c>
      <c r="B9" s="39" t="str">
        <f>IFERROR(INDEX('[1]Annex 1 LV, HV and UMS charges'!$B$12:$B$45,MATCH($A9,'[1]Annex 1 LV, HV and UMS charges'!$A$12:$A$310,0)),INDEX('[1]Annex 4 LDNO charges'!$B$14:$B$203,MATCH($A9,'[1]Annex 4 LDNO charges'!$A$14:$A$203,0)))</f>
        <v>N13,N23,N33,M13,B13,X13,X23,X33,Y13,Z13</v>
      </c>
      <c r="C9" s="225" t="s">
        <v>697</v>
      </c>
      <c r="D9" s="226"/>
      <c r="E9" s="224">
        <v>0</v>
      </c>
    </row>
    <row r="10" spans="1:5" ht="41.4" x14ac:dyDescent="0.25">
      <c r="A10" s="14" t="s">
        <v>719</v>
      </c>
      <c r="B10" s="39" t="str">
        <f>IFERROR(INDEX('[1]Annex 1 LV, HV and UMS charges'!$B$12:$B$45,MATCH($A10,'[1]Annex 1 LV, HV and UMS charges'!$A$12:$A$310,0)),INDEX('[1]Annex 4 LDNO charges'!$B$14:$B$203,MATCH($A10,'[1]Annex 4 LDNO charges'!$A$14:$A$203,0)))</f>
        <v>N14,N24,N34,M14,B14,X14,X24,X34,Y14,Z14</v>
      </c>
      <c r="C10" s="225" t="s">
        <v>697</v>
      </c>
      <c r="D10" s="226"/>
      <c r="E10" s="224">
        <v>0</v>
      </c>
    </row>
    <row r="11" spans="1:5" ht="13.8" x14ac:dyDescent="0.25">
      <c r="A11" s="152" t="s">
        <v>471</v>
      </c>
      <c r="B11" s="39" t="str">
        <f>IFERROR(INDEX('[1]Annex 1 LV, HV and UMS charges'!$B$12:$B$45,MATCH($A11,'[1]Annex 1 LV, HV and UMS charges'!$A$12:$A$310,0)),INDEX('[1]Annex 4 LDNO charges'!$B$14:$B$203,MATCH($A11,'[1]Annex 4 LDNO charges'!$A$14:$A$203,0)))</f>
        <v>L00, LST</v>
      </c>
      <c r="C11" s="225">
        <v>0</v>
      </c>
      <c r="D11" s="226"/>
      <c r="E11" s="224">
        <v>0</v>
      </c>
    </row>
    <row r="12" spans="1:5" ht="13.8" x14ac:dyDescent="0.25">
      <c r="A12" s="152" t="s">
        <v>472</v>
      </c>
      <c r="B12" s="39">
        <f>IFERROR(INDEX('[1]Annex 1 LV, HV and UMS charges'!$B$12:$B$45,MATCH($A12,'[1]Annex 1 LV, HV and UMS charges'!$A$12:$A$310,0)),INDEX('[1]Annex 4 LDNO charges'!$B$14:$B$203,MATCH($A12,'[1]Annex 4 LDNO charges'!$A$14:$A$203,0)))</f>
        <v>300</v>
      </c>
      <c r="C12" s="225">
        <v>0</v>
      </c>
      <c r="D12" s="226"/>
      <c r="E12" s="224">
        <v>0</v>
      </c>
    </row>
    <row r="13" spans="1:5" ht="13.8" x14ac:dyDescent="0.25">
      <c r="A13" s="152" t="s">
        <v>473</v>
      </c>
      <c r="B13" s="39" t="str">
        <f>IFERROR(INDEX('[1]Annex 1 LV, HV and UMS charges'!$B$12:$B$45,MATCH($A13,'[1]Annex 1 LV, HV and UMS charges'!$A$12:$A$310,0)),INDEX('[1]Annex 4 LDNO charges'!$B$14:$B$203,MATCH($A13,'[1]Annex 4 LDNO charges'!$A$14:$A$203,0)))</f>
        <v>L02</v>
      </c>
      <c r="C13" s="225">
        <v>0</v>
      </c>
      <c r="D13" s="226"/>
      <c r="E13" s="224">
        <v>0</v>
      </c>
    </row>
    <row r="14" spans="1:5" ht="13.8" x14ac:dyDescent="0.25">
      <c r="A14" s="152" t="s">
        <v>474</v>
      </c>
      <c r="B14" s="39" t="str">
        <f>IFERROR(INDEX('[1]Annex 1 LV, HV and UMS charges'!$B$12:$B$45,MATCH($A14,'[1]Annex 1 LV, HV and UMS charges'!$A$12:$A$310,0)),INDEX('[1]Annex 4 LDNO charges'!$B$14:$B$203,MATCH($A14,'[1]Annex 4 LDNO charges'!$A$14:$A$203,0)))</f>
        <v>L03</v>
      </c>
      <c r="C14" s="225">
        <v>0</v>
      </c>
      <c r="D14" s="226"/>
      <c r="E14" s="224">
        <v>0</v>
      </c>
    </row>
    <row r="15" spans="1:5" ht="13.8" x14ac:dyDescent="0.25">
      <c r="A15" s="156" t="s">
        <v>475</v>
      </c>
      <c r="B15" s="39" t="str">
        <f>IFERROR(INDEX('[1]Annex 1 LV, HV and UMS charges'!$B$12:$B$45,MATCH($A15,'[1]Annex 1 LV, HV and UMS charges'!$A$12:$A$310,0)),INDEX('[1]Annex 4 LDNO charges'!$B$14:$B$203,MATCH($A15,'[1]Annex 4 LDNO charges'!$A$14:$A$203,0)))</f>
        <v>L04</v>
      </c>
      <c r="C15" s="225">
        <v>0</v>
      </c>
      <c r="D15" s="226"/>
      <c r="E15" s="224">
        <v>0</v>
      </c>
    </row>
    <row r="16" spans="1:5" ht="13.8" x14ac:dyDescent="0.25">
      <c r="A16" s="156" t="s">
        <v>476</v>
      </c>
      <c r="B16" s="39" t="str">
        <f>IFERROR(INDEX('[1]Annex 1 LV, HV and UMS charges'!$B$12:$B$45,MATCH($A16,'[1]Annex 1 LV, HV and UMS charges'!$A$12:$A$310,0)),INDEX('[1]Annex 4 LDNO charges'!$B$14:$B$203,MATCH($A16,'[1]Annex 4 LDNO charges'!$A$14:$A$203,0)))</f>
        <v>S00, SST</v>
      </c>
      <c r="C16" s="225">
        <v>0</v>
      </c>
      <c r="D16" s="226"/>
      <c r="E16" s="224">
        <v>0</v>
      </c>
    </row>
    <row r="17" spans="1:5" ht="13.8" x14ac:dyDescent="0.25">
      <c r="A17" s="156" t="s">
        <v>477</v>
      </c>
      <c r="B17" s="39">
        <f>IFERROR(INDEX('[1]Annex 1 LV, HV and UMS charges'!$B$12:$B$45,MATCH($A17,'[1]Annex 1 LV, HV and UMS charges'!$A$12:$A$310,0)),INDEX('[1]Annex 4 LDNO charges'!$B$14:$B$203,MATCH($A17,'[1]Annex 4 LDNO charges'!$A$14:$A$203,0)))</f>
        <v>344</v>
      </c>
      <c r="C17" s="225">
        <v>0</v>
      </c>
      <c r="D17" s="226"/>
      <c r="E17" s="224">
        <v>0</v>
      </c>
    </row>
    <row r="18" spans="1:5" ht="13.8" x14ac:dyDescent="0.25">
      <c r="A18" s="156" t="s">
        <v>478</v>
      </c>
      <c r="B18" s="39" t="str">
        <f>IFERROR(INDEX('[1]Annex 1 LV, HV and UMS charges'!$B$12:$B$45,MATCH($A18,'[1]Annex 1 LV, HV and UMS charges'!$A$12:$A$310,0)),INDEX('[1]Annex 4 LDNO charges'!$B$14:$B$203,MATCH($A18,'[1]Annex 4 LDNO charges'!$A$14:$A$203,0)))</f>
        <v>S02</v>
      </c>
      <c r="C18" s="225">
        <v>0</v>
      </c>
      <c r="D18" s="226"/>
      <c r="E18" s="224">
        <v>0</v>
      </c>
    </row>
    <row r="19" spans="1:5" ht="13.8" x14ac:dyDescent="0.25">
      <c r="A19" s="156" t="s">
        <v>479</v>
      </c>
      <c r="B19" s="39" t="str">
        <f>IFERROR(INDEX('[1]Annex 1 LV, HV and UMS charges'!$B$12:$B$45,MATCH($A19,'[1]Annex 1 LV, HV and UMS charges'!$A$12:$A$310,0)),INDEX('[1]Annex 4 LDNO charges'!$B$14:$B$203,MATCH($A19,'[1]Annex 4 LDNO charges'!$A$14:$A$203,0)))</f>
        <v>S03</v>
      </c>
      <c r="C19" s="225">
        <v>0</v>
      </c>
      <c r="D19" s="226"/>
      <c r="E19" s="224">
        <v>0</v>
      </c>
    </row>
    <row r="20" spans="1:5" ht="13.8" x14ac:dyDescent="0.25">
      <c r="A20" s="156" t="s">
        <v>480</v>
      </c>
      <c r="B20" s="39" t="str">
        <f>IFERROR(INDEX('[1]Annex 1 LV, HV and UMS charges'!$B$12:$B$45,MATCH($A20,'[1]Annex 1 LV, HV and UMS charges'!$A$12:$A$310,0)),INDEX('[1]Annex 4 LDNO charges'!$B$14:$B$203,MATCH($A20,'[1]Annex 4 LDNO charges'!$A$14:$A$203,0)))</f>
        <v>S04</v>
      </c>
      <c r="C20" s="225">
        <v>0</v>
      </c>
      <c r="D20" s="226"/>
      <c r="E20" s="224">
        <v>0</v>
      </c>
    </row>
    <row r="21" spans="1:5" ht="13.8" x14ac:dyDescent="0.25">
      <c r="A21" s="156" t="s">
        <v>481</v>
      </c>
      <c r="B21" s="39" t="str">
        <f>IFERROR(INDEX('[1]Annex 1 LV, HV and UMS charges'!$B$12:$B$45,MATCH($A21,'[1]Annex 1 LV, HV and UMS charges'!$A$12:$A$310,0)),INDEX('[1]Annex 4 LDNO charges'!$B$14:$B$203,MATCH($A21,'[1]Annex 4 LDNO charges'!$A$14:$A$203,0)))</f>
        <v>H00, HST</v>
      </c>
      <c r="C21" s="225">
        <v>0</v>
      </c>
      <c r="D21" s="226"/>
      <c r="E21" s="224">
        <v>0</v>
      </c>
    </row>
    <row r="22" spans="1:5" ht="13.8" x14ac:dyDescent="0.25">
      <c r="A22" s="156" t="s">
        <v>482</v>
      </c>
      <c r="B22" s="39">
        <f>IFERROR(INDEX('[1]Annex 1 LV, HV and UMS charges'!$B$12:$B$45,MATCH($A22,'[1]Annex 1 LV, HV and UMS charges'!$A$12:$A$310,0)),INDEX('[1]Annex 4 LDNO charges'!$B$14:$B$203,MATCH($A22,'[1]Annex 4 LDNO charges'!$A$14:$A$203,0)))</f>
        <v>400</v>
      </c>
      <c r="C22" s="225">
        <v>0</v>
      </c>
      <c r="D22" s="226"/>
      <c r="E22" s="224">
        <v>0</v>
      </c>
    </row>
    <row r="23" spans="1:5" ht="13.8" x14ac:dyDescent="0.25">
      <c r="A23" s="152" t="s">
        <v>483</v>
      </c>
      <c r="B23" s="39" t="str">
        <f>IFERROR(INDEX('[1]Annex 1 LV, HV and UMS charges'!$B$12:$B$45,MATCH($A23,'[1]Annex 1 LV, HV and UMS charges'!$A$12:$A$310,0)),INDEX('[1]Annex 4 LDNO charges'!$B$14:$B$203,MATCH($A23,'[1]Annex 4 LDNO charges'!$A$14:$A$203,0)))</f>
        <v>H02</v>
      </c>
      <c r="C23" s="225">
        <v>0</v>
      </c>
      <c r="D23" s="226"/>
      <c r="E23" s="224">
        <v>0</v>
      </c>
    </row>
    <row r="24" spans="1:5" ht="13.8" x14ac:dyDescent="0.25">
      <c r="A24" s="152" t="s">
        <v>484</v>
      </c>
      <c r="B24" s="39" t="str">
        <f>IFERROR(INDEX('[1]Annex 1 LV, HV and UMS charges'!$B$12:$B$45,MATCH($A24,'[1]Annex 1 LV, HV and UMS charges'!$A$12:$A$310,0)),INDEX('[1]Annex 4 LDNO charges'!$B$14:$B$203,MATCH($A24,'[1]Annex 4 LDNO charges'!$A$14:$A$203,0)))</f>
        <v>H03</v>
      </c>
      <c r="C24" s="225">
        <v>0</v>
      </c>
      <c r="D24" s="226"/>
      <c r="E24" s="224">
        <v>0</v>
      </c>
    </row>
    <row r="25" spans="1:5" ht="13.8" x14ac:dyDescent="0.25">
      <c r="A25" s="152" t="s">
        <v>485</v>
      </c>
      <c r="B25" s="39" t="str">
        <f>IFERROR(INDEX('[1]Annex 1 LV, HV and UMS charges'!$B$12:$B$45,MATCH($A25,'[1]Annex 1 LV, HV and UMS charges'!$A$12:$A$310,0)),INDEX('[1]Annex 4 LDNO charges'!$B$14:$B$203,MATCH($A25,'[1]Annex 4 LDNO charges'!$A$14:$A$203,0)))</f>
        <v>H04</v>
      </c>
      <c r="C25" s="225">
        <v>0</v>
      </c>
      <c r="D25" s="226"/>
      <c r="E25" s="224">
        <v>0</v>
      </c>
    </row>
    <row r="26" spans="1:5" ht="13.8" x14ac:dyDescent="0.25">
      <c r="A26" s="152" t="s">
        <v>720</v>
      </c>
      <c r="B26" s="39">
        <f>IFERROR(INDEX('[1]Annex 1 LV, HV and UMS charges'!$B$12:$B$45,MATCH($A26,'[1]Annex 1 LV, HV and UMS charges'!$A$12:$A$310,0)),INDEX('[1]Annex 4 LDNO charges'!$B$14:$B$203,MATCH($A26,'[1]Annex 4 LDNO charges'!$A$14:$A$203,0)))</f>
        <v>0</v>
      </c>
      <c r="C26" s="206" t="s">
        <v>696</v>
      </c>
      <c r="D26" s="224">
        <v>0</v>
      </c>
      <c r="E26" s="224">
        <v>0</v>
      </c>
    </row>
    <row r="27" spans="1:5" ht="13.8" x14ac:dyDescent="0.25">
      <c r="A27" s="152" t="s">
        <v>721</v>
      </c>
      <c r="B27" s="39">
        <f>IFERROR(INDEX('[1]Annex 1 LV, HV and UMS charges'!$B$12:$B$45,MATCH($A27,'[1]Annex 1 LV, HV and UMS charges'!$A$12:$A$310,0)),INDEX('[1]Annex 4 LDNO charges'!$B$14:$B$203,MATCH($A27,'[1]Annex 4 LDNO charges'!$A$14:$A$203,0)))</f>
        <v>0</v>
      </c>
      <c r="C27" s="225" t="s">
        <v>697</v>
      </c>
      <c r="D27" s="226"/>
      <c r="E27" s="224">
        <v>0</v>
      </c>
    </row>
    <row r="28" spans="1:5" ht="13.8" x14ac:dyDescent="0.25">
      <c r="A28" s="152" t="s">
        <v>722</v>
      </c>
      <c r="B28" s="39">
        <f>IFERROR(INDEX('[1]Annex 1 LV, HV and UMS charges'!$B$12:$B$45,MATCH($A28,'[1]Annex 1 LV, HV and UMS charges'!$A$12:$A$310,0)),INDEX('[1]Annex 4 LDNO charges'!$B$14:$B$203,MATCH($A28,'[1]Annex 4 LDNO charges'!$A$14:$A$203,0)))</f>
        <v>0</v>
      </c>
      <c r="C28" s="225" t="s">
        <v>697</v>
      </c>
      <c r="D28" s="226"/>
      <c r="E28" s="224">
        <v>0</v>
      </c>
    </row>
    <row r="29" spans="1:5" ht="13.8" x14ac:dyDescent="0.25">
      <c r="A29" s="152" t="s">
        <v>723</v>
      </c>
      <c r="B29" s="39">
        <f>IFERROR(INDEX('[1]Annex 1 LV, HV and UMS charges'!$B$12:$B$45,MATCH($A29,'[1]Annex 1 LV, HV and UMS charges'!$A$12:$A$310,0)),INDEX('[1]Annex 4 LDNO charges'!$B$14:$B$203,MATCH($A29,'[1]Annex 4 LDNO charges'!$A$14:$A$203,0)))</f>
        <v>0</v>
      </c>
      <c r="C29" s="225" t="s">
        <v>697</v>
      </c>
      <c r="D29" s="226"/>
      <c r="E29" s="224">
        <v>0</v>
      </c>
    </row>
    <row r="30" spans="1:5" ht="13.8" x14ac:dyDescent="0.25">
      <c r="A30" s="152" t="s">
        <v>724</v>
      </c>
      <c r="B30" s="39">
        <f>IFERROR(INDEX('[1]Annex 1 LV, HV and UMS charges'!$B$12:$B$45,MATCH($A30,'[1]Annex 1 LV, HV and UMS charges'!$A$12:$A$310,0)),INDEX('[1]Annex 4 LDNO charges'!$B$14:$B$203,MATCH($A30,'[1]Annex 4 LDNO charges'!$A$14:$A$203,0)))</f>
        <v>0</v>
      </c>
      <c r="C30" s="225" t="s">
        <v>697</v>
      </c>
      <c r="D30" s="226"/>
      <c r="E30" s="224">
        <v>0</v>
      </c>
    </row>
    <row r="31" spans="1:5" ht="13.8" x14ac:dyDescent="0.25">
      <c r="A31" s="152" t="s">
        <v>725</v>
      </c>
      <c r="B31" s="39">
        <f>IFERROR(INDEX('[1]Annex 1 LV, HV and UMS charges'!$B$12:$B$45,MATCH($A31,'[1]Annex 1 LV, HV and UMS charges'!$A$12:$A$310,0)),INDEX('[1]Annex 4 LDNO charges'!$B$14:$B$203,MATCH($A31,'[1]Annex 4 LDNO charges'!$A$14:$A$203,0)))</f>
        <v>0</v>
      </c>
      <c r="C31" s="225" t="s">
        <v>697</v>
      </c>
      <c r="D31" s="226"/>
      <c r="E31" s="224">
        <v>0</v>
      </c>
    </row>
    <row r="32" spans="1:5" ht="13.8" x14ac:dyDescent="0.25">
      <c r="A32" s="152" t="s">
        <v>493</v>
      </c>
      <c r="B32" s="39">
        <f>IFERROR(INDEX('[1]Annex 1 LV, HV and UMS charges'!$B$12:$B$45,MATCH($A32,'[1]Annex 1 LV, HV and UMS charges'!$A$12:$A$310,0)),INDEX('[1]Annex 4 LDNO charges'!$B$14:$B$203,MATCH($A32,'[1]Annex 4 LDNO charges'!$A$14:$A$203,0)))</f>
        <v>0</v>
      </c>
      <c r="C32" s="225">
        <v>0</v>
      </c>
      <c r="D32" s="226"/>
      <c r="E32" s="224">
        <v>0</v>
      </c>
    </row>
    <row r="33" spans="1:5" ht="13.8" x14ac:dyDescent="0.25">
      <c r="A33" s="152" t="s">
        <v>494</v>
      </c>
      <c r="B33" s="39">
        <f>IFERROR(INDEX('[1]Annex 1 LV, HV and UMS charges'!$B$12:$B$45,MATCH($A33,'[1]Annex 1 LV, HV and UMS charges'!$A$12:$A$310,0)),INDEX('[1]Annex 4 LDNO charges'!$B$14:$B$203,MATCH($A33,'[1]Annex 4 LDNO charges'!$A$14:$A$203,0)))</f>
        <v>0</v>
      </c>
      <c r="C33" s="225">
        <v>0</v>
      </c>
      <c r="D33" s="226"/>
      <c r="E33" s="224">
        <v>0</v>
      </c>
    </row>
    <row r="34" spans="1:5" ht="13.8" x14ac:dyDescent="0.25">
      <c r="A34" s="152" t="s">
        <v>495</v>
      </c>
      <c r="B34" s="39">
        <f>IFERROR(INDEX('[1]Annex 1 LV, HV and UMS charges'!$B$12:$B$45,MATCH($A34,'[1]Annex 1 LV, HV and UMS charges'!$A$12:$A$310,0)),INDEX('[1]Annex 4 LDNO charges'!$B$14:$B$203,MATCH($A34,'[1]Annex 4 LDNO charges'!$A$14:$A$203,0)))</f>
        <v>0</v>
      </c>
      <c r="C34" s="225">
        <v>0</v>
      </c>
      <c r="D34" s="226"/>
      <c r="E34" s="224">
        <v>0</v>
      </c>
    </row>
    <row r="35" spans="1:5" ht="13.8" x14ac:dyDescent="0.25">
      <c r="A35" s="152" t="s">
        <v>496</v>
      </c>
      <c r="B35" s="39">
        <f>IFERROR(INDEX('[1]Annex 1 LV, HV and UMS charges'!$B$12:$B$45,MATCH($A35,'[1]Annex 1 LV, HV and UMS charges'!$A$12:$A$310,0)),INDEX('[1]Annex 4 LDNO charges'!$B$14:$B$203,MATCH($A35,'[1]Annex 4 LDNO charges'!$A$14:$A$203,0)))</f>
        <v>0</v>
      </c>
      <c r="C35" s="225">
        <v>0</v>
      </c>
      <c r="D35" s="226"/>
      <c r="E35" s="224">
        <v>0</v>
      </c>
    </row>
    <row r="36" spans="1:5" ht="13.8" x14ac:dyDescent="0.25">
      <c r="A36" s="152" t="s">
        <v>497</v>
      </c>
      <c r="B36" s="39">
        <f>IFERROR(INDEX('[1]Annex 1 LV, HV and UMS charges'!$B$12:$B$45,MATCH($A36,'[1]Annex 1 LV, HV and UMS charges'!$A$12:$A$310,0)),INDEX('[1]Annex 4 LDNO charges'!$B$14:$B$203,MATCH($A36,'[1]Annex 4 LDNO charges'!$A$14:$A$203,0)))</f>
        <v>0</v>
      </c>
      <c r="C36" s="225">
        <v>0</v>
      </c>
      <c r="D36" s="226"/>
      <c r="E36" s="224">
        <v>0</v>
      </c>
    </row>
    <row r="37" spans="1:5" ht="13.8" x14ac:dyDescent="0.25">
      <c r="A37" s="156" t="s">
        <v>726</v>
      </c>
      <c r="B37" s="39">
        <f>IFERROR(INDEX('[1]Annex 1 LV, HV and UMS charges'!$B$12:$B$45,MATCH($A37,'[1]Annex 1 LV, HV and UMS charges'!$A$12:$A$310,0)),INDEX('[1]Annex 4 LDNO charges'!$B$14:$B$203,MATCH($A37,'[1]Annex 4 LDNO charges'!$A$14:$A$203,0)))</f>
        <v>0</v>
      </c>
      <c r="C37" s="206" t="s">
        <v>696</v>
      </c>
      <c r="D37" s="224">
        <v>0</v>
      </c>
      <c r="E37" s="224">
        <v>0</v>
      </c>
    </row>
    <row r="38" spans="1:5" ht="13.8" x14ac:dyDescent="0.25">
      <c r="A38" s="152" t="s">
        <v>727</v>
      </c>
      <c r="B38" s="39">
        <f>IFERROR(INDEX('[1]Annex 1 LV, HV and UMS charges'!$B$12:$B$45,MATCH($A38,'[1]Annex 1 LV, HV and UMS charges'!$A$12:$A$310,0)),INDEX('[1]Annex 4 LDNO charges'!$B$14:$B$203,MATCH($A38,'[1]Annex 4 LDNO charges'!$A$14:$A$203,0)))</f>
        <v>0</v>
      </c>
      <c r="C38" s="225" t="s">
        <v>697</v>
      </c>
      <c r="D38" s="226"/>
      <c r="E38" s="224">
        <v>0</v>
      </c>
    </row>
    <row r="39" spans="1:5" ht="13.8" x14ac:dyDescent="0.25">
      <c r="A39" s="152" t="s">
        <v>728</v>
      </c>
      <c r="B39" s="39">
        <f>IFERROR(INDEX('[1]Annex 1 LV, HV and UMS charges'!$B$12:$B$45,MATCH($A39,'[1]Annex 1 LV, HV and UMS charges'!$A$12:$A$310,0)),INDEX('[1]Annex 4 LDNO charges'!$B$14:$B$203,MATCH($A39,'[1]Annex 4 LDNO charges'!$A$14:$A$203,0)))</f>
        <v>0</v>
      </c>
      <c r="C39" s="225" t="s">
        <v>697</v>
      </c>
      <c r="D39" s="226"/>
      <c r="E39" s="224">
        <v>0</v>
      </c>
    </row>
    <row r="40" spans="1:5" ht="13.8" x14ac:dyDescent="0.25">
      <c r="A40" s="152" t="s">
        <v>729</v>
      </c>
      <c r="B40" s="39">
        <f>IFERROR(INDEX('[1]Annex 1 LV, HV and UMS charges'!$B$12:$B$45,MATCH($A40,'[1]Annex 1 LV, HV and UMS charges'!$A$12:$A$310,0)),INDEX('[1]Annex 4 LDNO charges'!$B$14:$B$203,MATCH($A40,'[1]Annex 4 LDNO charges'!$A$14:$A$203,0)))</f>
        <v>0</v>
      </c>
      <c r="C40" s="225" t="s">
        <v>697</v>
      </c>
      <c r="D40" s="226"/>
      <c r="E40" s="224">
        <v>0</v>
      </c>
    </row>
    <row r="41" spans="1:5" ht="13.8" x14ac:dyDescent="0.25">
      <c r="A41" s="152" t="s">
        <v>730</v>
      </c>
      <c r="B41" s="39">
        <f>IFERROR(INDEX('[1]Annex 1 LV, HV and UMS charges'!$B$12:$B$45,MATCH($A41,'[1]Annex 1 LV, HV and UMS charges'!$A$12:$A$310,0)),INDEX('[1]Annex 4 LDNO charges'!$B$14:$B$203,MATCH($A41,'[1]Annex 4 LDNO charges'!$A$14:$A$203,0)))</f>
        <v>0</v>
      </c>
      <c r="C41" s="225" t="s">
        <v>697</v>
      </c>
      <c r="D41" s="226"/>
      <c r="E41" s="224">
        <v>0</v>
      </c>
    </row>
    <row r="42" spans="1:5" ht="13.8" x14ac:dyDescent="0.25">
      <c r="A42" s="152" t="s">
        <v>731</v>
      </c>
      <c r="B42" s="39">
        <f>IFERROR(INDEX('[1]Annex 1 LV, HV and UMS charges'!$B$12:$B$45,MATCH($A42,'[1]Annex 1 LV, HV and UMS charges'!$A$12:$A$310,0)),INDEX('[1]Annex 4 LDNO charges'!$B$14:$B$203,MATCH($A42,'[1]Annex 4 LDNO charges'!$A$14:$A$203,0)))</f>
        <v>0</v>
      </c>
      <c r="C42" s="225" t="s">
        <v>697</v>
      </c>
      <c r="D42" s="226"/>
      <c r="E42" s="224">
        <v>0</v>
      </c>
    </row>
    <row r="43" spans="1:5" ht="13.8" x14ac:dyDescent="0.25">
      <c r="A43" s="152" t="s">
        <v>505</v>
      </c>
      <c r="B43" s="39">
        <f>IFERROR(INDEX('[1]Annex 1 LV, HV and UMS charges'!$B$12:$B$45,MATCH($A43,'[1]Annex 1 LV, HV and UMS charges'!$A$12:$A$310,0)),INDEX('[1]Annex 4 LDNO charges'!$B$14:$B$203,MATCH($A43,'[1]Annex 4 LDNO charges'!$A$14:$A$203,0)))</f>
        <v>0</v>
      </c>
      <c r="C43" s="225">
        <v>0</v>
      </c>
      <c r="D43" s="226"/>
      <c r="E43" s="224">
        <v>0</v>
      </c>
    </row>
    <row r="44" spans="1:5" ht="13.8" x14ac:dyDescent="0.25">
      <c r="A44" s="152" t="s">
        <v>506</v>
      </c>
      <c r="B44" s="39">
        <f>IFERROR(INDEX('[1]Annex 1 LV, HV and UMS charges'!$B$12:$B$45,MATCH($A44,'[1]Annex 1 LV, HV and UMS charges'!$A$12:$A$310,0)),INDEX('[1]Annex 4 LDNO charges'!$B$14:$B$203,MATCH($A44,'[1]Annex 4 LDNO charges'!$A$14:$A$203,0)))</f>
        <v>0</v>
      </c>
      <c r="C44" s="225">
        <v>0</v>
      </c>
      <c r="D44" s="226"/>
      <c r="E44" s="224">
        <v>0</v>
      </c>
    </row>
    <row r="45" spans="1:5" ht="13.8" x14ac:dyDescent="0.25">
      <c r="A45" s="152" t="s">
        <v>507</v>
      </c>
      <c r="B45" s="39">
        <f>IFERROR(INDEX('[1]Annex 1 LV, HV and UMS charges'!$B$12:$B$45,MATCH($A45,'[1]Annex 1 LV, HV and UMS charges'!$A$12:$A$310,0)),INDEX('[1]Annex 4 LDNO charges'!$B$14:$B$203,MATCH($A45,'[1]Annex 4 LDNO charges'!$A$14:$A$203,0)))</f>
        <v>0</v>
      </c>
      <c r="C45" s="225">
        <v>0</v>
      </c>
      <c r="D45" s="226"/>
      <c r="E45" s="224">
        <v>0</v>
      </c>
    </row>
    <row r="46" spans="1:5" ht="13.8" x14ac:dyDescent="0.25">
      <c r="A46" s="152" t="s">
        <v>508</v>
      </c>
      <c r="B46" s="39">
        <f>IFERROR(INDEX('[1]Annex 1 LV, HV and UMS charges'!$B$12:$B$45,MATCH($A46,'[1]Annex 1 LV, HV and UMS charges'!$A$12:$A$310,0)),INDEX('[1]Annex 4 LDNO charges'!$B$14:$B$203,MATCH($A46,'[1]Annex 4 LDNO charges'!$A$14:$A$203,0)))</f>
        <v>0</v>
      </c>
      <c r="C46" s="225">
        <v>0</v>
      </c>
      <c r="D46" s="226"/>
      <c r="E46" s="224">
        <v>0</v>
      </c>
    </row>
    <row r="47" spans="1:5" ht="13.8" x14ac:dyDescent="0.25">
      <c r="A47" s="152" t="s">
        <v>509</v>
      </c>
      <c r="B47" s="39">
        <f>IFERROR(INDEX('[1]Annex 1 LV, HV and UMS charges'!$B$12:$B$45,MATCH($A47,'[1]Annex 1 LV, HV and UMS charges'!$A$12:$A$310,0)),INDEX('[1]Annex 4 LDNO charges'!$B$14:$B$203,MATCH($A47,'[1]Annex 4 LDNO charges'!$A$14:$A$203,0)))</f>
        <v>0</v>
      </c>
      <c r="C47" s="225">
        <v>0</v>
      </c>
      <c r="D47" s="226"/>
      <c r="E47" s="224">
        <v>0</v>
      </c>
    </row>
    <row r="48" spans="1:5" ht="13.8" x14ac:dyDescent="0.25">
      <c r="A48" s="152" t="s">
        <v>510</v>
      </c>
      <c r="B48" s="39">
        <f>IFERROR(INDEX('[1]Annex 1 LV, HV and UMS charges'!$B$12:$B$45,MATCH($A48,'[1]Annex 1 LV, HV and UMS charges'!$A$12:$A$310,0)),INDEX('[1]Annex 4 LDNO charges'!$B$14:$B$203,MATCH($A48,'[1]Annex 4 LDNO charges'!$A$14:$A$203,0)))</f>
        <v>0</v>
      </c>
      <c r="C48" s="225">
        <v>0</v>
      </c>
      <c r="D48" s="226"/>
      <c r="E48" s="224">
        <v>0</v>
      </c>
    </row>
    <row r="49" spans="1:5" ht="13.8" x14ac:dyDescent="0.25">
      <c r="A49" s="152" t="s">
        <v>511</v>
      </c>
      <c r="B49" s="39">
        <f>IFERROR(INDEX('[1]Annex 1 LV, HV and UMS charges'!$B$12:$B$45,MATCH($A49,'[1]Annex 1 LV, HV and UMS charges'!$A$12:$A$310,0)),INDEX('[1]Annex 4 LDNO charges'!$B$14:$B$203,MATCH($A49,'[1]Annex 4 LDNO charges'!$A$14:$A$203,0)))</f>
        <v>0</v>
      </c>
      <c r="C49" s="225">
        <v>0</v>
      </c>
      <c r="D49" s="226"/>
      <c r="E49" s="224">
        <v>0</v>
      </c>
    </row>
    <row r="50" spans="1:5" ht="13.8" x14ac:dyDescent="0.25">
      <c r="A50" s="152" t="s">
        <v>512</v>
      </c>
      <c r="B50" s="39">
        <f>IFERROR(INDEX('[1]Annex 1 LV, HV and UMS charges'!$B$12:$B$45,MATCH($A50,'[1]Annex 1 LV, HV and UMS charges'!$A$12:$A$310,0)),INDEX('[1]Annex 4 LDNO charges'!$B$14:$B$203,MATCH($A50,'[1]Annex 4 LDNO charges'!$A$14:$A$203,0)))</f>
        <v>0</v>
      </c>
      <c r="C50" s="225">
        <v>0</v>
      </c>
      <c r="D50" s="226"/>
      <c r="E50" s="224">
        <v>0</v>
      </c>
    </row>
    <row r="51" spans="1:5" ht="13.8" x14ac:dyDescent="0.25">
      <c r="A51" s="152" t="s">
        <v>513</v>
      </c>
      <c r="B51" s="39">
        <f>IFERROR(INDEX('[1]Annex 1 LV, HV and UMS charges'!$B$12:$B$45,MATCH($A51,'[1]Annex 1 LV, HV and UMS charges'!$A$12:$A$310,0)),INDEX('[1]Annex 4 LDNO charges'!$B$14:$B$203,MATCH($A51,'[1]Annex 4 LDNO charges'!$A$14:$A$203,0)))</f>
        <v>0</v>
      </c>
      <c r="C51" s="225">
        <v>0</v>
      </c>
      <c r="D51" s="226"/>
      <c r="E51" s="224">
        <v>0</v>
      </c>
    </row>
    <row r="52" spans="1:5" ht="13.8" x14ac:dyDescent="0.25">
      <c r="A52" s="152" t="s">
        <v>514</v>
      </c>
      <c r="B52" s="39">
        <f>IFERROR(INDEX('[1]Annex 1 LV, HV and UMS charges'!$B$12:$B$45,MATCH($A52,'[1]Annex 1 LV, HV and UMS charges'!$A$12:$A$310,0)),INDEX('[1]Annex 4 LDNO charges'!$B$14:$B$203,MATCH($A52,'[1]Annex 4 LDNO charges'!$A$14:$A$203,0)))</f>
        <v>0</v>
      </c>
      <c r="C52" s="225">
        <v>0</v>
      </c>
      <c r="D52" s="226"/>
      <c r="E52" s="224">
        <v>0</v>
      </c>
    </row>
    <row r="53" spans="1:5" ht="13.8" x14ac:dyDescent="0.25">
      <c r="A53" s="152" t="s">
        <v>515</v>
      </c>
      <c r="B53" s="39">
        <f>IFERROR(INDEX('[1]Annex 1 LV, HV and UMS charges'!$B$12:$B$45,MATCH($A53,'[1]Annex 1 LV, HV and UMS charges'!$A$12:$A$310,0)),INDEX('[1]Annex 4 LDNO charges'!$B$14:$B$203,MATCH($A53,'[1]Annex 4 LDNO charges'!$A$14:$A$203,0)))</f>
        <v>0</v>
      </c>
      <c r="C53" s="225">
        <v>0</v>
      </c>
      <c r="D53" s="226"/>
      <c r="E53" s="224">
        <v>0</v>
      </c>
    </row>
    <row r="54" spans="1:5" ht="13.8" x14ac:dyDescent="0.25">
      <c r="A54" s="152" t="s">
        <v>516</v>
      </c>
      <c r="B54" s="39">
        <f>IFERROR(INDEX('[1]Annex 1 LV, HV and UMS charges'!$B$12:$B$45,MATCH($A54,'[1]Annex 1 LV, HV and UMS charges'!$A$12:$A$310,0)),INDEX('[1]Annex 4 LDNO charges'!$B$14:$B$203,MATCH($A54,'[1]Annex 4 LDNO charges'!$A$14:$A$203,0)))</f>
        <v>0</v>
      </c>
      <c r="C54" s="225">
        <v>0</v>
      </c>
      <c r="D54" s="226"/>
      <c r="E54" s="224">
        <v>0</v>
      </c>
    </row>
    <row r="55" spans="1:5" ht="13.8" x14ac:dyDescent="0.25">
      <c r="A55" s="152" t="s">
        <v>517</v>
      </c>
      <c r="B55" s="39">
        <f>IFERROR(INDEX('[1]Annex 1 LV, HV and UMS charges'!$B$12:$B$45,MATCH($A55,'[1]Annex 1 LV, HV and UMS charges'!$A$12:$A$310,0)),INDEX('[1]Annex 4 LDNO charges'!$B$14:$B$203,MATCH($A55,'[1]Annex 4 LDNO charges'!$A$14:$A$203,0)))</f>
        <v>0</v>
      </c>
      <c r="C55" s="225">
        <v>0</v>
      </c>
      <c r="D55" s="226"/>
      <c r="E55" s="224">
        <v>0</v>
      </c>
    </row>
    <row r="56" spans="1:5" ht="13.8" x14ac:dyDescent="0.25">
      <c r="A56" s="152" t="s">
        <v>518</v>
      </c>
      <c r="B56" s="39">
        <f>IFERROR(INDEX('[1]Annex 1 LV, HV and UMS charges'!$B$12:$B$45,MATCH($A56,'[1]Annex 1 LV, HV and UMS charges'!$A$12:$A$310,0)),INDEX('[1]Annex 4 LDNO charges'!$B$14:$B$203,MATCH($A56,'[1]Annex 4 LDNO charges'!$A$14:$A$203,0)))</f>
        <v>0</v>
      </c>
      <c r="C56" s="225">
        <v>0</v>
      </c>
      <c r="D56" s="226"/>
      <c r="E56" s="224">
        <v>0</v>
      </c>
    </row>
    <row r="57" spans="1:5" ht="13.8" x14ac:dyDescent="0.25">
      <c r="A57" s="152" t="s">
        <v>519</v>
      </c>
      <c r="B57" s="39">
        <f>IFERROR(INDEX('[1]Annex 1 LV, HV and UMS charges'!$B$12:$B$45,MATCH($A57,'[1]Annex 1 LV, HV and UMS charges'!$A$12:$A$310,0)),INDEX('[1]Annex 4 LDNO charges'!$B$14:$B$203,MATCH($A57,'[1]Annex 4 LDNO charges'!$A$14:$A$203,0)))</f>
        <v>0</v>
      </c>
      <c r="C57" s="225">
        <v>0</v>
      </c>
      <c r="D57" s="226"/>
      <c r="E57" s="224">
        <v>0</v>
      </c>
    </row>
    <row r="58" spans="1:5" ht="13.8" x14ac:dyDescent="0.25">
      <c r="A58" s="152" t="s">
        <v>732</v>
      </c>
      <c r="B58" s="39">
        <f>IFERROR(INDEX('[1]Annex 1 LV, HV and UMS charges'!$B$12:$B$45,MATCH($A58,'[1]Annex 1 LV, HV and UMS charges'!$A$12:$A$310,0)),INDEX('[1]Annex 4 LDNO charges'!$B$14:$B$203,MATCH($A58,'[1]Annex 4 LDNO charges'!$A$14:$A$203,0)))</f>
        <v>0</v>
      </c>
      <c r="C58" s="206" t="s">
        <v>696</v>
      </c>
      <c r="D58" s="224">
        <v>0</v>
      </c>
      <c r="E58" s="224">
        <v>0</v>
      </c>
    </row>
    <row r="59" spans="1:5" ht="13.8" x14ac:dyDescent="0.25">
      <c r="A59" s="152" t="s">
        <v>733</v>
      </c>
      <c r="B59" s="39">
        <f>IFERROR(INDEX('[1]Annex 1 LV, HV and UMS charges'!$B$12:$B$45,MATCH($A59,'[1]Annex 1 LV, HV and UMS charges'!$A$12:$A$310,0)),INDEX('[1]Annex 4 LDNO charges'!$B$14:$B$203,MATCH($A59,'[1]Annex 4 LDNO charges'!$A$14:$A$203,0)))</f>
        <v>0</v>
      </c>
      <c r="C59" s="225" t="s">
        <v>697</v>
      </c>
      <c r="D59" s="226"/>
      <c r="E59" s="224">
        <v>0</v>
      </c>
    </row>
    <row r="60" spans="1:5" ht="13.8" x14ac:dyDescent="0.25">
      <c r="A60" s="152" t="s">
        <v>734</v>
      </c>
      <c r="B60" s="39">
        <f>IFERROR(INDEX('[1]Annex 1 LV, HV and UMS charges'!$B$12:$B$45,MATCH($A60,'[1]Annex 1 LV, HV and UMS charges'!$A$12:$A$310,0)),INDEX('[1]Annex 4 LDNO charges'!$B$14:$B$203,MATCH($A60,'[1]Annex 4 LDNO charges'!$A$14:$A$203,0)))</f>
        <v>0</v>
      </c>
      <c r="C60" s="225" t="s">
        <v>697</v>
      </c>
      <c r="D60" s="226"/>
      <c r="E60" s="224">
        <v>0</v>
      </c>
    </row>
    <row r="61" spans="1:5" ht="13.8" x14ac:dyDescent="0.25">
      <c r="A61" s="152" t="s">
        <v>735</v>
      </c>
      <c r="B61" s="39">
        <f>IFERROR(INDEX('[1]Annex 1 LV, HV and UMS charges'!$B$12:$B$45,MATCH($A61,'[1]Annex 1 LV, HV and UMS charges'!$A$12:$A$310,0)),INDEX('[1]Annex 4 LDNO charges'!$B$14:$B$203,MATCH($A61,'[1]Annex 4 LDNO charges'!$A$14:$A$203,0)))</f>
        <v>0</v>
      </c>
      <c r="C61" s="225" t="s">
        <v>697</v>
      </c>
      <c r="D61" s="226"/>
      <c r="E61" s="224">
        <v>0</v>
      </c>
    </row>
    <row r="62" spans="1:5" ht="13.8" x14ac:dyDescent="0.25">
      <c r="A62" s="152" t="s">
        <v>736</v>
      </c>
      <c r="B62" s="39">
        <f>IFERROR(INDEX('[1]Annex 1 LV, HV and UMS charges'!$B$12:$B$45,MATCH($A62,'[1]Annex 1 LV, HV and UMS charges'!$A$12:$A$310,0)),INDEX('[1]Annex 4 LDNO charges'!$B$14:$B$203,MATCH($A62,'[1]Annex 4 LDNO charges'!$A$14:$A$203,0)))</f>
        <v>0</v>
      </c>
      <c r="C62" s="225" t="s">
        <v>697</v>
      </c>
      <c r="D62" s="226"/>
      <c r="E62" s="224">
        <v>0</v>
      </c>
    </row>
    <row r="63" spans="1:5" ht="13.8" x14ac:dyDescent="0.25">
      <c r="A63" s="152" t="s">
        <v>737</v>
      </c>
      <c r="B63" s="39">
        <f>IFERROR(INDEX('[1]Annex 1 LV, HV and UMS charges'!$B$12:$B$45,MATCH($A63,'[1]Annex 1 LV, HV and UMS charges'!$A$12:$A$310,0)),INDEX('[1]Annex 4 LDNO charges'!$B$14:$B$203,MATCH($A63,'[1]Annex 4 LDNO charges'!$A$14:$A$203,0)))</f>
        <v>0</v>
      </c>
      <c r="C63" s="225" t="s">
        <v>697</v>
      </c>
      <c r="D63" s="226"/>
      <c r="E63" s="224">
        <v>0</v>
      </c>
    </row>
    <row r="64" spans="1:5" ht="13.8" x14ac:dyDescent="0.25">
      <c r="A64" s="152" t="s">
        <v>615</v>
      </c>
      <c r="B64" s="39">
        <f>IFERROR(INDEX('[1]Annex 1 LV, HV and UMS charges'!$B$12:$B$45,MATCH($A64,'[1]Annex 1 LV, HV and UMS charges'!$A$12:$A$310,0)),INDEX('[1]Annex 4 LDNO charges'!$B$14:$B$203,MATCH($A64,'[1]Annex 4 LDNO charges'!$A$14:$A$203,0)))</f>
        <v>0</v>
      </c>
      <c r="C64" s="225">
        <v>0</v>
      </c>
      <c r="D64" s="226"/>
      <c r="E64" s="224">
        <v>0</v>
      </c>
    </row>
    <row r="65" spans="1:5" ht="13.8" x14ac:dyDescent="0.25">
      <c r="A65" s="152" t="s">
        <v>616</v>
      </c>
      <c r="B65" s="39">
        <f>IFERROR(INDEX('[1]Annex 1 LV, HV and UMS charges'!$B$12:$B$45,MATCH($A65,'[1]Annex 1 LV, HV and UMS charges'!$A$12:$A$310,0)),INDEX('[1]Annex 4 LDNO charges'!$B$14:$B$203,MATCH($A65,'[1]Annex 4 LDNO charges'!$A$14:$A$203,0)))</f>
        <v>0</v>
      </c>
      <c r="C65" s="225">
        <v>0</v>
      </c>
      <c r="D65" s="226"/>
      <c r="E65" s="224">
        <v>0</v>
      </c>
    </row>
    <row r="66" spans="1:5" ht="13.8" x14ac:dyDescent="0.25">
      <c r="A66" s="152" t="s">
        <v>617</v>
      </c>
      <c r="B66" s="39">
        <f>IFERROR(INDEX('[1]Annex 1 LV, HV and UMS charges'!$B$12:$B$45,MATCH($A66,'[1]Annex 1 LV, HV and UMS charges'!$A$12:$A$310,0)),INDEX('[1]Annex 4 LDNO charges'!$B$14:$B$203,MATCH($A66,'[1]Annex 4 LDNO charges'!$A$14:$A$203,0)))</f>
        <v>0</v>
      </c>
      <c r="C66" s="225">
        <v>0</v>
      </c>
      <c r="D66" s="226"/>
      <c r="E66" s="224">
        <v>0</v>
      </c>
    </row>
    <row r="67" spans="1:5" ht="13.8" x14ac:dyDescent="0.25">
      <c r="A67" s="152" t="s">
        <v>618</v>
      </c>
      <c r="B67" s="39">
        <f>IFERROR(INDEX('[1]Annex 1 LV, HV and UMS charges'!$B$12:$B$45,MATCH($A67,'[1]Annex 1 LV, HV and UMS charges'!$A$12:$A$310,0)),INDEX('[1]Annex 4 LDNO charges'!$B$14:$B$203,MATCH($A67,'[1]Annex 4 LDNO charges'!$A$14:$A$203,0)))</f>
        <v>0</v>
      </c>
      <c r="C67" s="225">
        <v>0</v>
      </c>
      <c r="D67" s="226"/>
      <c r="E67" s="224">
        <v>0</v>
      </c>
    </row>
    <row r="68" spans="1:5" ht="13.8" x14ac:dyDescent="0.25">
      <c r="A68" s="152" t="s">
        <v>619</v>
      </c>
      <c r="B68" s="39">
        <f>IFERROR(INDEX('[1]Annex 1 LV, HV and UMS charges'!$B$12:$B$45,MATCH($A68,'[1]Annex 1 LV, HV and UMS charges'!$A$12:$A$310,0)),INDEX('[1]Annex 4 LDNO charges'!$B$14:$B$203,MATCH($A68,'[1]Annex 4 LDNO charges'!$A$14:$A$203,0)))</f>
        <v>0</v>
      </c>
      <c r="C68" s="225">
        <v>0</v>
      </c>
      <c r="D68" s="226"/>
      <c r="E68" s="224">
        <v>0</v>
      </c>
    </row>
    <row r="69" spans="1:5" ht="13.8" x14ac:dyDescent="0.25">
      <c r="A69" s="152" t="s">
        <v>620</v>
      </c>
      <c r="B69" s="39">
        <f>IFERROR(INDEX('[1]Annex 1 LV, HV and UMS charges'!$B$12:$B$45,MATCH($A69,'[1]Annex 1 LV, HV and UMS charges'!$A$12:$A$310,0)),INDEX('[1]Annex 4 LDNO charges'!$B$14:$B$203,MATCH($A69,'[1]Annex 4 LDNO charges'!$A$14:$A$203,0)))</f>
        <v>0</v>
      </c>
      <c r="C69" s="225">
        <v>0</v>
      </c>
      <c r="D69" s="226"/>
      <c r="E69" s="224">
        <v>0</v>
      </c>
    </row>
    <row r="70" spans="1:5" ht="13.8" x14ac:dyDescent="0.25">
      <c r="A70" s="152" t="s">
        <v>621</v>
      </c>
      <c r="B70" s="39">
        <f>IFERROR(INDEX('[1]Annex 1 LV, HV and UMS charges'!$B$12:$B$45,MATCH($A70,'[1]Annex 1 LV, HV and UMS charges'!$A$12:$A$310,0)),INDEX('[1]Annex 4 LDNO charges'!$B$14:$B$203,MATCH($A70,'[1]Annex 4 LDNO charges'!$A$14:$A$203,0)))</f>
        <v>0</v>
      </c>
      <c r="C70" s="225">
        <v>0</v>
      </c>
      <c r="D70" s="226"/>
      <c r="E70" s="224">
        <v>0</v>
      </c>
    </row>
    <row r="71" spans="1:5" ht="13.8" x14ac:dyDescent="0.25">
      <c r="A71" s="152" t="s">
        <v>622</v>
      </c>
      <c r="B71" s="39">
        <f>IFERROR(INDEX('[1]Annex 1 LV, HV and UMS charges'!$B$12:$B$45,MATCH($A71,'[1]Annex 1 LV, HV and UMS charges'!$A$12:$A$310,0)),INDEX('[1]Annex 4 LDNO charges'!$B$14:$B$203,MATCH($A71,'[1]Annex 4 LDNO charges'!$A$14:$A$203,0)))</f>
        <v>0</v>
      </c>
      <c r="C71" s="225">
        <v>0</v>
      </c>
      <c r="D71" s="226"/>
      <c r="E71" s="224">
        <v>0</v>
      </c>
    </row>
    <row r="72" spans="1:5" ht="13.8" x14ac:dyDescent="0.25">
      <c r="A72" s="152" t="s">
        <v>623</v>
      </c>
      <c r="B72" s="39">
        <f>IFERROR(INDEX('[1]Annex 1 LV, HV and UMS charges'!$B$12:$B$45,MATCH($A72,'[1]Annex 1 LV, HV and UMS charges'!$A$12:$A$310,0)),INDEX('[1]Annex 4 LDNO charges'!$B$14:$B$203,MATCH($A72,'[1]Annex 4 LDNO charges'!$A$14:$A$203,0)))</f>
        <v>0</v>
      </c>
      <c r="C72" s="225">
        <v>0</v>
      </c>
      <c r="D72" s="226"/>
      <c r="E72" s="224">
        <v>0</v>
      </c>
    </row>
    <row r="73" spans="1:5" ht="13.8" x14ac:dyDescent="0.25">
      <c r="A73" s="152" t="s">
        <v>624</v>
      </c>
      <c r="B73" s="39">
        <f>IFERROR(INDEX('[1]Annex 1 LV, HV and UMS charges'!$B$12:$B$45,MATCH($A73,'[1]Annex 1 LV, HV and UMS charges'!$A$12:$A$310,0)),INDEX('[1]Annex 4 LDNO charges'!$B$14:$B$203,MATCH($A73,'[1]Annex 4 LDNO charges'!$A$14:$A$203,0)))</f>
        <v>0</v>
      </c>
      <c r="C73" s="225">
        <v>0</v>
      </c>
      <c r="D73" s="226"/>
      <c r="E73" s="224">
        <v>0</v>
      </c>
    </row>
    <row r="74" spans="1:5" ht="13.8" x14ac:dyDescent="0.25">
      <c r="A74" s="152" t="s">
        <v>625</v>
      </c>
      <c r="B74" s="39">
        <f>IFERROR(INDEX('[1]Annex 1 LV, HV and UMS charges'!$B$12:$B$45,MATCH($A74,'[1]Annex 1 LV, HV and UMS charges'!$A$12:$A$310,0)),INDEX('[1]Annex 4 LDNO charges'!$B$14:$B$203,MATCH($A74,'[1]Annex 4 LDNO charges'!$A$14:$A$203,0)))</f>
        <v>0</v>
      </c>
      <c r="C74" s="225">
        <v>0</v>
      </c>
      <c r="D74" s="226"/>
      <c r="E74" s="224">
        <v>0</v>
      </c>
    </row>
    <row r="75" spans="1:5" ht="13.8" x14ac:dyDescent="0.25">
      <c r="A75" s="152" t="s">
        <v>626</v>
      </c>
      <c r="B75" s="39">
        <f>IFERROR(INDEX('[1]Annex 1 LV, HV and UMS charges'!$B$12:$B$45,MATCH($A75,'[1]Annex 1 LV, HV and UMS charges'!$A$12:$A$310,0)),INDEX('[1]Annex 4 LDNO charges'!$B$14:$B$203,MATCH($A75,'[1]Annex 4 LDNO charges'!$A$14:$A$203,0)))</f>
        <v>0</v>
      </c>
      <c r="C75" s="225">
        <v>0</v>
      </c>
      <c r="D75" s="226"/>
      <c r="E75" s="224">
        <v>0</v>
      </c>
    </row>
    <row r="76" spans="1:5" ht="13.8" x14ac:dyDescent="0.25">
      <c r="A76" s="152" t="s">
        <v>627</v>
      </c>
      <c r="B76" s="39">
        <f>IFERROR(INDEX('[1]Annex 1 LV, HV and UMS charges'!$B$12:$B$45,MATCH($A76,'[1]Annex 1 LV, HV and UMS charges'!$A$12:$A$310,0)),INDEX('[1]Annex 4 LDNO charges'!$B$14:$B$203,MATCH($A76,'[1]Annex 4 LDNO charges'!$A$14:$A$203,0)))</f>
        <v>0</v>
      </c>
      <c r="C76" s="225">
        <v>0</v>
      </c>
      <c r="D76" s="226"/>
      <c r="E76" s="224">
        <v>0</v>
      </c>
    </row>
    <row r="77" spans="1:5" ht="13.8" x14ac:dyDescent="0.25">
      <c r="A77" s="152" t="s">
        <v>628</v>
      </c>
      <c r="B77" s="39">
        <f>IFERROR(INDEX('[1]Annex 1 LV, HV and UMS charges'!$B$12:$B$45,MATCH($A77,'[1]Annex 1 LV, HV and UMS charges'!$A$12:$A$310,0)),INDEX('[1]Annex 4 LDNO charges'!$B$14:$B$203,MATCH($A77,'[1]Annex 4 LDNO charges'!$A$14:$A$203,0)))</f>
        <v>0</v>
      </c>
      <c r="C77" s="225">
        <v>0</v>
      </c>
      <c r="D77" s="226"/>
      <c r="E77" s="224">
        <v>0</v>
      </c>
    </row>
    <row r="78" spans="1:5" ht="13.8" x14ac:dyDescent="0.25">
      <c r="A78" s="152" t="s">
        <v>629</v>
      </c>
      <c r="B78" s="39">
        <f>IFERROR(INDEX('[1]Annex 1 LV, HV and UMS charges'!$B$12:$B$45,MATCH($A78,'[1]Annex 1 LV, HV and UMS charges'!$A$12:$A$310,0)),INDEX('[1]Annex 4 LDNO charges'!$B$14:$B$203,MATCH($A78,'[1]Annex 4 LDNO charges'!$A$14:$A$203,0)))</f>
        <v>0</v>
      </c>
      <c r="C78" s="225">
        <v>0</v>
      </c>
      <c r="D78" s="226"/>
      <c r="E78" s="224">
        <v>0</v>
      </c>
    </row>
    <row r="79" spans="1:5" ht="13.8" x14ac:dyDescent="0.25">
      <c r="A79" s="152" t="s">
        <v>738</v>
      </c>
      <c r="B79" s="39">
        <f>IFERROR(INDEX('[1]Annex 1 LV, HV and UMS charges'!$B$12:$B$45,MATCH($A79,'[1]Annex 1 LV, HV and UMS charges'!$A$12:$A$310,0)),INDEX('[1]Annex 4 LDNO charges'!$B$14:$B$203,MATCH($A79,'[1]Annex 4 LDNO charges'!$A$14:$A$203,0)))</f>
        <v>0</v>
      </c>
      <c r="C79" s="206" t="s">
        <v>696</v>
      </c>
      <c r="D79" s="224">
        <v>0</v>
      </c>
      <c r="E79" s="224">
        <v>0</v>
      </c>
    </row>
    <row r="80" spans="1:5" ht="13.8" x14ac:dyDescent="0.25">
      <c r="A80" s="152" t="s">
        <v>739</v>
      </c>
      <c r="B80" s="39">
        <f>IFERROR(INDEX('[1]Annex 1 LV, HV and UMS charges'!$B$12:$B$45,MATCH($A80,'[1]Annex 1 LV, HV and UMS charges'!$A$12:$A$310,0)),INDEX('[1]Annex 4 LDNO charges'!$B$14:$B$203,MATCH($A80,'[1]Annex 4 LDNO charges'!$A$14:$A$203,0)))</f>
        <v>0</v>
      </c>
      <c r="C80" s="225" t="s">
        <v>697</v>
      </c>
      <c r="D80" s="226"/>
      <c r="E80" s="224">
        <v>0</v>
      </c>
    </row>
    <row r="81" spans="1:5" ht="13.8" x14ac:dyDescent="0.25">
      <c r="A81" s="152" t="s">
        <v>740</v>
      </c>
      <c r="B81" s="39">
        <f>IFERROR(INDEX('[1]Annex 1 LV, HV and UMS charges'!$B$12:$B$45,MATCH($A81,'[1]Annex 1 LV, HV and UMS charges'!$A$12:$A$310,0)),INDEX('[1]Annex 4 LDNO charges'!$B$14:$B$203,MATCH($A81,'[1]Annex 4 LDNO charges'!$A$14:$A$203,0)))</f>
        <v>0</v>
      </c>
      <c r="C81" s="225" t="s">
        <v>697</v>
      </c>
      <c r="D81" s="226"/>
      <c r="E81" s="224">
        <v>0</v>
      </c>
    </row>
    <row r="82" spans="1:5" ht="13.8" x14ac:dyDescent="0.25">
      <c r="A82" s="152" t="s">
        <v>741</v>
      </c>
      <c r="B82" s="39">
        <f>IFERROR(INDEX('[1]Annex 1 LV, HV and UMS charges'!$B$12:$B$45,MATCH($A82,'[1]Annex 1 LV, HV and UMS charges'!$A$12:$A$310,0)),INDEX('[1]Annex 4 LDNO charges'!$B$14:$B$203,MATCH($A82,'[1]Annex 4 LDNO charges'!$A$14:$A$203,0)))</f>
        <v>0</v>
      </c>
      <c r="C82" s="225" t="s">
        <v>697</v>
      </c>
      <c r="D82" s="226"/>
      <c r="E82" s="224">
        <v>0</v>
      </c>
    </row>
    <row r="83" spans="1:5" ht="13.8" x14ac:dyDescent="0.25">
      <c r="A83" s="152" t="s">
        <v>742</v>
      </c>
      <c r="B83" s="39">
        <f>IFERROR(INDEX('[1]Annex 1 LV, HV and UMS charges'!$B$12:$B$45,MATCH($A83,'[1]Annex 1 LV, HV and UMS charges'!$A$12:$A$310,0)),INDEX('[1]Annex 4 LDNO charges'!$B$14:$B$203,MATCH($A83,'[1]Annex 4 LDNO charges'!$A$14:$A$203,0)))</f>
        <v>0</v>
      </c>
      <c r="C83" s="225" t="s">
        <v>697</v>
      </c>
      <c r="D83" s="226"/>
      <c r="E83" s="224">
        <v>0</v>
      </c>
    </row>
    <row r="84" spans="1:5" ht="13.8" x14ac:dyDescent="0.25">
      <c r="A84" s="152" t="s">
        <v>743</v>
      </c>
      <c r="B84" s="39">
        <f>IFERROR(INDEX('[1]Annex 1 LV, HV and UMS charges'!$B$12:$B$45,MATCH($A84,'[1]Annex 1 LV, HV and UMS charges'!$A$12:$A$310,0)),INDEX('[1]Annex 4 LDNO charges'!$B$14:$B$203,MATCH($A84,'[1]Annex 4 LDNO charges'!$A$14:$A$203,0)))</f>
        <v>0</v>
      </c>
      <c r="C84" s="225" t="s">
        <v>697</v>
      </c>
      <c r="D84" s="226"/>
      <c r="E84" s="224">
        <v>0</v>
      </c>
    </row>
    <row r="85" spans="1:5" ht="13.8" x14ac:dyDescent="0.25">
      <c r="A85" s="152" t="s">
        <v>593</v>
      </c>
      <c r="B85" s="39">
        <f>IFERROR(INDEX('[1]Annex 1 LV, HV and UMS charges'!$B$12:$B$45,MATCH($A85,'[1]Annex 1 LV, HV and UMS charges'!$A$12:$A$310,0)),INDEX('[1]Annex 4 LDNO charges'!$B$14:$B$203,MATCH($A85,'[1]Annex 4 LDNO charges'!$A$14:$A$203,0)))</f>
        <v>0</v>
      </c>
      <c r="C85" s="225">
        <v>0</v>
      </c>
      <c r="D85" s="226"/>
      <c r="E85" s="224">
        <v>0</v>
      </c>
    </row>
    <row r="86" spans="1:5" ht="13.8" x14ac:dyDescent="0.25">
      <c r="A86" s="152" t="s">
        <v>594</v>
      </c>
      <c r="B86" s="39">
        <f>IFERROR(INDEX('[1]Annex 1 LV, HV and UMS charges'!$B$12:$B$45,MATCH($A86,'[1]Annex 1 LV, HV and UMS charges'!$A$12:$A$310,0)),INDEX('[1]Annex 4 LDNO charges'!$B$14:$B$203,MATCH($A86,'[1]Annex 4 LDNO charges'!$A$14:$A$203,0)))</f>
        <v>0</v>
      </c>
      <c r="C86" s="225">
        <v>0</v>
      </c>
      <c r="D86" s="226"/>
      <c r="E86" s="224">
        <v>0</v>
      </c>
    </row>
    <row r="87" spans="1:5" ht="13.8" x14ac:dyDescent="0.25">
      <c r="A87" s="152" t="s">
        <v>595</v>
      </c>
      <c r="B87" s="39">
        <f>IFERROR(INDEX('[1]Annex 1 LV, HV and UMS charges'!$B$12:$B$45,MATCH($A87,'[1]Annex 1 LV, HV and UMS charges'!$A$12:$A$310,0)),INDEX('[1]Annex 4 LDNO charges'!$B$14:$B$203,MATCH($A87,'[1]Annex 4 LDNO charges'!$A$14:$A$203,0)))</f>
        <v>0</v>
      </c>
      <c r="C87" s="225">
        <v>0</v>
      </c>
      <c r="D87" s="226"/>
      <c r="E87" s="224">
        <v>0</v>
      </c>
    </row>
    <row r="88" spans="1:5" ht="13.8" x14ac:dyDescent="0.25">
      <c r="A88" s="152" t="s">
        <v>596</v>
      </c>
      <c r="B88" s="39">
        <f>IFERROR(INDEX('[1]Annex 1 LV, HV and UMS charges'!$B$12:$B$45,MATCH($A88,'[1]Annex 1 LV, HV and UMS charges'!$A$12:$A$310,0)),INDEX('[1]Annex 4 LDNO charges'!$B$14:$B$203,MATCH($A88,'[1]Annex 4 LDNO charges'!$A$14:$A$203,0)))</f>
        <v>0</v>
      </c>
      <c r="C88" s="225">
        <v>0</v>
      </c>
      <c r="D88" s="226"/>
      <c r="E88" s="224">
        <v>0</v>
      </c>
    </row>
    <row r="89" spans="1:5" ht="13.8" x14ac:dyDescent="0.25">
      <c r="A89" s="152" t="s">
        <v>597</v>
      </c>
      <c r="B89" s="39">
        <f>IFERROR(INDEX('[1]Annex 1 LV, HV and UMS charges'!$B$12:$B$45,MATCH($A89,'[1]Annex 1 LV, HV and UMS charges'!$A$12:$A$310,0)),INDEX('[1]Annex 4 LDNO charges'!$B$14:$B$203,MATCH($A89,'[1]Annex 4 LDNO charges'!$A$14:$A$203,0)))</f>
        <v>0</v>
      </c>
      <c r="C89" s="225">
        <v>0</v>
      </c>
      <c r="D89" s="226"/>
      <c r="E89" s="224">
        <v>0</v>
      </c>
    </row>
    <row r="90" spans="1:5" ht="13.8" x14ac:dyDescent="0.25">
      <c r="A90" s="152" t="s">
        <v>598</v>
      </c>
      <c r="B90" s="39">
        <f>IFERROR(INDEX('[1]Annex 1 LV, HV and UMS charges'!$B$12:$B$45,MATCH($A90,'[1]Annex 1 LV, HV and UMS charges'!$A$12:$A$310,0)),INDEX('[1]Annex 4 LDNO charges'!$B$14:$B$203,MATCH($A90,'[1]Annex 4 LDNO charges'!$A$14:$A$203,0)))</f>
        <v>0</v>
      </c>
      <c r="C90" s="225">
        <v>0</v>
      </c>
      <c r="D90" s="226"/>
      <c r="E90" s="224">
        <v>0</v>
      </c>
    </row>
    <row r="91" spans="1:5" ht="13.8" x14ac:dyDescent="0.25">
      <c r="A91" s="152" t="s">
        <v>599</v>
      </c>
      <c r="B91" s="39">
        <f>IFERROR(INDEX('[1]Annex 1 LV, HV and UMS charges'!$B$12:$B$45,MATCH($A91,'[1]Annex 1 LV, HV and UMS charges'!$A$12:$A$310,0)),INDEX('[1]Annex 4 LDNO charges'!$B$14:$B$203,MATCH($A91,'[1]Annex 4 LDNO charges'!$A$14:$A$203,0)))</f>
        <v>0</v>
      </c>
      <c r="C91" s="225">
        <v>0</v>
      </c>
      <c r="D91" s="226"/>
      <c r="E91" s="224">
        <v>0</v>
      </c>
    </row>
    <row r="92" spans="1:5" ht="13.8" x14ac:dyDescent="0.25">
      <c r="A92" s="152" t="s">
        <v>600</v>
      </c>
      <c r="B92" s="39">
        <f>IFERROR(INDEX('[1]Annex 1 LV, HV and UMS charges'!$B$12:$B$45,MATCH($A92,'[1]Annex 1 LV, HV and UMS charges'!$A$12:$A$310,0)),INDEX('[1]Annex 4 LDNO charges'!$B$14:$B$203,MATCH($A92,'[1]Annex 4 LDNO charges'!$A$14:$A$203,0)))</f>
        <v>0</v>
      </c>
      <c r="C92" s="225">
        <v>0</v>
      </c>
      <c r="D92" s="226"/>
      <c r="E92" s="224">
        <v>0</v>
      </c>
    </row>
    <row r="93" spans="1:5" ht="13.8" x14ac:dyDescent="0.25">
      <c r="A93" s="152" t="s">
        <v>601</v>
      </c>
      <c r="B93" s="39">
        <f>IFERROR(INDEX('[1]Annex 1 LV, HV and UMS charges'!$B$12:$B$45,MATCH($A93,'[1]Annex 1 LV, HV and UMS charges'!$A$12:$A$310,0)),INDEX('[1]Annex 4 LDNO charges'!$B$14:$B$203,MATCH($A93,'[1]Annex 4 LDNO charges'!$A$14:$A$203,0)))</f>
        <v>0</v>
      </c>
      <c r="C93" s="225">
        <v>0</v>
      </c>
      <c r="D93" s="226"/>
      <c r="E93" s="224">
        <v>0</v>
      </c>
    </row>
    <row r="94" spans="1:5" ht="13.8" x14ac:dyDescent="0.25">
      <c r="A94" s="152" t="s">
        <v>602</v>
      </c>
      <c r="B94" s="39">
        <f>IFERROR(INDEX('[1]Annex 1 LV, HV and UMS charges'!$B$12:$B$45,MATCH($A94,'[1]Annex 1 LV, HV and UMS charges'!$A$12:$A$310,0)),INDEX('[1]Annex 4 LDNO charges'!$B$14:$B$203,MATCH($A94,'[1]Annex 4 LDNO charges'!$A$14:$A$203,0)))</f>
        <v>0</v>
      </c>
      <c r="C94" s="225">
        <v>0</v>
      </c>
      <c r="D94" s="226"/>
      <c r="E94" s="224">
        <v>0</v>
      </c>
    </row>
    <row r="95" spans="1:5" ht="13.8" x14ac:dyDescent="0.25">
      <c r="A95" s="152" t="s">
        <v>603</v>
      </c>
      <c r="B95" s="39">
        <f>IFERROR(INDEX('[1]Annex 1 LV, HV and UMS charges'!$B$12:$B$45,MATCH($A95,'[1]Annex 1 LV, HV and UMS charges'!$A$12:$A$310,0)),INDEX('[1]Annex 4 LDNO charges'!$B$14:$B$203,MATCH($A95,'[1]Annex 4 LDNO charges'!$A$14:$A$203,0)))</f>
        <v>0</v>
      </c>
      <c r="C95" s="225">
        <v>0</v>
      </c>
      <c r="D95" s="226"/>
      <c r="E95" s="224">
        <v>0</v>
      </c>
    </row>
    <row r="96" spans="1:5" ht="13.8" x14ac:dyDescent="0.25">
      <c r="A96" s="152" t="s">
        <v>604</v>
      </c>
      <c r="B96" s="39">
        <f>IFERROR(INDEX('[1]Annex 1 LV, HV and UMS charges'!$B$12:$B$45,MATCH($A96,'[1]Annex 1 LV, HV and UMS charges'!$A$12:$A$310,0)),INDEX('[1]Annex 4 LDNO charges'!$B$14:$B$203,MATCH($A96,'[1]Annex 4 LDNO charges'!$A$14:$A$203,0)))</f>
        <v>0</v>
      </c>
      <c r="C96" s="225">
        <v>0</v>
      </c>
      <c r="D96" s="226"/>
      <c r="E96" s="224">
        <v>0</v>
      </c>
    </row>
    <row r="97" spans="1:5" ht="13.8" x14ac:dyDescent="0.25">
      <c r="A97" s="152" t="s">
        <v>605</v>
      </c>
      <c r="B97" s="39">
        <f>IFERROR(INDEX('[1]Annex 1 LV, HV and UMS charges'!$B$12:$B$45,MATCH($A97,'[1]Annex 1 LV, HV and UMS charges'!$A$12:$A$310,0)),INDEX('[1]Annex 4 LDNO charges'!$B$14:$B$203,MATCH($A97,'[1]Annex 4 LDNO charges'!$A$14:$A$203,0)))</f>
        <v>0</v>
      </c>
      <c r="C97" s="225">
        <v>0</v>
      </c>
      <c r="D97" s="226"/>
      <c r="E97" s="224">
        <v>0</v>
      </c>
    </row>
    <row r="98" spans="1:5" ht="13.8" x14ac:dyDescent="0.25">
      <c r="A98" s="152" t="s">
        <v>606</v>
      </c>
      <c r="B98" s="39">
        <f>IFERROR(INDEX('[1]Annex 1 LV, HV and UMS charges'!$B$12:$B$45,MATCH($A98,'[1]Annex 1 LV, HV and UMS charges'!$A$12:$A$310,0)),INDEX('[1]Annex 4 LDNO charges'!$B$14:$B$203,MATCH($A98,'[1]Annex 4 LDNO charges'!$A$14:$A$203,0)))</f>
        <v>0</v>
      </c>
      <c r="C98" s="225">
        <v>0</v>
      </c>
      <c r="D98" s="226"/>
      <c r="E98" s="224">
        <v>0</v>
      </c>
    </row>
    <row r="99" spans="1:5" ht="13.8" x14ac:dyDescent="0.25">
      <c r="A99" s="152" t="s">
        <v>607</v>
      </c>
      <c r="B99" s="39">
        <f>IFERROR(INDEX('[1]Annex 1 LV, HV and UMS charges'!$B$12:$B$45,MATCH($A99,'[1]Annex 1 LV, HV and UMS charges'!$A$12:$A$310,0)),INDEX('[1]Annex 4 LDNO charges'!$B$14:$B$203,MATCH($A99,'[1]Annex 4 LDNO charges'!$A$14:$A$203,0)))</f>
        <v>0</v>
      </c>
      <c r="C99" s="225">
        <v>0</v>
      </c>
      <c r="D99" s="226"/>
      <c r="E99" s="224">
        <v>0</v>
      </c>
    </row>
    <row r="100" spans="1:5" ht="13.8" x14ac:dyDescent="0.25">
      <c r="A100" s="152" t="s">
        <v>744</v>
      </c>
      <c r="B100" s="39">
        <f>IFERROR(INDEX('[1]Annex 1 LV, HV and UMS charges'!$B$12:$B$45,MATCH($A100,'[1]Annex 1 LV, HV and UMS charges'!$A$12:$A$310,0)),INDEX('[1]Annex 4 LDNO charges'!$B$14:$B$203,MATCH($A100,'[1]Annex 4 LDNO charges'!$A$14:$A$203,0)))</f>
        <v>0</v>
      </c>
      <c r="C100" s="206" t="s">
        <v>696</v>
      </c>
      <c r="D100" s="224">
        <v>0</v>
      </c>
      <c r="E100" s="224">
        <v>0</v>
      </c>
    </row>
    <row r="101" spans="1:5" ht="13.8" x14ac:dyDescent="0.25">
      <c r="A101" s="152" t="s">
        <v>745</v>
      </c>
      <c r="B101" s="39">
        <f>IFERROR(INDEX('[1]Annex 1 LV, HV and UMS charges'!$B$12:$B$45,MATCH($A101,'[1]Annex 1 LV, HV and UMS charges'!$A$12:$A$310,0)),INDEX('[1]Annex 4 LDNO charges'!$B$14:$B$203,MATCH($A101,'[1]Annex 4 LDNO charges'!$A$14:$A$203,0)))</f>
        <v>0</v>
      </c>
      <c r="C101" s="225" t="s">
        <v>697</v>
      </c>
      <c r="D101" s="226"/>
      <c r="E101" s="224">
        <v>0</v>
      </c>
    </row>
    <row r="102" spans="1:5" ht="13.8" x14ac:dyDescent="0.25">
      <c r="A102" s="152" t="s">
        <v>746</v>
      </c>
      <c r="B102" s="39">
        <f>IFERROR(INDEX('[1]Annex 1 LV, HV and UMS charges'!$B$12:$B$45,MATCH($A102,'[1]Annex 1 LV, HV and UMS charges'!$A$12:$A$310,0)),INDEX('[1]Annex 4 LDNO charges'!$B$14:$B$203,MATCH($A102,'[1]Annex 4 LDNO charges'!$A$14:$A$203,0)))</f>
        <v>0</v>
      </c>
      <c r="C102" s="225" t="s">
        <v>697</v>
      </c>
      <c r="D102" s="226"/>
      <c r="E102" s="224">
        <v>0</v>
      </c>
    </row>
    <row r="103" spans="1:5" ht="13.8" x14ac:dyDescent="0.25">
      <c r="A103" s="152" t="s">
        <v>747</v>
      </c>
      <c r="B103" s="39">
        <f>IFERROR(INDEX('[1]Annex 1 LV, HV and UMS charges'!$B$12:$B$45,MATCH($A103,'[1]Annex 1 LV, HV and UMS charges'!$A$12:$A$310,0)),INDEX('[1]Annex 4 LDNO charges'!$B$14:$B$203,MATCH($A103,'[1]Annex 4 LDNO charges'!$A$14:$A$203,0)))</f>
        <v>0</v>
      </c>
      <c r="C103" s="225" t="s">
        <v>697</v>
      </c>
      <c r="D103" s="226"/>
      <c r="E103" s="224">
        <v>0</v>
      </c>
    </row>
    <row r="104" spans="1:5" ht="13.8" x14ac:dyDescent="0.25">
      <c r="A104" s="152" t="s">
        <v>748</v>
      </c>
      <c r="B104" s="39">
        <f>IFERROR(INDEX('[1]Annex 1 LV, HV and UMS charges'!$B$12:$B$45,MATCH($A104,'[1]Annex 1 LV, HV and UMS charges'!$A$12:$A$310,0)),INDEX('[1]Annex 4 LDNO charges'!$B$14:$B$203,MATCH($A104,'[1]Annex 4 LDNO charges'!$A$14:$A$203,0)))</f>
        <v>0</v>
      </c>
      <c r="C104" s="225" t="s">
        <v>697</v>
      </c>
      <c r="D104" s="226"/>
      <c r="E104" s="224">
        <v>0</v>
      </c>
    </row>
    <row r="105" spans="1:5" ht="13.8" x14ac:dyDescent="0.25">
      <c r="A105" s="152" t="s">
        <v>749</v>
      </c>
      <c r="B105" s="39">
        <f>IFERROR(INDEX('[1]Annex 1 LV, HV and UMS charges'!$B$12:$B$45,MATCH($A105,'[1]Annex 1 LV, HV and UMS charges'!$A$12:$A$310,0)),INDEX('[1]Annex 4 LDNO charges'!$B$14:$B$203,MATCH($A105,'[1]Annex 4 LDNO charges'!$A$14:$A$203,0)))</f>
        <v>0</v>
      </c>
      <c r="C105" s="225" t="s">
        <v>697</v>
      </c>
      <c r="D105" s="226"/>
      <c r="E105" s="224">
        <v>0</v>
      </c>
    </row>
    <row r="106" spans="1:5" ht="13.8" x14ac:dyDescent="0.25">
      <c r="A106" s="152" t="s">
        <v>571</v>
      </c>
      <c r="B106" s="39">
        <f>IFERROR(INDEX('[1]Annex 1 LV, HV and UMS charges'!$B$12:$B$45,MATCH($A106,'[1]Annex 1 LV, HV and UMS charges'!$A$12:$A$310,0)),INDEX('[1]Annex 4 LDNO charges'!$B$14:$B$203,MATCH($A106,'[1]Annex 4 LDNO charges'!$A$14:$A$203,0)))</f>
        <v>0</v>
      </c>
      <c r="C106" s="225">
        <v>0</v>
      </c>
      <c r="D106" s="226"/>
      <c r="E106" s="224">
        <v>0</v>
      </c>
    </row>
    <row r="107" spans="1:5" ht="13.8" x14ac:dyDescent="0.25">
      <c r="A107" s="152" t="s">
        <v>572</v>
      </c>
      <c r="B107" s="39">
        <f>IFERROR(INDEX('[1]Annex 1 LV, HV and UMS charges'!$B$12:$B$45,MATCH($A107,'[1]Annex 1 LV, HV and UMS charges'!$A$12:$A$310,0)),INDEX('[1]Annex 4 LDNO charges'!$B$14:$B$203,MATCH($A107,'[1]Annex 4 LDNO charges'!$A$14:$A$203,0)))</f>
        <v>0</v>
      </c>
      <c r="C107" s="225">
        <v>0</v>
      </c>
      <c r="D107" s="226"/>
      <c r="E107" s="224">
        <v>0</v>
      </c>
    </row>
    <row r="108" spans="1:5" ht="13.8" x14ac:dyDescent="0.25">
      <c r="A108" s="152" t="s">
        <v>573</v>
      </c>
      <c r="B108" s="39">
        <f>IFERROR(INDEX('[1]Annex 1 LV, HV and UMS charges'!$B$12:$B$45,MATCH($A108,'[1]Annex 1 LV, HV and UMS charges'!$A$12:$A$310,0)),INDEX('[1]Annex 4 LDNO charges'!$B$14:$B$203,MATCH($A108,'[1]Annex 4 LDNO charges'!$A$14:$A$203,0)))</f>
        <v>0</v>
      </c>
      <c r="C108" s="225">
        <v>0</v>
      </c>
      <c r="D108" s="226"/>
      <c r="E108" s="224">
        <v>0</v>
      </c>
    </row>
    <row r="109" spans="1:5" ht="13.8" x14ac:dyDescent="0.25">
      <c r="A109" s="152" t="s">
        <v>574</v>
      </c>
      <c r="B109" s="39">
        <f>IFERROR(INDEX('[1]Annex 1 LV, HV and UMS charges'!$B$12:$B$45,MATCH($A109,'[1]Annex 1 LV, HV and UMS charges'!$A$12:$A$310,0)),INDEX('[1]Annex 4 LDNO charges'!$B$14:$B$203,MATCH($A109,'[1]Annex 4 LDNO charges'!$A$14:$A$203,0)))</f>
        <v>0</v>
      </c>
      <c r="C109" s="225">
        <v>0</v>
      </c>
      <c r="D109" s="226"/>
      <c r="E109" s="224">
        <v>0</v>
      </c>
    </row>
    <row r="110" spans="1:5" ht="13.8" x14ac:dyDescent="0.25">
      <c r="A110" s="152" t="s">
        <v>575</v>
      </c>
      <c r="B110" s="39">
        <f>IFERROR(INDEX('[1]Annex 1 LV, HV and UMS charges'!$B$12:$B$45,MATCH($A110,'[1]Annex 1 LV, HV and UMS charges'!$A$12:$A$310,0)),INDEX('[1]Annex 4 LDNO charges'!$B$14:$B$203,MATCH($A110,'[1]Annex 4 LDNO charges'!$A$14:$A$203,0)))</f>
        <v>0</v>
      </c>
      <c r="C110" s="225">
        <v>0</v>
      </c>
      <c r="D110" s="226"/>
      <c r="E110" s="224">
        <v>0</v>
      </c>
    </row>
    <row r="111" spans="1:5" ht="13.8" x14ac:dyDescent="0.25">
      <c r="A111" s="152" t="s">
        <v>576</v>
      </c>
      <c r="B111" s="39">
        <f>IFERROR(INDEX('[1]Annex 1 LV, HV and UMS charges'!$B$12:$B$45,MATCH($A111,'[1]Annex 1 LV, HV and UMS charges'!$A$12:$A$310,0)),INDEX('[1]Annex 4 LDNO charges'!$B$14:$B$203,MATCH($A111,'[1]Annex 4 LDNO charges'!$A$14:$A$203,0)))</f>
        <v>0</v>
      </c>
      <c r="C111" s="225">
        <v>0</v>
      </c>
      <c r="D111" s="226"/>
      <c r="E111" s="224">
        <v>0</v>
      </c>
    </row>
    <row r="112" spans="1:5" ht="13.8" x14ac:dyDescent="0.25">
      <c r="A112" s="152" t="s">
        <v>577</v>
      </c>
      <c r="B112" s="39">
        <f>IFERROR(INDEX('[1]Annex 1 LV, HV and UMS charges'!$B$12:$B$45,MATCH($A112,'[1]Annex 1 LV, HV and UMS charges'!$A$12:$A$310,0)),INDEX('[1]Annex 4 LDNO charges'!$B$14:$B$203,MATCH($A112,'[1]Annex 4 LDNO charges'!$A$14:$A$203,0)))</f>
        <v>0</v>
      </c>
      <c r="C112" s="225">
        <v>0</v>
      </c>
      <c r="D112" s="226"/>
      <c r="E112" s="224">
        <v>0</v>
      </c>
    </row>
    <row r="113" spans="1:5" ht="13.8" x14ac:dyDescent="0.25">
      <c r="A113" s="152" t="s">
        <v>578</v>
      </c>
      <c r="B113" s="39">
        <f>IFERROR(INDEX('[1]Annex 1 LV, HV and UMS charges'!$B$12:$B$45,MATCH($A113,'[1]Annex 1 LV, HV and UMS charges'!$A$12:$A$310,0)),INDEX('[1]Annex 4 LDNO charges'!$B$14:$B$203,MATCH($A113,'[1]Annex 4 LDNO charges'!$A$14:$A$203,0)))</f>
        <v>0</v>
      </c>
      <c r="C113" s="225">
        <v>0</v>
      </c>
      <c r="D113" s="226"/>
      <c r="E113" s="224">
        <v>0</v>
      </c>
    </row>
    <row r="114" spans="1:5" ht="13.8" x14ac:dyDescent="0.25">
      <c r="A114" s="152" t="s">
        <v>579</v>
      </c>
      <c r="B114" s="39">
        <f>IFERROR(INDEX('[1]Annex 1 LV, HV and UMS charges'!$B$12:$B$45,MATCH($A114,'[1]Annex 1 LV, HV and UMS charges'!$A$12:$A$310,0)),INDEX('[1]Annex 4 LDNO charges'!$B$14:$B$203,MATCH($A114,'[1]Annex 4 LDNO charges'!$A$14:$A$203,0)))</f>
        <v>0</v>
      </c>
      <c r="C114" s="225">
        <v>0</v>
      </c>
      <c r="D114" s="226"/>
      <c r="E114" s="224">
        <v>0</v>
      </c>
    </row>
    <row r="115" spans="1:5" ht="13.8" x14ac:dyDescent="0.25">
      <c r="A115" s="152" t="s">
        <v>580</v>
      </c>
      <c r="B115" s="39">
        <f>IFERROR(INDEX('[1]Annex 1 LV, HV and UMS charges'!$B$12:$B$45,MATCH($A115,'[1]Annex 1 LV, HV and UMS charges'!$A$12:$A$310,0)),INDEX('[1]Annex 4 LDNO charges'!$B$14:$B$203,MATCH($A115,'[1]Annex 4 LDNO charges'!$A$14:$A$203,0)))</f>
        <v>0</v>
      </c>
      <c r="C115" s="225">
        <v>0</v>
      </c>
      <c r="D115" s="226"/>
      <c r="E115" s="224">
        <v>0</v>
      </c>
    </row>
    <row r="116" spans="1:5" ht="13.8" x14ac:dyDescent="0.25">
      <c r="A116" s="152" t="s">
        <v>581</v>
      </c>
      <c r="B116" s="39">
        <f>IFERROR(INDEX('[1]Annex 1 LV, HV and UMS charges'!$B$12:$B$45,MATCH($A116,'[1]Annex 1 LV, HV and UMS charges'!$A$12:$A$310,0)),INDEX('[1]Annex 4 LDNO charges'!$B$14:$B$203,MATCH($A116,'[1]Annex 4 LDNO charges'!$A$14:$A$203,0)))</f>
        <v>0</v>
      </c>
      <c r="C116" s="225">
        <v>0</v>
      </c>
      <c r="D116" s="226"/>
      <c r="E116" s="224">
        <v>0</v>
      </c>
    </row>
    <row r="117" spans="1:5" ht="13.8" x14ac:dyDescent="0.25">
      <c r="A117" s="152" t="s">
        <v>582</v>
      </c>
      <c r="B117" s="39">
        <f>IFERROR(INDEX('[1]Annex 1 LV, HV and UMS charges'!$B$12:$B$45,MATCH($A117,'[1]Annex 1 LV, HV and UMS charges'!$A$12:$A$310,0)),INDEX('[1]Annex 4 LDNO charges'!$B$14:$B$203,MATCH($A117,'[1]Annex 4 LDNO charges'!$A$14:$A$203,0)))</f>
        <v>0</v>
      </c>
      <c r="C117" s="225">
        <v>0</v>
      </c>
      <c r="D117" s="226"/>
      <c r="E117" s="224">
        <v>0</v>
      </c>
    </row>
    <row r="118" spans="1:5" ht="13.8" x14ac:dyDescent="0.25">
      <c r="A118" s="152" t="s">
        <v>583</v>
      </c>
      <c r="B118" s="39">
        <f>IFERROR(INDEX('[1]Annex 1 LV, HV and UMS charges'!$B$12:$B$45,MATCH($A118,'[1]Annex 1 LV, HV and UMS charges'!$A$12:$A$310,0)),INDEX('[1]Annex 4 LDNO charges'!$B$14:$B$203,MATCH($A118,'[1]Annex 4 LDNO charges'!$A$14:$A$203,0)))</f>
        <v>0</v>
      </c>
      <c r="C118" s="225">
        <v>0</v>
      </c>
      <c r="D118" s="226"/>
      <c r="E118" s="224">
        <v>0</v>
      </c>
    </row>
    <row r="119" spans="1:5" ht="13.8" x14ac:dyDescent="0.25">
      <c r="A119" s="152" t="s">
        <v>584</v>
      </c>
      <c r="B119" s="39">
        <f>IFERROR(INDEX('[1]Annex 1 LV, HV and UMS charges'!$B$12:$B$45,MATCH($A119,'[1]Annex 1 LV, HV and UMS charges'!$A$12:$A$310,0)),INDEX('[1]Annex 4 LDNO charges'!$B$14:$B$203,MATCH($A119,'[1]Annex 4 LDNO charges'!$A$14:$A$203,0)))</f>
        <v>0</v>
      </c>
      <c r="C119" s="225">
        <v>0</v>
      </c>
      <c r="D119" s="226"/>
      <c r="E119" s="224">
        <v>0</v>
      </c>
    </row>
    <row r="120" spans="1:5" ht="13.8" x14ac:dyDescent="0.25">
      <c r="A120" s="152" t="s">
        <v>585</v>
      </c>
      <c r="B120" s="39">
        <f>IFERROR(INDEX('[1]Annex 1 LV, HV and UMS charges'!$B$12:$B$45,MATCH($A120,'[1]Annex 1 LV, HV and UMS charges'!$A$12:$A$310,0)),INDEX('[1]Annex 4 LDNO charges'!$B$14:$B$203,MATCH($A120,'[1]Annex 4 LDNO charges'!$A$14:$A$203,0)))</f>
        <v>0</v>
      </c>
      <c r="C120" s="225">
        <v>0</v>
      </c>
      <c r="D120" s="226"/>
      <c r="E120" s="224">
        <v>0</v>
      </c>
    </row>
    <row r="121" spans="1:5" ht="13.8" x14ac:dyDescent="0.25">
      <c r="A121" s="152" t="s">
        <v>750</v>
      </c>
      <c r="B121" s="39">
        <f>IFERROR(INDEX('[1]Annex 1 LV, HV and UMS charges'!$B$12:$B$45,MATCH($A121,'[1]Annex 1 LV, HV and UMS charges'!$A$12:$A$310,0)),INDEX('[1]Annex 4 LDNO charges'!$B$14:$B$203,MATCH($A121,'[1]Annex 4 LDNO charges'!$A$14:$A$203,0)))</f>
        <v>0</v>
      </c>
      <c r="C121" s="206" t="s">
        <v>696</v>
      </c>
      <c r="D121" s="224">
        <v>0</v>
      </c>
      <c r="E121" s="224">
        <v>0</v>
      </c>
    </row>
    <row r="122" spans="1:5" ht="13.8" x14ac:dyDescent="0.25">
      <c r="A122" s="152" t="s">
        <v>751</v>
      </c>
      <c r="B122" s="39">
        <f>IFERROR(INDEX('[1]Annex 1 LV, HV and UMS charges'!$B$12:$B$45,MATCH($A122,'[1]Annex 1 LV, HV and UMS charges'!$A$12:$A$310,0)),INDEX('[1]Annex 4 LDNO charges'!$B$14:$B$203,MATCH($A122,'[1]Annex 4 LDNO charges'!$A$14:$A$203,0)))</f>
        <v>0</v>
      </c>
      <c r="C122" s="225" t="s">
        <v>697</v>
      </c>
      <c r="D122" s="226"/>
      <c r="E122" s="224">
        <v>0</v>
      </c>
    </row>
    <row r="123" spans="1:5" ht="13.8" x14ac:dyDescent="0.25">
      <c r="A123" s="152" t="s">
        <v>752</v>
      </c>
      <c r="B123" s="39">
        <f>IFERROR(INDEX('[1]Annex 1 LV, HV and UMS charges'!$B$12:$B$45,MATCH($A123,'[1]Annex 1 LV, HV and UMS charges'!$A$12:$A$310,0)),INDEX('[1]Annex 4 LDNO charges'!$B$14:$B$203,MATCH($A123,'[1]Annex 4 LDNO charges'!$A$14:$A$203,0)))</f>
        <v>0</v>
      </c>
      <c r="C123" s="225" t="s">
        <v>697</v>
      </c>
      <c r="D123" s="226"/>
      <c r="E123" s="224">
        <v>0</v>
      </c>
    </row>
    <row r="124" spans="1:5" ht="13.8" x14ac:dyDescent="0.25">
      <c r="A124" s="152" t="s">
        <v>753</v>
      </c>
      <c r="B124" s="39">
        <f>IFERROR(INDEX('[1]Annex 1 LV, HV and UMS charges'!$B$12:$B$45,MATCH($A124,'[1]Annex 1 LV, HV and UMS charges'!$A$12:$A$310,0)),INDEX('[1]Annex 4 LDNO charges'!$B$14:$B$203,MATCH($A124,'[1]Annex 4 LDNO charges'!$A$14:$A$203,0)))</f>
        <v>0</v>
      </c>
      <c r="C124" s="225" t="s">
        <v>697</v>
      </c>
      <c r="D124" s="226"/>
      <c r="E124" s="224">
        <v>0</v>
      </c>
    </row>
    <row r="125" spans="1:5" ht="13.8" x14ac:dyDescent="0.25">
      <c r="A125" s="152" t="s">
        <v>754</v>
      </c>
      <c r="B125" s="39">
        <f>IFERROR(INDEX('[1]Annex 1 LV, HV and UMS charges'!$B$12:$B$45,MATCH($A125,'[1]Annex 1 LV, HV and UMS charges'!$A$12:$A$310,0)),INDEX('[1]Annex 4 LDNO charges'!$B$14:$B$203,MATCH($A125,'[1]Annex 4 LDNO charges'!$A$14:$A$203,0)))</f>
        <v>0</v>
      </c>
      <c r="C125" s="225" t="s">
        <v>697</v>
      </c>
      <c r="D125" s="226"/>
      <c r="E125" s="224">
        <v>0</v>
      </c>
    </row>
    <row r="126" spans="1:5" ht="13.8" x14ac:dyDescent="0.25">
      <c r="A126" s="152" t="s">
        <v>755</v>
      </c>
      <c r="B126" s="39">
        <f>IFERROR(INDEX('[1]Annex 1 LV, HV and UMS charges'!$B$12:$B$45,MATCH($A126,'[1]Annex 1 LV, HV and UMS charges'!$A$12:$A$310,0)),INDEX('[1]Annex 4 LDNO charges'!$B$14:$B$203,MATCH($A126,'[1]Annex 4 LDNO charges'!$A$14:$A$203,0)))</f>
        <v>0</v>
      </c>
      <c r="C126" s="225" t="s">
        <v>697</v>
      </c>
      <c r="D126" s="226"/>
      <c r="E126" s="224">
        <v>0</v>
      </c>
    </row>
    <row r="127" spans="1:5" ht="13.8" x14ac:dyDescent="0.25">
      <c r="A127" s="152" t="s">
        <v>549</v>
      </c>
      <c r="B127" s="39">
        <f>IFERROR(INDEX('[1]Annex 1 LV, HV and UMS charges'!$B$12:$B$45,MATCH($A127,'[1]Annex 1 LV, HV and UMS charges'!$A$12:$A$310,0)),INDEX('[1]Annex 4 LDNO charges'!$B$14:$B$203,MATCH($A127,'[1]Annex 4 LDNO charges'!$A$14:$A$203,0)))</f>
        <v>0</v>
      </c>
      <c r="C127" s="225">
        <v>0</v>
      </c>
      <c r="D127" s="226"/>
      <c r="E127" s="224">
        <v>0</v>
      </c>
    </row>
    <row r="128" spans="1:5" ht="13.8" x14ac:dyDescent="0.25">
      <c r="A128" s="152" t="s">
        <v>550</v>
      </c>
      <c r="B128" s="39">
        <f>IFERROR(INDEX('[1]Annex 1 LV, HV and UMS charges'!$B$12:$B$45,MATCH($A128,'[1]Annex 1 LV, HV and UMS charges'!$A$12:$A$310,0)),INDEX('[1]Annex 4 LDNO charges'!$B$14:$B$203,MATCH($A128,'[1]Annex 4 LDNO charges'!$A$14:$A$203,0)))</f>
        <v>0</v>
      </c>
      <c r="C128" s="225">
        <v>0</v>
      </c>
      <c r="D128" s="226"/>
      <c r="E128" s="224">
        <v>0</v>
      </c>
    </row>
    <row r="129" spans="1:5" ht="13.8" x14ac:dyDescent="0.25">
      <c r="A129" s="152" t="s">
        <v>551</v>
      </c>
      <c r="B129" s="39">
        <f>IFERROR(INDEX('[1]Annex 1 LV, HV and UMS charges'!$B$12:$B$45,MATCH($A129,'[1]Annex 1 LV, HV and UMS charges'!$A$12:$A$310,0)),INDEX('[1]Annex 4 LDNO charges'!$B$14:$B$203,MATCH($A129,'[1]Annex 4 LDNO charges'!$A$14:$A$203,0)))</f>
        <v>0</v>
      </c>
      <c r="C129" s="225">
        <v>0</v>
      </c>
      <c r="D129" s="226"/>
      <c r="E129" s="224">
        <v>0</v>
      </c>
    </row>
    <row r="130" spans="1:5" ht="13.8" x14ac:dyDescent="0.25">
      <c r="A130" s="152" t="s">
        <v>552</v>
      </c>
      <c r="B130" s="39">
        <f>IFERROR(INDEX('[1]Annex 1 LV, HV and UMS charges'!$B$12:$B$45,MATCH($A130,'[1]Annex 1 LV, HV and UMS charges'!$A$12:$A$310,0)),INDEX('[1]Annex 4 LDNO charges'!$B$14:$B$203,MATCH($A130,'[1]Annex 4 LDNO charges'!$A$14:$A$203,0)))</f>
        <v>0</v>
      </c>
      <c r="C130" s="225">
        <v>0</v>
      </c>
      <c r="D130" s="226"/>
      <c r="E130" s="224">
        <v>0</v>
      </c>
    </row>
    <row r="131" spans="1:5" ht="13.8" x14ac:dyDescent="0.25">
      <c r="A131" s="152" t="s">
        <v>553</v>
      </c>
      <c r="B131" s="39">
        <f>IFERROR(INDEX('[1]Annex 1 LV, HV and UMS charges'!$B$12:$B$45,MATCH($A131,'[1]Annex 1 LV, HV and UMS charges'!$A$12:$A$310,0)),INDEX('[1]Annex 4 LDNO charges'!$B$14:$B$203,MATCH($A131,'[1]Annex 4 LDNO charges'!$A$14:$A$203,0)))</f>
        <v>0</v>
      </c>
      <c r="C131" s="225">
        <v>0</v>
      </c>
      <c r="D131" s="226"/>
      <c r="E131" s="224">
        <v>0</v>
      </c>
    </row>
    <row r="132" spans="1:5" ht="13.8" x14ac:dyDescent="0.25">
      <c r="A132" s="152" t="s">
        <v>554</v>
      </c>
      <c r="B132" s="39">
        <f>IFERROR(INDEX('[1]Annex 1 LV, HV and UMS charges'!$B$12:$B$45,MATCH($A132,'[1]Annex 1 LV, HV and UMS charges'!$A$12:$A$310,0)),INDEX('[1]Annex 4 LDNO charges'!$B$14:$B$203,MATCH($A132,'[1]Annex 4 LDNO charges'!$A$14:$A$203,0)))</f>
        <v>0</v>
      </c>
      <c r="C132" s="225">
        <v>0</v>
      </c>
      <c r="D132" s="226"/>
      <c r="E132" s="224">
        <v>0</v>
      </c>
    </row>
    <row r="133" spans="1:5" ht="13.8" x14ac:dyDescent="0.25">
      <c r="A133" s="152" t="s">
        <v>555</v>
      </c>
      <c r="B133" s="39">
        <f>IFERROR(INDEX('[1]Annex 1 LV, HV and UMS charges'!$B$12:$B$45,MATCH($A133,'[1]Annex 1 LV, HV and UMS charges'!$A$12:$A$310,0)),INDEX('[1]Annex 4 LDNO charges'!$B$14:$B$203,MATCH($A133,'[1]Annex 4 LDNO charges'!$A$14:$A$203,0)))</f>
        <v>0</v>
      </c>
      <c r="C133" s="225">
        <v>0</v>
      </c>
      <c r="D133" s="226"/>
      <c r="E133" s="224">
        <v>0</v>
      </c>
    </row>
    <row r="134" spans="1:5" ht="13.8" x14ac:dyDescent="0.25">
      <c r="A134" s="152" t="s">
        <v>556</v>
      </c>
      <c r="B134" s="39">
        <f>IFERROR(INDEX('[1]Annex 1 LV, HV and UMS charges'!$B$12:$B$45,MATCH($A134,'[1]Annex 1 LV, HV and UMS charges'!$A$12:$A$310,0)),INDEX('[1]Annex 4 LDNO charges'!$B$14:$B$203,MATCH($A134,'[1]Annex 4 LDNO charges'!$A$14:$A$203,0)))</f>
        <v>0</v>
      </c>
      <c r="C134" s="225">
        <v>0</v>
      </c>
      <c r="D134" s="226"/>
      <c r="E134" s="224">
        <v>0</v>
      </c>
    </row>
    <row r="135" spans="1:5" ht="13.8" x14ac:dyDescent="0.25">
      <c r="A135" s="152" t="s">
        <v>557</v>
      </c>
      <c r="B135" s="39">
        <f>IFERROR(INDEX('[1]Annex 1 LV, HV and UMS charges'!$B$12:$B$45,MATCH($A135,'[1]Annex 1 LV, HV and UMS charges'!$A$12:$A$310,0)),INDEX('[1]Annex 4 LDNO charges'!$B$14:$B$203,MATCH($A135,'[1]Annex 4 LDNO charges'!$A$14:$A$203,0)))</f>
        <v>0</v>
      </c>
      <c r="C135" s="225">
        <v>0</v>
      </c>
      <c r="D135" s="226"/>
      <c r="E135" s="224">
        <v>0</v>
      </c>
    </row>
    <row r="136" spans="1:5" ht="13.8" x14ac:dyDescent="0.25">
      <c r="A136" s="152" t="s">
        <v>558</v>
      </c>
      <c r="B136" s="39">
        <f>IFERROR(INDEX('[1]Annex 1 LV, HV and UMS charges'!$B$12:$B$45,MATCH($A136,'[1]Annex 1 LV, HV and UMS charges'!$A$12:$A$310,0)),INDEX('[1]Annex 4 LDNO charges'!$B$14:$B$203,MATCH($A136,'[1]Annex 4 LDNO charges'!$A$14:$A$203,0)))</f>
        <v>0</v>
      </c>
      <c r="C136" s="225">
        <v>0</v>
      </c>
      <c r="D136" s="226"/>
      <c r="E136" s="224">
        <v>0</v>
      </c>
    </row>
    <row r="137" spans="1:5" ht="13.8" x14ac:dyDescent="0.25">
      <c r="A137" s="152" t="s">
        <v>559</v>
      </c>
      <c r="B137" s="39">
        <f>IFERROR(INDEX('[1]Annex 1 LV, HV and UMS charges'!$B$12:$B$45,MATCH($A137,'[1]Annex 1 LV, HV and UMS charges'!$A$12:$A$310,0)),INDEX('[1]Annex 4 LDNO charges'!$B$14:$B$203,MATCH($A137,'[1]Annex 4 LDNO charges'!$A$14:$A$203,0)))</f>
        <v>0</v>
      </c>
      <c r="C137" s="225">
        <v>0</v>
      </c>
      <c r="D137" s="226"/>
      <c r="E137" s="224">
        <v>0</v>
      </c>
    </row>
    <row r="138" spans="1:5" ht="13.8" x14ac:dyDescent="0.25">
      <c r="A138" s="152" t="s">
        <v>560</v>
      </c>
      <c r="B138" s="39">
        <f>IFERROR(INDEX('[1]Annex 1 LV, HV and UMS charges'!$B$12:$B$45,MATCH($A138,'[1]Annex 1 LV, HV and UMS charges'!$A$12:$A$310,0)),INDEX('[1]Annex 4 LDNO charges'!$B$14:$B$203,MATCH($A138,'[1]Annex 4 LDNO charges'!$A$14:$A$203,0)))</f>
        <v>0</v>
      </c>
      <c r="C138" s="225">
        <v>0</v>
      </c>
      <c r="D138" s="226"/>
      <c r="E138" s="224">
        <v>0</v>
      </c>
    </row>
    <row r="139" spans="1:5" ht="13.8" x14ac:dyDescent="0.25">
      <c r="A139" s="152" t="s">
        <v>561</v>
      </c>
      <c r="B139" s="39">
        <f>IFERROR(INDEX('[1]Annex 1 LV, HV and UMS charges'!$B$12:$B$45,MATCH($A139,'[1]Annex 1 LV, HV and UMS charges'!$A$12:$A$310,0)),INDEX('[1]Annex 4 LDNO charges'!$B$14:$B$203,MATCH($A139,'[1]Annex 4 LDNO charges'!$A$14:$A$203,0)))</f>
        <v>0</v>
      </c>
      <c r="C139" s="225">
        <v>0</v>
      </c>
      <c r="D139" s="226"/>
      <c r="E139" s="224">
        <v>0</v>
      </c>
    </row>
    <row r="140" spans="1:5" ht="13.8" x14ac:dyDescent="0.25">
      <c r="A140" s="152" t="s">
        <v>562</v>
      </c>
      <c r="B140" s="39">
        <f>IFERROR(INDEX('[1]Annex 1 LV, HV and UMS charges'!$B$12:$B$45,MATCH($A140,'[1]Annex 1 LV, HV and UMS charges'!$A$12:$A$310,0)),INDEX('[1]Annex 4 LDNO charges'!$B$14:$B$203,MATCH($A140,'[1]Annex 4 LDNO charges'!$A$14:$A$203,0)))</f>
        <v>0</v>
      </c>
      <c r="C140" s="225">
        <v>0</v>
      </c>
      <c r="D140" s="226"/>
      <c r="E140" s="224">
        <v>0</v>
      </c>
    </row>
    <row r="141" spans="1:5" ht="13.8" x14ac:dyDescent="0.25">
      <c r="A141" s="152" t="s">
        <v>563</v>
      </c>
      <c r="B141" s="39">
        <f>IFERROR(INDEX('[1]Annex 1 LV, HV and UMS charges'!$B$12:$B$45,MATCH($A141,'[1]Annex 1 LV, HV and UMS charges'!$A$12:$A$310,0)),INDEX('[1]Annex 4 LDNO charges'!$B$14:$B$203,MATCH($A141,'[1]Annex 4 LDNO charges'!$A$14:$A$203,0)))</f>
        <v>0</v>
      </c>
      <c r="C141" s="225">
        <v>0</v>
      </c>
      <c r="D141" s="226"/>
      <c r="E141" s="224">
        <v>0</v>
      </c>
    </row>
    <row r="142" spans="1:5" ht="13.8" x14ac:dyDescent="0.25">
      <c r="A142" s="152" t="s">
        <v>756</v>
      </c>
      <c r="B142" s="39">
        <f>IFERROR(INDEX('[1]Annex 1 LV, HV and UMS charges'!$B$12:$B$45,MATCH($A142,'[1]Annex 1 LV, HV and UMS charges'!$A$12:$A$310,0)),INDEX('[1]Annex 4 LDNO charges'!$B$14:$B$203,MATCH($A142,'[1]Annex 4 LDNO charges'!$A$14:$A$203,0)))</f>
        <v>0</v>
      </c>
      <c r="C142" s="206" t="s">
        <v>696</v>
      </c>
      <c r="D142" s="224">
        <v>0</v>
      </c>
      <c r="E142" s="224">
        <v>0</v>
      </c>
    </row>
    <row r="143" spans="1:5" ht="13.8" x14ac:dyDescent="0.25">
      <c r="A143" s="152" t="s">
        <v>757</v>
      </c>
      <c r="B143" s="39">
        <f>IFERROR(INDEX('[1]Annex 1 LV, HV and UMS charges'!$B$12:$B$45,MATCH($A143,'[1]Annex 1 LV, HV and UMS charges'!$A$12:$A$310,0)),INDEX('[1]Annex 4 LDNO charges'!$B$14:$B$203,MATCH($A143,'[1]Annex 4 LDNO charges'!$A$14:$A$203,0)))</f>
        <v>0</v>
      </c>
      <c r="C143" s="225" t="s">
        <v>697</v>
      </c>
      <c r="D143" s="226"/>
      <c r="E143" s="224">
        <v>0</v>
      </c>
    </row>
    <row r="144" spans="1:5" ht="13.8" x14ac:dyDescent="0.25">
      <c r="A144" s="152" t="s">
        <v>758</v>
      </c>
      <c r="B144" s="39">
        <f>IFERROR(INDEX('[1]Annex 1 LV, HV and UMS charges'!$B$12:$B$45,MATCH($A144,'[1]Annex 1 LV, HV and UMS charges'!$A$12:$A$310,0)),INDEX('[1]Annex 4 LDNO charges'!$B$14:$B$203,MATCH($A144,'[1]Annex 4 LDNO charges'!$A$14:$A$203,0)))</f>
        <v>0</v>
      </c>
      <c r="C144" s="225" t="s">
        <v>697</v>
      </c>
      <c r="D144" s="226"/>
      <c r="E144" s="224">
        <v>0</v>
      </c>
    </row>
    <row r="145" spans="1:5" ht="13.8" x14ac:dyDescent="0.25">
      <c r="A145" s="152" t="s">
        <v>759</v>
      </c>
      <c r="B145" s="39">
        <f>IFERROR(INDEX('[1]Annex 1 LV, HV and UMS charges'!$B$12:$B$45,MATCH($A145,'[1]Annex 1 LV, HV and UMS charges'!$A$12:$A$310,0)),INDEX('[1]Annex 4 LDNO charges'!$B$14:$B$203,MATCH($A145,'[1]Annex 4 LDNO charges'!$A$14:$A$203,0)))</f>
        <v>0</v>
      </c>
      <c r="C145" s="225" t="s">
        <v>697</v>
      </c>
      <c r="D145" s="226"/>
      <c r="E145" s="224">
        <v>0</v>
      </c>
    </row>
    <row r="146" spans="1:5" ht="13.8" x14ac:dyDescent="0.25">
      <c r="A146" s="152" t="s">
        <v>760</v>
      </c>
      <c r="B146" s="39">
        <f>IFERROR(INDEX('[1]Annex 1 LV, HV and UMS charges'!$B$12:$B$45,MATCH($A146,'[1]Annex 1 LV, HV and UMS charges'!$A$12:$A$310,0)),INDEX('[1]Annex 4 LDNO charges'!$B$14:$B$203,MATCH($A146,'[1]Annex 4 LDNO charges'!$A$14:$A$203,0)))</f>
        <v>0</v>
      </c>
      <c r="C146" s="225" t="s">
        <v>697</v>
      </c>
      <c r="D146" s="226"/>
      <c r="E146" s="224">
        <v>0</v>
      </c>
    </row>
    <row r="147" spans="1:5" ht="13.8" x14ac:dyDescent="0.25">
      <c r="A147" s="152" t="s">
        <v>761</v>
      </c>
      <c r="B147" s="39">
        <f>IFERROR(INDEX('[1]Annex 1 LV, HV and UMS charges'!$B$12:$B$45,MATCH($A147,'[1]Annex 1 LV, HV and UMS charges'!$A$12:$A$310,0)),INDEX('[1]Annex 4 LDNO charges'!$B$14:$B$203,MATCH($A147,'[1]Annex 4 LDNO charges'!$A$14:$A$203,0)))</f>
        <v>0</v>
      </c>
      <c r="C147" s="225" t="s">
        <v>697</v>
      </c>
      <c r="D147" s="226"/>
      <c r="E147" s="224">
        <v>0</v>
      </c>
    </row>
    <row r="148" spans="1:5" ht="13.8" x14ac:dyDescent="0.25">
      <c r="A148" s="152" t="s">
        <v>527</v>
      </c>
      <c r="B148" s="39">
        <f>IFERROR(INDEX('[1]Annex 1 LV, HV and UMS charges'!$B$12:$B$45,MATCH($A148,'[1]Annex 1 LV, HV and UMS charges'!$A$12:$A$310,0)),INDEX('[1]Annex 4 LDNO charges'!$B$14:$B$203,MATCH($A148,'[1]Annex 4 LDNO charges'!$A$14:$A$203,0)))</f>
        <v>0</v>
      </c>
      <c r="C148" s="225">
        <v>0</v>
      </c>
      <c r="D148" s="226"/>
      <c r="E148" s="224">
        <v>0</v>
      </c>
    </row>
    <row r="149" spans="1:5" ht="13.8" x14ac:dyDescent="0.25">
      <c r="A149" s="152" t="s">
        <v>528</v>
      </c>
      <c r="B149" s="39">
        <f>IFERROR(INDEX('[1]Annex 1 LV, HV and UMS charges'!$B$12:$B$45,MATCH($A149,'[1]Annex 1 LV, HV and UMS charges'!$A$12:$A$310,0)),INDEX('[1]Annex 4 LDNO charges'!$B$14:$B$203,MATCH($A149,'[1]Annex 4 LDNO charges'!$A$14:$A$203,0)))</f>
        <v>0</v>
      </c>
      <c r="C149" s="225">
        <v>0</v>
      </c>
      <c r="D149" s="226"/>
      <c r="E149" s="224">
        <v>0</v>
      </c>
    </row>
    <row r="150" spans="1:5" ht="13.8" x14ac:dyDescent="0.25">
      <c r="A150" s="152" t="s">
        <v>529</v>
      </c>
      <c r="B150" s="39">
        <f>IFERROR(INDEX('[1]Annex 1 LV, HV and UMS charges'!$B$12:$B$45,MATCH($A150,'[1]Annex 1 LV, HV and UMS charges'!$A$12:$A$310,0)),INDEX('[1]Annex 4 LDNO charges'!$B$14:$B$203,MATCH($A150,'[1]Annex 4 LDNO charges'!$A$14:$A$203,0)))</f>
        <v>0</v>
      </c>
      <c r="C150" s="225">
        <v>0</v>
      </c>
      <c r="D150" s="226"/>
      <c r="E150" s="224">
        <v>0</v>
      </c>
    </row>
    <row r="151" spans="1:5" ht="13.8" x14ac:dyDescent="0.25">
      <c r="A151" s="152" t="s">
        <v>530</v>
      </c>
      <c r="B151" s="39">
        <f>IFERROR(INDEX('[1]Annex 1 LV, HV and UMS charges'!$B$12:$B$45,MATCH($A151,'[1]Annex 1 LV, HV and UMS charges'!$A$12:$A$310,0)),INDEX('[1]Annex 4 LDNO charges'!$B$14:$B$203,MATCH($A151,'[1]Annex 4 LDNO charges'!$A$14:$A$203,0)))</f>
        <v>0</v>
      </c>
      <c r="C151" s="225">
        <v>0</v>
      </c>
      <c r="D151" s="226"/>
      <c r="E151" s="224">
        <v>0</v>
      </c>
    </row>
    <row r="152" spans="1:5" ht="13.8" x14ac:dyDescent="0.25">
      <c r="A152" s="152" t="s">
        <v>531</v>
      </c>
      <c r="B152" s="39">
        <f>IFERROR(INDEX('[1]Annex 1 LV, HV and UMS charges'!$B$12:$B$45,MATCH($A152,'[1]Annex 1 LV, HV and UMS charges'!$A$12:$A$310,0)),INDEX('[1]Annex 4 LDNO charges'!$B$14:$B$203,MATCH($A152,'[1]Annex 4 LDNO charges'!$A$14:$A$203,0)))</f>
        <v>0</v>
      </c>
      <c r="C152" s="225">
        <v>0</v>
      </c>
      <c r="D152" s="226"/>
      <c r="E152" s="224">
        <v>0</v>
      </c>
    </row>
    <row r="153" spans="1:5" ht="13.8" x14ac:dyDescent="0.25">
      <c r="A153" s="152" t="s">
        <v>532</v>
      </c>
      <c r="B153" s="39">
        <f>IFERROR(INDEX('[1]Annex 1 LV, HV and UMS charges'!$B$12:$B$45,MATCH($A153,'[1]Annex 1 LV, HV and UMS charges'!$A$12:$A$310,0)),INDEX('[1]Annex 4 LDNO charges'!$B$14:$B$203,MATCH($A153,'[1]Annex 4 LDNO charges'!$A$14:$A$203,0)))</f>
        <v>0</v>
      </c>
      <c r="C153" s="225">
        <v>0</v>
      </c>
      <c r="D153" s="226"/>
      <c r="E153" s="224">
        <v>0</v>
      </c>
    </row>
    <row r="154" spans="1:5" ht="13.8" x14ac:dyDescent="0.25">
      <c r="A154" s="152" t="s">
        <v>533</v>
      </c>
      <c r="B154" s="39">
        <f>IFERROR(INDEX('[1]Annex 1 LV, HV and UMS charges'!$B$12:$B$45,MATCH($A154,'[1]Annex 1 LV, HV and UMS charges'!$A$12:$A$310,0)),INDEX('[1]Annex 4 LDNO charges'!$B$14:$B$203,MATCH($A154,'[1]Annex 4 LDNO charges'!$A$14:$A$203,0)))</f>
        <v>0</v>
      </c>
      <c r="C154" s="225">
        <v>0</v>
      </c>
      <c r="D154" s="226"/>
      <c r="E154" s="224">
        <v>0</v>
      </c>
    </row>
    <row r="155" spans="1:5" ht="13.8" x14ac:dyDescent="0.25">
      <c r="A155" s="152" t="s">
        <v>534</v>
      </c>
      <c r="B155" s="39">
        <f>IFERROR(INDEX('[1]Annex 1 LV, HV and UMS charges'!$B$12:$B$45,MATCH($A155,'[1]Annex 1 LV, HV and UMS charges'!$A$12:$A$310,0)),INDEX('[1]Annex 4 LDNO charges'!$B$14:$B$203,MATCH($A155,'[1]Annex 4 LDNO charges'!$A$14:$A$203,0)))</f>
        <v>0</v>
      </c>
      <c r="C155" s="225">
        <v>0</v>
      </c>
      <c r="D155" s="226"/>
      <c r="E155" s="224">
        <v>0</v>
      </c>
    </row>
    <row r="156" spans="1:5" ht="13.8" x14ac:dyDescent="0.25">
      <c r="A156" s="152" t="s">
        <v>535</v>
      </c>
      <c r="B156" s="39">
        <f>IFERROR(INDEX('[1]Annex 1 LV, HV and UMS charges'!$B$12:$B$45,MATCH($A156,'[1]Annex 1 LV, HV and UMS charges'!$A$12:$A$310,0)),INDEX('[1]Annex 4 LDNO charges'!$B$14:$B$203,MATCH($A156,'[1]Annex 4 LDNO charges'!$A$14:$A$203,0)))</f>
        <v>0</v>
      </c>
      <c r="C156" s="225">
        <v>0</v>
      </c>
      <c r="D156" s="226"/>
      <c r="E156" s="224">
        <v>0</v>
      </c>
    </row>
    <row r="157" spans="1:5" ht="13.8" x14ac:dyDescent="0.25">
      <c r="A157" s="152" t="s">
        <v>536</v>
      </c>
      <c r="B157" s="39">
        <f>IFERROR(INDEX('[1]Annex 1 LV, HV and UMS charges'!$B$12:$B$45,MATCH($A157,'[1]Annex 1 LV, HV and UMS charges'!$A$12:$A$310,0)),INDEX('[1]Annex 4 LDNO charges'!$B$14:$B$203,MATCH($A157,'[1]Annex 4 LDNO charges'!$A$14:$A$203,0)))</f>
        <v>0</v>
      </c>
      <c r="C157" s="225">
        <v>0</v>
      </c>
      <c r="D157" s="226"/>
      <c r="E157" s="224">
        <v>0</v>
      </c>
    </row>
    <row r="158" spans="1:5" ht="13.8" x14ac:dyDescent="0.25">
      <c r="A158" s="152" t="s">
        <v>537</v>
      </c>
      <c r="B158" s="39">
        <f>IFERROR(INDEX('[1]Annex 1 LV, HV and UMS charges'!$B$12:$B$45,MATCH($A158,'[1]Annex 1 LV, HV and UMS charges'!$A$12:$A$310,0)),INDEX('[1]Annex 4 LDNO charges'!$B$14:$B$203,MATCH($A158,'[1]Annex 4 LDNO charges'!$A$14:$A$203,0)))</f>
        <v>0</v>
      </c>
      <c r="C158" s="225">
        <v>0</v>
      </c>
      <c r="D158" s="226"/>
      <c r="E158" s="224">
        <v>0</v>
      </c>
    </row>
    <row r="159" spans="1:5" ht="13.8" x14ac:dyDescent="0.25">
      <c r="A159" s="152" t="s">
        <v>538</v>
      </c>
      <c r="B159" s="39">
        <f>IFERROR(INDEX('[1]Annex 1 LV, HV and UMS charges'!$B$12:$B$45,MATCH($A159,'[1]Annex 1 LV, HV and UMS charges'!$A$12:$A$310,0)),INDEX('[1]Annex 4 LDNO charges'!$B$14:$B$203,MATCH($A159,'[1]Annex 4 LDNO charges'!$A$14:$A$203,0)))</f>
        <v>0</v>
      </c>
      <c r="C159" s="225">
        <v>0</v>
      </c>
      <c r="D159" s="226"/>
      <c r="E159" s="224">
        <v>0</v>
      </c>
    </row>
    <row r="160" spans="1:5" ht="13.8" x14ac:dyDescent="0.25">
      <c r="A160" s="152" t="s">
        <v>539</v>
      </c>
      <c r="B160" s="39">
        <f>IFERROR(INDEX('[1]Annex 1 LV, HV and UMS charges'!$B$12:$B$45,MATCH($A160,'[1]Annex 1 LV, HV and UMS charges'!$A$12:$A$310,0)),INDEX('[1]Annex 4 LDNO charges'!$B$14:$B$203,MATCH($A160,'[1]Annex 4 LDNO charges'!$A$14:$A$203,0)))</f>
        <v>0</v>
      </c>
      <c r="C160" s="225">
        <v>0</v>
      </c>
      <c r="D160" s="226"/>
      <c r="E160" s="224">
        <v>0</v>
      </c>
    </row>
    <row r="161" spans="1:5" ht="13.8" x14ac:dyDescent="0.25">
      <c r="A161" s="152" t="s">
        <v>540</v>
      </c>
      <c r="B161" s="39">
        <f>IFERROR(INDEX('[1]Annex 1 LV, HV and UMS charges'!$B$12:$B$45,MATCH($A161,'[1]Annex 1 LV, HV and UMS charges'!$A$12:$A$310,0)),INDEX('[1]Annex 4 LDNO charges'!$B$14:$B$203,MATCH($A161,'[1]Annex 4 LDNO charges'!$A$14:$A$203,0)))</f>
        <v>0</v>
      </c>
      <c r="C161" s="225">
        <v>0</v>
      </c>
      <c r="D161" s="226"/>
      <c r="E161" s="224">
        <v>0</v>
      </c>
    </row>
    <row r="162" spans="1:5" ht="13.8" x14ac:dyDescent="0.25">
      <c r="A162" s="152" t="s">
        <v>541</v>
      </c>
      <c r="B162" s="39">
        <f>IFERROR(INDEX('[1]Annex 1 LV, HV and UMS charges'!$B$12:$B$45,MATCH($A162,'[1]Annex 1 LV, HV and UMS charges'!$A$12:$A$310,0)),INDEX('[1]Annex 4 LDNO charges'!$B$14:$B$203,MATCH($A162,'[1]Annex 4 LDNO charges'!$A$14:$A$203,0)))</f>
        <v>0</v>
      </c>
      <c r="C162" s="225">
        <v>0</v>
      </c>
      <c r="D162" s="226"/>
      <c r="E162" s="224">
        <v>0</v>
      </c>
    </row>
    <row r="163" spans="1:5" ht="13.2" x14ac:dyDescent="0.25">
      <c r="A163" s="2" t="s">
        <v>762</v>
      </c>
      <c r="B163" s="2"/>
      <c r="C163" s="3"/>
    </row>
    <row r="164" spans="1:5" ht="13.2" x14ac:dyDescent="0.25">
      <c r="A164" s="2" t="s">
        <v>763</v>
      </c>
      <c r="B164" s="2"/>
      <c r="C164" s="3"/>
    </row>
  </sheetData>
  <autoFilter ref="A4:E164" xr:uid="{00000000-0009-0000-0000-000009000000}"/>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3"/>
  <sheetViews>
    <sheetView zoomScale="85" zoomScaleNormal="85" zoomScaleSheetLayoutView="100" workbookViewId="0">
      <selection activeCell="A4" sqref="A4:XFD389"/>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1" t="s">
        <v>24</v>
      </c>
      <c r="B1" s="3"/>
      <c r="C1" s="2"/>
      <c r="E1" s="8"/>
      <c r="F1" s="4"/>
      <c r="G1" s="4"/>
    </row>
    <row r="2" spans="1:7" s="9" customFormat="1" ht="36" customHeight="1" x14ac:dyDescent="0.25">
      <c r="A2" s="254" t="str">
        <f>Overview!B4&amp; " - Effective from "&amp;TEXT(Overview!D4,"D MMMM YYYY")&amp;" - "&amp;Overview!E4&amp;" Nodal/Zonal charges"</f>
        <v>Harlaxton Energy Networks Limited - GSP_K - Effective from 1 April 2027 - Final Nodal/Zonal charges</v>
      </c>
      <c r="B2" s="255"/>
      <c r="C2" s="255"/>
      <c r="D2" s="256"/>
    </row>
    <row r="3" spans="1:7" ht="60.75" customHeight="1" x14ac:dyDescent="0.25">
      <c r="A3" s="18" t="s">
        <v>51</v>
      </c>
      <c r="B3" s="18" t="s">
        <v>1</v>
      </c>
      <c r="C3" s="18" t="s">
        <v>39</v>
      </c>
      <c r="D3" s="18" t="s">
        <v>40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7"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28" zoomScale="90" zoomScaleNormal="90" zoomScaleSheetLayoutView="100" workbookViewId="0"/>
  </sheetViews>
  <sheetFormatPr defaultColWidth="11.5546875" defaultRowHeight="13.2" x14ac:dyDescent="0.25"/>
  <cols>
    <col min="1" max="1" width="13.88671875" style="141" customWidth="1"/>
    <col min="2" max="2" width="37.44140625" style="141" bestFit="1" customWidth="1"/>
    <col min="3" max="3" width="19" style="142" customWidth="1"/>
    <col min="4" max="4" width="5.33203125" style="141" bestFit="1" customWidth="1"/>
    <col min="5" max="5" width="4.6640625" style="141" customWidth="1"/>
    <col min="6" max="6" width="29.109375" style="141" bestFit="1" customWidth="1"/>
    <col min="7" max="7" width="11.5546875" style="141"/>
    <col min="8" max="8" width="64.5546875" style="141" bestFit="1" customWidth="1"/>
    <col min="9" max="16384" width="11.5546875" style="141"/>
  </cols>
  <sheetData>
    <row r="1" spans="1:8" ht="26.25" customHeight="1" x14ac:dyDescent="0.4">
      <c r="A1" s="144" t="s">
        <v>24</v>
      </c>
      <c r="H1" s="143"/>
    </row>
    <row r="2" spans="1:8" ht="12.75" customHeight="1" x14ac:dyDescent="0.25">
      <c r="A2" s="144"/>
    </row>
    <row r="3" spans="1:8" ht="12.75" customHeight="1" x14ac:dyDescent="0.25">
      <c r="A3" s="144"/>
    </row>
    <row r="4" spans="1:8" ht="12.75" customHeight="1" x14ac:dyDescent="0.25">
      <c r="A4" s="144"/>
    </row>
    <row r="5" spans="1:8" ht="12.75" customHeight="1" x14ac:dyDescent="0.25">
      <c r="A5" s="144"/>
    </row>
    <row r="6" spans="1:8" ht="12.75" customHeight="1" x14ac:dyDescent="0.25">
      <c r="A6" s="144"/>
    </row>
    <row r="7" spans="1:8" ht="12.75" customHeight="1" x14ac:dyDescent="0.25">
      <c r="A7" s="144"/>
    </row>
    <row r="8" spans="1:8" ht="12.75" customHeight="1" x14ac:dyDescent="0.25">
      <c r="A8" s="144"/>
    </row>
    <row r="9" spans="1:8" ht="12.75" customHeight="1" x14ac:dyDescent="0.25">
      <c r="A9" s="144"/>
    </row>
    <row r="10" spans="1:8" ht="12.75" customHeight="1" x14ac:dyDescent="0.25">
      <c r="A10" s="144"/>
    </row>
    <row r="11" spans="1:8" ht="12.75" customHeight="1" x14ac:dyDescent="0.25">
      <c r="A11" s="144"/>
    </row>
    <row r="12" spans="1:8" ht="12.75" customHeight="1" x14ac:dyDescent="0.25">
      <c r="A12" s="144"/>
    </row>
    <row r="13" spans="1:8" ht="12.75" customHeight="1" x14ac:dyDescent="0.25">
      <c r="A13" s="144"/>
    </row>
    <row r="14" spans="1:8" ht="12.75" customHeight="1" x14ac:dyDescent="0.25">
      <c r="A14" s="144"/>
    </row>
    <row r="15" spans="1:8" ht="12.75" customHeight="1" x14ac:dyDescent="0.25">
      <c r="A15" s="144"/>
    </row>
    <row r="16" spans="1:8" ht="12.75" customHeight="1" x14ac:dyDescent="0.25">
      <c r="A16" s="144"/>
    </row>
    <row r="17" spans="1:8" ht="12.75" customHeight="1" x14ac:dyDescent="0.25">
      <c r="A17" s="144"/>
    </row>
    <row r="18" spans="1:8" ht="12.75" customHeight="1" x14ac:dyDescent="0.25">
      <c r="A18" s="144"/>
    </row>
    <row r="19" spans="1:8" ht="12.75" customHeight="1" x14ac:dyDescent="0.25">
      <c r="A19" s="144"/>
    </row>
    <row r="20" spans="1:8" ht="12.75" customHeight="1" x14ac:dyDescent="0.25">
      <c r="A20" s="144"/>
    </row>
    <row r="21" spans="1:8" ht="12.75" customHeight="1" x14ac:dyDescent="0.25">
      <c r="A21" s="144"/>
    </row>
    <row r="22" spans="1:8" ht="12.75" customHeight="1" x14ac:dyDescent="0.25">
      <c r="A22" s="144"/>
    </row>
    <row r="23" spans="1:8" ht="12.75" customHeight="1" x14ac:dyDescent="0.25">
      <c r="A23" s="144"/>
    </row>
    <row r="24" spans="1:8" ht="12.75" customHeight="1" x14ac:dyDescent="0.25">
      <c r="A24" s="144"/>
    </row>
    <row r="25" spans="1:8" ht="12.75" customHeight="1" x14ac:dyDescent="0.25">
      <c r="A25" s="144"/>
    </row>
    <row r="26" spans="1:8" ht="12.75" customHeight="1" x14ac:dyDescent="0.25">
      <c r="A26" s="144"/>
    </row>
    <row r="27" spans="1:8" ht="12.75" customHeight="1" x14ac:dyDescent="0.25">
      <c r="A27" s="144"/>
    </row>
    <row r="28" spans="1:8" s="146" customFormat="1" ht="52.8" x14ac:dyDescent="0.25">
      <c r="A28" s="52" t="s">
        <v>173</v>
      </c>
      <c r="B28" s="52" t="s">
        <v>174</v>
      </c>
      <c r="C28" s="52" t="s">
        <v>401</v>
      </c>
      <c r="D28" s="145"/>
      <c r="E28" s="145"/>
      <c r="F28" s="52" t="s">
        <v>402</v>
      </c>
      <c r="G28" s="52" t="s">
        <v>403</v>
      </c>
      <c r="H28" s="52" t="s">
        <v>404</v>
      </c>
    </row>
    <row r="29" spans="1:8" x14ac:dyDescent="0.25">
      <c r="A29" s="151">
        <v>3</v>
      </c>
      <c r="B29" s="147" t="s">
        <v>175</v>
      </c>
      <c r="C29" s="150" t="s">
        <v>410</v>
      </c>
      <c r="F29" s="141" t="s">
        <v>407</v>
      </c>
      <c r="G29" s="148">
        <v>43626</v>
      </c>
      <c r="H29" s="141" t="s">
        <v>408</v>
      </c>
    </row>
    <row r="30" spans="1:8" x14ac:dyDescent="0.25">
      <c r="A30" s="151">
        <v>4</v>
      </c>
      <c r="B30" s="147" t="s">
        <v>175</v>
      </c>
      <c r="C30" s="150" t="s">
        <v>410</v>
      </c>
      <c r="F30" s="141" t="s">
        <v>412</v>
      </c>
      <c r="G30" s="148">
        <v>43626</v>
      </c>
      <c r="H30" s="141" t="s">
        <v>408</v>
      </c>
    </row>
    <row r="31" spans="1:8" x14ac:dyDescent="0.25">
      <c r="A31" s="151">
        <v>5</v>
      </c>
      <c r="B31" s="147" t="s">
        <v>176</v>
      </c>
      <c r="C31" s="150" t="s">
        <v>410</v>
      </c>
      <c r="F31" s="141" t="s">
        <v>411</v>
      </c>
      <c r="G31" s="148">
        <v>43626</v>
      </c>
      <c r="H31" s="141" t="s">
        <v>408</v>
      </c>
    </row>
    <row r="32" spans="1:8" x14ac:dyDescent="0.25">
      <c r="A32" s="151">
        <v>6</v>
      </c>
      <c r="B32" s="147" t="s">
        <v>177</v>
      </c>
      <c r="C32" s="150" t="s">
        <v>410</v>
      </c>
      <c r="F32" s="141" t="s">
        <v>413</v>
      </c>
      <c r="G32" s="148">
        <v>43626</v>
      </c>
      <c r="H32" s="141" t="s">
        <v>414</v>
      </c>
    </row>
    <row r="33" spans="1:8" x14ac:dyDescent="0.25">
      <c r="A33" s="151">
        <v>7</v>
      </c>
      <c r="B33" s="147" t="s">
        <v>177</v>
      </c>
      <c r="C33" s="150" t="s">
        <v>410</v>
      </c>
      <c r="G33" s="148"/>
      <c r="H33" s="149"/>
    </row>
    <row r="34" spans="1:8" x14ac:dyDescent="0.25">
      <c r="A34" s="151">
        <v>8</v>
      </c>
      <c r="B34" s="147" t="s">
        <v>177</v>
      </c>
      <c r="C34" s="150" t="s">
        <v>410</v>
      </c>
      <c r="F34" s="149"/>
      <c r="G34" s="148"/>
    </row>
    <row r="35" spans="1:8" x14ac:dyDescent="0.25">
      <c r="A35" s="151">
        <v>9</v>
      </c>
      <c r="B35" s="147" t="s">
        <v>177</v>
      </c>
      <c r="C35" s="150" t="s">
        <v>410</v>
      </c>
      <c r="G35" s="148"/>
      <c r="H35" s="149"/>
    </row>
    <row r="36" spans="1:8" x14ac:dyDescent="0.25">
      <c r="A36" s="151">
        <v>10</v>
      </c>
      <c r="B36" s="147" t="s">
        <v>177</v>
      </c>
      <c r="C36" s="150" t="s">
        <v>410</v>
      </c>
      <c r="G36" s="148"/>
      <c r="H36" s="149"/>
    </row>
    <row r="37" spans="1:8" x14ac:dyDescent="0.25">
      <c r="A37" s="151">
        <v>11</v>
      </c>
      <c r="B37" s="147" t="s">
        <v>177</v>
      </c>
      <c r="C37" s="150" t="s">
        <v>410</v>
      </c>
      <c r="G37" s="148"/>
    </row>
    <row r="38" spans="1:8" x14ac:dyDescent="0.25">
      <c r="A38" s="151">
        <v>12</v>
      </c>
      <c r="B38" s="147" t="s">
        <v>177</v>
      </c>
      <c r="C38" s="150" t="s">
        <v>410</v>
      </c>
      <c r="G38" s="148"/>
    </row>
    <row r="39" spans="1:8" x14ac:dyDescent="0.25">
      <c r="A39" s="151">
        <v>13</v>
      </c>
      <c r="B39" s="147" t="s">
        <v>178</v>
      </c>
      <c r="C39" s="150" t="s">
        <v>410</v>
      </c>
      <c r="G39" s="148"/>
    </row>
    <row r="40" spans="1:8" x14ac:dyDescent="0.25">
      <c r="A40" s="151">
        <v>15</v>
      </c>
      <c r="B40" s="147" t="s">
        <v>178</v>
      </c>
      <c r="C40" s="150" t="s">
        <v>410</v>
      </c>
      <c r="F40" s="149"/>
      <c r="G40" s="148"/>
      <c r="H40" s="149"/>
    </row>
    <row r="41" spans="1:8" x14ac:dyDescent="0.25">
      <c r="A41" s="151">
        <v>16</v>
      </c>
      <c r="B41" s="147" t="s">
        <v>179</v>
      </c>
      <c r="C41" s="150" t="s">
        <v>410</v>
      </c>
      <c r="G41" s="148"/>
      <c r="H41" s="149"/>
    </row>
    <row r="42" spans="1:8" x14ac:dyDescent="0.25">
      <c r="A42" s="151">
        <v>17</v>
      </c>
      <c r="B42" s="147" t="s">
        <v>179</v>
      </c>
      <c r="C42" s="150" t="s">
        <v>410</v>
      </c>
      <c r="G42" s="148"/>
    </row>
    <row r="43" spans="1:8" x14ac:dyDescent="0.25">
      <c r="A43" s="151">
        <v>18</v>
      </c>
      <c r="B43" s="147" t="s">
        <v>179</v>
      </c>
      <c r="C43" s="150" t="s">
        <v>410</v>
      </c>
      <c r="G43" s="148"/>
    </row>
    <row r="44" spans="1:8" x14ac:dyDescent="0.25">
      <c r="A44" s="151">
        <v>19</v>
      </c>
      <c r="B44" s="147" t="s">
        <v>179</v>
      </c>
      <c r="C44" s="150" t="s">
        <v>410</v>
      </c>
      <c r="G44" s="148"/>
    </row>
    <row r="45" spans="1:8" x14ac:dyDescent="0.25">
      <c r="A45" s="151">
        <v>20</v>
      </c>
      <c r="B45" s="147" t="s">
        <v>179</v>
      </c>
      <c r="C45" s="150" t="s">
        <v>410</v>
      </c>
      <c r="G45" s="148"/>
    </row>
    <row r="46" spans="1:8" x14ac:dyDescent="0.25">
      <c r="A46" s="151">
        <v>21</v>
      </c>
      <c r="B46" s="147" t="s">
        <v>179</v>
      </c>
      <c r="C46" s="150" t="s">
        <v>410</v>
      </c>
      <c r="G46" s="148"/>
    </row>
    <row r="47" spans="1:8" x14ac:dyDescent="0.25">
      <c r="A47" s="151">
        <v>22</v>
      </c>
      <c r="B47" s="147" t="s">
        <v>179</v>
      </c>
      <c r="C47" s="150" t="s">
        <v>410</v>
      </c>
      <c r="G47" s="148"/>
    </row>
    <row r="48" spans="1:8" x14ac:dyDescent="0.25">
      <c r="A48" s="151">
        <v>23</v>
      </c>
      <c r="B48" s="147" t="s">
        <v>180</v>
      </c>
      <c r="C48" s="150" t="s">
        <v>410</v>
      </c>
      <c r="G48" s="148"/>
    </row>
    <row r="49" spans="1:8" x14ac:dyDescent="0.25">
      <c r="A49" s="151">
        <v>24</v>
      </c>
      <c r="B49" s="147" t="s">
        <v>180</v>
      </c>
      <c r="C49" s="150" t="s">
        <v>410</v>
      </c>
      <c r="G49" s="148"/>
    </row>
    <row r="50" spans="1:8" x14ac:dyDescent="0.25">
      <c r="A50" s="151">
        <v>25</v>
      </c>
      <c r="B50" s="147" t="s">
        <v>180</v>
      </c>
      <c r="C50" s="150" t="s">
        <v>410</v>
      </c>
      <c r="G50" s="148"/>
    </row>
    <row r="51" spans="1:8" x14ac:dyDescent="0.25">
      <c r="A51" s="151">
        <v>26</v>
      </c>
      <c r="B51" s="147" t="s">
        <v>180</v>
      </c>
      <c r="C51" s="150" t="s">
        <v>410</v>
      </c>
      <c r="G51" s="148"/>
    </row>
    <row r="52" spans="1:8" x14ac:dyDescent="0.25">
      <c r="A52" s="151">
        <v>28</v>
      </c>
      <c r="B52" s="147" t="s">
        <v>180</v>
      </c>
      <c r="C52" s="150" t="s">
        <v>410</v>
      </c>
      <c r="G52" s="148"/>
    </row>
    <row r="53" spans="1:8" x14ac:dyDescent="0.25">
      <c r="A53" s="151">
        <v>29</v>
      </c>
      <c r="B53" s="147" t="s">
        <v>180</v>
      </c>
      <c r="C53" s="150" t="s">
        <v>410</v>
      </c>
      <c r="G53" s="148"/>
    </row>
    <row r="54" spans="1:8" x14ac:dyDescent="0.25">
      <c r="A54" s="151">
        <v>30</v>
      </c>
      <c r="B54" s="147" t="s">
        <v>180</v>
      </c>
      <c r="C54" s="150" t="s">
        <v>410</v>
      </c>
      <c r="G54" s="148"/>
    </row>
    <row r="55" spans="1:8" x14ac:dyDescent="0.25">
      <c r="A55" s="151">
        <v>31</v>
      </c>
      <c r="B55" s="147" t="s">
        <v>180</v>
      </c>
      <c r="C55" s="150" t="s">
        <v>410</v>
      </c>
      <c r="G55" s="148"/>
    </row>
    <row r="56" spans="1:8" x14ac:dyDescent="0.25">
      <c r="A56" s="151">
        <v>32</v>
      </c>
      <c r="B56" s="147" t="s">
        <v>180</v>
      </c>
      <c r="C56" s="150" t="s">
        <v>410</v>
      </c>
      <c r="F56" s="149"/>
      <c r="G56" s="148"/>
      <c r="H56" s="149"/>
    </row>
    <row r="57" spans="1:8" x14ac:dyDescent="0.25">
      <c r="A57" s="151">
        <v>33</v>
      </c>
      <c r="B57" s="147" t="s">
        <v>180</v>
      </c>
      <c r="C57" s="150" t="s">
        <v>410</v>
      </c>
      <c r="F57" s="149"/>
      <c r="G57" s="148"/>
      <c r="H57" s="149"/>
    </row>
    <row r="58" spans="1:8" x14ac:dyDescent="0.25">
      <c r="A58" s="151">
        <v>34</v>
      </c>
      <c r="B58" s="147" t="s">
        <v>180</v>
      </c>
      <c r="C58" s="150" t="s">
        <v>410</v>
      </c>
      <c r="F58" s="149"/>
      <c r="G58" s="148"/>
      <c r="H58" s="149"/>
    </row>
    <row r="59" spans="1:8" x14ac:dyDescent="0.25">
      <c r="A59" s="151">
        <v>35</v>
      </c>
      <c r="B59" s="147" t="s">
        <v>180</v>
      </c>
      <c r="C59" s="150" t="s">
        <v>410</v>
      </c>
      <c r="F59" s="149"/>
      <c r="G59" s="148"/>
      <c r="H59" s="149"/>
    </row>
    <row r="60" spans="1:8" x14ac:dyDescent="0.25">
      <c r="A60" s="151">
        <v>36</v>
      </c>
      <c r="B60" s="147" t="s">
        <v>180</v>
      </c>
      <c r="C60" s="150" t="s">
        <v>410</v>
      </c>
      <c r="F60" s="149"/>
      <c r="G60" s="148"/>
      <c r="H60" s="149"/>
    </row>
    <row r="61" spans="1:8" x14ac:dyDescent="0.25">
      <c r="A61" s="151">
        <v>37</v>
      </c>
      <c r="B61" s="147" t="s">
        <v>180</v>
      </c>
      <c r="C61" s="150" t="s">
        <v>410</v>
      </c>
      <c r="F61" s="149"/>
      <c r="G61" s="148"/>
      <c r="H61" s="149"/>
    </row>
    <row r="62" spans="1:8" x14ac:dyDescent="0.25">
      <c r="A62" s="151">
        <v>38</v>
      </c>
      <c r="B62" s="147" t="s">
        <v>180</v>
      </c>
      <c r="C62" s="150" t="s">
        <v>410</v>
      </c>
      <c r="F62" s="149"/>
      <c r="G62" s="148"/>
      <c r="H62" s="149"/>
    </row>
    <row r="63" spans="1:8" x14ac:dyDescent="0.25">
      <c r="A63" s="151">
        <v>39</v>
      </c>
      <c r="B63" s="147" t="s">
        <v>180</v>
      </c>
      <c r="C63" s="150" t="s">
        <v>410</v>
      </c>
      <c r="F63" s="149"/>
      <c r="G63" s="148"/>
      <c r="H63" s="149"/>
    </row>
    <row r="64" spans="1:8" x14ac:dyDescent="0.25">
      <c r="A64" s="151">
        <v>40</v>
      </c>
      <c r="B64" s="147" t="s">
        <v>179</v>
      </c>
      <c r="C64" s="150" t="s">
        <v>410</v>
      </c>
      <c r="F64" s="149"/>
      <c r="G64" s="148"/>
      <c r="H64" s="149"/>
    </row>
    <row r="65" spans="1:8" x14ac:dyDescent="0.25">
      <c r="A65" s="151">
        <v>41</v>
      </c>
      <c r="B65" s="147" t="s">
        <v>181</v>
      </c>
      <c r="C65" s="150" t="s">
        <v>410</v>
      </c>
      <c r="F65" s="149"/>
      <c r="G65" s="148"/>
      <c r="H65" s="149"/>
    </row>
    <row r="66" spans="1:8" x14ac:dyDescent="0.25">
      <c r="A66" s="151">
        <v>42</v>
      </c>
      <c r="B66" s="147" t="s">
        <v>182</v>
      </c>
      <c r="C66" s="150" t="s">
        <v>410</v>
      </c>
      <c r="F66" s="149"/>
      <c r="G66" s="148"/>
      <c r="H66" s="149"/>
    </row>
    <row r="67" spans="1:8" x14ac:dyDescent="0.25">
      <c r="A67" s="151">
        <v>43</v>
      </c>
      <c r="B67" s="147" t="s">
        <v>182</v>
      </c>
      <c r="C67" s="150" t="s">
        <v>410</v>
      </c>
      <c r="F67" s="149"/>
      <c r="G67" s="148"/>
      <c r="H67" s="149"/>
    </row>
    <row r="68" spans="1:8" x14ac:dyDescent="0.25">
      <c r="A68" s="151">
        <v>44</v>
      </c>
      <c r="B68" s="147" t="s">
        <v>181</v>
      </c>
      <c r="C68" s="150" t="s">
        <v>410</v>
      </c>
      <c r="F68" s="149"/>
      <c r="G68" s="148"/>
      <c r="H68" s="149"/>
    </row>
    <row r="69" spans="1:8" x14ac:dyDescent="0.25">
      <c r="A69" s="151">
        <v>45</v>
      </c>
      <c r="B69" s="147" t="s">
        <v>183</v>
      </c>
      <c r="C69" s="150" t="s">
        <v>410</v>
      </c>
      <c r="F69" s="149"/>
      <c r="G69" s="148"/>
      <c r="H69" s="149"/>
    </row>
    <row r="70" spans="1:8" x14ac:dyDescent="0.25">
      <c r="A70" s="151">
        <v>46</v>
      </c>
      <c r="B70" s="147" t="s">
        <v>184</v>
      </c>
      <c r="C70" s="150" t="s">
        <v>410</v>
      </c>
      <c r="F70" s="149"/>
      <c r="G70" s="148"/>
      <c r="H70" s="149"/>
    </row>
    <row r="71" spans="1:8" x14ac:dyDescent="0.25">
      <c r="A71" s="151">
        <v>47</v>
      </c>
      <c r="B71" s="147" t="s">
        <v>185</v>
      </c>
      <c r="C71" s="150" t="s">
        <v>410</v>
      </c>
      <c r="F71" s="149"/>
      <c r="G71" s="148"/>
      <c r="H71" s="149"/>
    </row>
    <row r="72" spans="1:8" x14ac:dyDescent="0.25">
      <c r="A72" s="151">
        <v>48</v>
      </c>
      <c r="B72" s="147" t="s">
        <v>186</v>
      </c>
      <c r="C72" s="150" t="s">
        <v>410</v>
      </c>
      <c r="F72" s="149"/>
      <c r="G72" s="148"/>
      <c r="H72" s="149"/>
    </row>
    <row r="73" spans="1:8" x14ac:dyDescent="0.25">
      <c r="A73" s="151">
        <v>49</v>
      </c>
      <c r="B73" s="147" t="s">
        <v>179</v>
      </c>
      <c r="C73" s="150" t="s">
        <v>410</v>
      </c>
      <c r="F73" s="149"/>
      <c r="G73" s="148"/>
      <c r="H73" s="149"/>
    </row>
    <row r="74" spans="1:8" x14ac:dyDescent="0.25">
      <c r="A74" s="151">
        <v>50</v>
      </c>
      <c r="B74" s="147" t="s">
        <v>187</v>
      </c>
      <c r="C74" s="150" t="s">
        <v>410</v>
      </c>
      <c r="F74" s="149"/>
      <c r="G74" s="148"/>
      <c r="H74" s="149"/>
    </row>
    <row r="75" spans="1:8" x14ac:dyDescent="0.25">
      <c r="A75" s="151">
        <v>51</v>
      </c>
      <c r="B75" s="147" t="s">
        <v>188</v>
      </c>
      <c r="C75" s="150" t="s">
        <v>409</v>
      </c>
      <c r="F75" s="149"/>
      <c r="G75" s="148"/>
      <c r="H75" s="149"/>
    </row>
    <row r="76" spans="1:8" x14ac:dyDescent="0.25">
      <c r="A76" s="151">
        <v>52</v>
      </c>
      <c r="B76" s="147" t="s">
        <v>189</v>
      </c>
      <c r="C76" s="150" t="s">
        <v>410</v>
      </c>
      <c r="F76" s="149"/>
      <c r="G76" s="148"/>
      <c r="H76" s="149"/>
    </row>
    <row r="77" spans="1:8" x14ac:dyDescent="0.25">
      <c r="A77" s="151">
        <v>53</v>
      </c>
      <c r="B77" s="147" t="s">
        <v>189</v>
      </c>
      <c r="C77" s="150" t="s">
        <v>410</v>
      </c>
      <c r="F77" s="149"/>
      <c r="G77" s="148"/>
      <c r="H77" s="149"/>
    </row>
    <row r="78" spans="1:8" x14ac:dyDescent="0.25">
      <c r="A78" s="151">
        <v>55</v>
      </c>
      <c r="B78" s="147" t="s">
        <v>189</v>
      </c>
      <c r="C78" s="150" t="s">
        <v>410</v>
      </c>
      <c r="F78" s="149"/>
      <c r="G78" s="148"/>
      <c r="H78" s="149"/>
    </row>
    <row r="79" spans="1:8" x14ac:dyDescent="0.25">
      <c r="A79" s="151">
        <v>56</v>
      </c>
      <c r="B79" s="147" t="s">
        <v>189</v>
      </c>
      <c r="C79" s="150" t="s">
        <v>410</v>
      </c>
      <c r="F79" s="149"/>
      <c r="G79" s="148"/>
      <c r="H79" s="149"/>
    </row>
    <row r="80" spans="1:8" x14ac:dyDescent="0.25">
      <c r="A80" s="151">
        <v>57</v>
      </c>
      <c r="B80" s="147" t="s">
        <v>189</v>
      </c>
      <c r="C80" s="150" t="s">
        <v>410</v>
      </c>
      <c r="F80" s="149"/>
      <c r="G80" s="148"/>
      <c r="H80" s="149"/>
    </row>
    <row r="81" spans="1:8" x14ac:dyDescent="0.25">
      <c r="A81" s="151">
        <v>58</v>
      </c>
      <c r="B81" s="147" t="s">
        <v>190</v>
      </c>
      <c r="C81" s="150" t="s">
        <v>409</v>
      </c>
      <c r="F81" s="149"/>
      <c r="G81" s="148"/>
      <c r="H81" s="149"/>
    </row>
    <row r="82" spans="1:8" x14ac:dyDescent="0.25">
      <c r="A82" s="151">
        <v>59</v>
      </c>
      <c r="B82" s="147" t="s">
        <v>189</v>
      </c>
      <c r="C82" s="150" t="s">
        <v>410</v>
      </c>
      <c r="F82" s="149"/>
      <c r="G82" s="148"/>
      <c r="H82" s="149"/>
    </row>
    <row r="83" spans="1:8" x14ac:dyDescent="0.25">
      <c r="A83" s="151">
        <v>60</v>
      </c>
      <c r="B83" s="147" t="s">
        <v>189</v>
      </c>
      <c r="C83" s="150" t="s">
        <v>410</v>
      </c>
      <c r="F83" s="149"/>
      <c r="G83" s="148"/>
      <c r="H83" s="149"/>
    </row>
    <row r="84" spans="1:8" x14ac:dyDescent="0.25">
      <c r="A84" s="151">
        <v>62</v>
      </c>
      <c r="B84" s="147" t="s">
        <v>191</v>
      </c>
      <c r="C84" s="150" t="s">
        <v>409</v>
      </c>
    </row>
    <row r="85" spans="1:8" x14ac:dyDescent="0.25">
      <c r="A85" s="151">
        <v>63</v>
      </c>
      <c r="B85" s="147" t="s">
        <v>182</v>
      </c>
      <c r="C85" s="150" t="s">
        <v>410</v>
      </c>
    </row>
    <row r="86" spans="1:8" x14ac:dyDescent="0.25">
      <c r="A86" s="151">
        <v>64</v>
      </c>
      <c r="B86" s="147" t="s">
        <v>189</v>
      </c>
      <c r="C86" s="150" t="s">
        <v>410</v>
      </c>
    </row>
    <row r="87" spans="1:8" x14ac:dyDescent="0.25">
      <c r="A87" s="151">
        <v>65</v>
      </c>
      <c r="B87" s="147" t="s">
        <v>192</v>
      </c>
      <c r="C87" s="150" t="s">
        <v>410</v>
      </c>
    </row>
    <row r="88" spans="1:8" x14ac:dyDescent="0.25">
      <c r="A88" s="151">
        <v>66</v>
      </c>
      <c r="B88" s="147" t="s">
        <v>192</v>
      </c>
      <c r="C88" s="150" t="s">
        <v>410</v>
      </c>
    </row>
    <row r="89" spans="1:8" x14ac:dyDescent="0.25">
      <c r="A89" s="151">
        <v>67</v>
      </c>
      <c r="B89" s="147" t="s">
        <v>193</v>
      </c>
      <c r="C89" s="150" t="s">
        <v>410</v>
      </c>
    </row>
    <row r="90" spans="1:8" x14ac:dyDescent="0.25">
      <c r="A90" s="151">
        <v>71</v>
      </c>
      <c r="B90" s="147" t="s">
        <v>193</v>
      </c>
      <c r="C90" s="150" t="s">
        <v>410</v>
      </c>
    </row>
    <row r="91" spans="1:8" x14ac:dyDescent="0.25">
      <c r="A91" s="151">
        <v>72</v>
      </c>
      <c r="B91" s="147" t="s">
        <v>193</v>
      </c>
      <c r="C91" s="150" t="s">
        <v>410</v>
      </c>
    </row>
    <row r="92" spans="1:8" x14ac:dyDescent="0.25">
      <c r="A92" s="151">
        <v>73</v>
      </c>
      <c r="B92" s="147" t="s">
        <v>193</v>
      </c>
      <c r="C92" s="150" t="s">
        <v>410</v>
      </c>
    </row>
    <row r="93" spans="1:8" x14ac:dyDescent="0.25">
      <c r="A93" s="151">
        <v>74</v>
      </c>
      <c r="B93" s="147" t="s">
        <v>194</v>
      </c>
      <c r="C93" s="150" t="s">
        <v>410</v>
      </c>
    </row>
    <row r="94" spans="1:8" x14ac:dyDescent="0.25">
      <c r="A94" s="151">
        <v>75</v>
      </c>
      <c r="B94" s="147" t="s">
        <v>195</v>
      </c>
      <c r="C94" s="150" t="s">
        <v>410</v>
      </c>
    </row>
    <row r="95" spans="1:8" x14ac:dyDescent="0.25">
      <c r="A95" s="151">
        <v>76</v>
      </c>
      <c r="B95" s="147" t="s">
        <v>195</v>
      </c>
      <c r="C95" s="150" t="s">
        <v>410</v>
      </c>
    </row>
    <row r="96" spans="1:8" x14ac:dyDescent="0.25">
      <c r="A96" s="151">
        <v>77</v>
      </c>
      <c r="B96" s="147" t="s">
        <v>195</v>
      </c>
      <c r="C96" s="150" t="s">
        <v>410</v>
      </c>
    </row>
    <row r="97" spans="1:3" x14ac:dyDescent="0.25">
      <c r="A97" s="151">
        <v>78</v>
      </c>
      <c r="B97" s="147" t="s">
        <v>196</v>
      </c>
      <c r="C97" s="150" t="s">
        <v>410</v>
      </c>
    </row>
    <row r="98" spans="1:3" x14ac:dyDescent="0.25">
      <c r="A98" s="151">
        <v>79</v>
      </c>
      <c r="B98" s="147" t="s">
        <v>197</v>
      </c>
      <c r="C98" s="150" t="s">
        <v>409</v>
      </c>
    </row>
    <row r="99" spans="1:3" x14ac:dyDescent="0.25">
      <c r="A99" s="151">
        <v>80</v>
      </c>
      <c r="B99" s="147" t="s">
        <v>198</v>
      </c>
      <c r="C99" s="150" t="s">
        <v>410</v>
      </c>
    </row>
    <row r="100" spans="1:3" x14ac:dyDescent="0.25">
      <c r="A100" s="151">
        <v>81</v>
      </c>
      <c r="B100" s="147" t="s">
        <v>199</v>
      </c>
      <c r="C100" s="150" t="s">
        <v>410</v>
      </c>
    </row>
    <row r="101" spans="1:3" x14ac:dyDescent="0.25">
      <c r="A101" s="151">
        <v>82</v>
      </c>
      <c r="B101" s="147" t="s">
        <v>200</v>
      </c>
      <c r="C101" s="150" t="s">
        <v>410</v>
      </c>
    </row>
    <row r="102" spans="1:3" x14ac:dyDescent="0.25">
      <c r="A102" s="151">
        <v>83</v>
      </c>
      <c r="B102" s="147" t="s">
        <v>200</v>
      </c>
      <c r="C102" s="150" t="s">
        <v>410</v>
      </c>
    </row>
    <row r="103" spans="1:3" x14ac:dyDescent="0.25">
      <c r="A103" s="151">
        <v>84</v>
      </c>
      <c r="B103" s="147" t="s">
        <v>200</v>
      </c>
      <c r="C103" s="150" t="s">
        <v>410</v>
      </c>
    </row>
    <row r="104" spans="1:3" x14ac:dyDescent="0.25">
      <c r="A104" s="151">
        <v>85</v>
      </c>
      <c r="B104" s="147" t="s">
        <v>200</v>
      </c>
      <c r="C104" s="150" t="s">
        <v>410</v>
      </c>
    </row>
    <row r="105" spans="1:3" x14ac:dyDescent="0.25">
      <c r="A105" s="151">
        <v>86</v>
      </c>
      <c r="B105" s="147" t="s">
        <v>200</v>
      </c>
      <c r="C105" s="150" t="s">
        <v>410</v>
      </c>
    </row>
    <row r="106" spans="1:3" x14ac:dyDescent="0.25">
      <c r="A106" s="151">
        <v>87</v>
      </c>
      <c r="B106" s="147" t="s">
        <v>200</v>
      </c>
      <c r="C106" s="150" t="s">
        <v>410</v>
      </c>
    </row>
    <row r="107" spans="1:3" x14ac:dyDescent="0.25">
      <c r="A107" s="151">
        <v>88</v>
      </c>
      <c r="B107" s="147" t="s">
        <v>200</v>
      </c>
      <c r="C107" s="150" t="s">
        <v>410</v>
      </c>
    </row>
    <row r="108" spans="1:3" x14ac:dyDescent="0.25">
      <c r="A108" s="151">
        <v>91</v>
      </c>
      <c r="B108" s="147" t="s">
        <v>201</v>
      </c>
      <c r="C108" s="150" t="s">
        <v>410</v>
      </c>
    </row>
    <row r="109" spans="1:3" x14ac:dyDescent="0.25">
      <c r="A109" s="151">
        <v>92</v>
      </c>
      <c r="B109" s="147" t="s">
        <v>201</v>
      </c>
      <c r="C109" s="150" t="s">
        <v>410</v>
      </c>
    </row>
    <row r="110" spans="1:3" x14ac:dyDescent="0.25">
      <c r="A110" s="151">
        <v>93</v>
      </c>
      <c r="B110" s="147" t="s">
        <v>202</v>
      </c>
      <c r="C110" s="150" t="s">
        <v>409</v>
      </c>
    </row>
    <row r="111" spans="1:3" x14ac:dyDescent="0.25">
      <c r="A111" s="151">
        <v>94</v>
      </c>
      <c r="B111" s="147" t="s">
        <v>201</v>
      </c>
      <c r="C111" s="150" t="s">
        <v>410</v>
      </c>
    </row>
    <row r="112" spans="1:3" x14ac:dyDescent="0.25">
      <c r="A112" s="151">
        <v>95</v>
      </c>
      <c r="B112" s="147" t="s">
        <v>201</v>
      </c>
      <c r="C112" s="150" t="s">
        <v>410</v>
      </c>
    </row>
    <row r="113" spans="1:3" x14ac:dyDescent="0.25">
      <c r="A113" s="151">
        <v>96</v>
      </c>
      <c r="B113" s="147" t="s">
        <v>201</v>
      </c>
      <c r="C113" s="150" t="s">
        <v>410</v>
      </c>
    </row>
    <row r="114" spans="1:3" x14ac:dyDescent="0.25">
      <c r="A114" s="151">
        <v>97</v>
      </c>
      <c r="B114" s="147" t="s">
        <v>203</v>
      </c>
      <c r="C114" s="150" t="s">
        <v>410</v>
      </c>
    </row>
    <row r="115" spans="1:3" x14ac:dyDescent="0.25">
      <c r="A115" s="151">
        <v>98</v>
      </c>
      <c r="B115" s="147" t="s">
        <v>204</v>
      </c>
      <c r="C115" s="150" t="s">
        <v>410</v>
      </c>
    </row>
    <row r="116" spans="1:3" x14ac:dyDescent="0.25">
      <c r="A116" s="151">
        <v>99</v>
      </c>
      <c r="B116" s="147" t="s">
        <v>205</v>
      </c>
      <c r="C116" s="150" t="s">
        <v>410</v>
      </c>
    </row>
    <row r="117" spans="1:3" x14ac:dyDescent="0.25">
      <c r="A117" s="151">
        <v>100</v>
      </c>
      <c r="B117" s="147" t="s">
        <v>205</v>
      </c>
      <c r="C117" s="150" t="s">
        <v>410</v>
      </c>
    </row>
    <row r="118" spans="1:3" x14ac:dyDescent="0.25">
      <c r="A118" s="151">
        <v>101</v>
      </c>
      <c r="B118" s="147" t="s">
        <v>206</v>
      </c>
      <c r="C118" s="150" t="s">
        <v>410</v>
      </c>
    </row>
    <row r="119" spans="1:3" x14ac:dyDescent="0.25">
      <c r="A119" s="151">
        <v>102</v>
      </c>
      <c r="B119" s="147" t="s">
        <v>206</v>
      </c>
      <c r="C119" s="150" t="s">
        <v>410</v>
      </c>
    </row>
    <row r="120" spans="1:3" x14ac:dyDescent="0.25">
      <c r="A120" s="151">
        <v>103</v>
      </c>
      <c r="B120" s="147" t="s">
        <v>206</v>
      </c>
      <c r="C120" s="150" t="s">
        <v>410</v>
      </c>
    </row>
    <row r="121" spans="1:3" x14ac:dyDescent="0.25">
      <c r="A121" s="151">
        <v>104</v>
      </c>
      <c r="B121" s="147" t="s">
        <v>207</v>
      </c>
      <c r="C121" s="150" t="s">
        <v>410</v>
      </c>
    </row>
    <row r="122" spans="1:3" x14ac:dyDescent="0.25">
      <c r="A122" s="151">
        <v>105</v>
      </c>
      <c r="B122" s="147" t="s">
        <v>207</v>
      </c>
      <c r="C122" s="150" t="s">
        <v>410</v>
      </c>
    </row>
    <row r="123" spans="1:3" x14ac:dyDescent="0.25">
      <c r="A123" s="151">
        <v>106</v>
      </c>
      <c r="B123" s="147" t="s">
        <v>207</v>
      </c>
      <c r="C123" s="150" t="s">
        <v>410</v>
      </c>
    </row>
    <row r="124" spans="1:3" x14ac:dyDescent="0.25">
      <c r="A124" s="151">
        <v>107</v>
      </c>
      <c r="B124" s="147" t="s">
        <v>207</v>
      </c>
      <c r="C124" s="150" t="s">
        <v>410</v>
      </c>
    </row>
    <row r="125" spans="1:3" x14ac:dyDescent="0.25">
      <c r="A125" s="151">
        <v>108</v>
      </c>
      <c r="B125" s="147" t="s">
        <v>207</v>
      </c>
      <c r="C125" s="150" t="s">
        <v>410</v>
      </c>
    </row>
    <row r="126" spans="1:3" x14ac:dyDescent="0.25">
      <c r="A126" s="151">
        <v>109</v>
      </c>
      <c r="B126" s="147" t="s">
        <v>207</v>
      </c>
      <c r="C126" s="150" t="s">
        <v>410</v>
      </c>
    </row>
    <row r="127" spans="1:3" x14ac:dyDescent="0.25">
      <c r="A127" s="151">
        <v>110</v>
      </c>
      <c r="B127" s="147" t="s">
        <v>207</v>
      </c>
      <c r="C127" s="150" t="s">
        <v>410</v>
      </c>
    </row>
    <row r="128" spans="1:3" x14ac:dyDescent="0.25">
      <c r="A128" s="151">
        <v>111</v>
      </c>
      <c r="B128" s="147" t="s">
        <v>208</v>
      </c>
      <c r="C128" s="150" t="s">
        <v>410</v>
      </c>
    </row>
    <row r="129" spans="1:3" x14ac:dyDescent="0.25">
      <c r="A129" s="151">
        <v>112</v>
      </c>
      <c r="B129" s="147" t="s">
        <v>209</v>
      </c>
      <c r="C129" s="150" t="s">
        <v>410</v>
      </c>
    </row>
    <row r="130" spans="1:3" x14ac:dyDescent="0.25">
      <c r="A130" s="151">
        <v>113</v>
      </c>
      <c r="B130" s="147" t="s">
        <v>209</v>
      </c>
      <c r="C130" s="150" t="s">
        <v>410</v>
      </c>
    </row>
    <row r="131" spans="1:3" x14ac:dyDescent="0.25">
      <c r="A131" s="151">
        <v>115</v>
      </c>
      <c r="B131" s="147" t="s">
        <v>209</v>
      </c>
      <c r="C131" s="150" t="s">
        <v>410</v>
      </c>
    </row>
    <row r="132" spans="1:3" x14ac:dyDescent="0.25">
      <c r="A132" s="151">
        <v>116</v>
      </c>
      <c r="B132" s="147" t="s">
        <v>209</v>
      </c>
      <c r="C132" s="150" t="s">
        <v>410</v>
      </c>
    </row>
    <row r="133" spans="1:3" x14ac:dyDescent="0.25">
      <c r="A133" s="151">
        <v>117</v>
      </c>
      <c r="B133" s="147" t="s">
        <v>209</v>
      </c>
      <c r="C133" s="150" t="s">
        <v>410</v>
      </c>
    </row>
    <row r="134" spans="1:3" x14ac:dyDescent="0.25">
      <c r="A134" s="151">
        <v>118</v>
      </c>
      <c r="B134" s="147" t="s">
        <v>210</v>
      </c>
      <c r="C134" s="150" t="s">
        <v>410</v>
      </c>
    </row>
    <row r="135" spans="1:3" x14ac:dyDescent="0.25">
      <c r="A135" s="151">
        <v>119</v>
      </c>
      <c r="B135" s="147" t="s">
        <v>210</v>
      </c>
      <c r="C135" s="150" t="s">
        <v>410</v>
      </c>
    </row>
    <row r="136" spans="1:3" x14ac:dyDescent="0.25">
      <c r="A136" s="151">
        <v>120</v>
      </c>
      <c r="B136" s="147" t="s">
        <v>182</v>
      </c>
      <c r="C136" s="150" t="s">
        <v>410</v>
      </c>
    </row>
    <row r="137" spans="1:3" x14ac:dyDescent="0.25">
      <c r="A137" s="151">
        <v>121</v>
      </c>
      <c r="B137" s="147" t="s">
        <v>211</v>
      </c>
      <c r="C137" s="150" t="s">
        <v>409</v>
      </c>
    </row>
    <row r="138" spans="1:3" x14ac:dyDescent="0.25">
      <c r="A138" s="151">
        <v>122</v>
      </c>
      <c r="B138" s="147" t="s">
        <v>212</v>
      </c>
      <c r="C138" s="150" t="s">
        <v>409</v>
      </c>
    </row>
    <row r="139" spans="1:3" x14ac:dyDescent="0.25">
      <c r="A139" s="151">
        <v>123</v>
      </c>
      <c r="B139" s="147" t="s">
        <v>213</v>
      </c>
      <c r="C139" s="150" t="s">
        <v>409</v>
      </c>
    </row>
    <row r="140" spans="1:3" x14ac:dyDescent="0.25">
      <c r="A140" s="151">
        <v>124</v>
      </c>
      <c r="B140" s="147" t="s">
        <v>213</v>
      </c>
      <c r="C140" s="150" t="s">
        <v>409</v>
      </c>
    </row>
    <row r="141" spans="1:3" x14ac:dyDescent="0.25">
      <c r="A141" s="151">
        <v>125</v>
      </c>
      <c r="B141" s="147" t="s">
        <v>213</v>
      </c>
      <c r="C141" s="150" t="s">
        <v>409</v>
      </c>
    </row>
    <row r="142" spans="1:3" x14ac:dyDescent="0.25">
      <c r="A142" s="151">
        <v>126</v>
      </c>
      <c r="B142" s="147" t="s">
        <v>214</v>
      </c>
      <c r="C142" s="150" t="s">
        <v>409</v>
      </c>
    </row>
    <row r="143" spans="1:3" x14ac:dyDescent="0.25">
      <c r="A143" s="151">
        <v>127</v>
      </c>
      <c r="B143" s="147" t="s">
        <v>215</v>
      </c>
      <c r="C143" s="150" t="s">
        <v>409</v>
      </c>
    </row>
    <row r="144" spans="1:3" x14ac:dyDescent="0.25">
      <c r="A144" s="151">
        <v>128</v>
      </c>
      <c r="B144" s="147" t="s">
        <v>216</v>
      </c>
      <c r="C144" s="150" t="s">
        <v>409</v>
      </c>
    </row>
    <row r="145" spans="1:3" x14ac:dyDescent="0.25">
      <c r="A145" s="151">
        <v>129</v>
      </c>
      <c r="B145" s="147" t="s">
        <v>215</v>
      </c>
      <c r="C145" s="150" t="s">
        <v>409</v>
      </c>
    </row>
    <row r="146" spans="1:3" x14ac:dyDescent="0.25">
      <c r="A146" s="151">
        <v>130</v>
      </c>
      <c r="B146" s="147" t="s">
        <v>217</v>
      </c>
      <c r="C146" s="150" t="s">
        <v>409</v>
      </c>
    </row>
    <row r="147" spans="1:3" x14ac:dyDescent="0.25">
      <c r="A147" s="151">
        <v>131</v>
      </c>
      <c r="B147" s="147" t="s">
        <v>217</v>
      </c>
      <c r="C147" s="150" t="s">
        <v>409</v>
      </c>
    </row>
    <row r="148" spans="1:3" x14ac:dyDescent="0.25">
      <c r="A148" s="151">
        <v>132</v>
      </c>
      <c r="B148" s="147" t="s">
        <v>218</v>
      </c>
      <c r="C148" s="150" t="s">
        <v>409</v>
      </c>
    </row>
    <row r="149" spans="1:3" x14ac:dyDescent="0.25">
      <c r="A149" s="151">
        <v>133</v>
      </c>
      <c r="B149" s="147" t="s">
        <v>218</v>
      </c>
      <c r="C149" s="150" t="s">
        <v>409</v>
      </c>
    </row>
    <row r="150" spans="1:3" x14ac:dyDescent="0.25">
      <c r="A150" s="151">
        <v>134</v>
      </c>
      <c r="B150" s="147" t="s">
        <v>218</v>
      </c>
      <c r="C150" s="150" t="s">
        <v>409</v>
      </c>
    </row>
    <row r="151" spans="1:3" x14ac:dyDescent="0.25">
      <c r="A151" s="151">
        <v>135</v>
      </c>
      <c r="B151" s="147" t="s">
        <v>218</v>
      </c>
      <c r="C151" s="150" t="s">
        <v>409</v>
      </c>
    </row>
    <row r="152" spans="1:3" x14ac:dyDescent="0.25">
      <c r="A152" s="151">
        <v>136</v>
      </c>
      <c r="B152" s="147" t="s">
        <v>218</v>
      </c>
      <c r="C152" s="150" t="s">
        <v>409</v>
      </c>
    </row>
    <row r="153" spans="1:3" x14ac:dyDescent="0.25">
      <c r="A153" s="151">
        <v>137</v>
      </c>
      <c r="B153" s="147" t="s">
        <v>218</v>
      </c>
      <c r="C153" s="150" t="s">
        <v>409</v>
      </c>
    </row>
    <row r="154" spans="1:3" x14ac:dyDescent="0.25">
      <c r="A154" s="151">
        <v>138</v>
      </c>
      <c r="B154" s="147" t="s">
        <v>218</v>
      </c>
      <c r="C154" s="150" t="s">
        <v>409</v>
      </c>
    </row>
    <row r="155" spans="1:3" x14ac:dyDescent="0.25">
      <c r="A155" s="151">
        <v>140</v>
      </c>
      <c r="B155" s="147" t="s">
        <v>202</v>
      </c>
      <c r="C155" s="150" t="s">
        <v>409</v>
      </c>
    </row>
    <row r="156" spans="1:3" x14ac:dyDescent="0.25">
      <c r="A156" s="151">
        <v>141</v>
      </c>
      <c r="B156" s="147" t="s">
        <v>219</v>
      </c>
      <c r="C156" s="150" t="s">
        <v>409</v>
      </c>
    </row>
    <row r="157" spans="1:3" x14ac:dyDescent="0.25">
      <c r="A157" s="151">
        <v>142</v>
      </c>
      <c r="B157" s="147" t="s">
        <v>219</v>
      </c>
      <c r="C157" s="150" t="s">
        <v>409</v>
      </c>
    </row>
    <row r="158" spans="1:3" x14ac:dyDescent="0.25">
      <c r="A158" s="151">
        <v>143</v>
      </c>
      <c r="B158" s="147" t="s">
        <v>205</v>
      </c>
      <c r="C158" s="150" t="s">
        <v>410</v>
      </c>
    </row>
    <row r="159" spans="1:3" x14ac:dyDescent="0.25">
      <c r="A159" s="151">
        <v>144</v>
      </c>
      <c r="B159" s="147" t="s">
        <v>220</v>
      </c>
      <c r="C159" s="150" t="s">
        <v>409</v>
      </c>
    </row>
    <row r="160" spans="1:3" x14ac:dyDescent="0.25">
      <c r="A160" s="151">
        <v>145</v>
      </c>
      <c r="B160" s="147" t="s">
        <v>220</v>
      </c>
      <c r="C160" s="150" t="s">
        <v>409</v>
      </c>
    </row>
    <row r="161" spans="1:3" x14ac:dyDescent="0.25">
      <c r="A161" s="151">
        <v>146</v>
      </c>
      <c r="B161" s="147" t="s">
        <v>220</v>
      </c>
      <c r="C161" s="150" t="s">
        <v>409</v>
      </c>
    </row>
    <row r="162" spans="1:3" x14ac:dyDescent="0.25">
      <c r="A162" s="151">
        <v>147</v>
      </c>
      <c r="B162" s="147" t="s">
        <v>220</v>
      </c>
      <c r="C162" s="150" t="s">
        <v>409</v>
      </c>
    </row>
    <row r="163" spans="1:3" x14ac:dyDescent="0.25">
      <c r="A163" s="151">
        <v>148</v>
      </c>
      <c r="B163" s="147" t="s">
        <v>221</v>
      </c>
      <c r="C163" s="150" t="s">
        <v>409</v>
      </c>
    </row>
    <row r="164" spans="1:3" x14ac:dyDescent="0.25">
      <c r="A164" s="151">
        <v>149</v>
      </c>
      <c r="B164" s="147" t="s">
        <v>222</v>
      </c>
      <c r="C164" s="150" t="s">
        <v>409</v>
      </c>
    </row>
    <row r="165" spans="1:3" x14ac:dyDescent="0.25">
      <c r="A165" s="151">
        <v>150</v>
      </c>
      <c r="B165" s="147" t="s">
        <v>214</v>
      </c>
      <c r="C165" s="150" t="s">
        <v>409</v>
      </c>
    </row>
    <row r="166" spans="1:3" x14ac:dyDescent="0.25">
      <c r="A166" s="151">
        <v>151</v>
      </c>
      <c r="B166" s="147" t="s">
        <v>214</v>
      </c>
      <c r="C166" s="150" t="s">
        <v>409</v>
      </c>
    </row>
    <row r="167" spans="1:3" x14ac:dyDescent="0.25">
      <c r="A167" s="151">
        <v>152</v>
      </c>
      <c r="B167" s="147" t="s">
        <v>214</v>
      </c>
      <c r="C167" s="150" t="s">
        <v>409</v>
      </c>
    </row>
    <row r="168" spans="1:3" x14ac:dyDescent="0.25">
      <c r="A168" s="151">
        <v>153</v>
      </c>
      <c r="B168" s="147" t="s">
        <v>214</v>
      </c>
      <c r="C168" s="150" t="s">
        <v>409</v>
      </c>
    </row>
    <row r="169" spans="1:3" x14ac:dyDescent="0.25">
      <c r="A169" s="151">
        <v>154</v>
      </c>
      <c r="B169" s="147" t="s">
        <v>214</v>
      </c>
      <c r="C169" s="150" t="s">
        <v>409</v>
      </c>
    </row>
    <row r="170" spans="1:3" x14ac:dyDescent="0.25">
      <c r="A170" s="151">
        <v>155</v>
      </c>
      <c r="B170" s="147" t="s">
        <v>202</v>
      </c>
      <c r="C170" s="150" t="s">
        <v>410</v>
      </c>
    </row>
    <row r="171" spans="1:3" x14ac:dyDescent="0.25">
      <c r="A171" s="151">
        <v>156</v>
      </c>
      <c r="B171" s="147" t="s">
        <v>214</v>
      </c>
      <c r="C171" s="150" t="s">
        <v>409</v>
      </c>
    </row>
    <row r="172" spans="1:3" x14ac:dyDescent="0.25">
      <c r="A172" s="151">
        <v>157</v>
      </c>
      <c r="B172" s="147" t="s">
        <v>214</v>
      </c>
      <c r="C172" s="150" t="s">
        <v>409</v>
      </c>
    </row>
    <row r="173" spans="1:3" x14ac:dyDescent="0.25">
      <c r="A173" s="151">
        <v>158</v>
      </c>
      <c r="B173" s="147" t="s">
        <v>214</v>
      </c>
      <c r="C173" s="150" t="s">
        <v>409</v>
      </c>
    </row>
    <row r="174" spans="1:3" x14ac:dyDescent="0.25">
      <c r="A174" s="151">
        <v>159</v>
      </c>
      <c r="B174" s="147" t="s">
        <v>189</v>
      </c>
      <c r="C174" s="150" t="s">
        <v>410</v>
      </c>
    </row>
    <row r="175" spans="1:3" x14ac:dyDescent="0.25">
      <c r="A175" s="151">
        <v>160</v>
      </c>
      <c r="B175" s="147" t="s">
        <v>214</v>
      </c>
      <c r="C175" s="150" t="s">
        <v>409</v>
      </c>
    </row>
    <row r="176" spans="1:3" x14ac:dyDescent="0.25">
      <c r="A176" s="151">
        <v>161</v>
      </c>
      <c r="B176" s="147" t="s">
        <v>214</v>
      </c>
      <c r="C176" s="150" t="s">
        <v>409</v>
      </c>
    </row>
    <row r="177" spans="1:3" x14ac:dyDescent="0.25">
      <c r="A177" s="151">
        <v>162</v>
      </c>
      <c r="B177" s="147" t="s">
        <v>214</v>
      </c>
      <c r="C177" s="150" t="s">
        <v>409</v>
      </c>
    </row>
    <row r="178" spans="1:3" x14ac:dyDescent="0.25">
      <c r="A178" s="151">
        <v>163</v>
      </c>
      <c r="B178" s="147" t="s">
        <v>214</v>
      </c>
      <c r="C178" s="150" t="s">
        <v>409</v>
      </c>
    </row>
    <row r="179" spans="1:3" x14ac:dyDescent="0.25">
      <c r="A179" s="151">
        <v>164</v>
      </c>
      <c r="B179" s="147" t="s">
        <v>214</v>
      </c>
      <c r="C179" s="150" t="s">
        <v>409</v>
      </c>
    </row>
    <row r="180" spans="1:3" x14ac:dyDescent="0.25">
      <c r="A180" s="151">
        <v>165</v>
      </c>
      <c r="B180" s="147" t="s">
        <v>214</v>
      </c>
      <c r="C180" s="150" t="s">
        <v>409</v>
      </c>
    </row>
    <row r="181" spans="1:3" x14ac:dyDescent="0.25">
      <c r="A181" s="151">
        <v>166</v>
      </c>
      <c r="B181" s="147" t="s">
        <v>214</v>
      </c>
      <c r="C181" s="150" t="s">
        <v>409</v>
      </c>
    </row>
    <row r="182" spans="1:3" x14ac:dyDescent="0.25">
      <c r="A182" s="151">
        <v>167</v>
      </c>
      <c r="B182" s="147" t="s">
        <v>214</v>
      </c>
      <c r="C182" s="150" t="s">
        <v>409</v>
      </c>
    </row>
    <row r="183" spans="1:3" x14ac:dyDescent="0.25">
      <c r="A183" s="151">
        <v>168</v>
      </c>
      <c r="B183" s="147" t="s">
        <v>214</v>
      </c>
      <c r="C183" s="150" t="s">
        <v>409</v>
      </c>
    </row>
    <row r="184" spans="1:3" x14ac:dyDescent="0.25">
      <c r="A184" s="151">
        <v>169</v>
      </c>
      <c r="B184" s="147" t="s">
        <v>214</v>
      </c>
      <c r="C184" s="150" t="s">
        <v>409</v>
      </c>
    </row>
    <row r="185" spans="1:3" x14ac:dyDescent="0.25">
      <c r="A185" s="151">
        <v>170</v>
      </c>
      <c r="B185" s="147" t="s">
        <v>214</v>
      </c>
      <c r="C185" s="150" t="s">
        <v>409</v>
      </c>
    </row>
    <row r="186" spans="1:3" x14ac:dyDescent="0.25">
      <c r="A186" s="151">
        <v>171</v>
      </c>
      <c r="B186" s="147" t="s">
        <v>214</v>
      </c>
      <c r="C186" s="150" t="s">
        <v>409</v>
      </c>
    </row>
    <row r="187" spans="1:3" x14ac:dyDescent="0.25">
      <c r="A187" s="151">
        <v>172</v>
      </c>
      <c r="B187" s="147" t="s">
        <v>214</v>
      </c>
      <c r="C187" s="150" t="s">
        <v>409</v>
      </c>
    </row>
    <row r="188" spans="1:3" x14ac:dyDescent="0.25">
      <c r="A188" s="151">
        <v>173</v>
      </c>
      <c r="B188" s="147" t="s">
        <v>214</v>
      </c>
      <c r="C188" s="150" t="s">
        <v>409</v>
      </c>
    </row>
    <row r="189" spans="1:3" x14ac:dyDescent="0.25">
      <c r="A189" s="151">
        <v>174</v>
      </c>
      <c r="B189" s="147" t="s">
        <v>214</v>
      </c>
      <c r="C189" s="150" t="s">
        <v>409</v>
      </c>
    </row>
    <row r="190" spans="1:3" x14ac:dyDescent="0.25">
      <c r="A190" s="151">
        <v>175</v>
      </c>
      <c r="B190" s="147" t="s">
        <v>214</v>
      </c>
      <c r="C190" s="150" t="s">
        <v>409</v>
      </c>
    </row>
    <row r="191" spans="1:3" x14ac:dyDescent="0.25">
      <c r="A191" s="151">
        <v>176</v>
      </c>
      <c r="B191" s="147" t="s">
        <v>214</v>
      </c>
      <c r="C191" s="150" t="s">
        <v>409</v>
      </c>
    </row>
    <row r="192" spans="1:3" x14ac:dyDescent="0.25">
      <c r="A192" s="151">
        <v>177</v>
      </c>
      <c r="B192" s="147" t="s">
        <v>214</v>
      </c>
      <c r="C192" s="150" t="s">
        <v>409</v>
      </c>
    </row>
    <row r="193" spans="1:3" x14ac:dyDescent="0.25">
      <c r="A193" s="151">
        <v>178</v>
      </c>
      <c r="B193" s="147" t="s">
        <v>223</v>
      </c>
      <c r="C193" s="150" t="s">
        <v>409</v>
      </c>
    </row>
    <row r="194" spans="1:3" x14ac:dyDescent="0.25">
      <c r="A194" s="151">
        <v>179</v>
      </c>
      <c r="B194" s="147" t="s">
        <v>214</v>
      </c>
      <c r="C194" s="150" t="s">
        <v>409</v>
      </c>
    </row>
    <row r="195" spans="1:3" x14ac:dyDescent="0.25">
      <c r="A195" s="151">
        <v>180</v>
      </c>
      <c r="B195" s="147" t="s">
        <v>214</v>
      </c>
      <c r="C195" s="150" t="s">
        <v>409</v>
      </c>
    </row>
    <row r="196" spans="1:3" x14ac:dyDescent="0.25">
      <c r="A196" s="151">
        <v>181</v>
      </c>
      <c r="B196" s="147" t="s">
        <v>214</v>
      </c>
      <c r="C196" s="150" t="s">
        <v>409</v>
      </c>
    </row>
    <row r="197" spans="1:3" x14ac:dyDescent="0.25">
      <c r="A197" s="151">
        <v>182</v>
      </c>
      <c r="B197" s="147" t="s">
        <v>214</v>
      </c>
      <c r="C197" s="150" t="s">
        <v>409</v>
      </c>
    </row>
    <row r="198" spans="1:3" x14ac:dyDescent="0.25">
      <c r="A198" s="151">
        <v>183</v>
      </c>
      <c r="B198" s="147" t="s">
        <v>214</v>
      </c>
      <c r="C198" s="150" t="s">
        <v>409</v>
      </c>
    </row>
    <row r="199" spans="1:3" x14ac:dyDescent="0.25">
      <c r="A199" s="151">
        <v>184</v>
      </c>
      <c r="B199" s="147" t="s">
        <v>214</v>
      </c>
      <c r="C199" s="150" t="s">
        <v>409</v>
      </c>
    </row>
    <row r="200" spans="1:3" x14ac:dyDescent="0.25">
      <c r="A200" s="151">
        <v>185</v>
      </c>
      <c r="B200" s="147" t="s">
        <v>214</v>
      </c>
      <c r="C200" s="150" t="s">
        <v>409</v>
      </c>
    </row>
    <row r="201" spans="1:3" x14ac:dyDescent="0.25">
      <c r="A201" s="151">
        <v>186</v>
      </c>
      <c r="B201" s="147" t="s">
        <v>214</v>
      </c>
      <c r="C201" s="150" t="s">
        <v>409</v>
      </c>
    </row>
    <row r="202" spans="1:3" x14ac:dyDescent="0.25">
      <c r="A202" s="151">
        <v>187</v>
      </c>
      <c r="B202" s="147" t="s">
        <v>214</v>
      </c>
      <c r="C202" s="150" t="s">
        <v>409</v>
      </c>
    </row>
    <row r="203" spans="1:3" x14ac:dyDescent="0.25">
      <c r="A203" s="151">
        <v>188</v>
      </c>
      <c r="B203" s="147" t="s">
        <v>214</v>
      </c>
      <c r="C203" s="150" t="s">
        <v>409</v>
      </c>
    </row>
    <row r="204" spans="1:3" x14ac:dyDescent="0.25">
      <c r="A204" s="151">
        <v>189</v>
      </c>
      <c r="B204" s="147" t="s">
        <v>214</v>
      </c>
      <c r="C204" s="150" t="s">
        <v>410</v>
      </c>
    </row>
    <row r="205" spans="1:3" x14ac:dyDescent="0.25">
      <c r="A205" s="151">
        <v>190</v>
      </c>
      <c r="B205" s="147" t="s">
        <v>214</v>
      </c>
      <c r="C205" s="150" t="s">
        <v>410</v>
      </c>
    </row>
    <row r="206" spans="1:3" x14ac:dyDescent="0.25">
      <c r="A206" s="151">
        <v>191</v>
      </c>
      <c r="B206" s="147" t="s">
        <v>214</v>
      </c>
      <c r="C206" s="150" t="s">
        <v>410</v>
      </c>
    </row>
    <row r="207" spans="1:3" x14ac:dyDescent="0.25">
      <c r="A207" s="151">
        <v>192</v>
      </c>
      <c r="B207" s="147" t="s">
        <v>214</v>
      </c>
      <c r="C207" s="150" t="s">
        <v>410</v>
      </c>
    </row>
    <row r="208" spans="1:3" x14ac:dyDescent="0.25">
      <c r="A208" s="151">
        <v>193</v>
      </c>
      <c r="B208" s="147" t="s">
        <v>214</v>
      </c>
      <c r="C208" s="150" t="s">
        <v>410</v>
      </c>
    </row>
    <row r="209" spans="1:3" x14ac:dyDescent="0.25">
      <c r="A209" s="151">
        <v>194</v>
      </c>
      <c r="B209" s="147" t="s">
        <v>214</v>
      </c>
      <c r="C209" s="150" t="s">
        <v>410</v>
      </c>
    </row>
    <row r="210" spans="1:3" x14ac:dyDescent="0.25">
      <c r="A210" s="151">
        <v>195</v>
      </c>
      <c r="B210" s="147" t="s">
        <v>214</v>
      </c>
      <c r="C210" s="150" t="s">
        <v>410</v>
      </c>
    </row>
    <row r="211" spans="1:3" x14ac:dyDescent="0.25">
      <c r="A211" s="151">
        <v>196</v>
      </c>
      <c r="B211" s="147" t="s">
        <v>214</v>
      </c>
      <c r="C211" s="150" t="s">
        <v>410</v>
      </c>
    </row>
    <row r="212" spans="1:3" x14ac:dyDescent="0.25">
      <c r="A212" s="151">
        <v>197</v>
      </c>
      <c r="B212" s="147" t="s">
        <v>214</v>
      </c>
      <c r="C212" s="150" t="s">
        <v>410</v>
      </c>
    </row>
    <row r="213" spans="1:3" x14ac:dyDescent="0.25">
      <c r="A213" s="151">
        <v>198</v>
      </c>
      <c r="B213" s="147" t="s">
        <v>214</v>
      </c>
      <c r="C213" s="150" t="s">
        <v>410</v>
      </c>
    </row>
    <row r="214" spans="1:3" x14ac:dyDescent="0.25">
      <c r="A214" s="151">
        <v>199</v>
      </c>
      <c r="B214" s="147" t="s">
        <v>214</v>
      </c>
      <c r="C214" s="150" t="s">
        <v>410</v>
      </c>
    </row>
    <row r="215" spans="1:3" x14ac:dyDescent="0.25">
      <c r="A215" s="151">
        <v>201</v>
      </c>
      <c r="B215" s="147" t="s">
        <v>214</v>
      </c>
      <c r="C215" s="150" t="s">
        <v>410</v>
      </c>
    </row>
    <row r="216" spans="1:3" x14ac:dyDescent="0.25">
      <c r="A216" s="151">
        <v>202</v>
      </c>
      <c r="B216" s="147" t="s">
        <v>214</v>
      </c>
      <c r="C216" s="150" t="s">
        <v>410</v>
      </c>
    </row>
    <row r="217" spans="1:3" x14ac:dyDescent="0.25">
      <c r="A217" s="151">
        <v>203</v>
      </c>
      <c r="B217" s="147" t="s">
        <v>214</v>
      </c>
      <c r="C217" s="150" t="s">
        <v>410</v>
      </c>
    </row>
    <row r="218" spans="1:3" x14ac:dyDescent="0.25">
      <c r="A218" s="151">
        <v>204</v>
      </c>
      <c r="B218" s="147" t="s">
        <v>214</v>
      </c>
      <c r="C218" s="150" t="s">
        <v>410</v>
      </c>
    </row>
    <row r="219" spans="1:3" x14ac:dyDescent="0.25">
      <c r="A219" s="151">
        <v>205</v>
      </c>
      <c r="B219" s="147" t="s">
        <v>214</v>
      </c>
      <c r="C219" s="150" t="s">
        <v>410</v>
      </c>
    </row>
    <row r="220" spans="1:3" x14ac:dyDescent="0.25">
      <c r="A220" s="151">
        <v>206</v>
      </c>
      <c r="B220" s="147" t="s">
        <v>214</v>
      </c>
      <c r="C220" s="150" t="s">
        <v>410</v>
      </c>
    </row>
    <row r="221" spans="1:3" x14ac:dyDescent="0.25">
      <c r="A221" s="151">
        <v>207</v>
      </c>
      <c r="B221" s="147" t="s">
        <v>214</v>
      </c>
      <c r="C221" s="150" t="s">
        <v>410</v>
      </c>
    </row>
    <row r="222" spans="1:3" x14ac:dyDescent="0.25">
      <c r="A222" s="151">
        <v>208</v>
      </c>
      <c r="B222" s="147" t="s">
        <v>214</v>
      </c>
      <c r="C222" s="150" t="s">
        <v>410</v>
      </c>
    </row>
    <row r="223" spans="1:3" x14ac:dyDescent="0.25">
      <c r="A223" s="151">
        <v>209</v>
      </c>
      <c r="B223" s="147" t="s">
        <v>214</v>
      </c>
      <c r="C223" s="150" t="s">
        <v>409</v>
      </c>
    </row>
    <row r="224" spans="1:3" x14ac:dyDescent="0.25">
      <c r="A224" s="151">
        <v>210</v>
      </c>
      <c r="B224" s="147" t="s">
        <v>214</v>
      </c>
      <c r="C224" s="150" t="s">
        <v>409</v>
      </c>
    </row>
    <row r="225" spans="1:3" x14ac:dyDescent="0.25">
      <c r="A225" s="151">
        <v>211</v>
      </c>
      <c r="B225" s="147" t="s">
        <v>214</v>
      </c>
      <c r="C225" s="150" t="s">
        <v>409</v>
      </c>
    </row>
    <row r="226" spans="1:3" x14ac:dyDescent="0.25">
      <c r="A226" s="151">
        <v>212</v>
      </c>
      <c r="B226" s="147" t="s">
        <v>214</v>
      </c>
      <c r="C226" s="150" t="s">
        <v>409</v>
      </c>
    </row>
    <row r="227" spans="1:3" x14ac:dyDescent="0.25">
      <c r="A227" s="151">
        <v>213</v>
      </c>
      <c r="B227" s="147" t="s">
        <v>214</v>
      </c>
      <c r="C227" s="150" t="s">
        <v>409</v>
      </c>
    </row>
    <row r="228" spans="1:3" x14ac:dyDescent="0.25">
      <c r="A228" s="151">
        <v>214</v>
      </c>
      <c r="B228" s="147" t="s">
        <v>214</v>
      </c>
      <c r="C228" s="150" t="s">
        <v>409</v>
      </c>
    </row>
    <row r="229" spans="1:3" x14ac:dyDescent="0.25">
      <c r="A229" s="151">
        <v>215</v>
      </c>
      <c r="B229" s="147" t="s">
        <v>214</v>
      </c>
      <c r="C229" s="150" t="s">
        <v>409</v>
      </c>
    </row>
    <row r="230" spans="1:3" x14ac:dyDescent="0.25">
      <c r="A230" s="151">
        <v>216</v>
      </c>
      <c r="B230" s="147" t="s">
        <v>214</v>
      </c>
      <c r="C230" s="150" t="s">
        <v>409</v>
      </c>
    </row>
    <row r="231" spans="1:3" x14ac:dyDescent="0.25">
      <c r="A231" s="151">
        <v>217</v>
      </c>
      <c r="B231" s="147" t="s">
        <v>214</v>
      </c>
      <c r="C231" s="150" t="s">
        <v>409</v>
      </c>
    </row>
    <row r="232" spans="1:3" x14ac:dyDescent="0.25">
      <c r="A232" s="151">
        <v>218</v>
      </c>
      <c r="B232" s="147" t="s">
        <v>214</v>
      </c>
      <c r="C232" s="150" t="s">
        <v>409</v>
      </c>
    </row>
    <row r="233" spans="1:3" x14ac:dyDescent="0.25">
      <c r="A233" s="151">
        <v>219</v>
      </c>
      <c r="B233" s="147" t="s">
        <v>214</v>
      </c>
      <c r="C233" s="150" t="s">
        <v>409</v>
      </c>
    </row>
    <row r="234" spans="1:3" x14ac:dyDescent="0.25">
      <c r="A234" s="151">
        <v>220</v>
      </c>
      <c r="B234" s="147" t="s">
        <v>214</v>
      </c>
      <c r="C234" s="150" t="s">
        <v>409</v>
      </c>
    </row>
    <row r="235" spans="1:3" x14ac:dyDescent="0.25">
      <c r="A235" s="151">
        <v>221</v>
      </c>
      <c r="B235" s="147" t="s">
        <v>214</v>
      </c>
      <c r="C235" s="150" t="s">
        <v>409</v>
      </c>
    </row>
    <row r="236" spans="1:3" x14ac:dyDescent="0.25">
      <c r="A236" s="151">
        <v>222</v>
      </c>
      <c r="B236" s="147" t="s">
        <v>214</v>
      </c>
      <c r="C236" s="150" t="s">
        <v>409</v>
      </c>
    </row>
    <row r="237" spans="1:3" x14ac:dyDescent="0.25">
      <c r="A237" s="151">
        <v>223</v>
      </c>
      <c r="B237" s="147" t="s">
        <v>214</v>
      </c>
      <c r="C237" s="150" t="s">
        <v>409</v>
      </c>
    </row>
    <row r="238" spans="1:3" x14ac:dyDescent="0.25">
      <c r="A238" s="151">
        <v>224</v>
      </c>
      <c r="B238" s="147" t="s">
        <v>214</v>
      </c>
      <c r="C238" s="150" t="s">
        <v>409</v>
      </c>
    </row>
    <row r="239" spans="1:3" x14ac:dyDescent="0.25">
      <c r="A239" s="151">
        <v>225</v>
      </c>
      <c r="B239" s="147" t="s">
        <v>214</v>
      </c>
      <c r="C239" s="150" t="s">
        <v>409</v>
      </c>
    </row>
    <row r="240" spans="1:3" x14ac:dyDescent="0.25">
      <c r="A240" s="151">
        <v>226</v>
      </c>
      <c r="B240" s="147" t="s">
        <v>214</v>
      </c>
      <c r="C240" s="150" t="s">
        <v>409</v>
      </c>
    </row>
    <row r="241" spans="1:3" x14ac:dyDescent="0.25">
      <c r="A241" s="151">
        <v>227</v>
      </c>
      <c r="B241" s="147" t="s">
        <v>214</v>
      </c>
      <c r="C241" s="150" t="s">
        <v>409</v>
      </c>
    </row>
    <row r="242" spans="1:3" x14ac:dyDescent="0.25">
      <c r="A242" s="151">
        <v>228</v>
      </c>
      <c r="B242" s="147" t="s">
        <v>224</v>
      </c>
      <c r="C242" s="150" t="s">
        <v>410</v>
      </c>
    </row>
    <row r="243" spans="1:3" x14ac:dyDescent="0.25">
      <c r="A243" s="151">
        <v>229</v>
      </c>
      <c r="B243" s="147" t="s">
        <v>224</v>
      </c>
      <c r="C243" s="150" t="s">
        <v>410</v>
      </c>
    </row>
    <row r="244" spans="1:3" x14ac:dyDescent="0.25">
      <c r="A244" s="151">
        <v>230</v>
      </c>
      <c r="B244" s="147" t="s">
        <v>214</v>
      </c>
      <c r="C244" s="150" t="s">
        <v>410</v>
      </c>
    </row>
    <row r="245" spans="1:3" x14ac:dyDescent="0.25">
      <c r="A245" s="151">
        <v>231</v>
      </c>
      <c r="B245" s="147" t="s">
        <v>202</v>
      </c>
      <c r="C245" s="150" t="s">
        <v>409</v>
      </c>
    </row>
    <row r="246" spans="1:3" x14ac:dyDescent="0.25">
      <c r="A246" s="151">
        <v>233</v>
      </c>
      <c r="B246" s="147" t="s">
        <v>202</v>
      </c>
      <c r="C246" s="150" t="s">
        <v>409</v>
      </c>
    </row>
    <row r="247" spans="1:3" x14ac:dyDescent="0.25">
      <c r="A247" s="151">
        <v>234</v>
      </c>
      <c r="B247" s="147" t="s">
        <v>202</v>
      </c>
      <c r="C247" s="150" t="s">
        <v>409</v>
      </c>
    </row>
    <row r="248" spans="1:3" x14ac:dyDescent="0.25">
      <c r="A248" s="151">
        <v>235</v>
      </c>
      <c r="B248" s="147" t="s">
        <v>202</v>
      </c>
      <c r="C248" s="150" t="s">
        <v>409</v>
      </c>
    </row>
    <row r="249" spans="1:3" x14ac:dyDescent="0.25">
      <c r="A249" s="151">
        <v>236</v>
      </c>
      <c r="B249" s="147" t="s">
        <v>202</v>
      </c>
      <c r="C249" s="150" t="s">
        <v>409</v>
      </c>
    </row>
    <row r="250" spans="1:3" x14ac:dyDescent="0.25">
      <c r="A250" s="151">
        <v>237</v>
      </c>
      <c r="B250" s="147" t="s">
        <v>202</v>
      </c>
      <c r="C250" s="150" t="s">
        <v>409</v>
      </c>
    </row>
    <row r="251" spans="1:3" x14ac:dyDescent="0.25">
      <c r="A251" s="151">
        <v>238</v>
      </c>
      <c r="B251" s="147" t="s">
        <v>214</v>
      </c>
      <c r="C251" s="150" t="s">
        <v>409</v>
      </c>
    </row>
    <row r="252" spans="1:3" x14ac:dyDescent="0.25">
      <c r="A252" s="151">
        <v>241</v>
      </c>
      <c r="B252" s="147" t="s">
        <v>225</v>
      </c>
      <c r="C252" s="150" t="s">
        <v>409</v>
      </c>
    </row>
    <row r="253" spans="1:3" x14ac:dyDescent="0.25">
      <c r="A253" s="151">
        <v>242</v>
      </c>
      <c r="B253" s="147" t="s">
        <v>226</v>
      </c>
      <c r="C253" s="150" t="s">
        <v>409</v>
      </c>
    </row>
    <row r="254" spans="1:3" x14ac:dyDescent="0.25">
      <c r="A254" s="151">
        <v>243</v>
      </c>
      <c r="B254" s="147" t="s">
        <v>190</v>
      </c>
      <c r="C254" s="150" t="s">
        <v>409</v>
      </c>
    </row>
    <row r="255" spans="1:3" x14ac:dyDescent="0.25">
      <c r="A255" s="151">
        <v>244</v>
      </c>
      <c r="B255" s="147" t="s">
        <v>214</v>
      </c>
      <c r="C255" s="150" t="s">
        <v>409</v>
      </c>
    </row>
    <row r="256" spans="1:3" x14ac:dyDescent="0.25">
      <c r="A256" s="151">
        <v>245</v>
      </c>
      <c r="B256" s="147" t="s">
        <v>226</v>
      </c>
      <c r="C256" s="150" t="s">
        <v>409</v>
      </c>
    </row>
    <row r="257" spans="1:3" x14ac:dyDescent="0.25">
      <c r="A257" s="151">
        <v>246</v>
      </c>
      <c r="B257" s="147" t="s">
        <v>227</v>
      </c>
      <c r="C257" s="150" t="s">
        <v>409</v>
      </c>
    </row>
    <row r="258" spans="1:3" x14ac:dyDescent="0.25">
      <c r="A258" s="151">
        <v>247</v>
      </c>
      <c r="B258" s="147" t="s">
        <v>226</v>
      </c>
      <c r="C258" s="150" t="s">
        <v>409</v>
      </c>
    </row>
    <row r="259" spans="1:3" x14ac:dyDescent="0.25">
      <c r="A259" s="151">
        <v>248</v>
      </c>
      <c r="B259" s="147" t="s">
        <v>214</v>
      </c>
      <c r="C259" s="150" t="s">
        <v>409</v>
      </c>
    </row>
    <row r="260" spans="1:3" x14ac:dyDescent="0.25">
      <c r="A260" s="151">
        <v>249</v>
      </c>
      <c r="B260" s="147" t="s">
        <v>226</v>
      </c>
      <c r="C260" s="150" t="s">
        <v>409</v>
      </c>
    </row>
    <row r="261" spans="1:3" x14ac:dyDescent="0.25">
      <c r="A261" s="151">
        <v>250</v>
      </c>
      <c r="B261" s="147" t="s">
        <v>228</v>
      </c>
      <c r="C261" s="150" t="s">
        <v>410</v>
      </c>
    </row>
    <row r="262" spans="1:3" x14ac:dyDescent="0.25">
      <c r="A262" s="151">
        <v>251</v>
      </c>
      <c r="B262" s="147" t="s">
        <v>228</v>
      </c>
      <c r="C262" s="150" t="s">
        <v>410</v>
      </c>
    </row>
    <row r="263" spans="1:3" x14ac:dyDescent="0.25">
      <c r="A263" s="151">
        <v>252</v>
      </c>
      <c r="B263" s="147" t="s">
        <v>228</v>
      </c>
      <c r="C263" s="150" t="s">
        <v>410</v>
      </c>
    </row>
    <row r="264" spans="1:3" x14ac:dyDescent="0.25">
      <c r="A264" s="151">
        <v>253</v>
      </c>
      <c r="B264" s="147" t="s">
        <v>228</v>
      </c>
      <c r="C264" s="150" t="s">
        <v>410</v>
      </c>
    </row>
    <row r="265" spans="1:3" x14ac:dyDescent="0.25">
      <c r="A265" s="151">
        <v>254</v>
      </c>
      <c r="B265" s="147" t="s">
        <v>229</v>
      </c>
      <c r="C265" s="150" t="s">
        <v>409</v>
      </c>
    </row>
    <row r="266" spans="1:3" x14ac:dyDescent="0.25">
      <c r="A266" s="151">
        <v>255</v>
      </c>
      <c r="B266" s="147" t="s">
        <v>230</v>
      </c>
      <c r="C266" s="150" t="s">
        <v>409</v>
      </c>
    </row>
    <row r="267" spans="1:3" x14ac:dyDescent="0.25">
      <c r="A267" s="151">
        <v>257</v>
      </c>
      <c r="B267" s="147" t="s">
        <v>231</v>
      </c>
      <c r="C267" s="150" t="s">
        <v>409</v>
      </c>
    </row>
    <row r="268" spans="1:3" x14ac:dyDescent="0.25">
      <c r="A268" s="151">
        <v>258</v>
      </c>
      <c r="B268" s="147" t="s">
        <v>232</v>
      </c>
      <c r="C268" s="150" t="s">
        <v>409</v>
      </c>
    </row>
    <row r="269" spans="1:3" x14ac:dyDescent="0.25">
      <c r="A269" s="151">
        <v>259</v>
      </c>
      <c r="B269" s="147" t="s">
        <v>233</v>
      </c>
      <c r="C269" s="150" t="s">
        <v>409</v>
      </c>
    </row>
    <row r="270" spans="1:3" x14ac:dyDescent="0.25">
      <c r="A270" s="151">
        <v>260</v>
      </c>
      <c r="B270" s="147" t="s">
        <v>232</v>
      </c>
      <c r="C270" s="150" t="s">
        <v>410</v>
      </c>
    </row>
    <row r="271" spans="1:3" x14ac:dyDescent="0.25">
      <c r="A271" s="151">
        <v>261</v>
      </c>
      <c r="B271" s="147" t="s">
        <v>232</v>
      </c>
      <c r="C271" s="150" t="s">
        <v>409</v>
      </c>
    </row>
    <row r="272" spans="1:3" x14ac:dyDescent="0.25">
      <c r="A272" s="151">
        <v>262</v>
      </c>
      <c r="B272" s="147" t="s">
        <v>232</v>
      </c>
      <c r="C272" s="150" t="s">
        <v>409</v>
      </c>
    </row>
    <row r="273" spans="1:3" x14ac:dyDescent="0.25">
      <c r="A273" s="151">
        <v>263</v>
      </c>
      <c r="B273" s="147" t="s">
        <v>232</v>
      </c>
      <c r="C273" s="150" t="s">
        <v>409</v>
      </c>
    </row>
    <row r="274" spans="1:3" x14ac:dyDescent="0.25">
      <c r="A274" s="151">
        <v>264</v>
      </c>
      <c r="B274" s="147" t="s">
        <v>232</v>
      </c>
      <c r="C274" s="150" t="s">
        <v>409</v>
      </c>
    </row>
    <row r="275" spans="1:3" x14ac:dyDescent="0.25">
      <c r="A275" s="151">
        <v>265</v>
      </c>
      <c r="B275" s="147" t="s">
        <v>234</v>
      </c>
      <c r="C275" s="150" t="s">
        <v>410</v>
      </c>
    </row>
    <row r="276" spans="1:3" x14ac:dyDescent="0.25">
      <c r="A276" s="151">
        <v>266</v>
      </c>
      <c r="B276" s="147" t="s">
        <v>234</v>
      </c>
      <c r="C276" s="150" t="s">
        <v>410</v>
      </c>
    </row>
    <row r="277" spans="1:3" x14ac:dyDescent="0.25">
      <c r="A277" s="151">
        <v>267</v>
      </c>
      <c r="B277" s="147" t="s">
        <v>234</v>
      </c>
      <c r="C277" s="150" t="s">
        <v>410</v>
      </c>
    </row>
    <row r="278" spans="1:3" x14ac:dyDescent="0.25">
      <c r="A278" s="151">
        <v>268</v>
      </c>
      <c r="B278" s="147" t="s">
        <v>234</v>
      </c>
      <c r="C278" s="150" t="s">
        <v>410</v>
      </c>
    </row>
    <row r="279" spans="1:3" x14ac:dyDescent="0.25">
      <c r="A279" s="151">
        <v>269</v>
      </c>
      <c r="B279" s="147" t="s">
        <v>234</v>
      </c>
      <c r="C279" s="150" t="s">
        <v>410</v>
      </c>
    </row>
    <row r="280" spans="1:3" x14ac:dyDescent="0.25">
      <c r="A280" s="151">
        <v>270</v>
      </c>
      <c r="B280" s="147" t="s">
        <v>234</v>
      </c>
      <c r="C280" s="150" t="s">
        <v>410</v>
      </c>
    </row>
    <row r="281" spans="1:3" x14ac:dyDescent="0.25">
      <c r="A281" s="151">
        <v>271</v>
      </c>
      <c r="B281" s="147" t="s">
        <v>234</v>
      </c>
      <c r="C281" s="150" t="s">
        <v>410</v>
      </c>
    </row>
    <row r="282" spans="1:3" x14ac:dyDescent="0.25">
      <c r="A282" s="151">
        <v>272</v>
      </c>
      <c r="B282" s="147" t="s">
        <v>234</v>
      </c>
      <c r="C282" s="150" t="s">
        <v>410</v>
      </c>
    </row>
    <row r="283" spans="1:3" x14ac:dyDescent="0.25">
      <c r="A283" s="151">
        <v>273</v>
      </c>
      <c r="B283" s="147" t="s">
        <v>234</v>
      </c>
      <c r="C283" s="150" t="s">
        <v>410</v>
      </c>
    </row>
    <row r="284" spans="1:3" x14ac:dyDescent="0.25">
      <c r="A284" s="151">
        <v>274</v>
      </c>
      <c r="B284" s="147" t="s">
        <v>234</v>
      </c>
      <c r="C284" s="150" t="s">
        <v>410</v>
      </c>
    </row>
    <row r="285" spans="1:3" x14ac:dyDescent="0.25">
      <c r="A285" s="151">
        <v>276</v>
      </c>
      <c r="B285" s="147" t="s">
        <v>234</v>
      </c>
      <c r="C285" s="150" t="s">
        <v>410</v>
      </c>
    </row>
    <row r="286" spans="1:3" x14ac:dyDescent="0.25">
      <c r="A286" s="151">
        <v>277</v>
      </c>
      <c r="B286" s="147" t="s">
        <v>235</v>
      </c>
      <c r="C286" s="150" t="s">
        <v>410</v>
      </c>
    </row>
    <row r="287" spans="1:3" x14ac:dyDescent="0.25">
      <c r="A287" s="151">
        <v>278</v>
      </c>
      <c r="B287" s="147" t="s">
        <v>236</v>
      </c>
      <c r="C287" s="150" t="s">
        <v>410</v>
      </c>
    </row>
    <row r="288" spans="1:3" x14ac:dyDescent="0.25">
      <c r="A288" s="151">
        <v>279</v>
      </c>
      <c r="B288" s="147" t="s">
        <v>237</v>
      </c>
      <c r="C288" s="150" t="s">
        <v>410</v>
      </c>
    </row>
    <row r="289" spans="1:3" x14ac:dyDescent="0.25">
      <c r="A289" s="151">
        <v>280</v>
      </c>
      <c r="B289" s="147" t="s">
        <v>238</v>
      </c>
      <c r="C289" s="150" t="s">
        <v>410</v>
      </c>
    </row>
    <row r="290" spans="1:3" x14ac:dyDescent="0.25">
      <c r="A290" s="151">
        <v>281</v>
      </c>
      <c r="B290" s="147" t="s">
        <v>239</v>
      </c>
      <c r="C290" s="150" t="s">
        <v>409</v>
      </c>
    </row>
    <row r="291" spans="1:3" x14ac:dyDescent="0.25">
      <c r="A291" s="151">
        <v>283</v>
      </c>
      <c r="B291" s="147" t="s">
        <v>240</v>
      </c>
      <c r="C291" s="150" t="s">
        <v>409</v>
      </c>
    </row>
    <row r="292" spans="1:3" x14ac:dyDescent="0.25">
      <c r="A292" s="151">
        <v>284</v>
      </c>
      <c r="B292" s="147" t="s">
        <v>182</v>
      </c>
      <c r="C292" s="150" t="s">
        <v>410</v>
      </c>
    </row>
    <row r="293" spans="1:3" x14ac:dyDescent="0.25">
      <c r="A293" s="151">
        <v>285</v>
      </c>
      <c r="B293" s="147" t="s">
        <v>182</v>
      </c>
      <c r="C293" s="150" t="s">
        <v>410</v>
      </c>
    </row>
    <row r="294" spans="1:3" x14ac:dyDescent="0.25">
      <c r="A294" s="151">
        <v>286</v>
      </c>
      <c r="B294" s="147" t="s">
        <v>241</v>
      </c>
      <c r="C294" s="150" t="s">
        <v>410</v>
      </c>
    </row>
    <row r="295" spans="1:3" x14ac:dyDescent="0.25">
      <c r="A295" s="151">
        <v>287</v>
      </c>
      <c r="B295" s="147" t="s">
        <v>242</v>
      </c>
      <c r="C295" s="150" t="s">
        <v>410</v>
      </c>
    </row>
    <row r="296" spans="1:3" x14ac:dyDescent="0.25">
      <c r="A296" s="151">
        <v>288</v>
      </c>
      <c r="B296" s="147" t="s">
        <v>243</v>
      </c>
      <c r="C296" s="150" t="s">
        <v>410</v>
      </c>
    </row>
    <row r="297" spans="1:3" x14ac:dyDescent="0.25">
      <c r="A297" s="151">
        <v>289</v>
      </c>
      <c r="B297" s="147" t="s">
        <v>243</v>
      </c>
      <c r="C297" s="150" t="s">
        <v>410</v>
      </c>
    </row>
    <row r="298" spans="1:3" x14ac:dyDescent="0.25">
      <c r="A298" s="151">
        <v>290</v>
      </c>
      <c r="B298" s="147" t="s">
        <v>243</v>
      </c>
      <c r="C298" s="150" t="s">
        <v>410</v>
      </c>
    </row>
    <row r="299" spans="1:3" x14ac:dyDescent="0.25">
      <c r="A299" s="151">
        <v>291</v>
      </c>
      <c r="B299" s="147" t="s">
        <v>243</v>
      </c>
      <c r="C299" s="150" t="s">
        <v>410</v>
      </c>
    </row>
    <row r="300" spans="1:3" x14ac:dyDescent="0.25">
      <c r="A300" s="151">
        <v>292</v>
      </c>
      <c r="B300" s="147" t="s">
        <v>243</v>
      </c>
      <c r="C300" s="150" t="s">
        <v>410</v>
      </c>
    </row>
    <row r="301" spans="1:3" x14ac:dyDescent="0.25">
      <c r="A301" s="151">
        <v>297</v>
      </c>
      <c r="B301" s="147" t="s">
        <v>243</v>
      </c>
      <c r="C301" s="150" t="s">
        <v>410</v>
      </c>
    </row>
    <row r="302" spans="1:3" x14ac:dyDescent="0.25">
      <c r="A302" s="151">
        <v>298</v>
      </c>
      <c r="B302" s="147" t="s">
        <v>243</v>
      </c>
      <c r="C302" s="150" t="s">
        <v>410</v>
      </c>
    </row>
    <row r="303" spans="1:3" x14ac:dyDescent="0.25">
      <c r="A303" s="151">
        <v>299</v>
      </c>
      <c r="B303" s="147" t="s">
        <v>243</v>
      </c>
      <c r="C303" s="150" t="s">
        <v>410</v>
      </c>
    </row>
    <row r="304" spans="1:3" x14ac:dyDescent="0.25">
      <c r="A304" s="151">
        <v>300</v>
      </c>
      <c r="B304" s="147" t="s">
        <v>244</v>
      </c>
      <c r="C304" s="150" t="s">
        <v>409</v>
      </c>
    </row>
    <row r="305" spans="1:3" x14ac:dyDescent="0.25">
      <c r="A305" s="151">
        <v>301</v>
      </c>
      <c r="B305" s="147" t="s">
        <v>245</v>
      </c>
      <c r="C305" s="150" t="s">
        <v>409</v>
      </c>
    </row>
    <row r="306" spans="1:3" x14ac:dyDescent="0.25">
      <c r="A306" s="151">
        <v>302</v>
      </c>
      <c r="B306" s="147" t="s">
        <v>246</v>
      </c>
      <c r="C306" s="150" t="s">
        <v>409</v>
      </c>
    </row>
    <row r="307" spans="1:3" x14ac:dyDescent="0.25">
      <c r="A307" s="151">
        <v>303</v>
      </c>
      <c r="B307" s="147" t="s">
        <v>243</v>
      </c>
      <c r="C307" s="150" t="s">
        <v>410</v>
      </c>
    </row>
    <row r="308" spans="1:3" x14ac:dyDescent="0.25">
      <c r="A308" s="151">
        <v>304</v>
      </c>
      <c r="B308" s="147" t="s">
        <v>243</v>
      </c>
      <c r="C308" s="150" t="s">
        <v>410</v>
      </c>
    </row>
    <row r="309" spans="1:3" x14ac:dyDescent="0.25">
      <c r="A309" s="151">
        <v>305</v>
      </c>
      <c r="B309" s="147" t="s">
        <v>247</v>
      </c>
      <c r="C309" s="150" t="s">
        <v>409</v>
      </c>
    </row>
    <row r="310" spans="1:3" x14ac:dyDescent="0.25">
      <c r="A310" s="151">
        <v>306</v>
      </c>
      <c r="B310" s="147" t="s">
        <v>247</v>
      </c>
      <c r="C310" s="150" t="s">
        <v>409</v>
      </c>
    </row>
    <row r="311" spans="1:3" x14ac:dyDescent="0.25">
      <c r="A311" s="151">
        <v>307</v>
      </c>
      <c r="B311" s="147" t="s">
        <v>247</v>
      </c>
      <c r="C311" s="150" t="s">
        <v>409</v>
      </c>
    </row>
    <row r="312" spans="1:3" x14ac:dyDescent="0.25">
      <c r="A312" s="151">
        <v>308</v>
      </c>
      <c r="B312" s="147" t="s">
        <v>247</v>
      </c>
      <c r="C312" s="150" t="s">
        <v>409</v>
      </c>
    </row>
    <row r="313" spans="1:3" x14ac:dyDescent="0.25">
      <c r="A313" s="151">
        <v>309</v>
      </c>
      <c r="B313" s="147" t="s">
        <v>248</v>
      </c>
      <c r="C313" s="150" t="s">
        <v>409</v>
      </c>
    </row>
    <row r="314" spans="1:3" x14ac:dyDescent="0.25">
      <c r="A314" s="151">
        <v>310</v>
      </c>
      <c r="B314" s="147" t="s">
        <v>249</v>
      </c>
      <c r="C314" s="150" t="s">
        <v>409</v>
      </c>
    </row>
    <row r="315" spans="1:3" x14ac:dyDescent="0.25">
      <c r="A315" s="151">
        <v>312</v>
      </c>
      <c r="B315" s="147" t="s">
        <v>250</v>
      </c>
      <c r="C315" s="150" t="s">
        <v>409</v>
      </c>
    </row>
    <row r="316" spans="1:3" x14ac:dyDescent="0.25">
      <c r="A316" s="151">
        <v>313</v>
      </c>
      <c r="B316" s="147" t="s">
        <v>251</v>
      </c>
      <c r="C316" s="150" t="s">
        <v>410</v>
      </c>
    </row>
    <row r="317" spans="1:3" x14ac:dyDescent="0.25">
      <c r="A317" s="151">
        <v>314</v>
      </c>
      <c r="B317" s="147" t="s">
        <v>252</v>
      </c>
      <c r="C317" s="150" t="s">
        <v>410</v>
      </c>
    </row>
    <row r="318" spans="1:3" x14ac:dyDescent="0.25">
      <c r="A318" s="151">
        <v>315</v>
      </c>
      <c r="B318" s="147" t="s">
        <v>253</v>
      </c>
      <c r="C318" s="150" t="s">
        <v>410</v>
      </c>
    </row>
    <row r="319" spans="1:3" x14ac:dyDescent="0.25">
      <c r="A319" s="151">
        <v>316</v>
      </c>
      <c r="B319" s="147" t="s">
        <v>254</v>
      </c>
      <c r="C319" s="150" t="s">
        <v>409</v>
      </c>
    </row>
    <row r="320" spans="1:3" x14ac:dyDescent="0.25">
      <c r="A320" s="151">
        <v>317</v>
      </c>
      <c r="B320" s="147" t="s">
        <v>254</v>
      </c>
      <c r="C320" s="150" t="s">
        <v>409</v>
      </c>
    </row>
    <row r="321" spans="1:3" x14ac:dyDescent="0.25">
      <c r="A321" s="151">
        <v>318</v>
      </c>
      <c r="B321" s="147" t="s">
        <v>254</v>
      </c>
      <c r="C321" s="150" t="s">
        <v>409</v>
      </c>
    </row>
    <row r="322" spans="1:3" x14ac:dyDescent="0.25">
      <c r="A322" s="151">
        <v>319</v>
      </c>
      <c r="B322" s="147" t="s">
        <v>255</v>
      </c>
      <c r="C322" s="150" t="s">
        <v>409</v>
      </c>
    </row>
    <row r="323" spans="1:3" x14ac:dyDescent="0.25">
      <c r="A323" s="151">
        <v>320</v>
      </c>
      <c r="B323" s="147" t="s">
        <v>254</v>
      </c>
      <c r="C323" s="150" t="s">
        <v>409</v>
      </c>
    </row>
    <row r="324" spans="1:3" x14ac:dyDescent="0.25">
      <c r="A324" s="151">
        <v>321</v>
      </c>
      <c r="B324" s="147" t="s">
        <v>254</v>
      </c>
      <c r="C324" s="150" t="s">
        <v>409</v>
      </c>
    </row>
    <row r="325" spans="1:3" x14ac:dyDescent="0.25">
      <c r="A325" s="151">
        <v>322</v>
      </c>
      <c r="B325" s="147" t="s">
        <v>254</v>
      </c>
      <c r="C325" s="150" t="s">
        <v>409</v>
      </c>
    </row>
    <row r="326" spans="1:3" x14ac:dyDescent="0.25">
      <c r="A326" s="151">
        <v>323</v>
      </c>
      <c r="B326" s="147" t="s">
        <v>254</v>
      </c>
      <c r="C326" s="150" t="s">
        <v>409</v>
      </c>
    </row>
    <row r="327" spans="1:3" x14ac:dyDescent="0.25">
      <c r="A327" s="151">
        <v>324</v>
      </c>
      <c r="B327" s="147" t="s">
        <v>256</v>
      </c>
      <c r="C327" s="150" t="s">
        <v>409</v>
      </c>
    </row>
    <row r="328" spans="1:3" x14ac:dyDescent="0.25">
      <c r="A328" s="151">
        <v>325</v>
      </c>
      <c r="B328" s="147" t="s">
        <v>257</v>
      </c>
      <c r="C328" s="150" t="s">
        <v>409</v>
      </c>
    </row>
    <row r="329" spans="1:3" x14ac:dyDescent="0.25">
      <c r="A329" s="151">
        <v>326</v>
      </c>
      <c r="B329" s="147" t="s">
        <v>257</v>
      </c>
      <c r="C329" s="150" t="s">
        <v>409</v>
      </c>
    </row>
    <row r="330" spans="1:3" x14ac:dyDescent="0.25">
      <c r="A330" s="151">
        <v>327</v>
      </c>
      <c r="B330" s="147" t="s">
        <v>257</v>
      </c>
      <c r="C330" s="150" t="s">
        <v>409</v>
      </c>
    </row>
    <row r="331" spans="1:3" x14ac:dyDescent="0.25">
      <c r="A331" s="151">
        <v>328</v>
      </c>
      <c r="B331" s="147" t="s">
        <v>257</v>
      </c>
      <c r="C331" s="150" t="s">
        <v>409</v>
      </c>
    </row>
    <row r="332" spans="1:3" x14ac:dyDescent="0.25">
      <c r="A332" s="151">
        <v>329</v>
      </c>
      <c r="B332" s="147" t="s">
        <v>257</v>
      </c>
      <c r="C332" s="150" t="s">
        <v>409</v>
      </c>
    </row>
    <row r="333" spans="1:3" x14ac:dyDescent="0.25">
      <c r="A333" s="151">
        <v>330</v>
      </c>
      <c r="B333" s="147" t="s">
        <v>257</v>
      </c>
      <c r="C333" s="150" t="s">
        <v>409</v>
      </c>
    </row>
    <row r="334" spans="1:3" x14ac:dyDescent="0.25">
      <c r="A334" s="151">
        <v>331</v>
      </c>
      <c r="B334" s="147" t="s">
        <v>257</v>
      </c>
      <c r="C334" s="150" t="s">
        <v>409</v>
      </c>
    </row>
    <row r="335" spans="1:3" x14ac:dyDescent="0.25">
      <c r="A335" s="151">
        <v>332</v>
      </c>
      <c r="B335" s="147" t="s">
        <v>257</v>
      </c>
      <c r="C335" s="150" t="s">
        <v>410</v>
      </c>
    </row>
    <row r="336" spans="1:3" x14ac:dyDescent="0.25">
      <c r="A336" s="151">
        <v>334</v>
      </c>
      <c r="B336" s="147" t="s">
        <v>258</v>
      </c>
      <c r="C336" s="150" t="s">
        <v>409</v>
      </c>
    </row>
    <row r="337" spans="1:3" x14ac:dyDescent="0.25">
      <c r="A337" s="151">
        <v>335</v>
      </c>
      <c r="B337" s="147" t="s">
        <v>259</v>
      </c>
      <c r="C337" s="150" t="s">
        <v>409</v>
      </c>
    </row>
    <row r="338" spans="1:3" x14ac:dyDescent="0.25">
      <c r="A338" s="151">
        <v>336</v>
      </c>
      <c r="B338" s="147" t="s">
        <v>260</v>
      </c>
      <c r="C338" s="150" t="s">
        <v>410</v>
      </c>
    </row>
    <row r="339" spans="1:3" x14ac:dyDescent="0.25">
      <c r="A339" s="151">
        <v>337</v>
      </c>
      <c r="B339" s="147" t="s">
        <v>260</v>
      </c>
      <c r="C339" s="150" t="s">
        <v>410</v>
      </c>
    </row>
    <row r="340" spans="1:3" x14ac:dyDescent="0.25">
      <c r="A340" s="151">
        <v>338</v>
      </c>
      <c r="B340" s="147" t="s">
        <v>261</v>
      </c>
      <c r="C340" s="150" t="s">
        <v>409</v>
      </c>
    </row>
    <row r="341" spans="1:3" x14ac:dyDescent="0.25">
      <c r="A341" s="151">
        <v>339</v>
      </c>
      <c r="B341" s="147" t="s">
        <v>262</v>
      </c>
      <c r="C341" s="150" t="s">
        <v>410</v>
      </c>
    </row>
    <row r="342" spans="1:3" x14ac:dyDescent="0.25">
      <c r="A342" s="151">
        <v>340</v>
      </c>
      <c r="B342" s="147" t="s">
        <v>262</v>
      </c>
      <c r="C342" s="150" t="s">
        <v>410</v>
      </c>
    </row>
    <row r="343" spans="1:3" x14ac:dyDescent="0.25">
      <c r="A343" s="151">
        <v>341</v>
      </c>
      <c r="B343" s="147" t="s">
        <v>262</v>
      </c>
      <c r="C343" s="150" t="s">
        <v>410</v>
      </c>
    </row>
    <row r="344" spans="1:3" x14ac:dyDescent="0.25">
      <c r="A344" s="151">
        <v>342</v>
      </c>
      <c r="B344" s="147" t="s">
        <v>263</v>
      </c>
      <c r="C344" s="150" t="s">
        <v>409</v>
      </c>
    </row>
    <row r="345" spans="1:3" x14ac:dyDescent="0.25">
      <c r="A345" s="151">
        <v>343</v>
      </c>
      <c r="B345" s="147" t="s">
        <v>264</v>
      </c>
      <c r="C345" s="150" t="s">
        <v>409</v>
      </c>
    </row>
    <row r="346" spans="1:3" x14ac:dyDescent="0.25">
      <c r="A346" s="151">
        <v>344</v>
      </c>
      <c r="B346" s="147" t="s">
        <v>265</v>
      </c>
      <c r="C346" s="150" t="s">
        <v>409</v>
      </c>
    </row>
    <row r="347" spans="1:3" x14ac:dyDescent="0.25">
      <c r="A347" s="151">
        <v>344</v>
      </c>
      <c r="B347" s="147" t="s">
        <v>265</v>
      </c>
      <c r="C347" s="150" t="s">
        <v>410</v>
      </c>
    </row>
    <row r="348" spans="1:3" x14ac:dyDescent="0.25">
      <c r="A348" s="151">
        <v>345</v>
      </c>
      <c r="B348" s="147" t="s">
        <v>266</v>
      </c>
      <c r="C348" s="150" t="s">
        <v>409</v>
      </c>
    </row>
    <row r="349" spans="1:3" x14ac:dyDescent="0.25">
      <c r="A349" s="151">
        <v>346</v>
      </c>
      <c r="B349" s="147" t="s">
        <v>267</v>
      </c>
      <c r="C349" s="150" t="s">
        <v>410</v>
      </c>
    </row>
    <row r="350" spans="1:3" x14ac:dyDescent="0.25">
      <c r="A350" s="151">
        <v>347</v>
      </c>
      <c r="B350" s="147" t="s">
        <v>268</v>
      </c>
      <c r="C350" s="150" t="s">
        <v>410</v>
      </c>
    </row>
    <row r="351" spans="1:3" x14ac:dyDescent="0.25">
      <c r="A351" s="151">
        <v>348</v>
      </c>
      <c r="B351" s="147" t="s">
        <v>268</v>
      </c>
      <c r="C351" s="150" t="s">
        <v>410</v>
      </c>
    </row>
    <row r="352" spans="1:3" x14ac:dyDescent="0.25">
      <c r="A352" s="151">
        <v>349</v>
      </c>
      <c r="B352" s="147" t="s">
        <v>214</v>
      </c>
      <c r="C352" s="150" t="s">
        <v>409</v>
      </c>
    </row>
    <row r="353" spans="1:3" x14ac:dyDescent="0.25">
      <c r="A353" s="151">
        <v>350</v>
      </c>
      <c r="B353" s="147" t="s">
        <v>269</v>
      </c>
      <c r="C353" s="150" t="s">
        <v>410</v>
      </c>
    </row>
    <row r="354" spans="1:3" x14ac:dyDescent="0.25">
      <c r="A354" s="151">
        <v>351</v>
      </c>
      <c r="B354" s="147" t="s">
        <v>270</v>
      </c>
      <c r="C354" s="150" t="s">
        <v>409</v>
      </c>
    </row>
    <row r="355" spans="1:3" x14ac:dyDescent="0.25">
      <c r="A355" s="151">
        <v>352</v>
      </c>
      <c r="B355" s="147" t="s">
        <v>271</v>
      </c>
      <c r="C355" s="150" t="s">
        <v>409</v>
      </c>
    </row>
    <row r="356" spans="1:3" x14ac:dyDescent="0.25">
      <c r="A356" s="151">
        <v>353</v>
      </c>
      <c r="B356" s="147" t="s">
        <v>272</v>
      </c>
      <c r="C356" s="150" t="s">
        <v>409</v>
      </c>
    </row>
    <row r="357" spans="1:3" x14ac:dyDescent="0.25">
      <c r="A357" s="151">
        <v>354</v>
      </c>
      <c r="B357" s="147" t="s">
        <v>189</v>
      </c>
      <c r="C357" s="150" t="s">
        <v>410</v>
      </c>
    </row>
    <row r="358" spans="1:3" x14ac:dyDescent="0.25">
      <c r="A358" s="151">
        <v>355</v>
      </c>
      <c r="B358" s="147" t="s">
        <v>273</v>
      </c>
      <c r="C358" s="150" t="s">
        <v>409</v>
      </c>
    </row>
    <row r="359" spans="1:3" x14ac:dyDescent="0.25">
      <c r="A359" s="151">
        <v>357</v>
      </c>
      <c r="B359" s="147" t="s">
        <v>274</v>
      </c>
      <c r="C359" s="150" t="s">
        <v>410</v>
      </c>
    </row>
    <row r="360" spans="1:3" x14ac:dyDescent="0.25">
      <c r="A360" s="151">
        <v>358</v>
      </c>
      <c r="B360" s="147" t="s">
        <v>274</v>
      </c>
      <c r="C360" s="150" t="s">
        <v>410</v>
      </c>
    </row>
    <row r="361" spans="1:3" x14ac:dyDescent="0.25">
      <c r="A361" s="151">
        <v>359</v>
      </c>
      <c r="B361" s="147" t="s">
        <v>274</v>
      </c>
      <c r="C361" s="150" t="s">
        <v>410</v>
      </c>
    </row>
    <row r="362" spans="1:3" x14ac:dyDescent="0.25">
      <c r="A362" s="151">
        <v>360</v>
      </c>
      <c r="B362" s="147" t="s">
        <v>274</v>
      </c>
      <c r="C362" s="150" t="s">
        <v>410</v>
      </c>
    </row>
    <row r="363" spans="1:3" x14ac:dyDescent="0.25">
      <c r="A363" s="151">
        <v>361</v>
      </c>
      <c r="B363" s="147" t="s">
        <v>274</v>
      </c>
      <c r="C363" s="150" t="s">
        <v>410</v>
      </c>
    </row>
    <row r="364" spans="1:3" x14ac:dyDescent="0.25">
      <c r="A364" s="151">
        <v>362</v>
      </c>
      <c r="B364" s="147" t="s">
        <v>274</v>
      </c>
      <c r="C364" s="150" t="s">
        <v>410</v>
      </c>
    </row>
    <row r="365" spans="1:3" x14ac:dyDescent="0.25">
      <c r="A365" s="151">
        <v>363</v>
      </c>
      <c r="B365" s="147" t="s">
        <v>274</v>
      </c>
      <c r="C365" s="150" t="s">
        <v>410</v>
      </c>
    </row>
    <row r="366" spans="1:3" x14ac:dyDescent="0.25">
      <c r="A366" s="151">
        <v>364</v>
      </c>
      <c r="B366" s="147" t="s">
        <v>274</v>
      </c>
      <c r="C366" s="150" t="s">
        <v>410</v>
      </c>
    </row>
    <row r="367" spans="1:3" x14ac:dyDescent="0.25">
      <c r="A367" s="151">
        <v>365</v>
      </c>
      <c r="B367" s="147" t="s">
        <v>274</v>
      </c>
      <c r="C367" s="150" t="s">
        <v>410</v>
      </c>
    </row>
    <row r="368" spans="1:3" x14ac:dyDescent="0.25">
      <c r="A368" s="151">
        <v>366</v>
      </c>
      <c r="B368" s="147" t="s">
        <v>274</v>
      </c>
      <c r="C368" s="150" t="s">
        <v>410</v>
      </c>
    </row>
    <row r="369" spans="1:3" x14ac:dyDescent="0.25">
      <c r="A369" s="151">
        <v>367</v>
      </c>
      <c r="B369" s="147" t="s">
        <v>274</v>
      </c>
      <c r="C369" s="150" t="s">
        <v>410</v>
      </c>
    </row>
    <row r="370" spans="1:3" x14ac:dyDescent="0.25">
      <c r="A370" s="151">
        <v>368</v>
      </c>
      <c r="B370" s="147" t="s">
        <v>274</v>
      </c>
      <c r="C370" s="150" t="s">
        <v>410</v>
      </c>
    </row>
    <row r="371" spans="1:3" x14ac:dyDescent="0.25">
      <c r="A371" s="151">
        <v>369</v>
      </c>
      <c r="B371" s="147" t="s">
        <v>274</v>
      </c>
      <c r="C371" s="150" t="s">
        <v>410</v>
      </c>
    </row>
    <row r="372" spans="1:3" x14ac:dyDescent="0.25">
      <c r="A372" s="151">
        <v>370</v>
      </c>
      <c r="B372" s="147" t="s">
        <v>274</v>
      </c>
      <c r="C372" s="150" t="s">
        <v>410</v>
      </c>
    </row>
    <row r="373" spans="1:3" x14ac:dyDescent="0.25">
      <c r="A373" s="151">
        <v>371</v>
      </c>
      <c r="B373" s="147" t="s">
        <v>274</v>
      </c>
      <c r="C373" s="150" t="s">
        <v>410</v>
      </c>
    </row>
    <row r="374" spans="1:3" x14ac:dyDescent="0.25">
      <c r="A374" s="151">
        <v>372</v>
      </c>
      <c r="B374" s="147" t="s">
        <v>254</v>
      </c>
      <c r="C374" s="150" t="s">
        <v>409</v>
      </c>
    </row>
    <row r="375" spans="1:3" x14ac:dyDescent="0.25">
      <c r="A375" s="151">
        <v>373</v>
      </c>
      <c r="B375" s="147" t="s">
        <v>202</v>
      </c>
      <c r="C375" s="150" t="s">
        <v>409</v>
      </c>
    </row>
    <row r="376" spans="1:3" x14ac:dyDescent="0.25">
      <c r="A376" s="151">
        <v>374</v>
      </c>
      <c r="B376" s="147" t="s">
        <v>202</v>
      </c>
      <c r="C376" s="150" t="s">
        <v>409</v>
      </c>
    </row>
    <row r="377" spans="1:3" x14ac:dyDescent="0.25">
      <c r="A377" s="151">
        <v>375</v>
      </c>
      <c r="B377" s="147" t="s">
        <v>202</v>
      </c>
      <c r="C377" s="150" t="s">
        <v>409</v>
      </c>
    </row>
    <row r="378" spans="1:3" x14ac:dyDescent="0.25">
      <c r="A378" s="151">
        <v>376</v>
      </c>
      <c r="B378" s="147" t="s">
        <v>202</v>
      </c>
      <c r="C378" s="150" t="s">
        <v>409</v>
      </c>
    </row>
    <row r="379" spans="1:3" x14ac:dyDescent="0.25">
      <c r="A379" s="151">
        <v>377</v>
      </c>
      <c r="B379" s="147" t="s">
        <v>202</v>
      </c>
      <c r="C379" s="150" t="s">
        <v>409</v>
      </c>
    </row>
    <row r="380" spans="1:3" x14ac:dyDescent="0.25">
      <c r="A380" s="151">
        <v>378</v>
      </c>
      <c r="B380" s="147" t="s">
        <v>202</v>
      </c>
      <c r="C380" s="150" t="s">
        <v>409</v>
      </c>
    </row>
    <row r="381" spans="1:3" x14ac:dyDescent="0.25">
      <c r="A381" s="151">
        <v>380</v>
      </c>
      <c r="B381" s="147" t="s">
        <v>202</v>
      </c>
      <c r="C381" s="150" t="s">
        <v>409</v>
      </c>
    </row>
    <row r="382" spans="1:3" x14ac:dyDescent="0.25">
      <c r="A382" s="151">
        <v>381</v>
      </c>
      <c r="B382" s="147" t="s">
        <v>202</v>
      </c>
      <c r="C382" s="150" t="s">
        <v>409</v>
      </c>
    </row>
    <row r="383" spans="1:3" x14ac:dyDescent="0.25">
      <c r="A383" s="151">
        <v>382</v>
      </c>
      <c r="B383" s="147" t="s">
        <v>202</v>
      </c>
      <c r="C383" s="150" t="s">
        <v>409</v>
      </c>
    </row>
    <row r="384" spans="1:3" x14ac:dyDescent="0.25">
      <c r="A384" s="151">
        <v>384</v>
      </c>
      <c r="B384" s="147" t="s">
        <v>214</v>
      </c>
      <c r="C384" s="150" t="s">
        <v>409</v>
      </c>
    </row>
    <row r="385" spans="1:3" x14ac:dyDescent="0.25">
      <c r="A385" s="151">
        <v>385</v>
      </c>
      <c r="B385" s="147" t="s">
        <v>202</v>
      </c>
      <c r="C385" s="150" t="s">
        <v>410</v>
      </c>
    </row>
    <row r="386" spans="1:3" x14ac:dyDescent="0.25">
      <c r="A386" s="151">
        <v>386</v>
      </c>
      <c r="B386" s="147" t="s">
        <v>182</v>
      </c>
      <c r="C386" s="150" t="s">
        <v>410</v>
      </c>
    </row>
    <row r="387" spans="1:3" x14ac:dyDescent="0.25">
      <c r="A387" s="151">
        <v>387</v>
      </c>
      <c r="B387" s="147" t="s">
        <v>207</v>
      </c>
      <c r="C387" s="150" t="s">
        <v>410</v>
      </c>
    </row>
    <row r="388" spans="1:3" x14ac:dyDescent="0.25">
      <c r="A388" s="151">
        <v>388</v>
      </c>
      <c r="B388" s="147" t="s">
        <v>202</v>
      </c>
      <c r="C388" s="150" t="s">
        <v>410</v>
      </c>
    </row>
    <row r="389" spans="1:3" x14ac:dyDescent="0.25">
      <c r="A389" s="151">
        <v>389</v>
      </c>
      <c r="B389" s="147" t="s">
        <v>193</v>
      </c>
      <c r="C389" s="150" t="s">
        <v>410</v>
      </c>
    </row>
    <row r="390" spans="1:3" x14ac:dyDescent="0.25">
      <c r="A390" s="151">
        <v>390</v>
      </c>
      <c r="B390" s="147" t="s">
        <v>202</v>
      </c>
      <c r="C390" s="150" t="s">
        <v>409</v>
      </c>
    </row>
    <row r="391" spans="1:3" x14ac:dyDescent="0.25">
      <c r="A391" s="151">
        <v>391</v>
      </c>
      <c r="B391" s="147" t="s">
        <v>275</v>
      </c>
      <c r="C391" s="150" t="s">
        <v>410</v>
      </c>
    </row>
    <row r="392" spans="1:3" x14ac:dyDescent="0.25">
      <c r="A392" s="151">
        <v>392</v>
      </c>
      <c r="B392" s="147" t="s">
        <v>276</v>
      </c>
      <c r="C392" s="150" t="s">
        <v>409</v>
      </c>
    </row>
    <row r="393" spans="1:3" x14ac:dyDescent="0.25">
      <c r="A393" s="151">
        <v>393</v>
      </c>
      <c r="B393" s="147" t="s">
        <v>277</v>
      </c>
      <c r="C393" s="150" t="s">
        <v>409</v>
      </c>
    </row>
    <row r="394" spans="1:3" x14ac:dyDescent="0.25">
      <c r="A394" s="151">
        <v>394</v>
      </c>
      <c r="B394" s="147" t="s">
        <v>233</v>
      </c>
      <c r="C394" s="150" t="s">
        <v>409</v>
      </c>
    </row>
    <row r="395" spans="1:3" x14ac:dyDescent="0.25">
      <c r="A395" s="151">
        <v>395</v>
      </c>
      <c r="B395" s="147" t="s">
        <v>278</v>
      </c>
      <c r="C395" s="150" t="s">
        <v>409</v>
      </c>
    </row>
    <row r="396" spans="1:3" x14ac:dyDescent="0.25">
      <c r="A396" s="151">
        <v>396</v>
      </c>
      <c r="B396" s="147" t="s">
        <v>212</v>
      </c>
      <c r="C396" s="150" t="s">
        <v>409</v>
      </c>
    </row>
    <row r="397" spans="1:3" x14ac:dyDescent="0.25">
      <c r="A397" s="151">
        <v>397</v>
      </c>
      <c r="B397" s="147" t="s">
        <v>279</v>
      </c>
      <c r="C397" s="150" t="s">
        <v>409</v>
      </c>
    </row>
    <row r="398" spans="1:3" x14ac:dyDescent="0.25">
      <c r="A398" s="151">
        <v>398</v>
      </c>
      <c r="B398" s="147" t="s">
        <v>280</v>
      </c>
      <c r="C398" s="150" t="s">
        <v>409</v>
      </c>
    </row>
    <row r="399" spans="1:3" x14ac:dyDescent="0.25">
      <c r="A399" s="151">
        <v>399</v>
      </c>
      <c r="B399" s="147" t="s">
        <v>281</v>
      </c>
      <c r="C399" s="150" t="s">
        <v>410</v>
      </c>
    </row>
    <row r="400" spans="1:3" x14ac:dyDescent="0.25">
      <c r="A400" s="151">
        <v>400</v>
      </c>
      <c r="B400" s="147" t="s">
        <v>232</v>
      </c>
      <c r="C400" s="150" t="s">
        <v>409</v>
      </c>
    </row>
    <row r="401" spans="1:3" x14ac:dyDescent="0.25">
      <c r="A401" s="151">
        <v>401</v>
      </c>
      <c r="B401" s="147" t="s">
        <v>282</v>
      </c>
      <c r="C401" s="150" t="s">
        <v>410</v>
      </c>
    </row>
    <row r="402" spans="1:3" x14ac:dyDescent="0.25">
      <c r="A402" s="151">
        <v>403</v>
      </c>
      <c r="B402" s="147" t="s">
        <v>188</v>
      </c>
      <c r="C402" s="150" t="s">
        <v>409</v>
      </c>
    </row>
    <row r="403" spans="1:3" x14ac:dyDescent="0.25">
      <c r="A403" s="151">
        <v>404</v>
      </c>
      <c r="B403" s="147" t="s">
        <v>283</v>
      </c>
      <c r="C403" s="150" t="s">
        <v>409</v>
      </c>
    </row>
    <row r="404" spans="1:3" x14ac:dyDescent="0.25">
      <c r="A404" s="151">
        <v>405</v>
      </c>
      <c r="B404" s="147" t="s">
        <v>284</v>
      </c>
      <c r="C404" s="150" t="s">
        <v>410</v>
      </c>
    </row>
    <row r="405" spans="1:3" x14ac:dyDescent="0.25">
      <c r="A405" s="151">
        <v>406</v>
      </c>
      <c r="B405" s="147" t="s">
        <v>285</v>
      </c>
      <c r="C405" s="150" t="s">
        <v>410</v>
      </c>
    </row>
    <row r="406" spans="1:3" x14ac:dyDescent="0.25">
      <c r="A406" s="151">
        <v>407</v>
      </c>
      <c r="B406" s="147" t="s">
        <v>286</v>
      </c>
      <c r="C406" s="150" t="s">
        <v>410</v>
      </c>
    </row>
    <row r="407" spans="1:3" x14ac:dyDescent="0.25">
      <c r="A407" s="151">
        <v>408</v>
      </c>
      <c r="B407" s="147" t="s">
        <v>287</v>
      </c>
      <c r="C407" s="150" t="s">
        <v>410</v>
      </c>
    </row>
    <row r="408" spans="1:3" x14ac:dyDescent="0.25">
      <c r="A408" s="151">
        <v>409</v>
      </c>
      <c r="B408" s="147" t="s">
        <v>288</v>
      </c>
      <c r="C408" s="150" t="s">
        <v>410</v>
      </c>
    </row>
    <row r="409" spans="1:3" x14ac:dyDescent="0.25">
      <c r="A409" s="151">
        <v>410</v>
      </c>
      <c r="B409" s="147" t="s">
        <v>289</v>
      </c>
      <c r="C409" s="150" t="s">
        <v>410</v>
      </c>
    </row>
    <row r="410" spans="1:3" x14ac:dyDescent="0.25">
      <c r="A410" s="151">
        <v>411</v>
      </c>
      <c r="B410" s="147" t="s">
        <v>290</v>
      </c>
      <c r="C410" s="150" t="s">
        <v>410</v>
      </c>
    </row>
    <row r="411" spans="1:3" x14ac:dyDescent="0.25">
      <c r="A411" s="151">
        <v>412</v>
      </c>
      <c r="B411" s="147" t="s">
        <v>291</v>
      </c>
      <c r="C411" s="150" t="s">
        <v>410</v>
      </c>
    </row>
    <row r="412" spans="1:3" x14ac:dyDescent="0.25">
      <c r="A412" s="151">
        <v>413</v>
      </c>
      <c r="B412" s="147" t="s">
        <v>292</v>
      </c>
      <c r="C412" s="150" t="s">
        <v>410</v>
      </c>
    </row>
    <row r="413" spans="1:3" x14ac:dyDescent="0.25">
      <c r="A413" s="151">
        <v>414</v>
      </c>
      <c r="B413" s="147" t="s">
        <v>293</v>
      </c>
      <c r="C413" s="150" t="s">
        <v>410</v>
      </c>
    </row>
    <row r="414" spans="1:3" x14ac:dyDescent="0.25">
      <c r="A414" s="151">
        <v>415</v>
      </c>
      <c r="B414" s="147" t="s">
        <v>294</v>
      </c>
      <c r="C414" s="150" t="s">
        <v>410</v>
      </c>
    </row>
    <row r="415" spans="1:3" x14ac:dyDescent="0.25">
      <c r="A415" s="151">
        <v>416</v>
      </c>
      <c r="B415" s="147" t="s">
        <v>295</v>
      </c>
      <c r="C415" s="150" t="s">
        <v>410</v>
      </c>
    </row>
    <row r="416" spans="1:3" x14ac:dyDescent="0.25">
      <c r="A416" s="151">
        <v>417</v>
      </c>
      <c r="B416" s="147" t="s">
        <v>296</v>
      </c>
      <c r="C416" s="150" t="s">
        <v>410</v>
      </c>
    </row>
    <row r="417" spans="1:3" x14ac:dyDescent="0.25">
      <c r="A417" s="151">
        <v>418</v>
      </c>
      <c r="B417" s="147" t="s">
        <v>297</v>
      </c>
      <c r="C417" s="150" t="s">
        <v>410</v>
      </c>
    </row>
    <row r="418" spans="1:3" x14ac:dyDescent="0.25">
      <c r="A418" s="151">
        <v>419</v>
      </c>
      <c r="B418" s="147" t="s">
        <v>298</v>
      </c>
      <c r="C418" s="150" t="s">
        <v>410</v>
      </c>
    </row>
    <row r="419" spans="1:3" x14ac:dyDescent="0.25">
      <c r="A419" s="151">
        <v>420</v>
      </c>
      <c r="B419" s="147" t="s">
        <v>299</v>
      </c>
      <c r="C419" s="150" t="s">
        <v>410</v>
      </c>
    </row>
    <row r="420" spans="1:3" x14ac:dyDescent="0.25">
      <c r="A420" s="151">
        <v>421</v>
      </c>
      <c r="B420" s="147" t="s">
        <v>300</v>
      </c>
      <c r="C420" s="150" t="s">
        <v>410</v>
      </c>
    </row>
    <row r="421" spans="1:3" x14ac:dyDescent="0.25">
      <c r="A421" s="151">
        <v>422</v>
      </c>
      <c r="B421" s="147" t="s">
        <v>301</v>
      </c>
      <c r="C421" s="150" t="s">
        <v>410</v>
      </c>
    </row>
    <row r="422" spans="1:3" x14ac:dyDescent="0.25">
      <c r="A422" s="151">
        <v>423</v>
      </c>
      <c r="B422" s="147" t="s">
        <v>302</v>
      </c>
      <c r="C422" s="150" t="s">
        <v>410</v>
      </c>
    </row>
    <row r="423" spans="1:3" x14ac:dyDescent="0.25">
      <c r="A423" s="151">
        <v>424</v>
      </c>
      <c r="B423" s="147" t="s">
        <v>303</v>
      </c>
      <c r="C423" s="150" t="s">
        <v>410</v>
      </c>
    </row>
    <row r="424" spans="1:3" x14ac:dyDescent="0.25">
      <c r="A424" s="151">
        <v>425</v>
      </c>
      <c r="B424" s="147" t="s">
        <v>304</v>
      </c>
      <c r="C424" s="150" t="s">
        <v>409</v>
      </c>
    </row>
    <row r="425" spans="1:3" x14ac:dyDescent="0.25">
      <c r="A425" s="151">
        <v>426</v>
      </c>
      <c r="B425" s="147" t="s">
        <v>214</v>
      </c>
      <c r="C425" s="150" t="s">
        <v>409</v>
      </c>
    </row>
    <row r="426" spans="1:3" x14ac:dyDescent="0.25">
      <c r="A426" s="151">
        <v>427</v>
      </c>
      <c r="B426" s="147" t="s">
        <v>305</v>
      </c>
      <c r="C426" s="150" t="s">
        <v>409</v>
      </c>
    </row>
    <row r="427" spans="1:3" x14ac:dyDescent="0.25">
      <c r="A427" s="151">
        <v>428</v>
      </c>
      <c r="B427" s="147" t="s">
        <v>306</v>
      </c>
      <c r="C427" s="150" t="s">
        <v>405</v>
      </c>
    </row>
    <row r="428" spans="1:3" x14ac:dyDescent="0.25">
      <c r="A428" s="151">
        <v>429</v>
      </c>
      <c r="B428" s="147" t="s">
        <v>307</v>
      </c>
      <c r="C428" s="150" t="s">
        <v>405</v>
      </c>
    </row>
    <row r="429" spans="1:3" x14ac:dyDescent="0.25">
      <c r="A429" s="151">
        <v>430</v>
      </c>
      <c r="B429" s="147" t="s">
        <v>308</v>
      </c>
      <c r="C429" s="150" t="s">
        <v>405</v>
      </c>
    </row>
    <row r="430" spans="1:3" x14ac:dyDescent="0.25">
      <c r="A430" s="151">
        <v>431</v>
      </c>
      <c r="B430" s="147" t="s">
        <v>309</v>
      </c>
      <c r="C430" s="150" t="s">
        <v>405</v>
      </c>
    </row>
    <row r="431" spans="1:3" x14ac:dyDescent="0.25">
      <c r="A431" s="151">
        <v>432</v>
      </c>
      <c r="B431" s="147" t="s">
        <v>214</v>
      </c>
      <c r="C431" s="150" t="s">
        <v>409</v>
      </c>
    </row>
    <row r="432" spans="1:3" x14ac:dyDescent="0.25">
      <c r="A432" s="151">
        <v>434</v>
      </c>
      <c r="B432" s="147" t="s">
        <v>310</v>
      </c>
      <c r="C432" s="150" t="s">
        <v>410</v>
      </c>
    </row>
    <row r="433" spans="1:3" x14ac:dyDescent="0.25">
      <c r="A433" s="151">
        <v>435</v>
      </c>
      <c r="B433" s="147" t="s">
        <v>311</v>
      </c>
      <c r="C433" s="150" t="s">
        <v>409</v>
      </c>
    </row>
    <row r="434" spans="1:3" x14ac:dyDescent="0.25">
      <c r="A434" s="151">
        <v>436</v>
      </c>
      <c r="B434" s="147" t="s">
        <v>312</v>
      </c>
      <c r="C434" s="150" t="s">
        <v>409</v>
      </c>
    </row>
    <row r="435" spans="1:3" x14ac:dyDescent="0.25">
      <c r="A435" s="151">
        <v>437</v>
      </c>
      <c r="B435" s="147" t="s">
        <v>313</v>
      </c>
      <c r="C435" s="150" t="s">
        <v>409</v>
      </c>
    </row>
    <row r="436" spans="1:3" x14ac:dyDescent="0.25">
      <c r="A436" s="151">
        <v>439</v>
      </c>
      <c r="B436" s="147" t="s">
        <v>314</v>
      </c>
      <c r="C436" s="150" t="s">
        <v>409</v>
      </c>
    </row>
    <row r="437" spans="1:3" x14ac:dyDescent="0.25">
      <c r="A437" s="151">
        <v>440</v>
      </c>
      <c r="B437" s="147" t="s">
        <v>315</v>
      </c>
      <c r="C437" s="150" t="s">
        <v>409</v>
      </c>
    </row>
    <row r="438" spans="1:3" x14ac:dyDescent="0.25">
      <c r="A438" s="151">
        <v>441</v>
      </c>
      <c r="B438" s="147" t="s">
        <v>218</v>
      </c>
      <c r="C438" s="150" t="s">
        <v>409</v>
      </c>
    </row>
    <row r="439" spans="1:3" x14ac:dyDescent="0.25">
      <c r="A439" s="151">
        <v>442</v>
      </c>
      <c r="B439" s="147" t="s">
        <v>214</v>
      </c>
      <c r="C439" s="150" t="s">
        <v>410</v>
      </c>
    </row>
    <row r="440" spans="1:3" x14ac:dyDescent="0.25">
      <c r="A440" s="151">
        <v>443</v>
      </c>
      <c r="B440" s="147" t="s">
        <v>254</v>
      </c>
      <c r="C440" s="150" t="s">
        <v>409</v>
      </c>
    </row>
    <row r="441" spans="1:3" x14ac:dyDescent="0.25">
      <c r="A441" s="151">
        <v>444</v>
      </c>
      <c r="B441" s="147" t="s">
        <v>257</v>
      </c>
      <c r="C441" s="150" t="s">
        <v>409</v>
      </c>
    </row>
    <row r="442" spans="1:3" x14ac:dyDescent="0.25">
      <c r="A442" s="151">
        <v>444</v>
      </c>
      <c r="B442" s="147" t="s">
        <v>257</v>
      </c>
      <c r="C442" s="150" t="s">
        <v>410</v>
      </c>
    </row>
    <row r="443" spans="1:3" x14ac:dyDescent="0.25">
      <c r="A443" s="151">
        <v>445</v>
      </c>
      <c r="B443" s="147" t="s">
        <v>316</v>
      </c>
      <c r="C443" s="150" t="s">
        <v>409</v>
      </c>
    </row>
    <row r="444" spans="1:3" x14ac:dyDescent="0.25">
      <c r="A444" s="151">
        <v>446</v>
      </c>
      <c r="B444" s="147" t="s">
        <v>316</v>
      </c>
      <c r="C444" s="150" t="s">
        <v>409</v>
      </c>
    </row>
    <row r="445" spans="1:3" x14ac:dyDescent="0.25">
      <c r="A445" s="151">
        <v>447</v>
      </c>
      <c r="B445" s="147" t="s">
        <v>228</v>
      </c>
      <c r="C445" s="150" t="s">
        <v>409</v>
      </c>
    </row>
    <row r="446" spans="1:3" x14ac:dyDescent="0.25">
      <c r="A446" s="151">
        <v>448</v>
      </c>
      <c r="B446" s="147" t="s">
        <v>228</v>
      </c>
      <c r="C446" s="150" t="s">
        <v>409</v>
      </c>
    </row>
    <row r="447" spans="1:3" x14ac:dyDescent="0.25">
      <c r="A447" s="151">
        <v>449</v>
      </c>
      <c r="B447" s="147" t="s">
        <v>228</v>
      </c>
      <c r="C447" s="150" t="s">
        <v>409</v>
      </c>
    </row>
    <row r="448" spans="1:3" x14ac:dyDescent="0.25">
      <c r="A448" s="151">
        <v>450</v>
      </c>
      <c r="B448" s="147" t="s">
        <v>228</v>
      </c>
      <c r="C448" s="150" t="s">
        <v>409</v>
      </c>
    </row>
    <row r="449" spans="1:3" x14ac:dyDescent="0.25">
      <c r="A449" s="151">
        <v>451</v>
      </c>
      <c r="B449" s="147" t="s">
        <v>228</v>
      </c>
      <c r="C449" s="150" t="s">
        <v>409</v>
      </c>
    </row>
    <row r="450" spans="1:3" x14ac:dyDescent="0.25">
      <c r="A450" s="151">
        <v>452</v>
      </c>
      <c r="B450" s="147" t="s">
        <v>228</v>
      </c>
      <c r="C450" s="150" t="s">
        <v>409</v>
      </c>
    </row>
    <row r="451" spans="1:3" x14ac:dyDescent="0.25">
      <c r="A451" s="151">
        <v>453</v>
      </c>
      <c r="B451" s="147" t="s">
        <v>228</v>
      </c>
      <c r="C451" s="150" t="s">
        <v>409</v>
      </c>
    </row>
    <row r="452" spans="1:3" x14ac:dyDescent="0.25">
      <c r="A452" s="151">
        <v>454</v>
      </c>
      <c r="B452" s="147" t="s">
        <v>228</v>
      </c>
      <c r="C452" s="150" t="s">
        <v>409</v>
      </c>
    </row>
    <row r="453" spans="1:3" x14ac:dyDescent="0.25">
      <c r="A453" s="151">
        <v>455</v>
      </c>
      <c r="B453" s="147" t="s">
        <v>228</v>
      </c>
      <c r="C453" s="150" t="s">
        <v>409</v>
      </c>
    </row>
    <row r="454" spans="1:3" x14ac:dyDescent="0.25">
      <c r="A454" s="151">
        <v>456</v>
      </c>
      <c r="B454" s="147" t="s">
        <v>228</v>
      </c>
      <c r="C454" s="150" t="s">
        <v>409</v>
      </c>
    </row>
    <row r="455" spans="1:3" x14ac:dyDescent="0.25">
      <c r="A455" s="151">
        <v>459</v>
      </c>
      <c r="B455" s="147" t="s">
        <v>228</v>
      </c>
      <c r="C455" s="150" t="s">
        <v>409</v>
      </c>
    </row>
    <row r="456" spans="1:3" x14ac:dyDescent="0.25">
      <c r="A456" s="151">
        <v>460</v>
      </c>
      <c r="B456" s="147" t="s">
        <v>317</v>
      </c>
      <c r="C456" s="150" t="s">
        <v>410</v>
      </c>
    </row>
    <row r="457" spans="1:3" x14ac:dyDescent="0.25">
      <c r="A457" s="151">
        <v>461</v>
      </c>
      <c r="B457" s="147" t="s">
        <v>317</v>
      </c>
      <c r="C457" s="150" t="s">
        <v>410</v>
      </c>
    </row>
    <row r="458" spans="1:3" x14ac:dyDescent="0.25">
      <c r="A458" s="151">
        <v>462</v>
      </c>
      <c r="B458" s="147" t="s">
        <v>318</v>
      </c>
      <c r="C458" s="150" t="s">
        <v>410</v>
      </c>
    </row>
    <row r="459" spans="1:3" x14ac:dyDescent="0.25">
      <c r="A459" s="151">
        <v>463</v>
      </c>
      <c r="B459" s="147" t="s">
        <v>319</v>
      </c>
      <c r="C459" s="150" t="s">
        <v>410</v>
      </c>
    </row>
    <row r="460" spans="1:3" x14ac:dyDescent="0.25">
      <c r="A460" s="151">
        <v>464</v>
      </c>
      <c r="B460" s="147" t="s">
        <v>320</v>
      </c>
      <c r="C460" s="150" t="s">
        <v>409</v>
      </c>
    </row>
    <row r="461" spans="1:3" x14ac:dyDescent="0.25">
      <c r="A461" s="151">
        <v>465</v>
      </c>
      <c r="B461" s="147" t="s">
        <v>321</v>
      </c>
      <c r="C461" s="150" t="s">
        <v>409</v>
      </c>
    </row>
    <row r="462" spans="1:3" x14ac:dyDescent="0.25">
      <c r="A462" s="151">
        <v>466</v>
      </c>
      <c r="B462" s="147" t="s">
        <v>322</v>
      </c>
      <c r="C462" s="150" t="s">
        <v>409</v>
      </c>
    </row>
    <row r="463" spans="1:3" x14ac:dyDescent="0.25">
      <c r="A463" s="151">
        <v>467</v>
      </c>
      <c r="B463" s="147" t="s">
        <v>322</v>
      </c>
      <c r="C463" s="150" t="s">
        <v>409</v>
      </c>
    </row>
    <row r="464" spans="1:3" x14ac:dyDescent="0.25">
      <c r="A464" s="151">
        <v>468</v>
      </c>
      <c r="B464" s="147" t="s">
        <v>322</v>
      </c>
      <c r="C464" s="150" t="s">
        <v>409</v>
      </c>
    </row>
    <row r="465" spans="1:3" x14ac:dyDescent="0.25">
      <c r="A465" s="151">
        <v>469</v>
      </c>
      <c r="B465" s="147" t="s">
        <v>322</v>
      </c>
      <c r="C465" s="150" t="s">
        <v>409</v>
      </c>
    </row>
    <row r="466" spans="1:3" x14ac:dyDescent="0.25">
      <c r="A466" s="151">
        <v>470</v>
      </c>
      <c r="B466" s="147" t="s">
        <v>322</v>
      </c>
      <c r="C466" s="150" t="s">
        <v>409</v>
      </c>
    </row>
    <row r="467" spans="1:3" x14ac:dyDescent="0.25">
      <c r="A467" s="151">
        <v>473</v>
      </c>
      <c r="B467" s="147" t="s">
        <v>323</v>
      </c>
      <c r="C467" s="150" t="s">
        <v>409</v>
      </c>
    </row>
    <row r="468" spans="1:3" x14ac:dyDescent="0.25">
      <c r="A468" s="151">
        <v>474</v>
      </c>
      <c r="B468" s="147" t="s">
        <v>324</v>
      </c>
      <c r="C468" s="150" t="s">
        <v>410</v>
      </c>
    </row>
    <row r="469" spans="1:3" x14ac:dyDescent="0.25">
      <c r="A469" s="151">
        <v>475</v>
      </c>
      <c r="B469" s="147" t="s">
        <v>325</v>
      </c>
      <c r="C469" s="150" t="s">
        <v>409</v>
      </c>
    </row>
    <row r="470" spans="1:3" x14ac:dyDescent="0.25">
      <c r="A470" s="151">
        <v>476</v>
      </c>
      <c r="B470" s="147" t="s">
        <v>326</v>
      </c>
      <c r="C470" s="150" t="s">
        <v>410</v>
      </c>
    </row>
    <row r="471" spans="1:3" x14ac:dyDescent="0.25">
      <c r="A471" s="151">
        <v>477</v>
      </c>
      <c r="B471" s="147" t="s">
        <v>326</v>
      </c>
      <c r="C471" s="150" t="s">
        <v>410</v>
      </c>
    </row>
    <row r="472" spans="1:3" x14ac:dyDescent="0.25">
      <c r="A472" s="151">
        <v>478</v>
      </c>
      <c r="B472" s="147" t="s">
        <v>257</v>
      </c>
      <c r="C472" s="150" t="s">
        <v>409</v>
      </c>
    </row>
    <row r="473" spans="1:3" x14ac:dyDescent="0.25">
      <c r="A473" s="151">
        <v>479</v>
      </c>
      <c r="B473" s="147" t="s">
        <v>314</v>
      </c>
      <c r="C473" s="150" t="s">
        <v>409</v>
      </c>
    </row>
    <row r="474" spans="1:3" x14ac:dyDescent="0.25">
      <c r="A474" s="151">
        <v>480</v>
      </c>
      <c r="B474" s="147" t="s">
        <v>314</v>
      </c>
      <c r="C474" s="150" t="s">
        <v>409</v>
      </c>
    </row>
    <row r="475" spans="1:3" x14ac:dyDescent="0.25">
      <c r="A475" s="151">
        <v>481</v>
      </c>
      <c r="B475" s="147" t="s">
        <v>314</v>
      </c>
      <c r="C475" s="150" t="s">
        <v>409</v>
      </c>
    </row>
    <row r="476" spans="1:3" x14ac:dyDescent="0.25">
      <c r="A476" s="151">
        <v>482</v>
      </c>
      <c r="B476" s="147" t="s">
        <v>327</v>
      </c>
      <c r="C476" s="150" t="s">
        <v>406</v>
      </c>
    </row>
    <row r="477" spans="1:3" x14ac:dyDescent="0.25">
      <c r="A477" s="151">
        <v>483</v>
      </c>
      <c r="B477" s="147" t="s">
        <v>328</v>
      </c>
      <c r="C477" s="150" t="s">
        <v>406</v>
      </c>
    </row>
    <row r="478" spans="1:3" x14ac:dyDescent="0.25">
      <c r="A478" s="151">
        <v>484</v>
      </c>
      <c r="B478" s="147" t="s">
        <v>329</v>
      </c>
      <c r="C478" s="150" t="s">
        <v>406</v>
      </c>
    </row>
    <row r="479" spans="1:3" x14ac:dyDescent="0.25">
      <c r="A479" s="151">
        <v>485</v>
      </c>
      <c r="B479" s="147" t="s">
        <v>330</v>
      </c>
      <c r="C479" s="150" t="s">
        <v>406</v>
      </c>
    </row>
    <row r="480" spans="1:3" x14ac:dyDescent="0.25">
      <c r="A480" s="151">
        <v>486</v>
      </c>
      <c r="B480" s="147" t="s">
        <v>331</v>
      </c>
      <c r="C480" s="150" t="s">
        <v>406</v>
      </c>
    </row>
    <row r="481" spans="1:3" x14ac:dyDescent="0.25">
      <c r="A481" s="151">
        <v>487</v>
      </c>
      <c r="B481" s="147" t="s">
        <v>332</v>
      </c>
      <c r="C481" s="150" t="s">
        <v>406</v>
      </c>
    </row>
    <row r="482" spans="1:3" x14ac:dyDescent="0.25">
      <c r="A482" s="151">
        <v>488</v>
      </c>
      <c r="B482" s="147" t="s">
        <v>333</v>
      </c>
      <c r="C482" s="150" t="s">
        <v>406</v>
      </c>
    </row>
    <row r="483" spans="1:3" x14ac:dyDescent="0.25">
      <c r="A483" s="151">
        <v>489</v>
      </c>
      <c r="B483" s="147" t="s">
        <v>334</v>
      </c>
      <c r="C483" s="150" t="s">
        <v>406</v>
      </c>
    </row>
    <row r="484" spans="1:3" x14ac:dyDescent="0.25">
      <c r="A484" s="151">
        <v>490</v>
      </c>
      <c r="B484" s="147" t="s">
        <v>335</v>
      </c>
      <c r="C484" s="150" t="s">
        <v>406</v>
      </c>
    </row>
    <row r="485" spans="1:3" x14ac:dyDescent="0.25">
      <c r="A485" s="151">
        <v>491</v>
      </c>
      <c r="B485" s="147" t="s">
        <v>336</v>
      </c>
      <c r="C485" s="150" t="s">
        <v>406</v>
      </c>
    </row>
    <row r="486" spans="1:3" x14ac:dyDescent="0.25">
      <c r="A486" s="151">
        <v>492</v>
      </c>
      <c r="B486" s="147" t="s">
        <v>337</v>
      </c>
      <c r="C486" s="150" t="s">
        <v>406</v>
      </c>
    </row>
    <row r="487" spans="1:3" x14ac:dyDescent="0.25">
      <c r="A487" s="151">
        <v>493</v>
      </c>
      <c r="B487" s="147" t="s">
        <v>338</v>
      </c>
      <c r="C487" s="150" t="s">
        <v>406</v>
      </c>
    </row>
    <row r="488" spans="1:3" x14ac:dyDescent="0.25">
      <c r="A488" s="151">
        <v>494</v>
      </c>
      <c r="B488" s="147" t="s">
        <v>339</v>
      </c>
      <c r="C488" s="150" t="s">
        <v>406</v>
      </c>
    </row>
    <row r="489" spans="1:3" x14ac:dyDescent="0.25">
      <c r="A489" s="151">
        <v>495</v>
      </c>
      <c r="B489" s="147" t="s">
        <v>340</v>
      </c>
      <c r="C489" s="150" t="s">
        <v>406</v>
      </c>
    </row>
    <row r="490" spans="1:3" x14ac:dyDescent="0.25">
      <c r="A490" s="151">
        <v>496</v>
      </c>
      <c r="B490" s="147" t="s">
        <v>341</v>
      </c>
      <c r="C490" s="150" t="s">
        <v>406</v>
      </c>
    </row>
    <row r="491" spans="1:3" x14ac:dyDescent="0.25">
      <c r="A491" s="151">
        <v>497</v>
      </c>
      <c r="B491" s="147" t="s">
        <v>342</v>
      </c>
      <c r="C491" s="150" t="s">
        <v>406</v>
      </c>
    </row>
    <row r="492" spans="1:3" x14ac:dyDescent="0.25">
      <c r="A492" s="151">
        <v>498</v>
      </c>
      <c r="B492" s="147" t="s">
        <v>343</v>
      </c>
      <c r="C492" s="150" t="s">
        <v>406</v>
      </c>
    </row>
    <row r="493" spans="1:3" x14ac:dyDescent="0.25">
      <c r="A493" s="151">
        <v>701</v>
      </c>
      <c r="B493" s="147" t="s">
        <v>344</v>
      </c>
      <c r="C493" s="150" t="s">
        <v>410</v>
      </c>
    </row>
    <row r="494" spans="1:3" x14ac:dyDescent="0.25">
      <c r="A494" s="151">
        <v>702</v>
      </c>
      <c r="B494" s="147" t="s">
        <v>344</v>
      </c>
      <c r="C494" s="150" t="s">
        <v>410</v>
      </c>
    </row>
    <row r="495" spans="1:3" x14ac:dyDescent="0.25">
      <c r="A495" s="151">
        <v>703</v>
      </c>
      <c r="B495" s="147" t="s">
        <v>280</v>
      </c>
      <c r="C495" s="150" t="s">
        <v>410</v>
      </c>
    </row>
    <row r="496" spans="1:3" x14ac:dyDescent="0.25">
      <c r="A496" s="151">
        <v>704</v>
      </c>
      <c r="B496" s="147" t="s">
        <v>280</v>
      </c>
      <c r="C496" s="150" t="s">
        <v>410</v>
      </c>
    </row>
    <row r="497" spans="1:3" x14ac:dyDescent="0.25">
      <c r="A497" s="151">
        <v>705</v>
      </c>
      <c r="B497" s="147" t="s">
        <v>280</v>
      </c>
      <c r="C497" s="150" t="s">
        <v>410</v>
      </c>
    </row>
    <row r="498" spans="1:3" x14ac:dyDescent="0.25">
      <c r="A498" s="151">
        <v>706</v>
      </c>
      <c r="B498" s="147" t="s">
        <v>280</v>
      </c>
      <c r="C498" s="150" t="s">
        <v>410</v>
      </c>
    </row>
    <row r="499" spans="1:3" x14ac:dyDescent="0.25">
      <c r="A499" s="151">
        <v>707</v>
      </c>
      <c r="B499" s="147" t="s">
        <v>280</v>
      </c>
      <c r="C499" s="150" t="s">
        <v>410</v>
      </c>
    </row>
    <row r="500" spans="1:3" x14ac:dyDescent="0.25">
      <c r="A500" s="151">
        <v>708</v>
      </c>
      <c r="B500" s="147" t="s">
        <v>280</v>
      </c>
      <c r="C500" s="150" t="s">
        <v>410</v>
      </c>
    </row>
    <row r="501" spans="1:3" x14ac:dyDescent="0.25">
      <c r="A501" s="151">
        <v>709</v>
      </c>
      <c r="B501" s="147" t="s">
        <v>280</v>
      </c>
      <c r="C501" s="150" t="s">
        <v>410</v>
      </c>
    </row>
    <row r="502" spans="1:3" x14ac:dyDescent="0.25">
      <c r="A502" s="151">
        <v>710</v>
      </c>
      <c r="B502" s="147" t="s">
        <v>280</v>
      </c>
      <c r="C502" s="150" t="s">
        <v>410</v>
      </c>
    </row>
    <row r="503" spans="1:3" x14ac:dyDescent="0.25">
      <c r="A503" s="151">
        <v>711</v>
      </c>
      <c r="B503" s="147" t="s">
        <v>280</v>
      </c>
      <c r="C503" s="150" t="s">
        <v>410</v>
      </c>
    </row>
    <row r="504" spans="1:3" x14ac:dyDescent="0.25">
      <c r="A504" s="151">
        <v>712</v>
      </c>
      <c r="B504" s="147" t="s">
        <v>345</v>
      </c>
      <c r="C504" s="150" t="s">
        <v>410</v>
      </c>
    </row>
    <row r="505" spans="1:3" x14ac:dyDescent="0.25">
      <c r="A505" s="151">
        <v>713</v>
      </c>
      <c r="B505" s="147" t="s">
        <v>345</v>
      </c>
      <c r="C505" s="150" t="s">
        <v>410</v>
      </c>
    </row>
    <row r="506" spans="1:3" x14ac:dyDescent="0.25">
      <c r="A506" s="151">
        <v>714</v>
      </c>
      <c r="B506" s="147" t="s">
        <v>345</v>
      </c>
      <c r="C506" s="150" t="s">
        <v>410</v>
      </c>
    </row>
    <row r="507" spans="1:3" x14ac:dyDescent="0.25">
      <c r="A507" s="151">
        <v>715</v>
      </c>
      <c r="B507" s="147" t="s">
        <v>345</v>
      </c>
      <c r="C507" s="150" t="s">
        <v>410</v>
      </c>
    </row>
    <row r="508" spans="1:3" x14ac:dyDescent="0.25">
      <c r="A508" s="151">
        <v>716</v>
      </c>
      <c r="B508" s="147" t="s">
        <v>346</v>
      </c>
      <c r="C508" s="150" t="s">
        <v>410</v>
      </c>
    </row>
    <row r="509" spans="1:3" x14ac:dyDescent="0.25">
      <c r="A509" s="151">
        <v>717</v>
      </c>
      <c r="B509" s="147" t="s">
        <v>346</v>
      </c>
      <c r="C509" s="150" t="s">
        <v>410</v>
      </c>
    </row>
    <row r="510" spans="1:3" x14ac:dyDescent="0.25">
      <c r="A510" s="151">
        <v>718</v>
      </c>
      <c r="B510" s="147" t="s">
        <v>347</v>
      </c>
      <c r="C510" s="150" t="s">
        <v>410</v>
      </c>
    </row>
    <row r="511" spans="1:3" x14ac:dyDescent="0.25">
      <c r="A511" s="151">
        <v>719</v>
      </c>
      <c r="B511" s="147" t="s">
        <v>347</v>
      </c>
      <c r="C511" s="150" t="s">
        <v>410</v>
      </c>
    </row>
    <row r="512" spans="1:3" x14ac:dyDescent="0.25">
      <c r="A512" s="151">
        <v>720</v>
      </c>
      <c r="B512" s="147" t="s">
        <v>215</v>
      </c>
      <c r="C512" s="150" t="s">
        <v>409</v>
      </c>
    </row>
    <row r="513" spans="1:3" x14ac:dyDescent="0.25">
      <c r="A513" s="151">
        <v>721</v>
      </c>
      <c r="B513" s="147" t="s">
        <v>348</v>
      </c>
      <c r="C513" s="150" t="s">
        <v>409</v>
      </c>
    </row>
    <row r="514" spans="1:3" x14ac:dyDescent="0.25">
      <c r="A514" s="151">
        <v>722</v>
      </c>
      <c r="B514" s="147" t="s">
        <v>348</v>
      </c>
      <c r="C514" s="150" t="s">
        <v>409</v>
      </c>
    </row>
    <row r="515" spans="1:3" x14ac:dyDescent="0.25">
      <c r="A515" s="151">
        <v>723</v>
      </c>
      <c r="B515" s="147" t="s">
        <v>348</v>
      </c>
      <c r="C515" s="150" t="s">
        <v>409</v>
      </c>
    </row>
    <row r="516" spans="1:3" x14ac:dyDescent="0.25">
      <c r="A516" s="151">
        <v>724</v>
      </c>
      <c r="B516" s="147" t="s">
        <v>348</v>
      </c>
      <c r="C516" s="150" t="s">
        <v>409</v>
      </c>
    </row>
    <row r="517" spans="1:3" x14ac:dyDescent="0.25">
      <c r="A517" s="151">
        <v>725</v>
      </c>
      <c r="B517" s="147" t="s">
        <v>348</v>
      </c>
      <c r="C517" s="150" t="s">
        <v>409</v>
      </c>
    </row>
    <row r="518" spans="1:3" x14ac:dyDescent="0.25">
      <c r="A518" s="151">
        <v>726</v>
      </c>
      <c r="B518" s="147" t="s">
        <v>348</v>
      </c>
      <c r="C518" s="150" t="s">
        <v>409</v>
      </c>
    </row>
    <row r="519" spans="1:3" x14ac:dyDescent="0.25">
      <c r="A519" s="151">
        <v>727</v>
      </c>
      <c r="B519" s="147" t="s">
        <v>348</v>
      </c>
      <c r="C519" s="150" t="s">
        <v>409</v>
      </c>
    </row>
    <row r="520" spans="1:3" x14ac:dyDescent="0.25">
      <c r="A520" s="151">
        <v>728</v>
      </c>
      <c r="B520" s="147" t="s">
        <v>349</v>
      </c>
      <c r="C520" s="150" t="s">
        <v>409</v>
      </c>
    </row>
    <row r="521" spans="1:3" x14ac:dyDescent="0.25">
      <c r="A521" s="151">
        <v>729</v>
      </c>
      <c r="B521" s="147" t="s">
        <v>348</v>
      </c>
      <c r="C521" s="150" t="s">
        <v>409</v>
      </c>
    </row>
    <row r="522" spans="1:3" x14ac:dyDescent="0.25">
      <c r="A522" s="151">
        <v>730</v>
      </c>
      <c r="B522" s="147" t="s">
        <v>349</v>
      </c>
      <c r="C522" s="150" t="s">
        <v>409</v>
      </c>
    </row>
    <row r="523" spans="1:3" x14ac:dyDescent="0.25">
      <c r="A523" s="151">
        <v>731</v>
      </c>
      <c r="B523" s="147" t="s">
        <v>348</v>
      </c>
      <c r="C523" s="150" t="s">
        <v>409</v>
      </c>
    </row>
    <row r="524" spans="1:3" x14ac:dyDescent="0.25">
      <c r="A524" s="151">
        <v>732</v>
      </c>
      <c r="B524" s="147" t="s">
        <v>349</v>
      </c>
      <c r="C524" s="150" t="s">
        <v>409</v>
      </c>
    </row>
    <row r="525" spans="1:3" x14ac:dyDescent="0.25">
      <c r="A525" s="151">
        <v>733</v>
      </c>
      <c r="B525" s="147" t="s">
        <v>348</v>
      </c>
      <c r="C525" s="150" t="s">
        <v>409</v>
      </c>
    </row>
    <row r="526" spans="1:3" x14ac:dyDescent="0.25">
      <c r="A526" s="151">
        <v>734</v>
      </c>
      <c r="B526" s="147" t="s">
        <v>349</v>
      </c>
      <c r="C526" s="150" t="s">
        <v>409</v>
      </c>
    </row>
    <row r="527" spans="1:3" x14ac:dyDescent="0.25">
      <c r="A527" s="151">
        <v>735</v>
      </c>
      <c r="B527" s="147" t="s">
        <v>348</v>
      </c>
      <c r="C527" s="150" t="s">
        <v>409</v>
      </c>
    </row>
    <row r="528" spans="1:3" x14ac:dyDescent="0.25">
      <c r="A528" s="151">
        <v>736</v>
      </c>
      <c r="B528" s="147" t="s">
        <v>349</v>
      </c>
      <c r="C528" s="150" t="s">
        <v>409</v>
      </c>
    </row>
    <row r="529" spans="1:3" x14ac:dyDescent="0.25">
      <c r="A529" s="151">
        <v>737</v>
      </c>
      <c r="B529" s="147" t="s">
        <v>348</v>
      </c>
      <c r="C529" s="150" t="s">
        <v>409</v>
      </c>
    </row>
    <row r="530" spans="1:3" x14ac:dyDescent="0.25">
      <c r="A530" s="151">
        <v>738</v>
      </c>
      <c r="B530" s="147" t="s">
        <v>349</v>
      </c>
      <c r="C530" s="150" t="s">
        <v>409</v>
      </c>
    </row>
    <row r="531" spans="1:3" x14ac:dyDescent="0.25">
      <c r="A531" s="151">
        <v>739</v>
      </c>
      <c r="B531" s="147" t="s">
        <v>348</v>
      </c>
      <c r="C531" s="150" t="s">
        <v>409</v>
      </c>
    </row>
    <row r="532" spans="1:3" x14ac:dyDescent="0.25">
      <c r="A532" s="151">
        <v>740</v>
      </c>
      <c r="B532" s="147" t="s">
        <v>349</v>
      </c>
      <c r="C532" s="150" t="s">
        <v>409</v>
      </c>
    </row>
    <row r="533" spans="1:3" x14ac:dyDescent="0.25">
      <c r="A533" s="151">
        <v>741</v>
      </c>
      <c r="B533" s="147" t="s">
        <v>348</v>
      </c>
      <c r="C533" s="150" t="s">
        <v>409</v>
      </c>
    </row>
    <row r="534" spans="1:3" x14ac:dyDescent="0.25">
      <c r="A534" s="151">
        <v>742</v>
      </c>
      <c r="B534" s="147" t="s">
        <v>349</v>
      </c>
      <c r="C534" s="150" t="s">
        <v>409</v>
      </c>
    </row>
    <row r="535" spans="1:3" x14ac:dyDescent="0.25">
      <c r="A535" s="151">
        <v>743</v>
      </c>
      <c r="B535" s="147" t="s">
        <v>348</v>
      </c>
      <c r="C535" s="150" t="s">
        <v>409</v>
      </c>
    </row>
    <row r="536" spans="1:3" x14ac:dyDescent="0.25">
      <c r="A536" s="151">
        <v>744</v>
      </c>
      <c r="B536" s="147" t="s">
        <v>349</v>
      </c>
      <c r="C536" s="150" t="s">
        <v>409</v>
      </c>
    </row>
    <row r="537" spans="1:3" x14ac:dyDescent="0.25">
      <c r="A537" s="151">
        <v>745</v>
      </c>
      <c r="B537" s="147" t="s">
        <v>348</v>
      </c>
      <c r="C537" s="150" t="s">
        <v>409</v>
      </c>
    </row>
    <row r="538" spans="1:3" x14ac:dyDescent="0.25">
      <c r="A538" s="151">
        <v>746</v>
      </c>
      <c r="B538" s="147" t="s">
        <v>349</v>
      </c>
      <c r="C538" s="150" t="s">
        <v>409</v>
      </c>
    </row>
    <row r="539" spans="1:3" x14ac:dyDescent="0.25">
      <c r="A539" s="151">
        <v>747</v>
      </c>
      <c r="B539" s="147" t="s">
        <v>348</v>
      </c>
      <c r="C539" s="150" t="s">
        <v>409</v>
      </c>
    </row>
    <row r="540" spans="1:3" x14ac:dyDescent="0.25">
      <c r="A540" s="151">
        <v>748</v>
      </c>
      <c r="B540" s="147" t="s">
        <v>348</v>
      </c>
      <c r="C540" s="150" t="s">
        <v>409</v>
      </c>
    </row>
    <row r="541" spans="1:3" x14ac:dyDescent="0.25">
      <c r="A541" s="151">
        <v>749</v>
      </c>
      <c r="B541" s="147" t="s">
        <v>349</v>
      </c>
      <c r="C541" s="150" t="s">
        <v>409</v>
      </c>
    </row>
    <row r="542" spans="1:3" x14ac:dyDescent="0.25">
      <c r="A542" s="151">
        <v>752</v>
      </c>
      <c r="B542" s="147" t="s">
        <v>348</v>
      </c>
      <c r="C542" s="150" t="s">
        <v>409</v>
      </c>
    </row>
    <row r="543" spans="1:3" x14ac:dyDescent="0.25">
      <c r="A543" s="151">
        <v>753</v>
      </c>
      <c r="B543" s="147" t="s">
        <v>350</v>
      </c>
      <c r="C543" s="150" t="s">
        <v>409</v>
      </c>
    </row>
    <row r="544" spans="1:3" x14ac:dyDescent="0.25">
      <c r="A544" s="151">
        <v>754</v>
      </c>
      <c r="B544" s="147" t="s">
        <v>348</v>
      </c>
      <c r="C544" s="150" t="s">
        <v>409</v>
      </c>
    </row>
    <row r="545" spans="1:3" x14ac:dyDescent="0.25">
      <c r="A545" s="151">
        <v>755</v>
      </c>
      <c r="B545" s="147" t="s">
        <v>350</v>
      </c>
      <c r="C545" s="150" t="s">
        <v>409</v>
      </c>
    </row>
    <row r="546" spans="1:3" x14ac:dyDescent="0.25">
      <c r="A546" s="151">
        <v>756</v>
      </c>
      <c r="B546" s="147" t="s">
        <v>348</v>
      </c>
      <c r="C546" s="150" t="s">
        <v>409</v>
      </c>
    </row>
    <row r="547" spans="1:3" x14ac:dyDescent="0.25">
      <c r="A547" s="151">
        <v>757</v>
      </c>
      <c r="B547" s="147" t="s">
        <v>350</v>
      </c>
      <c r="C547" s="150" t="s">
        <v>409</v>
      </c>
    </row>
    <row r="548" spans="1:3" x14ac:dyDescent="0.25">
      <c r="A548" s="151">
        <v>758</v>
      </c>
      <c r="B548" s="147" t="s">
        <v>348</v>
      </c>
      <c r="C548" s="150" t="s">
        <v>409</v>
      </c>
    </row>
    <row r="549" spans="1:3" x14ac:dyDescent="0.25">
      <c r="A549" s="151">
        <v>759</v>
      </c>
      <c r="B549" s="147" t="s">
        <v>350</v>
      </c>
      <c r="C549" s="150" t="s">
        <v>409</v>
      </c>
    </row>
    <row r="550" spans="1:3" x14ac:dyDescent="0.25">
      <c r="A550" s="151">
        <v>760</v>
      </c>
      <c r="B550" s="147" t="s">
        <v>348</v>
      </c>
      <c r="C550" s="150" t="s">
        <v>409</v>
      </c>
    </row>
    <row r="551" spans="1:3" x14ac:dyDescent="0.25">
      <c r="A551" s="151">
        <v>761</v>
      </c>
      <c r="B551" s="147" t="s">
        <v>350</v>
      </c>
      <c r="C551" s="150" t="s">
        <v>409</v>
      </c>
    </row>
    <row r="552" spans="1:3" x14ac:dyDescent="0.25">
      <c r="A552" s="151">
        <v>762</v>
      </c>
      <c r="B552" s="147" t="s">
        <v>348</v>
      </c>
      <c r="C552" s="150" t="s">
        <v>409</v>
      </c>
    </row>
    <row r="553" spans="1:3" x14ac:dyDescent="0.25">
      <c r="A553" s="151">
        <v>763</v>
      </c>
      <c r="B553" s="147" t="s">
        <v>350</v>
      </c>
      <c r="C553" s="150" t="s">
        <v>409</v>
      </c>
    </row>
    <row r="554" spans="1:3" x14ac:dyDescent="0.25">
      <c r="A554" s="151">
        <v>764</v>
      </c>
      <c r="B554" s="147" t="s">
        <v>348</v>
      </c>
      <c r="C554" s="150" t="s">
        <v>409</v>
      </c>
    </row>
    <row r="555" spans="1:3" x14ac:dyDescent="0.25">
      <c r="A555" s="151">
        <v>765</v>
      </c>
      <c r="B555" s="147" t="s">
        <v>350</v>
      </c>
      <c r="C555" s="150" t="s">
        <v>409</v>
      </c>
    </row>
    <row r="556" spans="1:3" x14ac:dyDescent="0.25">
      <c r="A556" s="151">
        <v>766</v>
      </c>
      <c r="B556" s="147" t="s">
        <v>348</v>
      </c>
      <c r="C556" s="150" t="s">
        <v>409</v>
      </c>
    </row>
    <row r="557" spans="1:3" x14ac:dyDescent="0.25">
      <c r="A557" s="151">
        <v>767</v>
      </c>
      <c r="B557" s="147" t="s">
        <v>350</v>
      </c>
      <c r="C557" s="150" t="s">
        <v>409</v>
      </c>
    </row>
    <row r="558" spans="1:3" x14ac:dyDescent="0.25">
      <c r="A558" s="151">
        <v>768</v>
      </c>
      <c r="B558" s="147" t="s">
        <v>348</v>
      </c>
      <c r="C558" s="150" t="s">
        <v>409</v>
      </c>
    </row>
    <row r="559" spans="1:3" x14ac:dyDescent="0.25">
      <c r="A559" s="151">
        <v>769</v>
      </c>
      <c r="B559" s="147" t="s">
        <v>350</v>
      </c>
      <c r="C559" s="150" t="s">
        <v>409</v>
      </c>
    </row>
    <row r="560" spans="1:3" x14ac:dyDescent="0.25">
      <c r="A560" s="151">
        <v>770</v>
      </c>
      <c r="B560" s="147" t="s">
        <v>351</v>
      </c>
      <c r="C560" s="150" t="s">
        <v>409</v>
      </c>
    </row>
    <row r="561" spans="1:3" x14ac:dyDescent="0.25">
      <c r="A561" s="151">
        <v>775</v>
      </c>
      <c r="B561" s="147" t="s">
        <v>352</v>
      </c>
      <c r="C561" s="150" t="s">
        <v>409</v>
      </c>
    </row>
    <row r="562" spans="1:3" x14ac:dyDescent="0.25">
      <c r="A562" s="151">
        <v>776</v>
      </c>
      <c r="B562" s="147" t="s">
        <v>352</v>
      </c>
      <c r="C562" s="150" t="s">
        <v>409</v>
      </c>
    </row>
    <row r="563" spans="1:3" x14ac:dyDescent="0.25">
      <c r="A563" s="151">
        <v>781</v>
      </c>
      <c r="B563" s="147" t="s">
        <v>348</v>
      </c>
      <c r="C563" s="150" t="s">
        <v>410</v>
      </c>
    </row>
    <row r="564" spans="1:3" x14ac:dyDescent="0.25">
      <c r="A564" s="151">
        <v>782</v>
      </c>
      <c r="B564" s="147" t="s">
        <v>348</v>
      </c>
      <c r="C564" s="150" t="s">
        <v>409</v>
      </c>
    </row>
    <row r="565" spans="1:3" x14ac:dyDescent="0.25">
      <c r="A565" s="151">
        <v>783</v>
      </c>
      <c r="B565" s="147" t="s">
        <v>348</v>
      </c>
      <c r="C565" s="150" t="s">
        <v>409</v>
      </c>
    </row>
    <row r="566" spans="1:3" x14ac:dyDescent="0.25">
      <c r="A566" s="151">
        <v>784</v>
      </c>
      <c r="B566" s="147" t="s">
        <v>348</v>
      </c>
      <c r="C566" s="150" t="s">
        <v>409</v>
      </c>
    </row>
    <row r="567" spans="1:3" x14ac:dyDescent="0.25">
      <c r="A567" s="151">
        <v>785</v>
      </c>
      <c r="B567" s="147" t="s">
        <v>348</v>
      </c>
      <c r="C567" s="150" t="s">
        <v>409</v>
      </c>
    </row>
    <row r="568" spans="1:3" x14ac:dyDescent="0.25">
      <c r="A568" s="151">
        <v>786</v>
      </c>
      <c r="B568" s="147" t="s">
        <v>348</v>
      </c>
      <c r="C568" s="150" t="s">
        <v>409</v>
      </c>
    </row>
    <row r="569" spans="1:3" x14ac:dyDescent="0.25">
      <c r="A569" s="151">
        <v>787</v>
      </c>
      <c r="B569" s="147" t="s">
        <v>353</v>
      </c>
      <c r="C569" s="150" t="s">
        <v>409</v>
      </c>
    </row>
    <row r="570" spans="1:3" x14ac:dyDescent="0.25">
      <c r="A570" s="151">
        <v>788</v>
      </c>
      <c r="B570" s="147" t="s">
        <v>354</v>
      </c>
      <c r="C570" s="150" t="s">
        <v>409</v>
      </c>
    </row>
    <row r="571" spans="1:3" x14ac:dyDescent="0.25">
      <c r="A571" s="151">
        <v>789</v>
      </c>
      <c r="B571" s="147" t="s">
        <v>355</v>
      </c>
      <c r="C571" s="150" t="s">
        <v>409</v>
      </c>
    </row>
    <row r="572" spans="1:3" x14ac:dyDescent="0.25">
      <c r="A572" s="151">
        <v>790</v>
      </c>
      <c r="B572" s="147" t="s">
        <v>356</v>
      </c>
      <c r="C572" s="150" t="s">
        <v>409</v>
      </c>
    </row>
    <row r="573" spans="1:3" x14ac:dyDescent="0.25">
      <c r="A573" s="151">
        <v>791</v>
      </c>
      <c r="B573" s="147" t="s">
        <v>357</v>
      </c>
      <c r="C573" s="150" t="s">
        <v>409</v>
      </c>
    </row>
    <row r="574" spans="1:3" x14ac:dyDescent="0.25">
      <c r="A574" s="151">
        <v>792</v>
      </c>
      <c r="B574" s="147" t="s">
        <v>358</v>
      </c>
      <c r="C574" s="150" t="s">
        <v>409</v>
      </c>
    </row>
    <row r="575" spans="1:3" x14ac:dyDescent="0.25">
      <c r="A575" s="151">
        <v>793</v>
      </c>
      <c r="B575" s="147" t="s">
        <v>348</v>
      </c>
      <c r="C575" s="150" t="s">
        <v>409</v>
      </c>
    </row>
    <row r="576" spans="1:3" x14ac:dyDescent="0.25">
      <c r="A576" s="151">
        <v>794</v>
      </c>
      <c r="B576" s="147" t="s">
        <v>349</v>
      </c>
      <c r="C576" s="150" t="s">
        <v>409</v>
      </c>
    </row>
    <row r="577" spans="1:3" x14ac:dyDescent="0.25">
      <c r="A577" s="151">
        <v>801</v>
      </c>
      <c r="B577" s="147" t="s">
        <v>277</v>
      </c>
      <c r="C577" s="150" t="s">
        <v>409</v>
      </c>
    </row>
    <row r="578" spans="1:3" x14ac:dyDescent="0.25">
      <c r="A578" s="151">
        <v>802</v>
      </c>
      <c r="B578" s="147" t="s">
        <v>359</v>
      </c>
      <c r="C578" s="150" t="s">
        <v>409</v>
      </c>
    </row>
    <row r="579" spans="1:3" x14ac:dyDescent="0.25">
      <c r="A579" s="151">
        <v>803</v>
      </c>
      <c r="B579" s="147" t="s">
        <v>360</v>
      </c>
      <c r="C579" s="150" t="s">
        <v>410</v>
      </c>
    </row>
    <row r="580" spans="1:3" x14ac:dyDescent="0.25">
      <c r="A580" s="151">
        <v>804</v>
      </c>
      <c r="B580" s="147" t="s">
        <v>359</v>
      </c>
      <c r="C580" s="150" t="s">
        <v>409</v>
      </c>
    </row>
    <row r="581" spans="1:3" x14ac:dyDescent="0.25">
      <c r="A581" s="151">
        <v>805</v>
      </c>
      <c r="B581" s="147" t="s">
        <v>360</v>
      </c>
      <c r="C581" s="150" t="s">
        <v>410</v>
      </c>
    </row>
    <row r="582" spans="1:3" x14ac:dyDescent="0.25">
      <c r="A582" s="151">
        <v>806</v>
      </c>
      <c r="B582" s="147" t="s">
        <v>359</v>
      </c>
      <c r="C582" s="150" t="s">
        <v>409</v>
      </c>
    </row>
    <row r="583" spans="1:3" x14ac:dyDescent="0.25">
      <c r="A583" s="151">
        <v>807</v>
      </c>
      <c r="B583" s="147" t="s">
        <v>360</v>
      </c>
      <c r="C583" s="150" t="s">
        <v>410</v>
      </c>
    </row>
    <row r="584" spans="1:3" x14ac:dyDescent="0.25">
      <c r="A584" s="151">
        <v>808</v>
      </c>
      <c r="B584" s="147" t="s">
        <v>359</v>
      </c>
      <c r="C584" s="150" t="s">
        <v>409</v>
      </c>
    </row>
    <row r="585" spans="1:3" x14ac:dyDescent="0.25">
      <c r="A585" s="151">
        <v>809</v>
      </c>
      <c r="B585" s="147" t="s">
        <v>360</v>
      </c>
      <c r="C585" s="150" t="s">
        <v>410</v>
      </c>
    </row>
    <row r="586" spans="1:3" x14ac:dyDescent="0.25">
      <c r="A586" s="151">
        <v>810</v>
      </c>
      <c r="B586" s="147" t="s">
        <v>359</v>
      </c>
      <c r="C586" s="150" t="s">
        <v>409</v>
      </c>
    </row>
    <row r="587" spans="1:3" x14ac:dyDescent="0.25">
      <c r="A587" s="151">
        <v>811</v>
      </c>
      <c r="B587" s="147" t="s">
        <v>360</v>
      </c>
      <c r="C587" s="150" t="s">
        <v>410</v>
      </c>
    </row>
    <row r="588" spans="1:3" x14ac:dyDescent="0.25">
      <c r="A588" s="151">
        <v>812</v>
      </c>
      <c r="B588" s="147" t="s">
        <v>359</v>
      </c>
      <c r="C588" s="150" t="s">
        <v>409</v>
      </c>
    </row>
    <row r="589" spans="1:3" x14ac:dyDescent="0.25">
      <c r="A589" s="151">
        <v>813</v>
      </c>
      <c r="B589" s="147" t="s">
        <v>360</v>
      </c>
      <c r="C589" s="150" t="s">
        <v>410</v>
      </c>
    </row>
    <row r="590" spans="1:3" x14ac:dyDescent="0.25">
      <c r="A590" s="151">
        <v>814</v>
      </c>
      <c r="B590" s="147" t="s">
        <v>359</v>
      </c>
      <c r="C590" s="150" t="s">
        <v>409</v>
      </c>
    </row>
    <row r="591" spans="1:3" x14ac:dyDescent="0.25">
      <c r="A591" s="151">
        <v>815</v>
      </c>
      <c r="B591" s="147" t="s">
        <v>360</v>
      </c>
      <c r="C591" s="150" t="s">
        <v>410</v>
      </c>
    </row>
    <row r="592" spans="1:3" x14ac:dyDescent="0.25">
      <c r="A592" s="151">
        <v>816</v>
      </c>
      <c r="B592" s="147" t="s">
        <v>359</v>
      </c>
      <c r="C592" s="150" t="s">
        <v>409</v>
      </c>
    </row>
    <row r="593" spans="1:3" x14ac:dyDescent="0.25">
      <c r="A593" s="151">
        <v>817</v>
      </c>
      <c r="B593" s="147" t="s">
        <v>360</v>
      </c>
      <c r="C593" s="150" t="s">
        <v>410</v>
      </c>
    </row>
    <row r="594" spans="1:3" x14ac:dyDescent="0.25">
      <c r="A594" s="151">
        <v>818</v>
      </c>
      <c r="B594" s="147" t="s">
        <v>359</v>
      </c>
      <c r="C594" s="150" t="s">
        <v>409</v>
      </c>
    </row>
    <row r="595" spans="1:3" x14ac:dyDescent="0.25">
      <c r="A595" s="151">
        <v>819</v>
      </c>
      <c r="B595" s="147" t="s">
        <v>360</v>
      </c>
      <c r="C595" s="150" t="s">
        <v>410</v>
      </c>
    </row>
    <row r="596" spans="1:3" x14ac:dyDescent="0.25">
      <c r="A596" s="151">
        <v>820</v>
      </c>
      <c r="B596" s="147" t="s">
        <v>359</v>
      </c>
      <c r="C596" s="150" t="s">
        <v>409</v>
      </c>
    </row>
    <row r="597" spans="1:3" x14ac:dyDescent="0.25">
      <c r="A597" s="151">
        <v>821</v>
      </c>
      <c r="B597" s="147" t="s">
        <v>360</v>
      </c>
      <c r="C597" s="150" t="s">
        <v>410</v>
      </c>
    </row>
    <row r="598" spans="1:3" x14ac:dyDescent="0.25">
      <c r="A598" s="151">
        <v>822</v>
      </c>
      <c r="B598" s="147" t="s">
        <v>359</v>
      </c>
      <c r="C598" s="150" t="s">
        <v>409</v>
      </c>
    </row>
    <row r="599" spans="1:3" x14ac:dyDescent="0.25">
      <c r="A599" s="151">
        <v>823</v>
      </c>
      <c r="B599" s="147" t="s">
        <v>360</v>
      </c>
      <c r="C599" s="150" t="s">
        <v>410</v>
      </c>
    </row>
    <row r="600" spans="1:3" x14ac:dyDescent="0.25">
      <c r="A600" s="151">
        <v>824</v>
      </c>
      <c r="B600" s="147" t="s">
        <v>359</v>
      </c>
      <c r="C600" s="150" t="s">
        <v>409</v>
      </c>
    </row>
    <row r="601" spans="1:3" x14ac:dyDescent="0.25">
      <c r="A601" s="151">
        <v>825</v>
      </c>
      <c r="B601" s="147" t="s">
        <v>360</v>
      </c>
      <c r="C601" s="150" t="s">
        <v>410</v>
      </c>
    </row>
    <row r="602" spans="1:3" x14ac:dyDescent="0.25">
      <c r="A602" s="151">
        <v>826</v>
      </c>
      <c r="B602" s="147" t="s">
        <v>359</v>
      </c>
      <c r="C602" s="150" t="s">
        <v>409</v>
      </c>
    </row>
    <row r="603" spans="1:3" x14ac:dyDescent="0.25">
      <c r="A603" s="151">
        <v>827</v>
      </c>
      <c r="B603" s="147" t="s">
        <v>360</v>
      </c>
      <c r="C603" s="150" t="s">
        <v>410</v>
      </c>
    </row>
    <row r="604" spans="1:3" x14ac:dyDescent="0.25">
      <c r="A604" s="151">
        <v>828</v>
      </c>
      <c r="B604" s="147" t="s">
        <v>359</v>
      </c>
      <c r="C604" s="150" t="s">
        <v>409</v>
      </c>
    </row>
    <row r="605" spans="1:3" x14ac:dyDescent="0.25">
      <c r="A605" s="151">
        <v>829</v>
      </c>
      <c r="B605" s="147" t="s">
        <v>360</v>
      </c>
      <c r="C605" s="150" t="s">
        <v>410</v>
      </c>
    </row>
    <row r="606" spans="1:3" x14ac:dyDescent="0.25">
      <c r="A606" s="151">
        <v>830</v>
      </c>
      <c r="B606" s="147" t="s">
        <v>359</v>
      </c>
      <c r="C606" s="150" t="s">
        <v>409</v>
      </c>
    </row>
    <row r="607" spans="1:3" x14ac:dyDescent="0.25">
      <c r="A607" s="151">
        <v>831</v>
      </c>
      <c r="B607" s="147" t="s">
        <v>360</v>
      </c>
      <c r="C607" s="150" t="s">
        <v>410</v>
      </c>
    </row>
    <row r="608" spans="1:3" x14ac:dyDescent="0.25">
      <c r="A608" s="151">
        <v>832</v>
      </c>
      <c r="B608" s="147" t="s">
        <v>359</v>
      </c>
      <c r="C608" s="150" t="s">
        <v>409</v>
      </c>
    </row>
    <row r="609" spans="1:3" x14ac:dyDescent="0.25">
      <c r="A609" s="151">
        <v>833</v>
      </c>
      <c r="B609" s="147" t="s">
        <v>360</v>
      </c>
      <c r="C609" s="150" t="s">
        <v>410</v>
      </c>
    </row>
    <row r="610" spans="1:3" x14ac:dyDescent="0.25">
      <c r="A610" s="151">
        <v>834</v>
      </c>
      <c r="B610" s="147" t="s">
        <v>359</v>
      </c>
      <c r="C610" s="150" t="s">
        <v>409</v>
      </c>
    </row>
    <row r="611" spans="1:3" x14ac:dyDescent="0.25">
      <c r="A611" s="151">
        <v>835</v>
      </c>
      <c r="B611" s="147" t="s">
        <v>360</v>
      </c>
      <c r="C611" s="150" t="s">
        <v>410</v>
      </c>
    </row>
    <row r="612" spans="1:3" x14ac:dyDescent="0.25">
      <c r="A612" s="151">
        <v>836</v>
      </c>
      <c r="B612" s="147" t="s">
        <v>359</v>
      </c>
      <c r="C612" s="150" t="s">
        <v>409</v>
      </c>
    </row>
    <row r="613" spans="1:3" x14ac:dyDescent="0.25">
      <c r="A613" s="151">
        <v>837</v>
      </c>
      <c r="B613" s="147" t="s">
        <v>360</v>
      </c>
      <c r="C613" s="150" t="s">
        <v>410</v>
      </c>
    </row>
    <row r="614" spans="1:3" x14ac:dyDescent="0.25">
      <c r="A614" s="151">
        <v>838</v>
      </c>
      <c r="B614" s="147" t="s">
        <v>359</v>
      </c>
      <c r="C614" s="150" t="s">
        <v>409</v>
      </c>
    </row>
    <row r="615" spans="1:3" x14ac:dyDescent="0.25">
      <c r="A615" s="151">
        <v>839</v>
      </c>
      <c r="B615" s="147" t="s">
        <v>360</v>
      </c>
      <c r="C615" s="150" t="s">
        <v>410</v>
      </c>
    </row>
    <row r="616" spans="1:3" x14ac:dyDescent="0.25">
      <c r="A616" s="151">
        <v>840</v>
      </c>
      <c r="B616" s="147" t="s">
        <v>359</v>
      </c>
      <c r="C616" s="150" t="s">
        <v>409</v>
      </c>
    </row>
    <row r="617" spans="1:3" x14ac:dyDescent="0.25">
      <c r="A617" s="151">
        <v>841</v>
      </c>
      <c r="B617" s="147" t="s">
        <v>360</v>
      </c>
      <c r="C617" s="150" t="s">
        <v>410</v>
      </c>
    </row>
    <row r="618" spans="1:3" x14ac:dyDescent="0.25">
      <c r="A618" s="151">
        <v>842</v>
      </c>
      <c r="B618" s="147" t="s">
        <v>359</v>
      </c>
      <c r="C618" s="150" t="s">
        <v>409</v>
      </c>
    </row>
    <row r="619" spans="1:3" x14ac:dyDescent="0.25">
      <c r="A619" s="151">
        <v>843</v>
      </c>
      <c r="B619" s="147" t="s">
        <v>360</v>
      </c>
      <c r="C619" s="150" t="s">
        <v>410</v>
      </c>
    </row>
    <row r="620" spans="1:3" x14ac:dyDescent="0.25">
      <c r="A620" s="151">
        <v>844</v>
      </c>
      <c r="B620" s="147" t="s">
        <v>359</v>
      </c>
      <c r="C620" s="150" t="s">
        <v>409</v>
      </c>
    </row>
    <row r="621" spans="1:3" x14ac:dyDescent="0.25">
      <c r="A621" s="151">
        <v>845</v>
      </c>
      <c r="B621" s="147" t="s">
        <v>360</v>
      </c>
      <c r="C621" s="150" t="s">
        <v>410</v>
      </c>
    </row>
    <row r="622" spans="1:3" x14ac:dyDescent="0.25">
      <c r="A622" s="151">
        <v>846</v>
      </c>
      <c r="B622" s="147" t="s">
        <v>359</v>
      </c>
      <c r="C622" s="150" t="s">
        <v>409</v>
      </c>
    </row>
    <row r="623" spans="1:3" x14ac:dyDescent="0.25">
      <c r="A623" s="151">
        <v>847</v>
      </c>
      <c r="B623" s="147" t="s">
        <v>360</v>
      </c>
      <c r="C623" s="150" t="s">
        <v>410</v>
      </c>
    </row>
    <row r="624" spans="1:3" x14ac:dyDescent="0.25">
      <c r="A624" s="151">
        <v>848</v>
      </c>
      <c r="B624" s="147" t="s">
        <v>359</v>
      </c>
      <c r="C624" s="150" t="s">
        <v>409</v>
      </c>
    </row>
    <row r="625" spans="1:3" x14ac:dyDescent="0.25">
      <c r="A625" s="151">
        <v>849</v>
      </c>
      <c r="B625" s="147" t="s">
        <v>360</v>
      </c>
      <c r="C625" s="150" t="s">
        <v>410</v>
      </c>
    </row>
    <row r="626" spans="1:3" x14ac:dyDescent="0.25">
      <c r="A626" s="151">
        <v>850</v>
      </c>
      <c r="B626" s="147" t="s">
        <v>360</v>
      </c>
      <c r="C626" s="150" t="s">
        <v>410</v>
      </c>
    </row>
    <row r="627" spans="1:3" x14ac:dyDescent="0.25">
      <c r="A627" s="151">
        <v>851</v>
      </c>
      <c r="B627" s="147" t="s">
        <v>360</v>
      </c>
      <c r="C627" s="150" t="s">
        <v>410</v>
      </c>
    </row>
    <row r="628" spans="1:3" x14ac:dyDescent="0.25">
      <c r="A628" s="151">
        <v>852</v>
      </c>
      <c r="B628" s="147" t="s">
        <v>359</v>
      </c>
      <c r="C628" s="150" t="s">
        <v>409</v>
      </c>
    </row>
    <row r="629" spans="1:3" x14ac:dyDescent="0.25">
      <c r="A629" s="151">
        <v>853</v>
      </c>
      <c r="B629" s="147" t="s">
        <v>359</v>
      </c>
      <c r="C629" s="150" t="s">
        <v>409</v>
      </c>
    </row>
    <row r="630" spans="1:3" x14ac:dyDescent="0.25">
      <c r="A630" s="151">
        <v>854</v>
      </c>
      <c r="B630" s="147" t="s">
        <v>359</v>
      </c>
      <c r="C630" s="150" t="s">
        <v>409</v>
      </c>
    </row>
    <row r="631" spans="1:3" x14ac:dyDescent="0.25">
      <c r="A631" s="151">
        <v>855</v>
      </c>
      <c r="B631" s="147" t="s">
        <v>359</v>
      </c>
      <c r="C631" s="150" t="s">
        <v>409</v>
      </c>
    </row>
    <row r="632" spans="1:3" x14ac:dyDescent="0.25">
      <c r="A632" s="151">
        <v>856</v>
      </c>
      <c r="B632" s="147" t="s">
        <v>359</v>
      </c>
      <c r="C632" s="150" t="s">
        <v>409</v>
      </c>
    </row>
    <row r="633" spans="1:3" x14ac:dyDescent="0.25">
      <c r="A633" s="151">
        <v>857</v>
      </c>
      <c r="B633" s="147" t="s">
        <v>359</v>
      </c>
      <c r="C633" s="150" t="s">
        <v>409</v>
      </c>
    </row>
    <row r="634" spans="1:3" x14ac:dyDescent="0.25">
      <c r="A634" s="151">
        <v>858</v>
      </c>
      <c r="B634" s="147" t="s">
        <v>359</v>
      </c>
      <c r="C634" s="150" t="s">
        <v>409</v>
      </c>
    </row>
    <row r="635" spans="1:3" x14ac:dyDescent="0.25">
      <c r="A635" s="151">
        <v>859</v>
      </c>
      <c r="B635" s="147" t="s">
        <v>359</v>
      </c>
      <c r="C635" s="150" t="s">
        <v>409</v>
      </c>
    </row>
    <row r="636" spans="1:3" x14ac:dyDescent="0.25">
      <c r="A636" s="151">
        <v>860</v>
      </c>
      <c r="B636" s="147" t="s">
        <v>359</v>
      </c>
      <c r="C636" s="150" t="s">
        <v>409</v>
      </c>
    </row>
    <row r="637" spans="1:3" x14ac:dyDescent="0.25">
      <c r="A637" s="151">
        <v>861</v>
      </c>
      <c r="B637" s="147" t="s">
        <v>359</v>
      </c>
      <c r="C637" s="150" t="s">
        <v>409</v>
      </c>
    </row>
    <row r="638" spans="1:3" x14ac:dyDescent="0.25">
      <c r="A638" s="151">
        <v>862</v>
      </c>
      <c r="B638" s="147" t="s">
        <v>359</v>
      </c>
      <c r="C638" s="150" t="s">
        <v>409</v>
      </c>
    </row>
    <row r="639" spans="1:3" x14ac:dyDescent="0.25">
      <c r="A639" s="151">
        <v>863</v>
      </c>
      <c r="B639" s="147" t="s">
        <v>359</v>
      </c>
      <c r="C639" s="150" t="s">
        <v>409</v>
      </c>
    </row>
    <row r="640" spans="1:3" x14ac:dyDescent="0.25">
      <c r="A640" s="151">
        <v>864</v>
      </c>
      <c r="B640" s="147" t="s">
        <v>359</v>
      </c>
      <c r="C640" s="150" t="s">
        <v>409</v>
      </c>
    </row>
    <row r="641" spans="1:3" x14ac:dyDescent="0.25">
      <c r="A641" s="151">
        <v>865</v>
      </c>
      <c r="B641" s="147" t="s">
        <v>359</v>
      </c>
      <c r="C641" s="150" t="s">
        <v>409</v>
      </c>
    </row>
    <row r="642" spans="1:3" x14ac:dyDescent="0.25">
      <c r="A642" s="151">
        <v>866</v>
      </c>
      <c r="B642" s="147" t="s">
        <v>360</v>
      </c>
      <c r="C642" s="150" t="s">
        <v>410</v>
      </c>
    </row>
    <row r="643" spans="1:3" x14ac:dyDescent="0.25">
      <c r="A643" s="151">
        <v>867</v>
      </c>
      <c r="B643" s="147" t="s">
        <v>359</v>
      </c>
      <c r="C643" s="150" t="s">
        <v>409</v>
      </c>
    </row>
    <row r="644" spans="1:3" x14ac:dyDescent="0.25">
      <c r="A644" s="151">
        <v>868</v>
      </c>
      <c r="B644" s="147" t="s">
        <v>360</v>
      </c>
      <c r="C644" s="150" t="s">
        <v>410</v>
      </c>
    </row>
    <row r="645" spans="1:3" x14ac:dyDescent="0.25">
      <c r="A645" s="151">
        <v>869</v>
      </c>
      <c r="B645" s="147" t="s">
        <v>359</v>
      </c>
      <c r="C645" s="150" t="s">
        <v>409</v>
      </c>
    </row>
    <row r="646" spans="1:3" x14ac:dyDescent="0.25">
      <c r="A646" s="151">
        <v>870</v>
      </c>
      <c r="B646" s="147" t="s">
        <v>360</v>
      </c>
      <c r="C646" s="150" t="s">
        <v>410</v>
      </c>
    </row>
    <row r="647" spans="1:3" x14ac:dyDescent="0.25">
      <c r="A647" s="151">
        <v>871</v>
      </c>
      <c r="B647" s="147" t="s">
        <v>359</v>
      </c>
      <c r="C647" s="150" t="s">
        <v>409</v>
      </c>
    </row>
    <row r="648" spans="1:3" x14ac:dyDescent="0.25">
      <c r="A648" s="151">
        <v>872</v>
      </c>
      <c r="B648" s="147" t="s">
        <v>360</v>
      </c>
      <c r="C648" s="150" t="s">
        <v>410</v>
      </c>
    </row>
    <row r="649" spans="1:3" x14ac:dyDescent="0.25">
      <c r="A649" s="151">
        <v>873</v>
      </c>
      <c r="B649" s="147" t="s">
        <v>359</v>
      </c>
      <c r="C649" s="150" t="s">
        <v>409</v>
      </c>
    </row>
    <row r="650" spans="1:3" x14ac:dyDescent="0.25">
      <c r="A650" s="151">
        <v>874</v>
      </c>
      <c r="B650" s="147" t="s">
        <v>360</v>
      </c>
      <c r="C650" s="150" t="s">
        <v>410</v>
      </c>
    </row>
    <row r="651" spans="1:3" x14ac:dyDescent="0.25">
      <c r="A651" s="151">
        <v>875</v>
      </c>
      <c r="B651" s="147" t="s">
        <v>359</v>
      </c>
      <c r="C651" s="150" t="s">
        <v>409</v>
      </c>
    </row>
    <row r="652" spans="1:3" x14ac:dyDescent="0.25">
      <c r="A652" s="151">
        <v>876</v>
      </c>
      <c r="B652" s="147" t="s">
        <v>360</v>
      </c>
      <c r="C652" s="150" t="s">
        <v>410</v>
      </c>
    </row>
    <row r="653" spans="1:3" x14ac:dyDescent="0.25">
      <c r="A653" s="151">
        <v>877</v>
      </c>
      <c r="B653" s="147" t="s">
        <v>359</v>
      </c>
      <c r="C653" s="150" t="s">
        <v>409</v>
      </c>
    </row>
    <row r="654" spans="1:3" x14ac:dyDescent="0.25">
      <c r="A654" s="151">
        <v>878</v>
      </c>
      <c r="B654" s="147" t="s">
        <v>360</v>
      </c>
      <c r="C654" s="150" t="s">
        <v>410</v>
      </c>
    </row>
    <row r="655" spans="1:3" x14ac:dyDescent="0.25">
      <c r="A655" s="151">
        <v>879</v>
      </c>
      <c r="B655" s="147" t="s">
        <v>359</v>
      </c>
      <c r="C655" s="150" t="s">
        <v>409</v>
      </c>
    </row>
    <row r="656" spans="1:3" x14ac:dyDescent="0.25">
      <c r="A656" s="151">
        <v>880</v>
      </c>
      <c r="B656" s="147" t="s">
        <v>360</v>
      </c>
      <c r="C656" s="150" t="s">
        <v>410</v>
      </c>
    </row>
    <row r="657" spans="1:3" x14ac:dyDescent="0.25">
      <c r="A657" s="151">
        <v>881</v>
      </c>
      <c r="B657" s="147" t="s">
        <v>359</v>
      </c>
      <c r="C657" s="150" t="s">
        <v>409</v>
      </c>
    </row>
    <row r="658" spans="1:3" x14ac:dyDescent="0.25">
      <c r="A658" s="151">
        <v>882</v>
      </c>
      <c r="B658" s="147" t="s">
        <v>360</v>
      </c>
      <c r="C658" s="150" t="s">
        <v>410</v>
      </c>
    </row>
    <row r="659" spans="1:3" x14ac:dyDescent="0.25">
      <c r="A659" s="151">
        <v>883</v>
      </c>
      <c r="B659" s="147" t="s">
        <v>359</v>
      </c>
      <c r="C659" s="150" t="s">
        <v>409</v>
      </c>
    </row>
    <row r="660" spans="1:3" x14ac:dyDescent="0.25">
      <c r="A660" s="151">
        <v>884</v>
      </c>
      <c r="B660" s="147" t="s">
        <v>360</v>
      </c>
      <c r="C660" s="150" t="s">
        <v>410</v>
      </c>
    </row>
    <row r="661" spans="1:3" x14ac:dyDescent="0.25">
      <c r="A661" s="151">
        <v>885</v>
      </c>
      <c r="B661" s="147" t="s">
        <v>359</v>
      </c>
      <c r="C661" s="150" t="s">
        <v>409</v>
      </c>
    </row>
    <row r="662" spans="1:3" x14ac:dyDescent="0.25">
      <c r="A662" s="151">
        <v>886</v>
      </c>
      <c r="B662" s="147" t="s">
        <v>360</v>
      </c>
      <c r="C662" s="150" t="s">
        <v>410</v>
      </c>
    </row>
    <row r="663" spans="1:3" x14ac:dyDescent="0.25">
      <c r="A663" s="151">
        <v>887</v>
      </c>
      <c r="B663" s="147" t="s">
        <v>359</v>
      </c>
      <c r="C663" s="150" t="s">
        <v>409</v>
      </c>
    </row>
    <row r="664" spans="1:3" x14ac:dyDescent="0.25">
      <c r="A664" s="151">
        <v>888</v>
      </c>
      <c r="B664" s="147" t="s">
        <v>360</v>
      </c>
      <c r="C664" s="150" t="s">
        <v>410</v>
      </c>
    </row>
    <row r="665" spans="1:3" x14ac:dyDescent="0.25">
      <c r="A665" s="151">
        <v>889</v>
      </c>
      <c r="B665" s="147" t="s">
        <v>359</v>
      </c>
      <c r="C665" s="150" t="s">
        <v>409</v>
      </c>
    </row>
    <row r="666" spans="1:3" x14ac:dyDescent="0.25">
      <c r="A666" s="151">
        <v>890</v>
      </c>
      <c r="B666" s="147" t="s">
        <v>360</v>
      </c>
      <c r="C666" s="150" t="s">
        <v>410</v>
      </c>
    </row>
    <row r="667" spans="1:3" x14ac:dyDescent="0.25">
      <c r="A667" s="151">
        <v>891</v>
      </c>
      <c r="B667" s="147" t="s">
        <v>360</v>
      </c>
      <c r="C667" s="150" t="s">
        <v>410</v>
      </c>
    </row>
    <row r="668" spans="1:3" x14ac:dyDescent="0.25">
      <c r="A668" s="151">
        <v>892</v>
      </c>
      <c r="B668" s="147" t="s">
        <v>360</v>
      </c>
      <c r="C668" s="150" t="s">
        <v>410</v>
      </c>
    </row>
    <row r="669" spans="1:3" x14ac:dyDescent="0.25">
      <c r="A669" s="151">
        <v>893</v>
      </c>
      <c r="B669" s="147" t="s">
        <v>360</v>
      </c>
      <c r="C669" s="150" t="s">
        <v>410</v>
      </c>
    </row>
    <row r="670" spans="1:3" x14ac:dyDescent="0.25">
      <c r="A670" s="151">
        <v>894</v>
      </c>
      <c r="B670" s="147" t="s">
        <v>318</v>
      </c>
      <c r="C670" s="150" t="s">
        <v>410</v>
      </c>
    </row>
    <row r="671" spans="1:3" x14ac:dyDescent="0.25">
      <c r="A671" s="151">
        <v>895</v>
      </c>
      <c r="B671" s="147" t="s">
        <v>318</v>
      </c>
      <c r="C671" s="150" t="s">
        <v>410</v>
      </c>
    </row>
    <row r="672" spans="1:3" x14ac:dyDescent="0.25">
      <c r="A672" s="151">
        <v>896</v>
      </c>
      <c r="B672" s="147" t="s">
        <v>318</v>
      </c>
      <c r="C672" s="150" t="s">
        <v>410</v>
      </c>
    </row>
    <row r="673" spans="1:3" x14ac:dyDescent="0.25">
      <c r="A673" s="151">
        <v>897</v>
      </c>
      <c r="B673" s="147" t="s">
        <v>360</v>
      </c>
      <c r="C673" s="150" t="s">
        <v>410</v>
      </c>
    </row>
    <row r="674" spans="1:3" x14ac:dyDescent="0.25">
      <c r="A674" s="151">
        <v>898</v>
      </c>
      <c r="B674" s="147" t="s">
        <v>360</v>
      </c>
      <c r="C674" s="150" t="s">
        <v>410</v>
      </c>
    </row>
    <row r="675" spans="1:3" x14ac:dyDescent="0.25">
      <c r="A675" s="151">
        <v>899</v>
      </c>
      <c r="B675" s="147" t="s">
        <v>361</v>
      </c>
      <c r="C675" s="150" t="s">
        <v>410</v>
      </c>
    </row>
    <row r="676" spans="1:3" x14ac:dyDescent="0.25">
      <c r="A676" s="151">
        <v>900</v>
      </c>
      <c r="B676" s="147" t="s">
        <v>361</v>
      </c>
      <c r="C676" s="150" t="s">
        <v>410</v>
      </c>
    </row>
    <row r="677" spans="1:3" x14ac:dyDescent="0.25">
      <c r="A677" s="151">
        <v>901</v>
      </c>
      <c r="B677" s="147" t="s">
        <v>361</v>
      </c>
      <c r="C677" s="150" t="s">
        <v>410</v>
      </c>
    </row>
    <row r="678" spans="1:3" x14ac:dyDescent="0.25">
      <c r="A678" s="151">
        <v>902</v>
      </c>
      <c r="B678" s="147" t="s">
        <v>361</v>
      </c>
      <c r="C678" s="150" t="s">
        <v>410</v>
      </c>
    </row>
    <row r="679" spans="1:3" x14ac:dyDescent="0.25">
      <c r="A679" s="151">
        <v>903</v>
      </c>
      <c r="B679" s="147" t="s">
        <v>361</v>
      </c>
      <c r="C679" s="150" t="s">
        <v>410</v>
      </c>
    </row>
    <row r="680" spans="1:3" x14ac:dyDescent="0.25">
      <c r="A680" s="151">
        <v>904</v>
      </c>
      <c r="B680" s="147" t="s">
        <v>362</v>
      </c>
      <c r="C680" s="150" t="s">
        <v>410</v>
      </c>
    </row>
    <row r="681" spans="1:3" x14ac:dyDescent="0.25">
      <c r="A681" s="151">
        <v>905</v>
      </c>
      <c r="B681" s="147" t="s">
        <v>362</v>
      </c>
      <c r="C681" s="150" t="s">
        <v>410</v>
      </c>
    </row>
    <row r="682" spans="1:3" x14ac:dyDescent="0.25">
      <c r="A682" s="151">
        <v>906</v>
      </c>
      <c r="B682" s="147" t="s">
        <v>362</v>
      </c>
      <c r="C682" s="150" t="s">
        <v>410</v>
      </c>
    </row>
    <row r="683" spans="1:3" x14ac:dyDescent="0.25">
      <c r="A683" s="151">
        <v>907</v>
      </c>
      <c r="B683" s="147" t="s">
        <v>363</v>
      </c>
      <c r="C683" s="150" t="s">
        <v>410</v>
      </c>
    </row>
    <row r="684" spans="1:3" x14ac:dyDescent="0.25">
      <c r="A684" s="151">
        <v>908</v>
      </c>
      <c r="B684" s="147" t="s">
        <v>363</v>
      </c>
      <c r="C684" s="150" t="s">
        <v>410</v>
      </c>
    </row>
    <row r="685" spans="1:3" x14ac:dyDescent="0.25">
      <c r="A685" s="151">
        <v>909</v>
      </c>
      <c r="B685" s="147" t="s">
        <v>363</v>
      </c>
      <c r="C685" s="150" t="s">
        <v>410</v>
      </c>
    </row>
    <row r="686" spans="1:3" x14ac:dyDescent="0.25">
      <c r="A686" s="151">
        <v>910</v>
      </c>
      <c r="B686" s="147" t="s">
        <v>363</v>
      </c>
      <c r="C686" s="150" t="s">
        <v>410</v>
      </c>
    </row>
    <row r="687" spans="1:3" x14ac:dyDescent="0.25">
      <c r="A687" s="151">
        <v>911</v>
      </c>
      <c r="B687" s="147" t="s">
        <v>363</v>
      </c>
      <c r="C687" s="150" t="s">
        <v>410</v>
      </c>
    </row>
    <row r="688" spans="1:3" x14ac:dyDescent="0.25">
      <c r="A688" s="151">
        <v>912</v>
      </c>
      <c r="B688" s="147" t="s">
        <v>363</v>
      </c>
      <c r="C688" s="150" t="s">
        <v>410</v>
      </c>
    </row>
    <row r="689" spans="1:3" x14ac:dyDescent="0.25">
      <c r="A689" s="151">
        <v>913</v>
      </c>
      <c r="B689" s="147" t="s">
        <v>363</v>
      </c>
      <c r="C689" s="150" t="s">
        <v>410</v>
      </c>
    </row>
    <row r="690" spans="1:3" x14ac:dyDescent="0.25">
      <c r="A690" s="151">
        <v>914</v>
      </c>
      <c r="B690" s="147" t="s">
        <v>364</v>
      </c>
      <c r="C690" s="150" t="s">
        <v>409</v>
      </c>
    </row>
    <row r="691" spans="1:3" x14ac:dyDescent="0.25">
      <c r="A691" s="151">
        <v>915</v>
      </c>
      <c r="B691" s="147" t="s">
        <v>318</v>
      </c>
      <c r="C691" s="150" t="s">
        <v>409</v>
      </c>
    </row>
    <row r="692" spans="1:3" x14ac:dyDescent="0.25">
      <c r="A692" s="151">
        <v>916</v>
      </c>
      <c r="B692" s="147" t="s">
        <v>318</v>
      </c>
      <c r="C692" s="150" t="s">
        <v>409</v>
      </c>
    </row>
    <row r="693" spans="1:3" x14ac:dyDescent="0.25">
      <c r="A693" s="151">
        <v>917</v>
      </c>
      <c r="B693" s="147" t="s">
        <v>318</v>
      </c>
      <c r="C693" s="150" t="s">
        <v>409</v>
      </c>
    </row>
    <row r="694" spans="1:3" x14ac:dyDescent="0.25">
      <c r="A694" s="151">
        <v>918</v>
      </c>
      <c r="B694" s="147" t="s">
        <v>254</v>
      </c>
      <c r="C694" s="150" t="s">
        <v>409</v>
      </c>
    </row>
    <row r="695" spans="1:3" x14ac:dyDescent="0.25">
      <c r="A695" s="151">
        <v>919</v>
      </c>
      <c r="B695" s="147" t="s">
        <v>365</v>
      </c>
      <c r="C695" s="150" t="s">
        <v>409</v>
      </c>
    </row>
    <row r="696" spans="1:3" x14ac:dyDescent="0.25">
      <c r="A696" s="151">
        <v>920</v>
      </c>
      <c r="B696" s="147" t="s">
        <v>365</v>
      </c>
      <c r="C696" s="150" t="s">
        <v>409</v>
      </c>
    </row>
    <row r="697" spans="1:3" x14ac:dyDescent="0.25">
      <c r="A697" s="151">
        <v>922</v>
      </c>
      <c r="B697" s="147" t="s">
        <v>277</v>
      </c>
      <c r="C697" s="150" t="s">
        <v>409</v>
      </c>
    </row>
    <row r="698" spans="1:3" x14ac:dyDescent="0.25">
      <c r="A698" s="151">
        <v>923</v>
      </c>
      <c r="B698" s="147" t="s">
        <v>277</v>
      </c>
      <c r="C698" s="150" t="s">
        <v>409</v>
      </c>
    </row>
    <row r="699" spans="1:3" x14ac:dyDescent="0.25">
      <c r="A699" s="151">
        <v>924</v>
      </c>
      <c r="B699" s="147" t="s">
        <v>277</v>
      </c>
      <c r="C699" s="150" t="s">
        <v>409</v>
      </c>
    </row>
    <row r="700" spans="1:3" x14ac:dyDescent="0.25">
      <c r="A700" s="151">
        <v>925</v>
      </c>
      <c r="B700" s="147" t="s">
        <v>366</v>
      </c>
      <c r="C700" s="150" t="s">
        <v>405</v>
      </c>
    </row>
    <row r="701" spans="1:3" x14ac:dyDescent="0.25">
      <c r="A701" s="151">
        <v>926</v>
      </c>
      <c r="B701" s="147" t="s">
        <v>307</v>
      </c>
      <c r="C701" s="150" t="s">
        <v>405</v>
      </c>
    </row>
    <row r="702" spans="1:3" x14ac:dyDescent="0.25">
      <c r="A702" s="151">
        <v>927</v>
      </c>
      <c r="B702" s="147" t="s">
        <v>309</v>
      </c>
      <c r="C702" s="150" t="s">
        <v>405</v>
      </c>
    </row>
    <row r="703" spans="1:3" x14ac:dyDescent="0.25">
      <c r="A703" s="151">
        <v>928</v>
      </c>
      <c r="B703" s="147" t="s">
        <v>308</v>
      </c>
      <c r="C703" s="150" t="s">
        <v>405</v>
      </c>
    </row>
    <row r="704" spans="1:3" x14ac:dyDescent="0.25">
      <c r="A704" s="151">
        <v>929</v>
      </c>
      <c r="B704" s="147" t="s">
        <v>361</v>
      </c>
      <c r="C704" s="150" t="s">
        <v>410</v>
      </c>
    </row>
    <row r="705" spans="1:3" x14ac:dyDescent="0.25">
      <c r="A705" s="151">
        <v>930</v>
      </c>
      <c r="B705" s="147" t="s">
        <v>361</v>
      </c>
      <c r="C705" s="150" t="s">
        <v>410</v>
      </c>
    </row>
    <row r="706" spans="1:3" x14ac:dyDescent="0.25">
      <c r="A706" s="151">
        <v>931</v>
      </c>
      <c r="B706" s="147" t="s">
        <v>361</v>
      </c>
      <c r="C706" s="150" t="s">
        <v>410</v>
      </c>
    </row>
    <row r="707" spans="1:3" x14ac:dyDescent="0.25">
      <c r="A707" s="151">
        <v>932</v>
      </c>
      <c r="B707" s="147" t="s">
        <v>367</v>
      </c>
      <c r="C707" s="150" t="s">
        <v>409</v>
      </c>
    </row>
    <row r="708" spans="1:3" x14ac:dyDescent="0.25">
      <c r="A708" s="151">
        <v>933</v>
      </c>
      <c r="B708" s="147" t="s">
        <v>359</v>
      </c>
      <c r="C708" s="150" t="s">
        <v>409</v>
      </c>
    </row>
    <row r="709" spans="1:3" x14ac:dyDescent="0.25">
      <c r="A709" s="151">
        <v>934</v>
      </c>
      <c r="B709" s="147" t="s">
        <v>360</v>
      </c>
      <c r="C709" s="150" t="s">
        <v>410</v>
      </c>
    </row>
    <row r="710" spans="1:3" x14ac:dyDescent="0.25">
      <c r="A710" s="151">
        <v>935</v>
      </c>
      <c r="B710" s="147" t="s">
        <v>368</v>
      </c>
      <c r="C710" s="150" t="s">
        <v>409</v>
      </c>
    </row>
    <row r="711" spans="1:3" x14ac:dyDescent="0.25">
      <c r="A711" s="151">
        <v>936</v>
      </c>
      <c r="B711" s="147" t="s">
        <v>368</v>
      </c>
      <c r="C711" s="150" t="s">
        <v>409</v>
      </c>
    </row>
    <row r="712" spans="1:3" x14ac:dyDescent="0.25">
      <c r="A712" s="151">
        <v>937</v>
      </c>
      <c r="B712" s="147" t="s">
        <v>368</v>
      </c>
      <c r="C712" s="150" t="s">
        <v>409</v>
      </c>
    </row>
    <row r="713" spans="1:3" x14ac:dyDescent="0.25">
      <c r="A713" s="151">
        <v>938</v>
      </c>
      <c r="B713" s="147" t="s">
        <v>368</v>
      </c>
      <c r="C713" s="150" t="s">
        <v>409</v>
      </c>
    </row>
    <row r="714" spans="1:3" x14ac:dyDescent="0.25">
      <c r="A714" s="151">
        <v>939</v>
      </c>
      <c r="B714" s="147" t="s">
        <v>368</v>
      </c>
      <c r="C714" s="150" t="s">
        <v>409</v>
      </c>
    </row>
    <row r="715" spans="1:3" x14ac:dyDescent="0.25">
      <c r="A715" s="151">
        <v>940</v>
      </c>
      <c r="B715" s="147" t="s">
        <v>369</v>
      </c>
      <c r="C715" s="150" t="s">
        <v>406</v>
      </c>
    </row>
    <row r="716" spans="1:3" x14ac:dyDescent="0.25">
      <c r="A716" s="151">
        <v>941</v>
      </c>
      <c r="B716" s="147" t="s">
        <v>370</v>
      </c>
      <c r="C716" s="150" t="s">
        <v>406</v>
      </c>
    </row>
    <row r="717" spans="1:3" x14ac:dyDescent="0.25">
      <c r="A717" s="151">
        <v>942</v>
      </c>
      <c r="B717" s="147" t="s">
        <v>223</v>
      </c>
      <c r="C717" s="150" t="s">
        <v>409</v>
      </c>
    </row>
    <row r="718" spans="1:3" x14ac:dyDescent="0.25">
      <c r="A718" s="151">
        <v>943</v>
      </c>
      <c r="B718" s="147" t="s">
        <v>214</v>
      </c>
      <c r="C718" s="150" t="s">
        <v>409</v>
      </c>
    </row>
    <row r="719" spans="1:3" x14ac:dyDescent="0.25">
      <c r="A719" s="151">
        <v>944</v>
      </c>
      <c r="B719" s="147" t="s">
        <v>214</v>
      </c>
      <c r="C719" s="150" t="s">
        <v>409</v>
      </c>
    </row>
    <row r="720" spans="1:3" x14ac:dyDescent="0.25">
      <c r="A720" s="151">
        <v>945</v>
      </c>
      <c r="B720" s="147" t="s">
        <v>214</v>
      </c>
      <c r="C720" s="150" t="s">
        <v>409</v>
      </c>
    </row>
    <row r="721" spans="1:3" x14ac:dyDescent="0.25">
      <c r="A721" s="151">
        <v>946</v>
      </c>
      <c r="B721" s="147" t="s">
        <v>214</v>
      </c>
      <c r="C721" s="150" t="s">
        <v>409</v>
      </c>
    </row>
    <row r="722" spans="1:3" x14ac:dyDescent="0.25">
      <c r="A722" s="151">
        <v>947</v>
      </c>
      <c r="B722" s="147" t="s">
        <v>371</v>
      </c>
      <c r="C722" s="150" t="s">
        <v>409</v>
      </c>
    </row>
    <row r="723" spans="1:3" x14ac:dyDescent="0.25">
      <c r="A723" s="151">
        <v>948</v>
      </c>
      <c r="B723" s="147" t="s">
        <v>372</v>
      </c>
      <c r="C723" s="150" t="s">
        <v>409</v>
      </c>
    </row>
    <row r="724" spans="1:3" x14ac:dyDescent="0.25">
      <c r="A724" s="151">
        <v>949</v>
      </c>
      <c r="B724" s="147" t="s">
        <v>373</v>
      </c>
      <c r="C724" s="150" t="s">
        <v>409</v>
      </c>
    </row>
    <row r="725" spans="1:3" x14ac:dyDescent="0.25">
      <c r="A725" s="151">
        <v>950</v>
      </c>
      <c r="B725" s="147" t="s">
        <v>374</v>
      </c>
      <c r="C725" s="150" t="s">
        <v>410</v>
      </c>
    </row>
    <row r="726" spans="1:3" x14ac:dyDescent="0.25">
      <c r="A726" s="151">
        <v>951</v>
      </c>
      <c r="B726" s="147" t="s">
        <v>375</v>
      </c>
      <c r="C726" s="150" t="s">
        <v>410</v>
      </c>
    </row>
    <row r="727" spans="1:3" x14ac:dyDescent="0.25">
      <c r="A727" s="151">
        <v>952</v>
      </c>
      <c r="B727" s="147" t="s">
        <v>376</v>
      </c>
      <c r="C727" s="150" t="s">
        <v>409</v>
      </c>
    </row>
    <row r="728" spans="1:3" x14ac:dyDescent="0.25">
      <c r="A728" s="151">
        <v>953</v>
      </c>
      <c r="B728" s="147" t="s">
        <v>377</v>
      </c>
      <c r="C728" s="150" t="s">
        <v>409</v>
      </c>
    </row>
    <row r="729" spans="1:3" x14ac:dyDescent="0.25">
      <c r="A729" s="151">
        <v>954</v>
      </c>
      <c r="B729" s="147" t="s">
        <v>378</v>
      </c>
      <c r="C729" s="150" t="s">
        <v>409</v>
      </c>
    </row>
    <row r="730" spans="1:3" x14ac:dyDescent="0.25">
      <c r="A730" s="151">
        <v>955</v>
      </c>
      <c r="B730" s="147" t="s">
        <v>379</v>
      </c>
      <c r="C730" s="150" t="s">
        <v>409</v>
      </c>
    </row>
    <row r="731" spans="1:3" x14ac:dyDescent="0.25">
      <c r="A731" s="151">
        <v>956</v>
      </c>
      <c r="B731" s="147" t="s">
        <v>380</v>
      </c>
      <c r="C731" s="150" t="s">
        <v>409</v>
      </c>
    </row>
    <row r="732" spans="1:3" x14ac:dyDescent="0.25">
      <c r="A732" s="151">
        <v>957</v>
      </c>
      <c r="B732" s="147" t="s">
        <v>381</v>
      </c>
      <c r="C732" s="150" t="s">
        <v>409</v>
      </c>
    </row>
    <row r="733" spans="1:3" x14ac:dyDescent="0.25">
      <c r="A733" s="151">
        <v>958</v>
      </c>
      <c r="B733" s="147" t="s">
        <v>382</v>
      </c>
      <c r="C733" s="150" t="s">
        <v>409</v>
      </c>
    </row>
    <row r="734" spans="1:3" x14ac:dyDescent="0.25">
      <c r="A734" s="151">
        <v>959</v>
      </c>
      <c r="B734" s="147" t="s">
        <v>383</v>
      </c>
      <c r="C734" s="150" t="s">
        <v>409</v>
      </c>
    </row>
    <row r="735" spans="1:3" x14ac:dyDescent="0.25">
      <c r="A735" s="151">
        <v>960</v>
      </c>
      <c r="B735" s="147" t="s">
        <v>384</v>
      </c>
      <c r="C735" s="150" t="s">
        <v>409</v>
      </c>
    </row>
    <row r="736" spans="1:3" x14ac:dyDescent="0.25">
      <c r="A736" s="151">
        <v>961</v>
      </c>
      <c r="B736" s="147" t="s">
        <v>385</v>
      </c>
      <c r="C736" s="150" t="s">
        <v>409</v>
      </c>
    </row>
    <row r="737" spans="1:3" x14ac:dyDescent="0.25">
      <c r="A737" s="151">
        <v>962</v>
      </c>
      <c r="B737" s="147" t="s">
        <v>386</v>
      </c>
      <c r="C737" s="150" t="s">
        <v>409</v>
      </c>
    </row>
    <row r="738" spans="1:3" x14ac:dyDescent="0.25">
      <c r="A738" s="151">
        <v>963</v>
      </c>
      <c r="B738" s="147" t="s">
        <v>387</v>
      </c>
      <c r="C738" s="150" t="s">
        <v>409</v>
      </c>
    </row>
    <row r="739" spans="1:3" x14ac:dyDescent="0.25">
      <c r="A739" s="151">
        <v>964</v>
      </c>
      <c r="B739" s="147" t="s">
        <v>388</v>
      </c>
      <c r="C739" s="150" t="s">
        <v>409</v>
      </c>
    </row>
    <row r="740" spans="1:3" x14ac:dyDescent="0.25">
      <c r="A740" s="151">
        <v>965</v>
      </c>
      <c r="B740" s="147" t="s">
        <v>389</v>
      </c>
      <c r="C740" s="150" t="s">
        <v>409</v>
      </c>
    </row>
    <row r="741" spans="1:3" x14ac:dyDescent="0.25">
      <c r="A741" s="151">
        <v>966</v>
      </c>
      <c r="B741" s="147" t="s">
        <v>234</v>
      </c>
      <c r="C741" s="150" t="s">
        <v>410</v>
      </c>
    </row>
    <row r="742" spans="1:3" x14ac:dyDescent="0.25">
      <c r="A742" s="151">
        <v>967</v>
      </c>
      <c r="B742" s="147" t="s">
        <v>246</v>
      </c>
      <c r="C742" s="150" t="s">
        <v>409</v>
      </c>
    </row>
    <row r="743" spans="1:3" x14ac:dyDescent="0.25">
      <c r="A743" s="151">
        <v>968</v>
      </c>
      <c r="B743" s="147" t="s">
        <v>246</v>
      </c>
      <c r="C743" s="150" t="s">
        <v>409</v>
      </c>
    </row>
    <row r="744" spans="1:3" x14ac:dyDescent="0.25">
      <c r="A744" s="151">
        <v>969</v>
      </c>
      <c r="B744" s="147" t="s">
        <v>389</v>
      </c>
      <c r="C744" s="150" t="s">
        <v>409</v>
      </c>
    </row>
    <row r="745" spans="1:3" x14ac:dyDescent="0.25">
      <c r="A745" s="151">
        <v>970</v>
      </c>
      <c r="B745" s="147" t="s">
        <v>202</v>
      </c>
      <c r="C745" s="150" t="s">
        <v>409</v>
      </c>
    </row>
    <row r="746" spans="1:3" x14ac:dyDescent="0.25">
      <c r="A746" s="151">
        <v>971</v>
      </c>
      <c r="B746" s="147" t="s">
        <v>390</v>
      </c>
      <c r="C746" s="150" t="s">
        <v>409</v>
      </c>
    </row>
    <row r="747" spans="1:3" x14ac:dyDescent="0.25">
      <c r="A747" s="151">
        <v>972</v>
      </c>
      <c r="B747" s="147" t="s">
        <v>391</v>
      </c>
      <c r="C747" s="150" t="s">
        <v>409</v>
      </c>
    </row>
    <row r="748" spans="1:3" x14ac:dyDescent="0.25">
      <c r="A748" s="151">
        <v>973</v>
      </c>
      <c r="B748" s="147" t="s">
        <v>244</v>
      </c>
      <c r="C748" s="150" t="s">
        <v>409</v>
      </c>
    </row>
    <row r="749" spans="1:3" x14ac:dyDescent="0.25">
      <c r="A749" s="151">
        <v>974</v>
      </c>
      <c r="B749" s="147" t="s">
        <v>270</v>
      </c>
      <c r="C749" s="150" t="s">
        <v>409</v>
      </c>
    </row>
    <row r="750" spans="1:3" x14ac:dyDescent="0.25">
      <c r="A750" s="151">
        <v>975</v>
      </c>
      <c r="B750" s="147" t="s">
        <v>392</v>
      </c>
      <c r="C750" s="150" t="s">
        <v>409</v>
      </c>
    </row>
    <row r="751" spans="1:3" x14ac:dyDescent="0.25">
      <c r="A751" s="151">
        <v>976</v>
      </c>
      <c r="B751" s="147" t="s">
        <v>393</v>
      </c>
      <c r="C751" s="150" t="s">
        <v>409</v>
      </c>
    </row>
    <row r="752" spans="1:3" x14ac:dyDescent="0.25">
      <c r="A752" s="151">
        <v>978</v>
      </c>
      <c r="B752" s="147" t="s">
        <v>228</v>
      </c>
      <c r="C752" s="150" t="s">
        <v>410</v>
      </c>
    </row>
    <row r="753" spans="1:3" x14ac:dyDescent="0.25">
      <c r="A753" s="151">
        <v>979</v>
      </c>
      <c r="B753" s="147" t="s">
        <v>267</v>
      </c>
      <c r="C753" s="150" t="s">
        <v>410</v>
      </c>
    </row>
    <row r="754" spans="1:3" x14ac:dyDescent="0.25">
      <c r="A754" s="151">
        <v>980</v>
      </c>
      <c r="B754" s="147" t="s">
        <v>394</v>
      </c>
      <c r="C754" s="150" t="s">
        <v>409</v>
      </c>
    </row>
    <row r="755" spans="1:3" x14ac:dyDescent="0.25">
      <c r="A755" s="151">
        <v>981</v>
      </c>
      <c r="B755" s="147" t="s">
        <v>395</v>
      </c>
      <c r="C755" s="150" t="s">
        <v>410</v>
      </c>
    </row>
    <row r="756" spans="1:3" x14ac:dyDescent="0.25">
      <c r="A756" s="151">
        <v>982</v>
      </c>
      <c r="B756" s="147" t="s">
        <v>396</v>
      </c>
      <c r="C756" s="150" t="s">
        <v>409</v>
      </c>
    </row>
    <row r="757" spans="1:3" x14ac:dyDescent="0.25">
      <c r="A757" s="151">
        <v>983</v>
      </c>
      <c r="B757" s="147" t="s">
        <v>397</v>
      </c>
      <c r="C757" s="150" t="s">
        <v>409</v>
      </c>
    </row>
    <row r="758" spans="1:3" x14ac:dyDescent="0.25">
      <c r="A758" s="151">
        <v>984</v>
      </c>
      <c r="B758" s="147" t="s">
        <v>398</v>
      </c>
      <c r="C758" s="150" t="s">
        <v>409</v>
      </c>
    </row>
    <row r="759" spans="1:3" x14ac:dyDescent="0.25">
      <c r="A759" s="151">
        <v>985</v>
      </c>
      <c r="B759" s="147" t="s">
        <v>399</v>
      </c>
      <c r="C759" s="150" t="s">
        <v>409</v>
      </c>
    </row>
    <row r="760" spans="1:3" x14ac:dyDescent="0.25">
      <c r="A760" s="151">
        <v>989</v>
      </c>
      <c r="B760" s="147" t="s">
        <v>283</v>
      </c>
      <c r="C760" s="150" t="s">
        <v>409</v>
      </c>
    </row>
    <row r="761" spans="1:3" x14ac:dyDescent="0.25">
      <c r="A761" s="151">
        <v>990</v>
      </c>
      <c r="B761" s="147" t="s">
        <v>284</v>
      </c>
      <c r="C761" s="150" t="s">
        <v>410</v>
      </c>
    </row>
    <row r="762" spans="1:3" x14ac:dyDescent="0.25">
      <c r="A762" s="151">
        <v>991</v>
      </c>
      <c r="B762" s="147" t="s">
        <v>234</v>
      </c>
      <c r="C762" s="150" t="s">
        <v>410</v>
      </c>
    </row>
    <row r="763" spans="1:3" x14ac:dyDescent="0.25">
      <c r="A763" s="151">
        <v>996</v>
      </c>
      <c r="B763" s="147" t="s">
        <v>313</v>
      </c>
      <c r="C763" s="150" t="s">
        <v>409</v>
      </c>
    </row>
    <row r="764" spans="1:3" x14ac:dyDescent="0.25">
      <c r="A764" s="151">
        <v>997</v>
      </c>
      <c r="B764" s="147" t="s">
        <v>400</v>
      </c>
      <c r="C764" s="150" t="s">
        <v>409</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topLeftCell="A7" workbookViewId="0">
      <selection activeCell="E23" sqref="E23"/>
    </sheetView>
  </sheetViews>
  <sheetFormatPr defaultRowHeight="13.2" x14ac:dyDescent="0.25"/>
  <cols>
    <col min="1" max="1" width="32.109375" bestFit="1" customWidth="1"/>
    <col min="2" max="2" width="27.5546875" customWidth="1"/>
    <col min="3" max="3" width="15.6640625" customWidth="1"/>
  </cols>
  <sheetData>
    <row r="1" spans="1:6" x14ac:dyDescent="0.25">
      <c r="A1" s="144" t="s">
        <v>24</v>
      </c>
    </row>
    <row r="2" spans="1:6" ht="36.75" customHeight="1" x14ac:dyDescent="0.25">
      <c r="A2" s="254" t="str">
        <f>Overview!B4&amp; " - Effective from "&amp;Overview!C4&amp;" - "&amp;Overview!E4&amp;" Residual Charging Bandings"</f>
        <v>Harlaxton Energy Networks Limited - GSP_K - Effective from 2027/2028 - Final Residual Charging Bandings</v>
      </c>
      <c r="B2" s="255"/>
      <c r="C2" s="255"/>
    </row>
    <row r="4" spans="1:6" ht="66" x14ac:dyDescent="0.25">
      <c r="A4" s="18" t="s">
        <v>698</v>
      </c>
      <c r="B4" s="18" t="s">
        <v>631</v>
      </c>
      <c r="C4" s="18" t="s">
        <v>699</v>
      </c>
      <c r="D4" s="18" t="s">
        <v>700</v>
      </c>
      <c r="E4" s="18" t="s">
        <v>701</v>
      </c>
      <c r="F4" s="18" t="s">
        <v>702</v>
      </c>
    </row>
    <row r="5" spans="1:6" ht="13.8" x14ac:dyDescent="0.25">
      <c r="A5" s="164" t="s">
        <v>140</v>
      </c>
      <c r="B5" s="219" t="s">
        <v>703</v>
      </c>
      <c r="C5" s="219" t="s">
        <v>704</v>
      </c>
      <c r="D5" s="220" t="s">
        <v>704</v>
      </c>
      <c r="E5" s="220" t="s">
        <v>704</v>
      </c>
      <c r="F5" s="221"/>
    </row>
    <row r="6" spans="1:6" ht="13.8" x14ac:dyDescent="0.25">
      <c r="A6" s="311" t="s">
        <v>705</v>
      </c>
      <c r="B6" s="219">
        <v>1</v>
      </c>
      <c r="C6" s="219" t="s">
        <v>706</v>
      </c>
      <c r="D6" s="222">
        <v>0</v>
      </c>
      <c r="E6" s="222">
        <v>3986</v>
      </c>
      <c r="F6" s="221"/>
    </row>
    <row r="7" spans="1:6" ht="13.8" x14ac:dyDescent="0.25">
      <c r="A7" s="312"/>
      <c r="B7" s="219">
        <v>2</v>
      </c>
      <c r="C7" s="219" t="s">
        <v>706</v>
      </c>
      <c r="D7" s="222">
        <v>3986</v>
      </c>
      <c r="E7" s="222">
        <v>13677</v>
      </c>
      <c r="F7" s="221"/>
    </row>
    <row r="8" spans="1:6" ht="13.8" x14ac:dyDescent="0.25">
      <c r="A8" s="312"/>
      <c r="B8" s="219">
        <v>3</v>
      </c>
      <c r="C8" s="219" t="s">
        <v>706</v>
      </c>
      <c r="D8" s="222">
        <v>13677</v>
      </c>
      <c r="E8" s="222">
        <v>27543</v>
      </c>
      <c r="F8" s="221"/>
    </row>
    <row r="9" spans="1:6" ht="13.8" x14ac:dyDescent="0.25">
      <c r="A9" s="313"/>
      <c r="B9" s="219">
        <v>4</v>
      </c>
      <c r="C9" s="219" t="s">
        <v>706</v>
      </c>
      <c r="D9" s="222">
        <v>27543</v>
      </c>
      <c r="E9" s="222" t="s">
        <v>707</v>
      </c>
      <c r="F9" s="221"/>
    </row>
    <row r="10" spans="1:6" ht="13.8" x14ac:dyDescent="0.25">
      <c r="A10" s="311" t="s">
        <v>708</v>
      </c>
      <c r="B10" s="219">
        <v>1</v>
      </c>
      <c r="C10" s="219" t="s">
        <v>709</v>
      </c>
      <c r="D10" s="222">
        <v>0</v>
      </c>
      <c r="E10" s="222">
        <v>90</v>
      </c>
      <c r="F10" s="221"/>
    </row>
    <row r="11" spans="1:6" ht="13.8" x14ac:dyDescent="0.25">
      <c r="A11" s="312"/>
      <c r="B11" s="219">
        <v>2</v>
      </c>
      <c r="C11" s="219" t="s">
        <v>709</v>
      </c>
      <c r="D11" s="222">
        <v>90</v>
      </c>
      <c r="E11" s="222">
        <v>150</v>
      </c>
      <c r="F11" s="221"/>
    </row>
    <row r="12" spans="1:6" ht="13.8" x14ac:dyDescent="0.25">
      <c r="A12" s="312"/>
      <c r="B12" s="219">
        <v>3</v>
      </c>
      <c r="C12" s="219" t="s">
        <v>709</v>
      </c>
      <c r="D12" s="222">
        <v>150</v>
      </c>
      <c r="E12" s="222">
        <v>250</v>
      </c>
      <c r="F12" s="221"/>
    </row>
    <row r="13" spans="1:6" ht="13.8" x14ac:dyDescent="0.25">
      <c r="A13" s="313"/>
      <c r="B13" s="219">
        <v>4</v>
      </c>
      <c r="C13" s="219" t="s">
        <v>709</v>
      </c>
      <c r="D13" s="222">
        <v>250</v>
      </c>
      <c r="E13" s="222" t="s">
        <v>707</v>
      </c>
      <c r="F13" s="221"/>
    </row>
    <row r="14" spans="1:6" ht="13.8" x14ac:dyDescent="0.25">
      <c r="A14" s="311" t="s">
        <v>710</v>
      </c>
      <c r="B14" s="219">
        <v>1</v>
      </c>
      <c r="C14" s="219" t="s">
        <v>709</v>
      </c>
      <c r="D14" s="222">
        <v>0</v>
      </c>
      <c r="E14" s="222">
        <v>500</v>
      </c>
      <c r="F14" s="223"/>
    </row>
    <row r="15" spans="1:6" ht="13.8" x14ac:dyDescent="0.25">
      <c r="A15" s="312"/>
      <c r="B15" s="219">
        <v>2</v>
      </c>
      <c r="C15" s="219" t="s">
        <v>709</v>
      </c>
      <c r="D15" s="222">
        <v>500</v>
      </c>
      <c r="E15" s="222">
        <v>1100</v>
      </c>
      <c r="F15" s="223"/>
    </row>
    <row r="16" spans="1:6" ht="13.8" x14ac:dyDescent="0.25">
      <c r="A16" s="312"/>
      <c r="B16" s="219">
        <v>3</v>
      </c>
      <c r="C16" s="219" t="s">
        <v>709</v>
      </c>
      <c r="D16" s="222">
        <v>1100</v>
      </c>
      <c r="E16" s="222">
        <v>2000</v>
      </c>
      <c r="F16" s="223"/>
    </row>
    <row r="17" spans="1:6" ht="13.8" x14ac:dyDescent="0.25">
      <c r="A17" s="313"/>
      <c r="B17" s="219">
        <v>4</v>
      </c>
      <c r="C17" s="219" t="s">
        <v>709</v>
      </c>
      <c r="D17" s="222">
        <v>2000</v>
      </c>
      <c r="E17" s="222" t="s">
        <v>707</v>
      </c>
      <c r="F17" s="223"/>
    </row>
    <row r="18" spans="1:6" ht="13.8" x14ac:dyDescent="0.25">
      <c r="A18" s="314" t="s">
        <v>711</v>
      </c>
      <c r="B18" s="219">
        <v>1</v>
      </c>
      <c r="C18" s="219" t="s">
        <v>709</v>
      </c>
      <c r="D18" s="222">
        <v>0</v>
      </c>
      <c r="E18" s="222">
        <v>3500</v>
      </c>
      <c r="F18" s="223"/>
    </row>
    <row r="19" spans="1:6" ht="13.8" x14ac:dyDescent="0.25">
      <c r="A19" s="315"/>
      <c r="B19" s="219">
        <v>2</v>
      </c>
      <c r="C19" s="219" t="s">
        <v>709</v>
      </c>
      <c r="D19" s="222">
        <v>3500</v>
      </c>
      <c r="E19" s="222">
        <v>11000</v>
      </c>
      <c r="F19" s="223"/>
    </row>
    <row r="20" spans="1:6" ht="13.8" x14ac:dyDescent="0.25">
      <c r="A20" s="315"/>
      <c r="B20" s="219">
        <v>3</v>
      </c>
      <c r="C20" s="219" t="s">
        <v>709</v>
      </c>
      <c r="D20" s="222">
        <v>11000</v>
      </c>
      <c r="E20" s="222">
        <v>20000</v>
      </c>
      <c r="F20" s="223"/>
    </row>
    <row r="21" spans="1:6" ht="13.8" x14ac:dyDescent="0.25">
      <c r="A21" s="316"/>
      <c r="B21" s="219">
        <v>4</v>
      </c>
      <c r="C21" s="219" t="s">
        <v>709</v>
      </c>
      <c r="D21" s="222">
        <v>20000</v>
      </c>
      <c r="E21" s="222" t="s">
        <v>707</v>
      </c>
      <c r="F21" s="223"/>
    </row>
    <row r="22" spans="1:6" x14ac:dyDescent="0.25">
      <c r="A22" t="s">
        <v>712</v>
      </c>
    </row>
  </sheetData>
  <mergeCells count="5">
    <mergeCell ref="A2:C2"/>
    <mergeCell ref="A6:A9"/>
    <mergeCell ref="A10:A13"/>
    <mergeCell ref="A14:A17"/>
    <mergeCell ref="A18:A21"/>
  </mergeCells>
  <hyperlinks>
    <hyperlink ref="A1" location="Overview!A1" display="Back to Overview" xr:uid="{00000000-0004-0000-0C00-000000000000}"/>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topLeftCell="F1" zoomScaleNormal="100" workbookViewId="0">
      <selection activeCell="L10" sqref="L10"/>
    </sheetView>
  </sheetViews>
  <sheetFormatPr defaultColWidth="9.109375"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80" t="s">
        <v>24</v>
      </c>
    </row>
    <row r="2" spans="1:154" s="2" customFormat="1" ht="21.75" customHeight="1" x14ac:dyDescent="0.25">
      <c r="B2" s="317" t="str">
        <f>Overview!B4&amp; " - Effective from "&amp;TEXT(Overview!D4,"D MMMM YYYY")&amp;" - "&amp;Overview!E4</f>
        <v>Harlaxton Energy Networks Limited - GSP_K - Effective from 1 April 2027 - Final</v>
      </c>
      <c r="C2" s="318"/>
      <c r="D2" s="318"/>
      <c r="E2" s="318"/>
      <c r="F2" s="318"/>
      <c r="G2" s="318"/>
      <c r="H2" s="318"/>
      <c r="I2" s="318"/>
      <c r="J2" s="318"/>
      <c r="K2" s="318"/>
      <c r="L2" s="318"/>
      <c r="M2" s="318"/>
      <c r="N2" s="318"/>
      <c r="O2" s="318"/>
      <c r="P2" s="318"/>
      <c r="Q2" s="318"/>
      <c r="R2" s="318"/>
      <c r="S2" s="318"/>
      <c r="T2" s="319"/>
      <c r="U2"/>
      <c r="V2"/>
      <c r="W2"/>
      <c r="X2"/>
      <c r="Y2"/>
      <c r="Z2"/>
      <c r="AA2"/>
      <c r="AB2" s="23"/>
      <c r="AC2" s="51" t="s">
        <v>158</v>
      </c>
      <c r="AD2" s="51" t="s">
        <v>160</v>
      </c>
      <c r="AE2" s="51" t="s">
        <v>159</v>
      </c>
      <c r="AF2" s="12" t="s">
        <v>30</v>
      </c>
      <c r="AG2" s="12" t="s">
        <v>31</v>
      </c>
      <c r="AH2" s="23" t="s">
        <v>127</v>
      </c>
      <c r="AI2" s="12" t="s">
        <v>38</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98" customFormat="1" ht="9" customHeight="1" x14ac:dyDescent="0.25">
      <c r="A3" s="97"/>
      <c r="B3" s="97"/>
      <c r="C3" s="97"/>
      <c r="D3" s="97"/>
      <c r="E3" s="97"/>
      <c r="F3" s="97"/>
      <c r="G3" s="97"/>
      <c r="H3" s="97"/>
      <c r="I3" s="97"/>
      <c r="J3" s="97"/>
      <c r="K3" s="97"/>
      <c r="L3"/>
      <c r="M3"/>
      <c r="N3"/>
      <c r="O3"/>
      <c r="P3"/>
      <c r="Q3"/>
      <c r="R3"/>
      <c r="S3"/>
      <c r="T3"/>
      <c r="U3"/>
      <c r="V3"/>
      <c r="W3"/>
      <c r="X3"/>
      <c r="Y3"/>
      <c r="Z3"/>
      <c r="AA3"/>
      <c r="AB3" s="14" t="s">
        <v>140</v>
      </c>
      <c r="AC3" s="130" t="s">
        <v>164</v>
      </c>
      <c r="AD3" s="131" t="s">
        <v>166</v>
      </c>
      <c r="AE3" s="132" t="s">
        <v>159</v>
      </c>
      <c r="AF3" s="138" t="s">
        <v>168</v>
      </c>
      <c r="AG3" s="133" t="s">
        <v>171</v>
      </c>
      <c r="AH3" s="133" t="s">
        <v>171</v>
      </c>
      <c r="AI3" s="134" t="s">
        <v>171</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23" t="s">
        <v>162</v>
      </c>
      <c r="C4" s="324"/>
      <c r="D4" s="324"/>
      <c r="E4" s="324"/>
      <c r="F4" s="324"/>
      <c r="G4" s="324"/>
      <c r="H4" s="324"/>
      <c r="I4" s="325"/>
      <c r="L4" s="323" t="s">
        <v>163</v>
      </c>
      <c r="M4" s="324"/>
      <c r="N4" s="324"/>
      <c r="O4" s="324"/>
      <c r="P4" s="324"/>
      <c r="Q4" s="324"/>
      <c r="R4" s="324"/>
      <c r="S4" s="324"/>
      <c r="T4" s="325"/>
      <c r="AB4" s="14" t="s">
        <v>141</v>
      </c>
      <c r="AC4" s="130" t="s">
        <v>164</v>
      </c>
      <c r="AD4" s="131" t="s">
        <v>166</v>
      </c>
      <c r="AE4" s="132" t="s">
        <v>159</v>
      </c>
      <c r="AF4" s="133" t="s">
        <v>171</v>
      </c>
      <c r="AG4" s="133" t="s">
        <v>171</v>
      </c>
      <c r="AH4" s="133" t="s">
        <v>171</v>
      </c>
      <c r="AI4" s="134" t="s">
        <v>171</v>
      </c>
    </row>
    <row r="5" spans="1:154" ht="18" customHeight="1" x14ac:dyDescent="0.25">
      <c r="B5" s="327" t="s">
        <v>98</v>
      </c>
      <c r="C5" s="327"/>
      <c r="D5" s="327"/>
      <c r="E5" s="327"/>
      <c r="F5" s="327"/>
      <c r="G5" s="327"/>
      <c r="H5" s="327"/>
      <c r="I5" s="327"/>
      <c r="L5" s="327" t="s">
        <v>100</v>
      </c>
      <c r="M5" s="327"/>
      <c r="N5" s="327"/>
      <c r="O5" s="327"/>
      <c r="P5" s="327"/>
      <c r="Q5" s="327"/>
      <c r="R5" s="327"/>
      <c r="S5" s="327"/>
      <c r="T5" s="327"/>
      <c r="AB5" s="14" t="s">
        <v>142</v>
      </c>
      <c r="AC5" s="130" t="s">
        <v>164</v>
      </c>
      <c r="AD5" s="131" t="s">
        <v>166</v>
      </c>
      <c r="AE5" s="132" t="s">
        <v>159</v>
      </c>
      <c r="AF5" s="138" t="s">
        <v>168</v>
      </c>
      <c r="AG5" s="133" t="s">
        <v>171</v>
      </c>
      <c r="AH5" s="133" t="s">
        <v>171</v>
      </c>
      <c r="AI5" s="134" t="s">
        <v>171</v>
      </c>
    </row>
    <row r="6" spans="1:154" s="99" customFormat="1" ht="27.75" customHeight="1" x14ac:dyDescent="0.25">
      <c r="B6" s="326" t="s">
        <v>104</v>
      </c>
      <c r="C6" s="326"/>
      <c r="D6" s="326"/>
      <c r="E6" s="326"/>
      <c r="F6" s="326"/>
      <c r="G6" s="326"/>
      <c r="H6" s="326"/>
      <c r="I6" s="326"/>
      <c r="L6" s="326" t="s">
        <v>105</v>
      </c>
      <c r="M6" s="326"/>
      <c r="N6" s="326"/>
      <c r="O6" s="326"/>
      <c r="P6" s="326"/>
      <c r="Q6" s="326"/>
      <c r="R6" s="326"/>
      <c r="S6" s="326"/>
      <c r="T6" s="326"/>
      <c r="AB6" s="14" t="s">
        <v>143</v>
      </c>
      <c r="AC6" s="130" t="s">
        <v>164</v>
      </c>
      <c r="AD6" s="131" t="s">
        <v>166</v>
      </c>
      <c r="AE6" s="132" t="s">
        <v>159</v>
      </c>
      <c r="AF6" s="133" t="s">
        <v>171</v>
      </c>
      <c r="AG6" s="133" t="s">
        <v>171</v>
      </c>
      <c r="AH6" s="133" t="s">
        <v>171</v>
      </c>
      <c r="AI6" s="134" t="s">
        <v>171</v>
      </c>
    </row>
    <row r="7" spans="1:154" ht="18" customHeight="1" x14ac:dyDescent="0.25">
      <c r="B7" s="327" t="s">
        <v>99</v>
      </c>
      <c r="C7" s="327"/>
      <c r="D7" s="327"/>
      <c r="E7" s="327"/>
      <c r="F7" s="327"/>
      <c r="G7" s="327"/>
      <c r="H7" s="327"/>
      <c r="I7" s="327"/>
      <c r="L7" s="327" t="s">
        <v>101</v>
      </c>
      <c r="M7" s="327"/>
      <c r="N7" s="327"/>
      <c r="O7" s="327"/>
      <c r="P7" s="327"/>
      <c r="Q7" s="327"/>
      <c r="R7" s="327"/>
      <c r="S7" s="327"/>
      <c r="T7" s="327"/>
      <c r="AB7" s="14" t="s">
        <v>144</v>
      </c>
      <c r="AC7" s="130" t="s">
        <v>164</v>
      </c>
      <c r="AD7" s="131" t="s">
        <v>166</v>
      </c>
      <c r="AE7" s="132" t="s">
        <v>159</v>
      </c>
      <c r="AF7" s="138" t="s">
        <v>168</v>
      </c>
      <c r="AG7" s="138" t="s">
        <v>169</v>
      </c>
      <c r="AH7" s="139" t="s">
        <v>170</v>
      </c>
      <c r="AI7" s="140" t="s">
        <v>38</v>
      </c>
    </row>
    <row r="8" spans="1:154" ht="8.25" customHeight="1" x14ac:dyDescent="0.25">
      <c r="AB8" s="14" t="s">
        <v>145</v>
      </c>
      <c r="AC8" s="130" t="s">
        <v>164</v>
      </c>
      <c r="AD8" s="131" t="s">
        <v>166</v>
      </c>
      <c r="AE8" s="132" t="s">
        <v>159</v>
      </c>
      <c r="AF8" s="138" t="s">
        <v>168</v>
      </c>
      <c r="AG8" s="138" t="s">
        <v>169</v>
      </c>
      <c r="AH8" s="139" t="s">
        <v>170</v>
      </c>
      <c r="AI8" s="135" t="s">
        <v>38</v>
      </c>
    </row>
    <row r="9" spans="1:154" ht="72" customHeight="1" x14ac:dyDescent="0.25">
      <c r="B9" s="100" t="s">
        <v>102</v>
      </c>
      <c r="C9" s="101" t="str">
        <f>IFERROR(VLOOKUP($B$10,$AB$2:$AI$18,2,FALSE),AC2)</f>
        <v>Red unit charge
p/kWh</v>
      </c>
      <c r="D9" s="101" t="str">
        <f>IFERROR(VLOOKUP($B$10,$AB$2:$AI$18,3,FALSE),AD2)</f>
        <v>Amber unit charge
p/kWh</v>
      </c>
      <c r="E9" s="101" t="str">
        <f>IFERROR(VLOOKUP($B$10,$AB$2:$AI$18,4,FALSE),AE2)</f>
        <v>Green unit charge
p/kWh</v>
      </c>
      <c r="F9" s="101" t="str">
        <f>IFERROR(VLOOKUP($B$10,$AB$2:$AI$18,5,FALSE),AF2)</f>
        <v>Fixed charge 
p/MPAN/day</v>
      </c>
      <c r="G9" s="101" t="str">
        <f>IFERROR(VLOOKUP($B$10,$AB$2:$AI$18,6,FALSE),AG2)</f>
        <v>Capacity charge 
p/kVA/day</v>
      </c>
      <c r="H9" s="101" t="str">
        <f>IFERROR(VLOOKUP($B$10,$AB$2:$AI$18,7,FALSE),AH2)</f>
        <v>Exceeded Capacity charge 
p/kVA/day</v>
      </c>
      <c r="I9" s="101" t="str">
        <f>IFERROR(VLOOKUP($B$10,$AB$2:$AI$18,8,FALSE),AI2)</f>
        <v>Reactive power charge
p/kVArh</v>
      </c>
      <c r="L9" s="100" t="s">
        <v>103</v>
      </c>
      <c r="M9" s="118" t="str">
        <f>'Annex 2 EHV charges'!H10</f>
        <v>Import
Super Red
unit charge
(p/kWh)</v>
      </c>
      <c r="N9" s="118" t="str">
        <f>'Annex 2 EHV charges'!I10</f>
        <v>Import
fixed charge
(p/day)</v>
      </c>
      <c r="O9" s="118" t="str">
        <f>'Annex 2 EHV charges'!J10</f>
        <v>Import
capacity charge
(p/kVA/day)</v>
      </c>
      <c r="P9" s="118" t="str">
        <f>'Annex 2 EHV charges'!K10</f>
        <v>Import
exceeded capacity charge
(p/kVA/day)</v>
      </c>
      <c r="Q9" s="119" t="str">
        <f>'Annex 2 EHV charges'!L10</f>
        <v>Export
Super Red
unit charge
(p/kWh)</v>
      </c>
      <c r="R9" s="119" t="str">
        <f>'Annex 2 EHV charges'!M10</f>
        <v>Export
fixed charge
(p/day)</v>
      </c>
      <c r="S9" s="119" t="str">
        <f>'Annex 2 EHV charges'!N10</f>
        <v>Export
capacity charge
(p/kVA/day)</v>
      </c>
      <c r="T9" s="119" t="str">
        <f>'Annex 2 EHV charges'!O10</f>
        <v>Export
exceeded capacity charge
(p/kVA/day)</v>
      </c>
      <c r="AB9" s="14" t="s">
        <v>146</v>
      </c>
      <c r="AC9" s="130" t="s">
        <v>164</v>
      </c>
      <c r="AD9" s="131" t="s">
        <v>166</v>
      </c>
      <c r="AE9" s="132" t="s">
        <v>159</v>
      </c>
      <c r="AF9" s="138" t="s">
        <v>168</v>
      </c>
      <c r="AG9" s="138" t="s">
        <v>169</v>
      </c>
      <c r="AH9" s="139" t="s">
        <v>170</v>
      </c>
      <c r="AI9" s="135" t="s">
        <v>38</v>
      </c>
    </row>
    <row r="10" spans="1:154" ht="30" customHeight="1" x14ac:dyDescent="0.25">
      <c r="B10" s="91" t="s">
        <v>144</v>
      </c>
      <c r="C10" s="115" t="str">
        <f>IFERROR(VLOOKUP($B$10,'Annex 1 LV, HV and UMS charges'!$A:$K,4,FALSE),"")</f>
        <v/>
      </c>
      <c r="D10" s="116" t="str">
        <f>IFERROR(VLOOKUP($B$10,'Annex 1 LV, HV and UMS charges'!$A:$K,5,FALSE),"")</f>
        <v/>
      </c>
      <c r="E10" s="116" t="str">
        <f>IFERROR(VLOOKUP($B$10,'Annex 1 LV, HV and UMS charges'!$A:$K,6,FALSE),"")</f>
        <v/>
      </c>
      <c r="F10" s="93" t="str">
        <f>IFERROR(VLOOKUP($B$10,'Annex 1 LV, HV and UMS charges'!$A:$K,7,FALSE),"")</f>
        <v/>
      </c>
      <c r="G10" s="93" t="str">
        <f>IFERROR(VLOOKUP($B$10,'Annex 1 LV, HV and UMS charges'!$A:$K,8,FALSE),"")</f>
        <v/>
      </c>
      <c r="H10" s="93" t="str">
        <f>IFERROR(VLOOKUP($B$10,'Annex 1 LV, HV and UMS charges'!$A:$K,9,FALSE),"")</f>
        <v/>
      </c>
      <c r="I10" s="93" t="str">
        <f>IFERROR(VLOOKUP($B$10,'Annex 1 LV, HV and UMS charges'!$A:$K,10,FALSE),"")</f>
        <v/>
      </c>
      <c r="L10" s="91"/>
      <c r="M10" s="93" t="str">
        <f>IFERROR(VLOOKUP($L$10,'Annex 2 EHV charges'!$G:$O,2,FALSE),"")</f>
        <v/>
      </c>
      <c r="N10" s="93" t="str">
        <f>IFERROR(VLOOKUP($L$10,'Annex 2 EHV charges'!$G:$O,3,FALSE),"")</f>
        <v/>
      </c>
      <c r="O10" s="93" t="str">
        <f>IFERROR(VLOOKUP($L$10,'Annex 2 EHV charges'!$G:$O,4,FALSE),"")</f>
        <v/>
      </c>
      <c r="P10" s="93" t="str">
        <f>IFERROR(VLOOKUP($L$10,'Annex 2 EHV charges'!$G:$O,5,FALSE),"")</f>
        <v/>
      </c>
      <c r="Q10" s="103" t="str">
        <f>IFERROR(VLOOKUP($L$10,'Annex 2 EHV charges'!$G:$O,6,FALSE),"")</f>
        <v/>
      </c>
      <c r="R10" s="103" t="str">
        <f>IFERROR(VLOOKUP($L$10,'Annex 2 EHV charges'!$G:$O,7,FALSE),"")</f>
        <v/>
      </c>
      <c r="S10" s="103" t="str">
        <f>IFERROR(VLOOKUP($L$10,'Annex 2 EHV charges'!$G:$O,8,FALSE),"")</f>
        <v/>
      </c>
      <c r="T10" s="103" t="str">
        <f>IFERROR(VLOOKUP($L$10,'Annex 2 EHV charges'!$G:$O,9,FALSE),"")</f>
        <v/>
      </c>
      <c r="AB10" s="14" t="s">
        <v>147</v>
      </c>
      <c r="AC10" s="136" t="s">
        <v>165</v>
      </c>
      <c r="AD10" s="137" t="s">
        <v>167</v>
      </c>
      <c r="AE10" s="132" t="s">
        <v>159</v>
      </c>
      <c r="AF10" s="133" t="s">
        <v>171</v>
      </c>
      <c r="AG10" s="133" t="s">
        <v>171</v>
      </c>
      <c r="AH10" s="133" t="s">
        <v>171</v>
      </c>
      <c r="AI10" s="133" t="s">
        <v>171</v>
      </c>
    </row>
    <row r="11" spans="1:154" ht="7.5" customHeight="1" x14ac:dyDescent="0.25">
      <c r="AB11" s="14" t="s">
        <v>148</v>
      </c>
      <c r="AC11" s="130" t="s">
        <v>164</v>
      </c>
      <c r="AD11" s="131" t="s">
        <v>166</v>
      </c>
      <c r="AE11" s="132" t="s">
        <v>159</v>
      </c>
      <c r="AF11" s="138" t="s">
        <v>168</v>
      </c>
      <c r="AG11" s="133" t="s">
        <v>171</v>
      </c>
      <c r="AH11" s="133" t="s">
        <v>171</v>
      </c>
      <c r="AI11" s="133" t="s">
        <v>171</v>
      </c>
    </row>
    <row r="12" spans="1:154" ht="88.5" customHeight="1" x14ac:dyDescent="0.25">
      <c r="B12" s="104" t="s">
        <v>68</v>
      </c>
      <c r="C12" s="101" t="str">
        <f>C9</f>
        <v>Red unit charge
p/kWh</v>
      </c>
      <c r="D12" s="101" t="str">
        <f>D9</f>
        <v>Amber unit charge
p/kWh</v>
      </c>
      <c r="E12" s="101" t="str">
        <f>E9</f>
        <v>Green unit charge
p/kWh</v>
      </c>
      <c r="F12" s="101" t="s">
        <v>69</v>
      </c>
      <c r="G12" s="101" t="s">
        <v>66</v>
      </c>
      <c r="H12" s="101" t="s">
        <v>130</v>
      </c>
      <c r="I12" s="101" t="s">
        <v>67</v>
      </c>
      <c r="L12" s="104" t="s">
        <v>68</v>
      </c>
      <c r="M12" s="101" t="s">
        <v>88</v>
      </c>
      <c r="N12" s="101" t="s">
        <v>69</v>
      </c>
      <c r="O12" s="101" t="s">
        <v>84</v>
      </c>
      <c r="P12" s="101" t="s">
        <v>130</v>
      </c>
      <c r="Q12" s="102" t="s">
        <v>86</v>
      </c>
      <c r="R12" s="102" t="s">
        <v>69</v>
      </c>
      <c r="S12" s="102" t="s">
        <v>85</v>
      </c>
      <c r="T12" s="102" t="s">
        <v>130</v>
      </c>
      <c r="AB12" s="14" t="s">
        <v>149</v>
      </c>
      <c r="AC12" s="130" t="s">
        <v>164</v>
      </c>
      <c r="AD12" s="131" t="s">
        <v>166</v>
      </c>
      <c r="AE12" s="132" t="s">
        <v>159</v>
      </c>
      <c r="AF12" s="138" t="s">
        <v>168</v>
      </c>
      <c r="AG12" s="133" t="s">
        <v>171</v>
      </c>
      <c r="AH12" s="133" t="s">
        <v>171</v>
      </c>
      <c r="AI12" s="133" t="s">
        <v>171</v>
      </c>
    </row>
    <row r="13" spans="1:154" ht="30" customHeight="1" x14ac:dyDescent="0.25">
      <c r="B13" s="105" t="s">
        <v>70</v>
      </c>
      <c r="C13" s="110"/>
      <c r="D13" s="110"/>
      <c r="E13" s="110"/>
      <c r="F13" s="110"/>
      <c r="G13" s="110"/>
      <c r="H13" s="110"/>
      <c r="I13" s="110"/>
      <c r="L13" s="105" t="s">
        <v>70</v>
      </c>
      <c r="M13" s="94"/>
      <c r="N13" s="94"/>
      <c r="O13" s="94"/>
      <c r="P13" s="94"/>
      <c r="Q13" s="95"/>
      <c r="R13" s="95">
        <f>N13</f>
        <v>0</v>
      </c>
      <c r="S13" s="95"/>
      <c r="T13" s="95"/>
      <c r="AB13" s="14" t="s">
        <v>150</v>
      </c>
      <c r="AC13" s="130" t="s">
        <v>164</v>
      </c>
      <c r="AD13" s="131" t="s">
        <v>166</v>
      </c>
      <c r="AE13" s="132" t="s">
        <v>159</v>
      </c>
      <c r="AF13" s="138" t="s">
        <v>168</v>
      </c>
      <c r="AG13" s="133" t="s">
        <v>171</v>
      </c>
      <c r="AH13" s="133" t="s">
        <v>171</v>
      </c>
      <c r="AI13" s="135" t="s">
        <v>38</v>
      </c>
    </row>
    <row r="14" spans="1:154" ht="30" customHeight="1" x14ac:dyDescent="0.25">
      <c r="B14" s="106" t="s">
        <v>72</v>
      </c>
      <c r="C14" s="92">
        <f t="shared" ref="C14:I14" si="0">C13</f>
        <v>0</v>
      </c>
      <c r="D14" s="92">
        <f t="shared" si="0"/>
        <v>0</v>
      </c>
      <c r="E14" s="92">
        <f t="shared" si="0"/>
        <v>0</v>
      </c>
      <c r="F14" s="92">
        <f t="shared" si="0"/>
        <v>0</v>
      </c>
      <c r="G14" s="92">
        <f t="shared" si="0"/>
        <v>0</v>
      </c>
      <c r="H14" s="92">
        <f t="shared" si="0"/>
        <v>0</v>
      </c>
      <c r="I14" s="92">
        <f t="shared" si="0"/>
        <v>0</v>
      </c>
      <c r="L14" s="106" t="s">
        <v>72</v>
      </c>
      <c r="M14" s="92">
        <f>M13</f>
        <v>0</v>
      </c>
      <c r="N14" s="92">
        <f t="shared" ref="N14:T14" si="1">N13</f>
        <v>0</v>
      </c>
      <c r="O14" s="92">
        <f t="shared" si="1"/>
        <v>0</v>
      </c>
      <c r="P14" s="92">
        <f t="shared" si="1"/>
        <v>0</v>
      </c>
      <c r="Q14" s="96">
        <f t="shared" si="1"/>
        <v>0</v>
      </c>
      <c r="R14" s="96">
        <f t="shared" si="1"/>
        <v>0</v>
      </c>
      <c r="S14" s="96">
        <f t="shared" si="1"/>
        <v>0</v>
      </c>
      <c r="T14" s="96">
        <f t="shared" si="1"/>
        <v>0</v>
      </c>
      <c r="AB14" s="14" t="s">
        <v>151</v>
      </c>
      <c r="AC14" s="130" t="s">
        <v>164</v>
      </c>
      <c r="AD14" s="131" t="s">
        <v>166</v>
      </c>
      <c r="AE14" s="132" t="s">
        <v>159</v>
      </c>
      <c r="AF14" s="138" t="s">
        <v>168</v>
      </c>
      <c r="AG14" s="133" t="s">
        <v>171</v>
      </c>
      <c r="AH14" s="133" t="s">
        <v>171</v>
      </c>
      <c r="AI14" s="133" t="s">
        <v>171</v>
      </c>
    </row>
    <row r="15" spans="1:154" ht="7.5" customHeight="1" x14ac:dyDescent="0.25">
      <c r="AB15" s="14" t="s">
        <v>152</v>
      </c>
      <c r="AC15" s="130" t="s">
        <v>164</v>
      </c>
      <c r="AD15" s="131" t="s">
        <v>166</v>
      </c>
      <c r="AE15" s="132" t="s">
        <v>159</v>
      </c>
      <c r="AF15" s="138" t="s">
        <v>168</v>
      </c>
      <c r="AG15" s="133" t="s">
        <v>171</v>
      </c>
      <c r="AH15" s="133" t="s">
        <v>171</v>
      </c>
      <c r="AI15" s="135" t="s">
        <v>38</v>
      </c>
    </row>
    <row r="16" spans="1:154" ht="63.75" customHeight="1" x14ac:dyDescent="0.25">
      <c r="B16" s="104" t="s">
        <v>71</v>
      </c>
      <c r="C16" s="101" t="s">
        <v>81</v>
      </c>
      <c r="D16" s="101" t="s">
        <v>82</v>
      </c>
      <c r="E16" s="101" t="s">
        <v>83</v>
      </c>
      <c r="F16" s="101" t="s">
        <v>77</v>
      </c>
      <c r="G16" s="101" t="s">
        <v>76</v>
      </c>
      <c r="H16" s="101" t="s">
        <v>131</v>
      </c>
      <c r="I16" s="101" t="s">
        <v>75</v>
      </c>
      <c r="L16" s="104" t="s">
        <v>71</v>
      </c>
      <c r="M16" s="101" t="s">
        <v>89</v>
      </c>
      <c r="N16" s="101" t="s">
        <v>87</v>
      </c>
      <c r="O16" s="101" t="s">
        <v>92</v>
      </c>
      <c r="P16" s="101" t="s">
        <v>132</v>
      </c>
      <c r="Q16" s="102" t="s">
        <v>90</v>
      </c>
      <c r="R16" s="102" t="s">
        <v>91</v>
      </c>
      <c r="S16" s="102" t="s">
        <v>93</v>
      </c>
      <c r="T16" s="102" t="s">
        <v>133</v>
      </c>
      <c r="AB16" s="14" t="s">
        <v>153</v>
      </c>
      <c r="AC16" s="130" t="s">
        <v>164</v>
      </c>
      <c r="AD16" s="131" t="s">
        <v>166</v>
      </c>
      <c r="AE16" s="132" t="s">
        <v>159</v>
      </c>
      <c r="AF16" s="138" t="s">
        <v>168</v>
      </c>
      <c r="AG16" s="133" t="s">
        <v>171</v>
      </c>
      <c r="AH16" s="133" t="s">
        <v>171</v>
      </c>
      <c r="AI16" s="133" t="s">
        <v>171</v>
      </c>
    </row>
    <row r="17" spans="2:35" ht="30" customHeight="1" x14ac:dyDescent="0.25">
      <c r="B17" s="105" t="s">
        <v>73</v>
      </c>
      <c r="C17" s="111" t="str">
        <f>IFERROR(C10*C13/100,"")</f>
        <v/>
      </c>
      <c r="D17" s="111" t="str">
        <f t="shared" ref="D17:I17" si="2">IFERROR(D10*D13/100,"")</f>
        <v/>
      </c>
      <c r="E17" s="111" t="str">
        <f t="shared" si="2"/>
        <v/>
      </c>
      <c r="F17" s="111" t="str">
        <f t="shared" si="2"/>
        <v/>
      </c>
      <c r="G17" s="111" t="str">
        <f>IFERROR(G10*G13*F13/100,"")</f>
        <v/>
      </c>
      <c r="H17" s="111" t="str">
        <f>IFERROR(H10*H13*F13/100,"")</f>
        <v/>
      </c>
      <c r="I17" s="111" t="str">
        <f t="shared" si="2"/>
        <v/>
      </c>
      <c r="L17" s="107" t="s">
        <v>73</v>
      </c>
      <c r="M17" s="111" t="str">
        <f>IFERROR(M10*M13/100,"")</f>
        <v/>
      </c>
      <c r="N17" s="111" t="str">
        <f>IFERROR(N10*N13/100,"")</f>
        <v/>
      </c>
      <c r="O17" s="111" t="str">
        <f>IFERROR(O10*O13*N13/100,"")</f>
        <v/>
      </c>
      <c r="P17" s="111" t="str">
        <f>IFERROR(P10*P13*N13/100,"")</f>
        <v/>
      </c>
      <c r="Q17" s="112" t="str">
        <f>IFERROR(Q10*Q13/100,"")</f>
        <v/>
      </c>
      <c r="R17" s="112" t="str">
        <f>IFERROR(R10*R13/100,"")</f>
        <v/>
      </c>
      <c r="S17" s="112" t="str">
        <f>IFERROR(S10*S13*R13/100,"")</f>
        <v/>
      </c>
      <c r="T17" s="112" t="str">
        <f>IFERROR(T10*T13*R13/100,"")</f>
        <v/>
      </c>
      <c r="AB17" s="14" t="s">
        <v>154</v>
      </c>
      <c r="AC17" s="130" t="s">
        <v>164</v>
      </c>
      <c r="AD17" s="131" t="s">
        <v>166</v>
      </c>
      <c r="AE17" s="132" t="s">
        <v>159</v>
      </c>
      <c r="AF17" s="138" t="s">
        <v>168</v>
      </c>
      <c r="AG17" s="133" t="s">
        <v>171</v>
      </c>
      <c r="AH17" s="133" t="s">
        <v>171</v>
      </c>
      <c r="AI17" s="135" t="s">
        <v>38</v>
      </c>
    </row>
    <row r="18" spans="2:35" ht="30" customHeight="1" x14ac:dyDescent="0.25">
      <c r="B18" s="106" t="s">
        <v>74</v>
      </c>
      <c r="C18" s="113" t="str">
        <f>IFERROR(C10*C14/100,"")</f>
        <v/>
      </c>
      <c r="D18" s="113" t="str">
        <f t="shared" ref="D18:I18" si="3">IFERROR(D10*D14/100,"")</f>
        <v/>
      </c>
      <c r="E18" s="113" t="str">
        <f t="shared" si="3"/>
        <v/>
      </c>
      <c r="F18" s="113" t="str">
        <f t="shared" si="3"/>
        <v/>
      </c>
      <c r="G18" s="113" t="str">
        <f>IFERROR(G10*G14*F14/100,"")</f>
        <v/>
      </c>
      <c r="H18" s="113" t="str">
        <f>IFERROR(H10*H14*F14/100,"")</f>
        <v/>
      </c>
      <c r="I18" s="113" t="str">
        <f t="shared" si="3"/>
        <v/>
      </c>
      <c r="L18" s="108" t="s">
        <v>74</v>
      </c>
      <c r="M18" s="113" t="str">
        <f>IFERROR(M10*M14/100,"")</f>
        <v/>
      </c>
      <c r="N18" s="113" t="str">
        <f>IFERROR(N10*N14/100,"")</f>
        <v/>
      </c>
      <c r="O18" s="113" t="str">
        <f>IFERROR(O10*O14*N14/100,"")</f>
        <v/>
      </c>
      <c r="P18" s="113" t="str">
        <f>IFERROR(P10*P14*N14/100,"")</f>
        <v/>
      </c>
      <c r="Q18" s="114" t="str">
        <f>IFERROR(Q10*Q14/100,"")</f>
        <v/>
      </c>
      <c r="R18" s="114" t="str">
        <f>IFERROR(R10*R14/100,"")</f>
        <v/>
      </c>
      <c r="S18" s="114" t="str">
        <f>IFERROR(S10*S14*R14/100,"")</f>
        <v/>
      </c>
      <c r="T18" s="114" t="str">
        <f>IFERROR(T10*T14*R14/100,"")</f>
        <v/>
      </c>
      <c r="AB18" s="14" t="s">
        <v>155</v>
      </c>
      <c r="AC18" s="130" t="s">
        <v>164</v>
      </c>
      <c r="AD18" s="131" t="s">
        <v>166</v>
      </c>
      <c r="AE18" s="132" t="s">
        <v>159</v>
      </c>
      <c r="AF18" s="138" t="s">
        <v>168</v>
      </c>
      <c r="AG18" s="133" t="s">
        <v>171</v>
      </c>
      <c r="AH18" s="133" t="s">
        <v>171</v>
      </c>
      <c r="AI18" s="133" t="s">
        <v>171</v>
      </c>
    </row>
    <row r="19" spans="2:35" ht="7.5" customHeight="1" x14ac:dyDescent="0.25"/>
    <row r="20" spans="2:35" ht="39.75" customHeight="1" x14ac:dyDescent="0.25">
      <c r="C20" s="109" t="s">
        <v>78</v>
      </c>
      <c r="M20" s="101" t="s">
        <v>94</v>
      </c>
      <c r="N20" s="102" t="s">
        <v>95</v>
      </c>
    </row>
    <row r="21" spans="2:35" ht="30" customHeight="1" x14ac:dyDescent="0.25">
      <c r="B21" s="105" t="s">
        <v>73</v>
      </c>
      <c r="C21" s="111">
        <f>SUM(C17:I17)</f>
        <v>0</v>
      </c>
      <c r="L21" s="105" t="s">
        <v>73</v>
      </c>
      <c r="M21" s="111">
        <f>SUM(M17:P17)</f>
        <v>0</v>
      </c>
      <c r="N21" s="112">
        <f>SUM(Q17:T17)</f>
        <v>0</v>
      </c>
    </row>
    <row r="22" spans="2:35" ht="30" customHeight="1" x14ac:dyDescent="0.25">
      <c r="B22" s="106" t="s">
        <v>74</v>
      </c>
      <c r="C22" s="113">
        <f>SUM(C18:I18)</f>
        <v>0</v>
      </c>
      <c r="L22" s="106" t="s">
        <v>74</v>
      </c>
      <c r="M22" s="113">
        <f>SUM(M18:P18)</f>
        <v>0</v>
      </c>
      <c r="N22" s="114">
        <f>SUM(Q18:T18)</f>
        <v>0</v>
      </c>
    </row>
    <row r="24" spans="2:35" ht="30.75" customHeight="1" x14ac:dyDescent="0.25">
      <c r="B24" s="320" t="s">
        <v>96</v>
      </c>
      <c r="C24" s="321"/>
      <c r="D24" s="322"/>
      <c r="L24" s="320" t="s">
        <v>97</v>
      </c>
      <c r="M24" s="321"/>
      <c r="N24" s="32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charges'!$G$11:$G$61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7"/>
  <sheetViews>
    <sheetView zoomScale="70" zoomScaleNormal="70" zoomScaleSheetLayoutView="100" workbookViewId="0">
      <selection activeCell="Q49" sqref="Q49"/>
    </sheetView>
  </sheetViews>
  <sheetFormatPr defaultColWidth="9.109375" defaultRowHeight="27.75" customHeight="1" x14ac:dyDescent="0.25"/>
  <cols>
    <col min="1" max="1" width="49" style="2" bestFit="1" customWidth="1"/>
    <col min="2" max="2" width="17.5546875" style="3" customWidth="1"/>
    <col min="3" max="3" width="9.88671875" style="2" customWidth="1"/>
    <col min="4" max="4" width="17.5546875" style="2" customWidth="1"/>
    <col min="5" max="7" width="17.5546875" style="3" customWidth="1"/>
    <col min="8" max="9" width="17.5546875" style="7" customWidth="1"/>
    <col min="10" max="10" width="17.5546875" style="5" customWidth="1"/>
    <col min="11" max="11" width="17.5546875" style="6" customWidth="1"/>
    <col min="12" max="12" width="1.44140625" style="4" customWidth="1"/>
    <col min="13" max="13" width="15.5546875" style="4" customWidth="1"/>
    <col min="14" max="18" width="15.5546875" style="2" customWidth="1"/>
    <col min="19" max="16384" width="9.109375" style="2"/>
  </cols>
  <sheetData>
    <row r="1" spans="1:14" ht="27.75" customHeight="1" x14ac:dyDescent="0.25">
      <c r="A1" s="81" t="s">
        <v>24</v>
      </c>
      <c r="B1" s="249" t="s">
        <v>670</v>
      </c>
      <c r="C1" s="250"/>
      <c r="D1" s="250"/>
      <c r="E1" s="248"/>
      <c r="F1" s="248"/>
      <c r="G1" s="248"/>
      <c r="H1" s="248"/>
      <c r="I1" s="248"/>
      <c r="J1" s="248"/>
      <c r="K1" s="248"/>
      <c r="L1" s="48"/>
      <c r="M1" s="48"/>
      <c r="N1" s="48"/>
    </row>
    <row r="2" spans="1:14" ht="27" customHeight="1" x14ac:dyDescent="0.25">
      <c r="A2" s="251" t="str">
        <f>Overview!B4&amp; " - Effective from "&amp;TEXT(Overview!D4,"D MMMM YYYY")&amp;" - "&amp;Overview!E4&amp;" LV and HV charges"</f>
        <v>Harlaxton Energy Networks Limited - GSP_K - Effective from 1 April 2027 - Final LV and HV charges</v>
      </c>
      <c r="B2" s="251"/>
      <c r="C2" s="251"/>
      <c r="D2" s="251"/>
      <c r="E2" s="251"/>
      <c r="F2" s="251"/>
      <c r="G2" s="251"/>
      <c r="H2" s="251"/>
      <c r="I2" s="251"/>
      <c r="J2" s="251"/>
      <c r="K2" s="251"/>
    </row>
    <row r="3" spans="1:14" s="73" customFormat="1" ht="15" customHeight="1" x14ac:dyDescent="0.25">
      <c r="A3" s="74"/>
      <c r="B3" s="74"/>
      <c r="C3" s="74"/>
      <c r="D3" s="74"/>
      <c r="E3" s="74"/>
      <c r="F3" s="74"/>
      <c r="G3" s="74"/>
      <c r="H3" s="74"/>
      <c r="I3" s="74"/>
      <c r="J3" s="74"/>
      <c r="K3" s="74"/>
      <c r="L3" s="46"/>
      <c r="M3" s="46"/>
    </row>
    <row r="4" spans="1:14" ht="27" customHeight="1" x14ac:dyDescent="0.25">
      <c r="A4" s="251" t="s">
        <v>656</v>
      </c>
      <c r="B4" s="251"/>
      <c r="C4" s="251"/>
      <c r="D4" s="251"/>
      <c r="E4" s="251"/>
      <c r="F4" s="74"/>
      <c r="G4" s="251" t="s">
        <v>657</v>
      </c>
      <c r="H4" s="251"/>
      <c r="I4" s="251"/>
      <c r="J4" s="251"/>
      <c r="K4" s="251"/>
    </row>
    <row r="5" spans="1:14" ht="28.5" customHeight="1" x14ac:dyDescent="0.25">
      <c r="A5" s="165" t="s">
        <v>17</v>
      </c>
      <c r="B5" s="169" t="s">
        <v>57</v>
      </c>
      <c r="C5" s="236" t="s">
        <v>58</v>
      </c>
      <c r="D5" s="237"/>
      <c r="E5" s="166" t="s">
        <v>59</v>
      </c>
      <c r="F5" s="74"/>
      <c r="G5" s="239"/>
      <c r="H5" s="240"/>
      <c r="I5" s="167" t="s">
        <v>61</v>
      </c>
      <c r="J5" s="168" t="s">
        <v>62</v>
      </c>
      <c r="K5" s="166" t="s">
        <v>59</v>
      </c>
      <c r="L5" s="74"/>
    </row>
    <row r="6" spans="1:14" ht="41.25" customHeight="1" x14ac:dyDescent="0.25">
      <c r="A6" s="190" t="s">
        <v>635</v>
      </c>
      <c r="B6" s="181" t="s">
        <v>658</v>
      </c>
      <c r="C6" s="238" t="s">
        <v>659</v>
      </c>
      <c r="D6" s="238"/>
      <c r="E6" s="191" t="s">
        <v>660</v>
      </c>
      <c r="F6" s="74"/>
      <c r="G6" s="241" t="s">
        <v>663</v>
      </c>
      <c r="H6" s="241"/>
      <c r="I6" s="181" t="s">
        <v>658</v>
      </c>
      <c r="J6" s="186" t="s">
        <v>659</v>
      </c>
      <c r="K6" s="186" t="s">
        <v>660</v>
      </c>
      <c r="L6" s="74"/>
    </row>
    <row r="7" spans="1:14" ht="39.6" x14ac:dyDescent="0.25">
      <c r="A7" s="190" t="s">
        <v>636</v>
      </c>
      <c r="B7" s="188"/>
      <c r="C7" s="238" t="s">
        <v>661</v>
      </c>
      <c r="D7" s="238"/>
      <c r="E7" s="186" t="s">
        <v>662</v>
      </c>
      <c r="F7" s="74"/>
      <c r="G7" s="241" t="s">
        <v>664</v>
      </c>
      <c r="H7" s="241"/>
      <c r="I7" s="188"/>
      <c r="J7" s="186" t="s">
        <v>665</v>
      </c>
      <c r="K7" s="186" t="s">
        <v>660</v>
      </c>
      <c r="L7" s="74"/>
    </row>
    <row r="8" spans="1:14" ht="39.6" x14ac:dyDescent="0.25">
      <c r="A8" s="192" t="s">
        <v>18</v>
      </c>
      <c r="B8" s="238" t="s">
        <v>19</v>
      </c>
      <c r="C8" s="238"/>
      <c r="D8" s="238"/>
      <c r="E8" s="238"/>
      <c r="F8" s="74"/>
      <c r="G8" s="241" t="s">
        <v>636</v>
      </c>
      <c r="H8" s="241"/>
      <c r="I8" s="188"/>
      <c r="J8" s="186" t="s">
        <v>661</v>
      </c>
      <c r="K8" s="186" t="s">
        <v>666</v>
      </c>
      <c r="L8" s="74"/>
    </row>
    <row r="9" spans="1:14" s="73" customFormat="1" ht="18" customHeight="1" x14ac:dyDescent="0.25">
      <c r="A9" s="170"/>
      <c r="B9" s="170"/>
      <c r="C9" s="243"/>
      <c r="D9" s="243"/>
      <c r="E9" s="170"/>
      <c r="F9" s="74"/>
      <c r="G9" s="241" t="s">
        <v>18</v>
      </c>
      <c r="H9" s="241"/>
      <c r="I9" s="244" t="s">
        <v>19</v>
      </c>
      <c r="J9" s="245"/>
      <c r="K9" s="246"/>
      <c r="L9" s="74"/>
      <c r="M9" s="46"/>
    </row>
    <row r="10" spans="1:14" s="73" customFormat="1" ht="8.25" customHeight="1" x14ac:dyDescent="0.25">
      <c r="A10" s="171"/>
      <c r="B10" s="247"/>
      <c r="C10" s="247"/>
      <c r="D10" s="247"/>
      <c r="E10" s="247"/>
      <c r="F10" s="74"/>
      <c r="G10" s="242"/>
      <c r="H10" s="242"/>
      <c r="I10" s="172"/>
      <c r="J10" s="172"/>
      <c r="K10" s="172"/>
      <c r="L10" s="74"/>
      <c r="M10" s="46"/>
    </row>
    <row r="11" spans="1:14" s="73" customFormat="1" ht="8.25" customHeight="1" x14ac:dyDescent="0.25">
      <c r="A11" s="74"/>
      <c r="B11" s="74"/>
      <c r="C11" s="74"/>
      <c r="D11" s="74"/>
      <c r="E11" s="74"/>
      <c r="F11" s="74"/>
      <c r="G11" s="235"/>
      <c r="H11" s="235"/>
      <c r="I11" s="234"/>
      <c r="J11" s="234"/>
      <c r="K11" s="234"/>
      <c r="L11" s="46"/>
      <c r="M11" s="46"/>
    </row>
    <row r="12" spans="1:14" s="73" customFormat="1" ht="8.25" customHeight="1" x14ac:dyDescent="0.25">
      <c r="A12" s="74"/>
      <c r="B12" s="74"/>
      <c r="C12" s="74"/>
      <c r="D12" s="74"/>
      <c r="E12" s="74"/>
      <c r="F12" s="74"/>
      <c r="G12" s="74"/>
      <c r="H12" s="74"/>
      <c r="I12" s="74"/>
      <c r="J12" s="74"/>
      <c r="K12" s="74"/>
      <c r="L12" s="46"/>
      <c r="M12" s="46"/>
    </row>
    <row r="13" spans="1:14" ht="78.75" customHeight="1" x14ac:dyDescent="0.25">
      <c r="A13" s="23" t="s">
        <v>125</v>
      </c>
      <c r="B13" s="12" t="s">
        <v>28</v>
      </c>
      <c r="C13" s="12" t="s">
        <v>29</v>
      </c>
      <c r="D13" s="51" t="s">
        <v>158</v>
      </c>
      <c r="E13" s="51" t="s">
        <v>160</v>
      </c>
      <c r="F13" s="51" t="s">
        <v>159</v>
      </c>
      <c r="G13" s="12" t="s">
        <v>30</v>
      </c>
      <c r="H13" s="12" t="s">
        <v>31</v>
      </c>
      <c r="I13" s="23" t="s">
        <v>127</v>
      </c>
      <c r="J13" s="12" t="s">
        <v>38</v>
      </c>
      <c r="K13" s="12" t="s">
        <v>0</v>
      </c>
    </row>
    <row r="14" spans="1:14" ht="34.200000000000003" customHeight="1" x14ac:dyDescent="0.25">
      <c r="A14" s="14" t="s">
        <v>714</v>
      </c>
      <c r="B14" s="40" t="s">
        <v>679</v>
      </c>
      <c r="C14" s="206" t="s">
        <v>696</v>
      </c>
      <c r="D14" s="207">
        <v>19.172000000000001</v>
      </c>
      <c r="E14" s="208">
        <v>1.7689999999999999</v>
      </c>
      <c r="F14" s="209">
        <v>0.34399999999999997</v>
      </c>
      <c r="G14" s="210">
        <v>16.23</v>
      </c>
      <c r="H14" s="211">
        <v>0</v>
      </c>
      <c r="I14" s="211">
        <v>0</v>
      </c>
      <c r="J14" s="212">
        <v>0</v>
      </c>
      <c r="K14" s="204"/>
    </row>
    <row r="15" spans="1:14" ht="34.200000000000003" customHeight="1" x14ac:dyDescent="0.25">
      <c r="A15" s="14" t="s">
        <v>470</v>
      </c>
      <c r="B15" s="40"/>
      <c r="C15" s="213" t="s">
        <v>415</v>
      </c>
      <c r="D15" s="207">
        <v>19.172000000000001</v>
      </c>
      <c r="E15" s="208">
        <v>1.7689999999999999</v>
      </c>
      <c r="F15" s="209">
        <v>0.34399999999999997</v>
      </c>
      <c r="G15" s="211">
        <v>0</v>
      </c>
      <c r="H15" s="211">
        <v>0</v>
      </c>
      <c r="I15" s="211">
        <v>0</v>
      </c>
      <c r="J15" s="212">
        <v>0</v>
      </c>
      <c r="K15" s="39"/>
    </row>
    <row r="16" spans="1:14" ht="34.200000000000003" customHeight="1" x14ac:dyDescent="0.25">
      <c r="A16" s="14" t="s">
        <v>715</v>
      </c>
      <c r="B16" s="40" t="s">
        <v>680</v>
      </c>
      <c r="C16" s="214" t="s">
        <v>697</v>
      </c>
      <c r="D16" s="207">
        <v>19.843</v>
      </c>
      <c r="E16" s="208">
        <v>1.831</v>
      </c>
      <c r="F16" s="209">
        <v>0.35599999999999998</v>
      </c>
      <c r="G16" s="210">
        <v>16.350000000000001</v>
      </c>
      <c r="H16" s="211">
        <v>0</v>
      </c>
      <c r="I16" s="211">
        <v>0</v>
      </c>
      <c r="J16" s="212">
        <v>0</v>
      </c>
      <c r="K16" s="40"/>
    </row>
    <row r="17" spans="1:11" ht="34.200000000000003" customHeight="1" x14ac:dyDescent="0.25">
      <c r="A17" s="14" t="s">
        <v>716</v>
      </c>
      <c r="B17" s="40" t="s">
        <v>671</v>
      </c>
      <c r="C17" s="214" t="s">
        <v>697</v>
      </c>
      <c r="D17" s="207">
        <v>19.843</v>
      </c>
      <c r="E17" s="208">
        <v>1.831</v>
      </c>
      <c r="F17" s="209">
        <v>0.35599999999999998</v>
      </c>
      <c r="G17" s="210">
        <v>22.49</v>
      </c>
      <c r="H17" s="211">
        <v>0</v>
      </c>
      <c r="I17" s="211">
        <v>0</v>
      </c>
      <c r="J17" s="212">
        <v>0</v>
      </c>
      <c r="K17" s="39"/>
    </row>
    <row r="18" spans="1:11" ht="34.200000000000003" customHeight="1" x14ac:dyDescent="0.25">
      <c r="A18" s="14" t="s">
        <v>717</v>
      </c>
      <c r="B18" s="40" t="s">
        <v>681</v>
      </c>
      <c r="C18" s="214" t="s">
        <v>697</v>
      </c>
      <c r="D18" s="207">
        <v>19.843</v>
      </c>
      <c r="E18" s="208">
        <v>1.831</v>
      </c>
      <c r="F18" s="209">
        <v>0.35599999999999998</v>
      </c>
      <c r="G18" s="210">
        <v>33.369999999999997</v>
      </c>
      <c r="H18" s="211">
        <v>0</v>
      </c>
      <c r="I18" s="211">
        <v>0</v>
      </c>
      <c r="J18" s="212">
        <v>0</v>
      </c>
      <c r="K18" s="39"/>
    </row>
    <row r="19" spans="1:11" ht="34.200000000000003" customHeight="1" x14ac:dyDescent="0.25">
      <c r="A19" s="14" t="s">
        <v>718</v>
      </c>
      <c r="B19" s="40" t="s">
        <v>682</v>
      </c>
      <c r="C19" s="214" t="s">
        <v>697</v>
      </c>
      <c r="D19" s="207">
        <v>19.843</v>
      </c>
      <c r="E19" s="208">
        <v>1.831</v>
      </c>
      <c r="F19" s="209">
        <v>0.35599999999999998</v>
      </c>
      <c r="G19" s="210">
        <v>52.17</v>
      </c>
      <c r="H19" s="211">
        <v>0</v>
      </c>
      <c r="I19" s="211">
        <v>0</v>
      </c>
      <c r="J19" s="212">
        <v>0</v>
      </c>
      <c r="K19" s="39"/>
    </row>
    <row r="20" spans="1:11" ht="34.200000000000003" customHeight="1" x14ac:dyDescent="0.25">
      <c r="A20" s="14" t="s">
        <v>719</v>
      </c>
      <c r="B20" s="40" t="s">
        <v>683</v>
      </c>
      <c r="C20" s="214" t="s">
        <v>697</v>
      </c>
      <c r="D20" s="207">
        <v>19.843</v>
      </c>
      <c r="E20" s="208">
        <v>1.831</v>
      </c>
      <c r="F20" s="209">
        <v>0.35599999999999998</v>
      </c>
      <c r="G20" s="210">
        <v>108.73</v>
      </c>
      <c r="H20" s="211">
        <v>0</v>
      </c>
      <c r="I20" s="211">
        <v>0</v>
      </c>
      <c r="J20" s="212">
        <v>0</v>
      </c>
      <c r="K20" s="39"/>
    </row>
    <row r="21" spans="1:11" ht="34.200000000000003" customHeight="1" x14ac:dyDescent="0.25">
      <c r="A21" s="14" t="s">
        <v>143</v>
      </c>
      <c r="B21" s="40"/>
      <c r="C21" s="213" t="s">
        <v>416</v>
      </c>
      <c r="D21" s="207">
        <v>19.843</v>
      </c>
      <c r="E21" s="208">
        <v>1.831</v>
      </c>
      <c r="F21" s="209">
        <v>0.35599999999999998</v>
      </c>
      <c r="G21" s="211">
        <v>0</v>
      </c>
      <c r="H21" s="211">
        <v>0</v>
      </c>
      <c r="I21" s="211">
        <v>0</v>
      </c>
      <c r="J21" s="212">
        <v>0</v>
      </c>
      <c r="K21" s="39"/>
    </row>
    <row r="22" spans="1:11" ht="34.200000000000003" customHeight="1" x14ac:dyDescent="0.25">
      <c r="A22" s="14" t="s">
        <v>471</v>
      </c>
      <c r="B22" s="40" t="s">
        <v>684</v>
      </c>
      <c r="C22" s="163">
        <v>0</v>
      </c>
      <c r="D22" s="207">
        <v>12.754</v>
      </c>
      <c r="E22" s="208">
        <v>1.111</v>
      </c>
      <c r="F22" s="209">
        <v>0.23200000000000001</v>
      </c>
      <c r="G22" s="210">
        <v>18.62</v>
      </c>
      <c r="H22" s="210">
        <v>11.06</v>
      </c>
      <c r="I22" s="215">
        <v>11.06</v>
      </c>
      <c r="J22" s="216">
        <v>0.309</v>
      </c>
      <c r="K22" s="39"/>
    </row>
    <row r="23" spans="1:11" ht="34.200000000000003" customHeight="1" x14ac:dyDescent="0.25">
      <c r="A23" s="14" t="s">
        <v>472</v>
      </c>
      <c r="B23" s="205" t="s">
        <v>675</v>
      </c>
      <c r="C23" s="163">
        <v>0</v>
      </c>
      <c r="D23" s="207">
        <v>12.754</v>
      </c>
      <c r="E23" s="208">
        <v>1.111</v>
      </c>
      <c r="F23" s="209">
        <v>0.23200000000000001</v>
      </c>
      <c r="G23" s="210">
        <v>178.79</v>
      </c>
      <c r="H23" s="210">
        <v>11.06</v>
      </c>
      <c r="I23" s="215">
        <v>11.06</v>
      </c>
      <c r="J23" s="216">
        <v>0.309</v>
      </c>
      <c r="K23" s="39"/>
    </row>
    <row r="24" spans="1:11" ht="34.200000000000003" customHeight="1" x14ac:dyDescent="0.25">
      <c r="A24" s="14" t="s">
        <v>473</v>
      </c>
      <c r="B24" s="40" t="s">
        <v>685</v>
      </c>
      <c r="C24" s="163">
        <v>0</v>
      </c>
      <c r="D24" s="207">
        <v>12.754</v>
      </c>
      <c r="E24" s="208">
        <v>1.111</v>
      </c>
      <c r="F24" s="209">
        <v>0.23200000000000001</v>
      </c>
      <c r="G24" s="210">
        <v>326.94</v>
      </c>
      <c r="H24" s="210">
        <v>11.06</v>
      </c>
      <c r="I24" s="215">
        <v>11.06</v>
      </c>
      <c r="J24" s="216">
        <v>0.309</v>
      </c>
      <c r="K24" s="39"/>
    </row>
    <row r="25" spans="1:11" ht="34.200000000000003" customHeight="1" x14ac:dyDescent="0.25">
      <c r="A25" s="14" t="s">
        <v>474</v>
      </c>
      <c r="B25" s="40" t="s">
        <v>686</v>
      </c>
      <c r="C25" s="163">
        <v>0</v>
      </c>
      <c r="D25" s="207">
        <v>12.754</v>
      </c>
      <c r="E25" s="208">
        <v>1.111</v>
      </c>
      <c r="F25" s="209">
        <v>0.23200000000000001</v>
      </c>
      <c r="G25" s="210">
        <v>539.01</v>
      </c>
      <c r="H25" s="210">
        <v>11.06</v>
      </c>
      <c r="I25" s="215">
        <v>11.06</v>
      </c>
      <c r="J25" s="216">
        <v>0.309</v>
      </c>
      <c r="K25" s="39"/>
    </row>
    <row r="26" spans="1:11" ht="34.200000000000003" customHeight="1" x14ac:dyDescent="0.25">
      <c r="A26" s="14" t="s">
        <v>475</v>
      </c>
      <c r="B26" s="40" t="s">
        <v>687</v>
      </c>
      <c r="C26" s="163">
        <v>0</v>
      </c>
      <c r="D26" s="207">
        <v>12.754</v>
      </c>
      <c r="E26" s="208">
        <v>1.111</v>
      </c>
      <c r="F26" s="209">
        <v>0.23200000000000001</v>
      </c>
      <c r="G26" s="210">
        <v>1243.0999999999999</v>
      </c>
      <c r="H26" s="210">
        <v>11.06</v>
      </c>
      <c r="I26" s="215">
        <v>11.06</v>
      </c>
      <c r="J26" s="216">
        <v>0.309</v>
      </c>
      <c r="K26" s="39"/>
    </row>
    <row r="27" spans="1:11" ht="34.200000000000003" customHeight="1" x14ac:dyDescent="0.25">
      <c r="A27" s="14" t="s">
        <v>476</v>
      </c>
      <c r="B27" s="40" t="s">
        <v>688</v>
      </c>
      <c r="C27" s="163">
        <v>0</v>
      </c>
      <c r="D27" s="207">
        <v>8.2759999999999998</v>
      </c>
      <c r="E27" s="208">
        <v>0.60699999999999998</v>
      </c>
      <c r="F27" s="209">
        <v>0.157</v>
      </c>
      <c r="G27" s="210">
        <v>14.54</v>
      </c>
      <c r="H27" s="210">
        <v>10.38</v>
      </c>
      <c r="I27" s="215">
        <v>10.38</v>
      </c>
      <c r="J27" s="216">
        <v>0.188</v>
      </c>
      <c r="K27" s="39"/>
    </row>
    <row r="28" spans="1:11" ht="34.200000000000003" customHeight="1" x14ac:dyDescent="0.25">
      <c r="A28" s="14" t="s">
        <v>477</v>
      </c>
      <c r="B28" s="205">
        <v>454</v>
      </c>
      <c r="C28" s="163">
        <v>0</v>
      </c>
      <c r="D28" s="207">
        <v>8.2759999999999998</v>
      </c>
      <c r="E28" s="208">
        <v>0.60699999999999998</v>
      </c>
      <c r="F28" s="209">
        <v>0.157</v>
      </c>
      <c r="G28" s="210">
        <v>174.7</v>
      </c>
      <c r="H28" s="210">
        <v>10.38</v>
      </c>
      <c r="I28" s="215">
        <v>10.38</v>
      </c>
      <c r="J28" s="216">
        <v>0.188</v>
      </c>
      <c r="K28" s="39"/>
    </row>
    <row r="29" spans="1:11" ht="34.200000000000003" customHeight="1" x14ac:dyDescent="0.25">
      <c r="A29" s="14" t="s">
        <v>478</v>
      </c>
      <c r="B29" s="40" t="s">
        <v>689</v>
      </c>
      <c r="C29" s="163">
        <v>0</v>
      </c>
      <c r="D29" s="207">
        <v>8.2759999999999998</v>
      </c>
      <c r="E29" s="208">
        <v>0.60699999999999998</v>
      </c>
      <c r="F29" s="209">
        <v>0.157</v>
      </c>
      <c r="G29" s="210">
        <v>322.85000000000002</v>
      </c>
      <c r="H29" s="210">
        <v>10.38</v>
      </c>
      <c r="I29" s="215">
        <v>10.38</v>
      </c>
      <c r="J29" s="216">
        <v>0.188</v>
      </c>
      <c r="K29" s="39"/>
    </row>
    <row r="30" spans="1:11" ht="34.200000000000003" customHeight="1" x14ac:dyDescent="0.25">
      <c r="A30" s="14" t="s">
        <v>479</v>
      </c>
      <c r="B30" s="40" t="s">
        <v>690</v>
      </c>
      <c r="C30" s="163">
        <v>0</v>
      </c>
      <c r="D30" s="207">
        <v>8.2759999999999998</v>
      </c>
      <c r="E30" s="208">
        <v>0.60699999999999998</v>
      </c>
      <c r="F30" s="209">
        <v>0.157</v>
      </c>
      <c r="G30" s="210">
        <v>534.91999999999996</v>
      </c>
      <c r="H30" s="210">
        <v>10.38</v>
      </c>
      <c r="I30" s="215">
        <v>10.38</v>
      </c>
      <c r="J30" s="216">
        <v>0.188</v>
      </c>
      <c r="K30" s="39"/>
    </row>
    <row r="31" spans="1:11" ht="34.200000000000003" customHeight="1" x14ac:dyDescent="0.25">
      <c r="A31" s="14" t="s">
        <v>480</v>
      </c>
      <c r="B31" s="40" t="s">
        <v>691</v>
      </c>
      <c r="C31" s="163">
        <v>0</v>
      </c>
      <c r="D31" s="207">
        <v>8.2759999999999998</v>
      </c>
      <c r="E31" s="208">
        <v>0.60699999999999998</v>
      </c>
      <c r="F31" s="209">
        <v>0.157</v>
      </c>
      <c r="G31" s="210">
        <v>1239.01</v>
      </c>
      <c r="H31" s="210">
        <v>10.38</v>
      </c>
      <c r="I31" s="215">
        <v>10.38</v>
      </c>
      <c r="J31" s="216">
        <v>0.188</v>
      </c>
      <c r="K31" s="39"/>
    </row>
    <row r="32" spans="1:11" ht="34.200000000000003" customHeight="1" x14ac:dyDescent="0.25">
      <c r="A32" s="14" t="s">
        <v>481</v>
      </c>
      <c r="B32" s="40" t="s">
        <v>692</v>
      </c>
      <c r="C32" s="163">
        <v>0</v>
      </c>
      <c r="D32" s="207">
        <v>5.5010000000000003</v>
      </c>
      <c r="E32" s="208">
        <v>0.36799999999999999</v>
      </c>
      <c r="F32" s="209">
        <v>0.104</v>
      </c>
      <c r="G32" s="210">
        <v>134.19999999999999</v>
      </c>
      <c r="H32" s="210">
        <v>10.74</v>
      </c>
      <c r="I32" s="215">
        <v>10.74</v>
      </c>
      <c r="J32" s="216">
        <v>0.11899999999999999</v>
      </c>
      <c r="K32" s="39"/>
    </row>
    <row r="33" spans="1:11" ht="34.200000000000003" customHeight="1" x14ac:dyDescent="0.25">
      <c r="A33" s="14" t="s">
        <v>482</v>
      </c>
      <c r="B33" s="205" t="s">
        <v>672</v>
      </c>
      <c r="C33" s="163">
        <v>0</v>
      </c>
      <c r="D33" s="207">
        <v>5.5010000000000003</v>
      </c>
      <c r="E33" s="208">
        <v>0.36799999999999999</v>
      </c>
      <c r="F33" s="209">
        <v>0.104</v>
      </c>
      <c r="G33" s="210">
        <v>1270.02</v>
      </c>
      <c r="H33" s="210">
        <v>10.74</v>
      </c>
      <c r="I33" s="215">
        <v>10.74</v>
      </c>
      <c r="J33" s="216">
        <v>0.11899999999999999</v>
      </c>
      <c r="K33" s="39"/>
    </row>
    <row r="34" spans="1:11" ht="34.200000000000003" customHeight="1" x14ac:dyDescent="0.25">
      <c r="A34" s="14" t="s">
        <v>483</v>
      </c>
      <c r="B34" s="40" t="s">
        <v>693</v>
      </c>
      <c r="C34" s="163">
        <v>0</v>
      </c>
      <c r="D34" s="207">
        <v>5.5010000000000003</v>
      </c>
      <c r="E34" s="208">
        <v>0.36799999999999999</v>
      </c>
      <c r="F34" s="209">
        <v>0.104</v>
      </c>
      <c r="G34" s="210">
        <v>3093.63</v>
      </c>
      <c r="H34" s="210">
        <v>10.74</v>
      </c>
      <c r="I34" s="215">
        <v>10.74</v>
      </c>
      <c r="J34" s="216">
        <v>0.11899999999999999</v>
      </c>
      <c r="K34" s="39"/>
    </row>
    <row r="35" spans="1:11" ht="34.200000000000003" customHeight="1" x14ac:dyDescent="0.25">
      <c r="A35" s="14" t="s">
        <v>484</v>
      </c>
      <c r="B35" s="40" t="s">
        <v>694</v>
      </c>
      <c r="C35" s="163">
        <v>0</v>
      </c>
      <c r="D35" s="207">
        <v>5.5010000000000003</v>
      </c>
      <c r="E35" s="208">
        <v>0.36799999999999999</v>
      </c>
      <c r="F35" s="209">
        <v>0.104</v>
      </c>
      <c r="G35" s="210">
        <v>5669.1</v>
      </c>
      <c r="H35" s="210">
        <v>10.74</v>
      </c>
      <c r="I35" s="215">
        <v>10.74</v>
      </c>
      <c r="J35" s="216">
        <v>0.11899999999999999</v>
      </c>
      <c r="K35" s="39"/>
    </row>
    <row r="36" spans="1:11" ht="34.200000000000003" customHeight="1" x14ac:dyDescent="0.25">
      <c r="A36" s="14" t="s">
        <v>485</v>
      </c>
      <c r="B36" s="40" t="s">
        <v>695</v>
      </c>
      <c r="C36" s="163">
        <v>0</v>
      </c>
      <c r="D36" s="207">
        <v>5.5010000000000003</v>
      </c>
      <c r="E36" s="208">
        <v>0.36799999999999999</v>
      </c>
      <c r="F36" s="209">
        <v>0.104</v>
      </c>
      <c r="G36" s="210">
        <v>13094.04</v>
      </c>
      <c r="H36" s="210">
        <v>10.74</v>
      </c>
      <c r="I36" s="215">
        <v>10.74</v>
      </c>
      <c r="J36" s="216">
        <v>0.11899999999999999</v>
      </c>
      <c r="K36" s="39"/>
    </row>
    <row r="37" spans="1:11" ht="34.200000000000003" customHeight="1" x14ac:dyDescent="0.25">
      <c r="A37" s="14" t="s">
        <v>147</v>
      </c>
      <c r="B37" s="39">
        <v>232</v>
      </c>
      <c r="C37" s="163" t="s">
        <v>417</v>
      </c>
      <c r="D37" s="217">
        <v>62.704000000000001</v>
      </c>
      <c r="E37" s="218">
        <v>3.8250000000000002</v>
      </c>
      <c r="F37" s="209">
        <v>2.3479999999999999</v>
      </c>
      <c r="G37" s="211">
        <v>0</v>
      </c>
      <c r="H37" s="211">
        <v>0</v>
      </c>
      <c r="I37" s="211">
        <v>0</v>
      </c>
      <c r="J37" s="212">
        <v>0</v>
      </c>
      <c r="K37" s="205"/>
    </row>
    <row r="38" spans="1:11" ht="34.200000000000003" customHeight="1" x14ac:dyDescent="0.25">
      <c r="A38" s="14" t="s">
        <v>148</v>
      </c>
      <c r="B38" s="205" t="s">
        <v>676</v>
      </c>
      <c r="C38" s="162">
        <v>0</v>
      </c>
      <c r="D38" s="207">
        <v>-12.614000000000001</v>
      </c>
      <c r="E38" s="208">
        <v>-1.1639999999999999</v>
      </c>
      <c r="F38" s="209">
        <v>-0.22600000000000001</v>
      </c>
      <c r="G38" s="41">
        <v>0</v>
      </c>
      <c r="H38" s="42"/>
      <c r="I38" s="42"/>
      <c r="J38" s="38"/>
      <c r="K38" s="39"/>
    </row>
    <row r="39" spans="1:11" ht="34.200000000000003" customHeight="1" x14ac:dyDescent="0.25">
      <c r="A39" s="14" t="s">
        <v>149</v>
      </c>
      <c r="B39" s="205">
        <v>633</v>
      </c>
      <c r="C39" s="163">
        <v>0</v>
      </c>
      <c r="D39" s="207">
        <v>-10.955</v>
      </c>
      <c r="E39" s="208">
        <v>-0.97799999999999998</v>
      </c>
      <c r="F39" s="209">
        <v>-0.19800000000000001</v>
      </c>
      <c r="G39" s="41">
        <v>0</v>
      </c>
      <c r="H39" s="42"/>
      <c r="I39" s="42"/>
      <c r="J39" s="38"/>
      <c r="K39" s="39"/>
    </row>
    <row r="40" spans="1:11" ht="34.200000000000003" customHeight="1" x14ac:dyDescent="0.25">
      <c r="A40" s="14" t="s">
        <v>150</v>
      </c>
      <c r="B40" s="205" t="s">
        <v>677</v>
      </c>
      <c r="C40" s="163">
        <v>0</v>
      </c>
      <c r="D40" s="125">
        <v>0</v>
      </c>
      <c r="E40" s="126">
        <v>0</v>
      </c>
      <c r="F40" s="127">
        <v>0</v>
      </c>
      <c r="G40" s="41">
        <v>0</v>
      </c>
      <c r="H40" s="41">
        <v>0.08</v>
      </c>
      <c r="I40" s="42" t="s">
        <v>669</v>
      </c>
      <c r="J40" s="216">
        <v>0.376</v>
      </c>
      <c r="K40" s="205"/>
    </row>
    <row r="41" spans="1:11" ht="34.200000000000003" customHeight="1" x14ac:dyDescent="0.25">
      <c r="A41" s="14" t="s">
        <v>151</v>
      </c>
      <c r="B41" s="39"/>
      <c r="C41" s="163">
        <v>0</v>
      </c>
      <c r="D41" s="125">
        <v>0</v>
      </c>
      <c r="E41" s="126">
        <v>0</v>
      </c>
      <c r="F41" s="127">
        <v>0</v>
      </c>
      <c r="G41" s="41">
        <v>0</v>
      </c>
      <c r="H41" s="41">
        <v>0.08</v>
      </c>
      <c r="I41" s="42" t="s">
        <v>669</v>
      </c>
      <c r="J41" s="212">
        <v>0</v>
      </c>
      <c r="K41" s="39"/>
    </row>
    <row r="42" spans="1:11" ht="34.200000000000003" customHeight="1" x14ac:dyDescent="0.25">
      <c r="A42" s="14" t="s">
        <v>152</v>
      </c>
      <c r="B42" s="39">
        <v>465</v>
      </c>
      <c r="C42" s="163">
        <v>0</v>
      </c>
      <c r="D42" s="125">
        <v>0</v>
      </c>
      <c r="E42" s="126">
        <v>0</v>
      </c>
      <c r="F42" s="127">
        <v>0</v>
      </c>
      <c r="G42" s="41">
        <v>0</v>
      </c>
      <c r="H42" s="41">
        <v>0.08</v>
      </c>
      <c r="I42" s="42" t="s">
        <v>669</v>
      </c>
      <c r="J42" s="216">
        <v>0.28100000000000003</v>
      </c>
      <c r="K42" s="205"/>
    </row>
    <row r="43" spans="1:11" ht="34.200000000000003" customHeight="1" x14ac:dyDescent="0.25">
      <c r="A43" s="14" t="s">
        <v>153</v>
      </c>
      <c r="B43" s="39"/>
      <c r="C43" s="163">
        <v>0</v>
      </c>
      <c r="D43" s="125">
        <v>0</v>
      </c>
      <c r="E43" s="126">
        <v>0</v>
      </c>
      <c r="F43" s="127">
        <v>0</v>
      </c>
      <c r="G43" s="41">
        <v>0</v>
      </c>
      <c r="H43" s="41">
        <v>0.08</v>
      </c>
      <c r="I43" s="42" t="s">
        <v>669</v>
      </c>
      <c r="J43" s="212">
        <v>0</v>
      </c>
      <c r="K43" s="39"/>
    </row>
    <row r="44" spans="1:11" ht="34.200000000000003" customHeight="1" x14ac:dyDescent="0.25">
      <c r="A44" s="14" t="s">
        <v>154</v>
      </c>
      <c r="B44" s="39" t="s">
        <v>673</v>
      </c>
      <c r="C44" s="163">
        <v>0</v>
      </c>
      <c r="D44" s="125">
        <v>0</v>
      </c>
      <c r="E44" s="126">
        <v>0</v>
      </c>
      <c r="F44" s="127">
        <v>0</v>
      </c>
      <c r="G44" s="41">
        <v>0</v>
      </c>
      <c r="H44" s="41">
        <v>0.08</v>
      </c>
      <c r="I44" s="42" t="s">
        <v>669</v>
      </c>
      <c r="J44" s="216">
        <v>0.23899999999999999</v>
      </c>
      <c r="K44" s="205"/>
    </row>
    <row r="45" spans="1:11" ht="34.200000000000003" customHeight="1" x14ac:dyDescent="0.25">
      <c r="A45" s="14" t="s">
        <v>155</v>
      </c>
      <c r="B45" s="40"/>
      <c r="C45" s="163">
        <v>0</v>
      </c>
      <c r="D45" s="125">
        <v>0</v>
      </c>
      <c r="E45" s="126">
        <v>0</v>
      </c>
      <c r="F45" s="127">
        <v>0</v>
      </c>
      <c r="G45" s="41">
        <v>0</v>
      </c>
      <c r="H45" s="41">
        <v>0.08</v>
      </c>
      <c r="I45" s="42" t="s">
        <v>669</v>
      </c>
      <c r="J45" s="38"/>
      <c r="K45" s="39"/>
    </row>
    <row r="46" spans="1:11" ht="27.75" customHeight="1" x14ac:dyDescent="0.25">
      <c r="C46" s="3"/>
    </row>
    <row r="47" spans="1:11" ht="27.75" customHeight="1" x14ac:dyDescent="0.25">
      <c r="D47" s="199"/>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E1:K1"/>
    <mergeCell ref="B1:D1"/>
    <mergeCell ref="A2:K2"/>
    <mergeCell ref="G4:K4"/>
    <mergeCell ref="A4:E4"/>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s>
  <phoneticPr fontId="7" type="noConversion"/>
  <hyperlinks>
    <hyperlink ref="A1" location="Overview!A1" display="Back to Overview" xr:uid="{00000000-0004-0000-0100-000000000000}"/>
  </hyperlinks>
  <pageMargins left="0.39370078740157483" right="0.39370078740157483" top="0.70866141732283472" bottom="1.4960629921259843" header="0.27559055118110237" footer="0.74803149606299213"/>
  <pageSetup paperSize="9" scale="44"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Q61"/>
  <sheetViews>
    <sheetView zoomScale="85" zoomScaleNormal="85" zoomScaleSheetLayoutView="100" workbookViewId="0">
      <selection activeCell="A12" sqref="A11:O12"/>
    </sheetView>
  </sheetViews>
  <sheetFormatPr defaultColWidth="9.109375" defaultRowHeight="27.75" customHeight="1" x14ac:dyDescent="0.25"/>
  <cols>
    <col min="1" max="1" width="14.5546875" style="49" customWidth="1"/>
    <col min="2" max="2" width="14.109375" style="49" bestFit="1" customWidth="1"/>
    <col min="3" max="3" width="16.6640625" style="49" bestFit="1" customWidth="1"/>
    <col min="4" max="4" width="14.6640625" style="57" customWidth="1"/>
    <col min="5" max="5" width="15.33203125" style="57" customWidth="1"/>
    <col min="6" max="6" width="17.33203125" style="57" customWidth="1"/>
    <col min="7" max="7" width="50.6640625" style="57" customWidth="1"/>
    <col min="8" max="8" width="14.6640625" style="57" customWidth="1"/>
    <col min="9" max="9" width="14.6640625" style="58" customWidth="1"/>
    <col min="10" max="11" width="14.6640625" style="59" customWidth="1"/>
    <col min="12" max="15" width="14.6640625" style="49" customWidth="1"/>
    <col min="16" max="16384" width="9.109375" style="49"/>
  </cols>
  <sheetData>
    <row r="1" spans="1:17" ht="66.75" customHeight="1" x14ac:dyDescent="0.25">
      <c r="A1" s="47" t="s">
        <v>24</v>
      </c>
      <c r="B1" s="47"/>
      <c r="C1" s="253" t="s">
        <v>122</v>
      </c>
      <c r="D1" s="253"/>
      <c r="E1" s="48"/>
      <c r="F1" s="252" t="s">
        <v>36</v>
      </c>
      <c r="G1" s="252"/>
      <c r="H1" s="252"/>
      <c r="I1" s="252"/>
      <c r="J1" s="252"/>
      <c r="K1" s="252"/>
      <c r="L1" s="252"/>
      <c r="M1" s="252"/>
      <c r="N1" s="252"/>
      <c r="O1" s="252"/>
    </row>
    <row r="2" spans="1:17" s="50" customFormat="1" ht="25.5" customHeight="1" x14ac:dyDescent="0.25">
      <c r="A2" s="251" t="str">
        <f>Overview!B4&amp; " - Effective from "&amp;TEXT(Overview!D4,"D MMMM YYYY")&amp;" - "&amp;Overview!E4&amp;" EDCM charges"</f>
        <v>Harlaxton Energy Networks Limited - GSP_K - Effective from 1 April 2027 - Final EDCM charges</v>
      </c>
      <c r="B2" s="251"/>
      <c r="C2" s="251"/>
      <c r="D2" s="251"/>
      <c r="E2" s="251"/>
      <c r="F2" s="251"/>
      <c r="G2" s="251"/>
      <c r="H2" s="251"/>
      <c r="I2" s="251"/>
      <c r="J2" s="251"/>
      <c r="K2" s="251"/>
      <c r="L2" s="251"/>
      <c r="M2" s="251"/>
      <c r="N2" s="251"/>
      <c r="O2" s="251"/>
    </row>
    <row r="3" spans="1:17" s="75" customFormat="1" ht="10.5" customHeight="1" x14ac:dyDescent="0.25">
      <c r="A3" s="74"/>
      <c r="B3" s="74"/>
      <c r="C3" s="178"/>
      <c r="D3" s="74"/>
      <c r="E3" s="74"/>
      <c r="F3" s="74"/>
      <c r="G3" s="74"/>
      <c r="H3" s="74"/>
      <c r="I3" s="74"/>
      <c r="J3" s="74"/>
      <c r="K3" s="74"/>
      <c r="L3" s="74"/>
      <c r="M3" s="74"/>
      <c r="N3" s="74"/>
      <c r="O3" s="74"/>
    </row>
    <row r="4" spans="1:17" s="75" customFormat="1" ht="25.5" customHeight="1" x14ac:dyDescent="0.25">
      <c r="A4" s="254" t="s">
        <v>63</v>
      </c>
      <c r="B4" s="255"/>
      <c r="C4" s="255"/>
      <c r="D4" s="255"/>
      <c r="E4" s="255"/>
      <c r="F4" s="256"/>
      <c r="G4" s="74"/>
      <c r="H4" s="74"/>
      <c r="I4" s="74"/>
      <c r="J4" s="74"/>
      <c r="K4" s="74"/>
      <c r="L4" s="74"/>
      <c r="M4" s="74"/>
      <c r="N4" s="74"/>
      <c r="O4" s="74"/>
    </row>
    <row r="5" spans="1:17" s="75" customFormat="1" ht="25.5" customHeight="1" x14ac:dyDescent="0.25">
      <c r="A5" s="239" t="s">
        <v>17</v>
      </c>
      <c r="B5" s="263"/>
      <c r="C5" s="240"/>
      <c r="D5" s="257" t="s">
        <v>60</v>
      </c>
      <c r="E5" s="258"/>
      <c r="F5" s="259"/>
      <c r="G5" s="74"/>
      <c r="H5" s="74"/>
      <c r="I5" s="74"/>
      <c r="J5" s="74"/>
      <c r="K5" s="74"/>
      <c r="L5" s="74"/>
      <c r="M5" s="74"/>
      <c r="N5" s="74"/>
      <c r="O5" s="74"/>
    </row>
    <row r="6" spans="1:17" s="75" customFormat="1" ht="27" customHeight="1" x14ac:dyDescent="0.25">
      <c r="A6" s="264" t="s">
        <v>667</v>
      </c>
      <c r="B6" s="265"/>
      <c r="C6" s="266"/>
      <c r="D6" s="260" t="s">
        <v>668</v>
      </c>
      <c r="E6" s="261"/>
      <c r="F6" s="262"/>
      <c r="G6" s="74"/>
      <c r="H6" s="74"/>
      <c r="I6" s="74"/>
      <c r="J6" s="74"/>
      <c r="K6" s="74"/>
      <c r="L6" s="74"/>
      <c r="M6" s="74"/>
      <c r="N6" s="74"/>
      <c r="O6" s="74"/>
    </row>
    <row r="7" spans="1:17" s="75" customFormat="1" ht="17.399999999999999" x14ac:dyDescent="0.25">
      <c r="A7" s="264" t="s">
        <v>18</v>
      </c>
      <c r="B7" s="265"/>
      <c r="C7" s="266"/>
      <c r="D7" s="260" t="s">
        <v>19</v>
      </c>
      <c r="E7" s="261"/>
      <c r="F7" s="262"/>
      <c r="G7" s="74"/>
      <c r="H7" s="74"/>
      <c r="I7" s="74"/>
      <c r="J7" s="74"/>
      <c r="K7" s="74"/>
      <c r="L7" s="74"/>
      <c r="M7" s="74"/>
      <c r="N7" s="74"/>
      <c r="O7" s="74"/>
    </row>
    <row r="8" spans="1:17" s="75" customFormat="1" ht="25.5" customHeight="1" x14ac:dyDescent="0.25">
      <c r="A8" s="270"/>
      <c r="B8" s="271"/>
      <c r="C8" s="272"/>
      <c r="D8" s="267"/>
      <c r="E8" s="268"/>
      <c r="F8" s="269"/>
      <c r="G8" s="74"/>
      <c r="H8" s="74"/>
      <c r="I8" s="74"/>
      <c r="J8" s="74"/>
      <c r="K8" s="74"/>
      <c r="L8" s="74"/>
      <c r="M8" s="74"/>
      <c r="N8" s="74"/>
      <c r="O8" s="74"/>
    </row>
    <row r="9" spans="1:17" s="75" customFormat="1" ht="10.5" customHeight="1" x14ac:dyDescent="0.25">
      <c r="A9" s="74"/>
      <c r="B9" s="74"/>
      <c r="C9" s="178"/>
      <c r="D9" s="74"/>
      <c r="E9" s="74"/>
      <c r="F9" s="74"/>
      <c r="G9" s="74"/>
      <c r="H9" s="74"/>
      <c r="I9" s="74"/>
      <c r="J9" s="74"/>
      <c r="K9" s="74"/>
      <c r="L9" s="74"/>
      <c r="M9" s="74"/>
      <c r="N9" s="74"/>
      <c r="O9" s="74"/>
    </row>
    <row r="10" spans="1:17" ht="63.75" customHeight="1" x14ac:dyDescent="0.25">
      <c r="A10" s="51" t="s">
        <v>52</v>
      </c>
      <c r="B10" s="52" t="s">
        <v>41</v>
      </c>
      <c r="C10" s="51" t="s">
        <v>42</v>
      </c>
      <c r="D10" s="51" t="s">
        <v>54</v>
      </c>
      <c r="E10" s="52" t="s">
        <v>41</v>
      </c>
      <c r="F10" s="51" t="s">
        <v>43</v>
      </c>
      <c r="G10" s="53" t="s">
        <v>35</v>
      </c>
      <c r="H10" s="54" t="s">
        <v>116</v>
      </c>
      <c r="I10" s="53" t="s">
        <v>55</v>
      </c>
      <c r="J10" s="53" t="s">
        <v>114</v>
      </c>
      <c r="K10" s="122" t="s">
        <v>128</v>
      </c>
      <c r="L10" s="54" t="s">
        <v>117</v>
      </c>
      <c r="M10" s="53" t="s">
        <v>56</v>
      </c>
      <c r="N10" s="53" t="s">
        <v>115</v>
      </c>
      <c r="O10" s="122" t="s">
        <v>129</v>
      </c>
    </row>
    <row r="11" spans="1:17" ht="15" customHeight="1" x14ac:dyDescent="0.25">
      <c r="A11" s="43"/>
      <c r="B11" s="82"/>
      <c r="C11" s="55"/>
      <c r="D11" s="44"/>
      <c r="E11" s="82"/>
      <c r="F11" s="55"/>
      <c r="G11" s="56"/>
      <c r="H11" s="60"/>
      <c r="I11" s="61"/>
      <c r="J11" s="61"/>
      <c r="K11" s="61"/>
      <c r="L11" s="62"/>
      <c r="M11" s="63"/>
      <c r="N11" s="63"/>
      <c r="O11" s="63"/>
      <c r="Q11" s="201"/>
    </row>
    <row r="12" spans="1:17" ht="15" customHeight="1" x14ac:dyDescent="0.25">
      <c r="A12" s="43"/>
      <c r="B12" s="82"/>
      <c r="C12" s="55"/>
      <c r="D12" s="44"/>
      <c r="E12" s="82"/>
      <c r="F12" s="55"/>
      <c r="G12" s="56"/>
      <c r="H12" s="60"/>
      <c r="I12" s="61"/>
      <c r="J12" s="61"/>
      <c r="K12" s="61"/>
      <c r="L12" s="62"/>
      <c r="M12" s="63"/>
      <c r="N12" s="63"/>
      <c r="O12" s="63"/>
    </row>
    <row r="13" spans="1:17" ht="15" customHeight="1" x14ac:dyDescent="0.25">
      <c r="A13" s="43"/>
      <c r="B13" s="82"/>
      <c r="C13" s="55"/>
      <c r="D13" s="44"/>
      <c r="E13" s="82"/>
      <c r="F13" s="55"/>
      <c r="G13" s="56"/>
      <c r="H13" s="60"/>
      <c r="I13" s="61"/>
      <c r="J13" s="61"/>
      <c r="K13" s="61"/>
      <c r="L13" s="62"/>
      <c r="M13" s="63"/>
      <c r="N13" s="63"/>
      <c r="O13" s="63"/>
    </row>
    <row r="14" spans="1:17" ht="15" customHeight="1" x14ac:dyDescent="0.25">
      <c r="A14" s="43"/>
      <c r="B14" s="82"/>
      <c r="C14" s="55"/>
      <c r="D14" s="44"/>
      <c r="E14" s="82"/>
      <c r="F14" s="55"/>
      <c r="G14" s="56"/>
      <c r="H14" s="60"/>
      <c r="I14" s="61"/>
      <c r="J14" s="61"/>
      <c r="K14" s="61"/>
      <c r="L14" s="62"/>
      <c r="M14" s="63"/>
      <c r="N14" s="63"/>
      <c r="O14" s="63"/>
    </row>
    <row r="15" spans="1:17" ht="15" customHeight="1" x14ac:dyDescent="0.25">
      <c r="A15" s="43"/>
      <c r="B15" s="82"/>
      <c r="C15" s="55"/>
      <c r="D15" s="44"/>
      <c r="E15" s="82"/>
      <c r="F15" s="55"/>
      <c r="G15" s="56"/>
      <c r="H15" s="60"/>
      <c r="I15" s="61"/>
      <c r="J15" s="61"/>
      <c r="K15" s="61"/>
      <c r="L15" s="62"/>
      <c r="M15" s="63"/>
      <c r="N15" s="63"/>
      <c r="O15" s="63"/>
    </row>
    <row r="16" spans="1:17" ht="15" customHeight="1" x14ac:dyDescent="0.25">
      <c r="A16" s="43"/>
      <c r="B16" s="82"/>
      <c r="C16" s="55"/>
      <c r="D16" s="44"/>
      <c r="E16" s="82"/>
      <c r="F16" s="55"/>
      <c r="G16" s="56"/>
      <c r="H16" s="60"/>
      <c r="I16" s="61"/>
      <c r="J16" s="61"/>
      <c r="K16" s="61"/>
      <c r="L16" s="62"/>
      <c r="M16" s="63"/>
      <c r="N16" s="63"/>
      <c r="O16" s="63"/>
    </row>
    <row r="17" spans="1:15" ht="15" customHeight="1" x14ac:dyDescent="0.25">
      <c r="A17" s="43"/>
      <c r="B17" s="82"/>
      <c r="C17" s="55"/>
      <c r="D17" s="44"/>
      <c r="E17" s="82"/>
      <c r="F17" s="55"/>
      <c r="G17" s="56"/>
      <c r="H17" s="60"/>
      <c r="I17" s="61"/>
      <c r="J17" s="61"/>
      <c r="K17" s="61"/>
      <c r="L17" s="62"/>
      <c r="M17" s="63"/>
      <c r="N17" s="63"/>
      <c r="O17" s="63"/>
    </row>
    <row r="18" spans="1:15" ht="15" customHeight="1" x14ac:dyDescent="0.25">
      <c r="A18" s="43"/>
      <c r="B18" s="82"/>
      <c r="C18" s="55"/>
      <c r="D18" s="44"/>
      <c r="E18" s="82"/>
      <c r="F18" s="55"/>
      <c r="G18" s="56"/>
      <c r="H18" s="60"/>
      <c r="I18" s="61"/>
      <c r="J18" s="61"/>
      <c r="K18" s="61"/>
      <c r="L18" s="62"/>
      <c r="M18" s="63"/>
      <c r="N18" s="63"/>
      <c r="O18" s="63"/>
    </row>
    <row r="19" spans="1:15" ht="15" customHeight="1" x14ac:dyDescent="0.25">
      <c r="A19" s="43"/>
      <c r="B19" s="82"/>
      <c r="C19" s="55"/>
      <c r="D19" s="44"/>
      <c r="E19" s="82"/>
      <c r="F19" s="55"/>
      <c r="G19" s="56"/>
      <c r="H19" s="60"/>
      <c r="I19" s="61"/>
      <c r="J19" s="61"/>
      <c r="K19" s="61"/>
      <c r="L19" s="62"/>
      <c r="M19" s="63"/>
      <c r="N19" s="63"/>
      <c r="O19" s="63"/>
    </row>
    <row r="20" spans="1:15" ht="15" customHeight="1" x14ac:dyDescent="0.25">
      <c r="A20" s="43"/>
      <c r="B20" s="82"/>
      <c r="C20" s="55"/>
      <c r="D20" s="44"/>
      <c r="E20" s="82"/>
      <c r="F20" s="55"/>
      <c r="G20" s="56"/>
      <c r="H20" s="60"/>
      <c r="I20" s="61"/>
      <c r="J20" s="61"/>
      <c r="K20" s="61"/>
      <c r="L20" s="62"/>
      <c r="M20" s="63"/>
      <c r="N20" s="63"/>
      <c r="O20" s="63"/>
    </row>
    <row r="21" spans="1:15" ht="15" customHeight="1" x14ac:dyDescent="0.25">
      <c r="A21" s="43"/>
      <c r="B21" s="82"/>
      <c r="C21" s="55"/>
      <c r="D21" s="44"/>
      <c r="E21" s="82"/>
      <c r="F21" s="55"/>
      <c r="G21" s="56"/>
      <c r="H21" s="60"/>
      <c r="I21" s="61"/>
      <c r="J21" s="61"/>
      <c r="K21" s="61"/>
      <c r="L21" s="62"/>
      <c r="M21" s="63"/>
      <c r="N21" s="63"/>
      <c r="O21" s="63"/>
    </row>
    <row r="22" spans="1:15" ht="15" customHeight="1" x14ac:dyDescent="0.25">
      <c r="A22" s="43"/>
      <c r="B22" s="82"/>
      <c r="C22" s="55"/>
      <c r="D22" s="44"/>
      <c r="E22" s="82"/>
      <c r="F22" s="55"/>
      <c r="G22" s="56"/>
      <c r="H22" s="60"/>
      <c r="I22" s="61"/>
      <c r="J22" s="61"/>
      <c r="K22" s="61"/>
      <c r="L22" s="62"/>
      <c r="M22" s="63"/>
      <c r="N22" s="63"/>
      <c r="O22" s="63"/>
    </row>
    <row r="23" spans="1:15" ht="15" customHeight="1" x14ac:dyDescent="0.25">
      <c r="A23" s="43"/>
      <c r="B23" s="82"/>
      <c r="C23" s="55"/>
      <c r="D23" s="44"/>
      <c r="E23" s="82"/>
      <c r="F23" s="55"/>
      <c r="G23" s="56"/>
      <c r="H23" s="60"/>
      <c r="I23" s="61"/>
      <c r="J23" s="61"/>
      <c r="K23" s="61"/>
      <c r="L23" s="62"/>
      <c r="M23" s="63"/>
      <c r="N23" s="63"/>
      <c r="O23" s="63"/>
    </row>
    <row r="24" spans="1:15" ht="15" customHeight="1" x14ac:dyDescent="0.25">
      <c r="A24" s="43"/>
      <c r="B24" s="82"/>
      <c r="C24" s="55"/>
      <c r="D24" s="44"/>
      <c r="E24" s="82"/>
      <c r="F24" s="55"/>
      <c r="G24" s="56"/>
      <c r="H24" s="60"/>
      <c r="I24" s="61"/>
      <c r="J24" s="61"/>
      <c r="K24" s="61"/>
      <c r="L24" s="62"/>
      <c r="M24" s="63"/>
      <c r="N24" s="63"/>
      <c r="O24" s="63"/>
    </row>
    <row r="25" spans="1:15" ht="15" customHeight="1" x14ac:dyDescent="0.25">
      <c r="A25" s="43"/>
      <c r="B25" s="82"/>
      <c r="C25" s="55"/>
      <c r="D25" s="44"/>
      <c r="E25" s="82"/>
      <c r="F25" s="55"/>
      <c r="G25" s="56"/>
      <c r="H25" s="60"/>
      <c r="I25" s="61"/>
      <c r="J25" s="61"/>
      <c r="K25" s="61"/>
      <c r="L25" s="62"/>
      <c r="M25" s="63"/>
      <c r="N25" s="63"/>
      <c r="O25" s="63"/>
    </row>
    <row r="26" spans="1:15" ht="15" customHeight="1" x14ac:dyDescent="0.25">
      <c r="A26" s="43"/>
      <c r="B26" s="82"/>
      <c r="C26" s="55"/>
      <c r="D26" s="44"/>
      <c r="E26" s="82"/>
      <c r="F26" s="55"/>
      <c r="G26" s="56"/>
      <c r="H26" s="60"/>
      <c r="I26" s="61"/>
      <c r="J26" s="61"/>
      <c r="K26" s="61"/>
      <c r="L26" s="62"/>
      <c r="M26" s="63"/>
      <c r="N26" s="63"/>
      <c r="O26" s="63"/>
    </row>
    <row r="27" spans="1:15" ht="15" customHeight="1" x14ac:dyDescent="0.25">
      <c r="A27" s="43"/>
      <c r="B27" s="82"/>
      <c r="C27" s="55"/>
      <c r="D27" s="44"/>
      <c r="E27" s="82"/>
      <c r="F27" s="55"/>
      <c r="G27" s="56"/>
      <c r="H27" s="60"/>
      <c r="I27" s="61"/>
      <c r="J27" s="61"/>
      <c r="K27" s="61"/>
      <c r="L27" s="62"/>
      <c r="M27" s="63"/>
      <c r="N27" s="63"/>
      <c r="O27" s="63"/>
    </row>
    <row r="28" spans="1:15" ht="15" customHeight="1" x14ac:dyDescent="0.25">
      <c r="A28" s="43"/>
      <c r="B28" s="82"/>
      <c r="C28" s="55"/>
      <c r="D28" s="44"/>
      <c r="E28" s="82"/>
      <c r="F28" s="55"/>
      <c r="G28" s="56"/>
      <c r="H28" s="60"/>
      <c r="I28" s="61"/>
      <c r="J28" s="61"/>
      <c r="K28" s="61"/>
      <c r="L28" s="62"/>
      <c r="M28" s="63"/>
      <c r="N28" s="63"/>
      <c r="O28" s="63"/>
    </row>
    <row r="29" spans="1:15" ht="15" customHeight="1" x14ac:dyDescent="0.25">
      <c r="A29" s="43"/>
      <c r="B29" s="82"/>
      <c r="C29" s="55"/>
      <c r="D29" s="44"/>
      <c r="E29" s="82"/>
      <c r="F29" s="55"/>
      <c r="G29" s="56"/>
      <c r="H29" s="60"/>
      <c r="I29" s="61"/>
      <c r="J29" s="61"/>
      <c r="K29" s="61"/>
      <c r="L29" s="62"/>
      <c r="M29" s="63"/>
      <c r="N29" s="63"/>
      <c r="O29" s="63"/>
    </row>
    <row r="30" spans="1:15" ht="15" customHeight="1" x14ac:dyDescent="0.25">
      <c r="A30" s="43"/>
      <c r="B30" s="82"/>
      <c r="C30" s="55"/>
      <c r="D30" s="44"/>
      <c r="E30" s="82"/>
      <c r="F30" s="55"/>
      <c r="G30" s="56"/>
      <c r="H30" s="60"/>
      <c r="I30" s="61"/>
      <c r="J30" s="61"/>
      <c r="K30" s="61"/>
      <c r="L30" s="62"/>
      <c r="M30" s="63"/>
      <c r="N30" s="63"/>
      <c r="O30" s="63"/>
    </row>
    <row r="31" spans="1:15" ht="15" customHeight="1" x14ac:dyDescent="0.25">
      <c r="A31" s="43"/>
      <c r="B31" s="82"/>
      <c r="C31" s="55"/>
      <c r="D31" s="44"/>
      <c r="E31" s="82"/>
      <c r="F31" s="55"/>
      <c r="G31" s="56"/>
      <c r="H31" s="60"/>
      <c r="I31" s="61"/>
      <c r="J31" s="61"/>
      <c r="K31" s="61"/>
      <c r="L31" s="62"/>
      <c r="M31" s="63"/>
      <c r="N31" s="63"/>
      <c r="O31" s="63"/>
    </row>
    <row r="32" spans="1:15" ht="15" customHeight="1" x14ac:dyDescent="0.25">
      <c r="A32" s="43"/>
      <c r="B32" s="82"/>
      <c r="C32" s="55"/>
      <c r="D32" s="44"/>
      <c r="E32" s="82"/>
      <c r="F32" s="55"/>
      <c r="G32" s="56"/>
      <c r="H32" s="60"/>
      <c r="I32" s="61"/>
      <c r="J32" s="61"/>
      <c r="K32" s="61"/>
      <c r="L32" s="62"/>
      <c r="M32" s="63"/>
      <c r="N32" s="63"/>
      <c r="O32" s="63"/>
    </row>
    <row r="33" spans="1:15" ht="15" customHeight="1" x14ac:dyDescent="0.25">
      <c r="A33" s="43"/>
      <c r="B33" s="82"/>
      <c r="C33" s="55"/>
      <c r="D33" s="44"/>
      <c r="E33" s="82"/>
      <c r="F33" s="55"/>
      <c r="G33" s="56"/>
      <c r="H33" s="60"/>
      <c r="I33" s="61"/>
      <c r="J33" s="61"/>
      <c r="K33" s="61"/>
      <c r="L33" s="62"/>
      <c r="M33" s="63"/>
      <c r="N33" s="63"/>
      <c r="O33" s="63"/>
    </row>
    <row r="34" spans="1:15" ht="15" customHeight="1" x14ac:dyDescent="0.25">
      <c r="A34" s="43"/>
      <c r="B34" s="82"/>
      <c r="C34" s="55"/>
      <c r="D34" s="44"/>
      <c r="E34" s="82"/>
      <c r="F34" s="55"/>
      <c r="G34" s="56"/>
      <c r="H34" s="60"/>
      <c r="I34" s="61"/>
      <c r="J34" s="61"/>
      <c r="K34" s="61"/>
      <c r="L34" s="62"/>
      <c r="M34" s="63"/>
      <c r="N34" s="63"/>
      <c r="O34" s="63"/>
    </row>
    <row r="35" spans="1:15" ht="15" customHeight="1" x14ac:dyDescent="0.25">
      <c r="A35" s="43"/>
      <c r="B35" s="82"/>
      <c r="C35" s="55"/>
      <c r="D35" s="44"/>
      <c r="E35" s="82"/>
      <c r="F35" s="55"/>
      <c r="G35" s="56"/>
      <c r="H35" s="60"/>
      <c r="I35" s="61"/>
      <c r="J35" s="61"/>
      <c r="K35" s="61"/>
      <c r="L35" s="62"/>
      <c r="M35" s="63"/>
      <c r="N35" s="63"/>
      <c r="O35" s="63"/>
    </row>
    <row r="36" spans="1:15" ht="15" customHeight="1" x14ac:dyDescent="0.25">
      <c r="A36" s="43"/>
      <c r="B36" s="82"/>
      <c r="C36" s="55"/>
      <c r="D36" s="44"/>
      <c r="E36" s="82"/>
      <c r="F36" s="55"/>
      <c r="G36" s="56"/>
      <c r="H36" s="60"/>
      <c r="I36" s="61"/>
      <c r="J36" s="61"/>
      <c r="K36" s="61"/>
      <c r="L36" s="62"/>
      <c r="M36" s="63"/>
      <c r="N36" s="63"/>
      <c r="O36" s="63"/>
    </row>
    <row r="37" spans="1:15" ht="15" customHeight="1" x14ac:dyDescent="0.25">
      <c r="A37" s="43"/>
      <c r="B37" s="82"/>
      <c r="C37" s="55"/>
      <c r="D37" s="44"/>
      <c r="E37" s="82"/>
      <c r="F37" s="55"/>
      <c r="G37" s="56"/>
      <c r="H37" s="60"/>
      <c r="I37" s="61"/>
      <c r="J37" s="61"/>
      <c r="K37" s="61"/>
      <c r="L37" s="62"/>
      <c r="M37" s="63"/>
      <c r="N37" s="63"/>
      <c r="O37" s="63"/>
    </row>
    <row r="38" spans="1:15" ht="15" customHeight="1" x14ac:dyDescent="0.25">
      <c r="A38" s="43"/>
      <c r="B38" s="82"/>
      <c r="C38" s="55"/>
      <c r="D38" s="44"/>
      <c r="E38" s="82"/>
      <c r="F38" s="55"/>
      <c r="G38" s="56"/>
      <c r="H38" s="60"/>
      <c r="I38" s="61"/>
      <c r="J38" s="61"/>
      <c r="K38" s="61"/>
      <c r="L38" s="62"/>
      <c r="M38" s="63"/>
      <c r="N38" s="63"/>
      <c r="O38" s="63"/>
    </row>
    <row r="39" spans="1:15" ht="15" customHeight="1" x14ac:dyDescent="0.25">
      <c r="A39" s="43"/>
      <c r="B39" s="82"/>
      <c r="C39" s="55"/>
      <c r="D39" s="44"/>
      <c r="E39" s="82"/>
      <c r="F39" s="55"/>
      <c r="G39" s="56"/>
      <c r="H39" s="60"/>
      <c r="I39" s="61"/>
      <c r="J39" s="61"/>
      <c r="K39" s="61"/>
      <c r="L39" s="62"/>
      <c r="M39" s="63"/>
      <c r="N39" s="63"/>
      <c r="O39" s="63"/>
    </row>
    <row r="40" spans="1:15" ht="15" customHeight="1" x14ac:dyDescent="0.25">
      <c r="A40" s="43"/>
      <c r="B40" s="82"/>
      <c r="C40" s="55"/>
      <c r="D40" s="44"/>
      <c r="E40" s="82"/>
      <c r="F40" s="55"/>
      <c r="G40" s="56"/>
      <c r="H40" s="60"/>
      <c r="I40" s="61"/>
      <c r="J40" s="61"/>
      <c r="K40" s="61"/>
      <c r="L40" s="62"/>
      <c r="M40" s="63"/>
      <c r="N40" s="63"/>
      <c r="O40" s="63"/>
    </row>
    <row r="41" spans="1:15" ht="15" customHeight="1" x14ac:dyDescent="0.25">
      <c r="A41" s="43"/>
      <c r="B41" s="82"/>
      <c r="C41" s="55"/>
      <c r="D41" s="44"/>
      <c r="E41" s="82"/>
      <c r="F41" s="55"/>
      <c r="G41" s="56"/>
      <c r="H41" s="60"/>
      <c r="I41" s="61"/>
      <c r="J41" s="61"/>
      <c r="K41" s="61"/>
      <c r="L41" s="62"/>
      <c r="M41" s="63"/>
      <c r="N41" s="63"/>
      <c r="O41" s="63"/>
    </row>
    <row r="42" spans="1:15" ht="15" customHeight="1" x14ac:dyDescent="0.25">
      <c r="A42" s="43"/>
      <c r="B42" s="82"/>
      <c r="C42" s="55"/>
      <c r="D42" s="44"/>
      <c r="E42" s="82"/>
      <c r="F42" s="55"/>
      <c r="G42" s="56"/>
      <c r="H42" s="60"/>
      <c r="I42" s="61"/>
      <c r="J42" s="61"/>
      <c r="K42" s="61"/>
      <c r="L42" s="62"/>
      <c r="M42" s="63"/>
      <c r="N42" s="63"/>
      <c r="O42" s="63"/>
    </row>
    <row r="43" spans="1:15" ht="15" customHeight="1" x14ac:dyDescent="0.25">
      <c r="A43" s="43"/>
      <c r="B43" s="82"/>
      <c r="C43" s="55"/>
      <c r="D43" s="44"/>
      <c r="E43" s="82"/>
      <c r="F43" s="55"/>
      <c r="G43" s="56"/>
      <c r="H43" s="60"/>
      <c r="I43" s="61"/>
      <c r="J43" s="61"/>
      <c r="K43" s="61"/>
      <c r="L43" s="62"/>
      <c r="M43" s="63"/>
      <c r="N43" s="63"/>
      <c r="O43" s="63"/>
    </row>
    <row r="44" spans="1:15" ht="15" customHeight="1" x14ac:dyDescent="0.25">
      <c r="A44" s="43"/>
      <c r="B44" s="82"/>
      <c r="C44" s="55"/>
      <c r="D44" s="44"/>
      <c r="E44" s="82"/>
      <c r="F44" s="55"/>
      <c r="G44" s="56"/>
      <c r="H44" s="60"/>
      <c r="I44" s="61"/>
      <c r="J44" s="61"/>
      <c r="K44" s="61"/>
      <c r="L44" s="62"/>
      <c r="M44" s="63"/>
      <c r="N44" s="63"/>
      <c r="O44" s="63"/>
    </row>
    <row r="45" spans="1:15" ht="15" customHeight="1" x14ac:dyDescent="0.25">
      <c r="A45" s="43"/>
      <c r="B45" s="82"/>
      <c r="C45" s="55"/>
      <c r="D45" s="44"/>
      <c r="E45" s="82"/>
      <c r="F45" s="55"/>
      <c r="G45" s="56"/>
      <c r="H45" s="60"/>
      <c r="I45" s="61"/>
      <c r="J45" s="61"/>
      <c r="K45" s="61"/>
      <c r="L45" s="62"/>
      <c r="M45" s="63"/>
      <c r="N45" s="63"/>
      <c r="O45" s="63"/>
    </row>
    <row r="46" spans="1:15" ht="15" customHeight="1" x14ac:dyDescent="0.25">
      <c r="A46" s="43"/>
      <c r="B46" s="82"/>
      <c r="C46" s="55"/>
      <c r="D46" s="44"/>
      <c r="E46" s="82"/>
      <c r="F46" s="55"/>
      <c r="G46" s="56"/>
      <c r="H46" s="60"/>
      <c r="I46" s="61"/>
      <c r="J46" s="61"/>
      <c r="K46" s="61"/>
      <c r="L46" s="62"/>
      <c r="M46" s="63"/>
      <c r="N46" s="63"/>
      <c r="O46" s="63"/>
    </row>
    <row r="47" spans="1:15" ht="15" customHeight="1" x14ac:dyDescent="0.25">
      <c r="A47" s="43"/>
      <c r="B47" s="82"/>
      <c r="C47" s="55"/>
      <c r="D47" s="44"/>
      <c r="E47" s="82"/>
      <c r="F47" s="55"/>
      <c r="G47" s="56"/>
      <c r="H47" s="60"/>
      <c r="I47" s="61"/>
      <c r="J47" s="61"/>
      <c r="K47" s="61"/>
      <c r="L47" s="62"/>
      <c r="M47" s="63"/>
      <c r="N47" s="63"/>
      <c r="O47" s="63"/>
    </row>
    <row r="48" spans="1:15" ht="15" customHeight="1" x14ac:dyDescent="0.25">
      <c r="A48" s="43"/>
      <c r="B48" s="82"/>
      <c r="C48" s="55"/>
      <c r="D48" s="44"/>
      <c r="E48" s="82"/>
      <c r="F48" s="55"/>
      <c r="G48" s="56"/>
      <c r="H48" s="60"/>
      <c r="I48" s="61"/>
      <c r="J48" s="61"/>
      <c r="K48" s="61"/>
      <c r="L48" s="62"/>
      <c r="M48" s="63"/>
      <c r="N48" s="63"/>
      <c r="O48" s="63"/>
    </row>
    <row r="49" spans="1:15" ht="15" customHeight="1" x14ac:dyDescent="0.25">
      <c r="A49" s="43"/>
      <c r="B49" s="82"/>
      <c r="C49" s="55"/>
      <c r="D49" s="44"/>
      <c r="E49" s="82"/>
      <c r="F49" s="55"/>
      <c r="G49" s="56"/>
      <c r="H49" s="60"/>
      <c r="I49" s="61"/>
      <c r="J49" s="61"/>
      <c r="K49" s="61"/>
      <c r="L49" s="62"/>
      <c r="M49" s="63"/>
      <c r="N49" s="63"/>
      <c r="O49" s="63"/>
    </row>
    <row r="50" spans="1:15" ht="15" customHeight="1" x14ac:dyDescent="0.25">
      <c r="A50" s="43"/>
      <c r="B50" s="82"/>
      <c r="C50" s="55"/>
      <c r="D50" s="44"/>
      <c r="E50" s="82"/>
      <c r="F50" s="55"/>
      <c r="G50" s="56"/>
      <c r="H50" s="60"/>
      <c r="I50" s="61"/>
      <c r="J50" s="61"/>
      <c r="K50" s="61"/>
      <c r="L50" s="62"/>
      <c r="M50" s="63"/>
      <c r="N50" s="63"/>
      <c r="O50" s="63"/>
    </row>
    <row r="51" spans="1:15" ht="15" customHeight="1" x14ac:dyDescent="0.25">
      <c r="A51" s="43"/>
      <c r="B51" s="82"/>
      <c r="C51" s="55"/>
      <c r="D51" s="44"/>
      <c r="E51" s="82"/>
      <c r="F51" s="55"/>
      <c r="G51" s="56"/>
      <c r="H51" s="60"/>
      <c r="I51" s="61"/>
      <c r="J51" s="61"/>
      <c r="K51" s="61"/>
      <c r="L51" s="62"/>
      <c r="M51" s="63"/>
      <c r="N51" s="63"/>
      <c r="O51" s="63"/>
    </row>
    <row r="52" spans="1:15" ht="15" customHeight="1" x14ac:dyDescent="0.25">
      <c r="A52" s="43"/>
      <c r="B52" s="82"/>
      <c r="C52" s="55"/>
      <c r="D52" s="44"/>
      <c r="E52" s="82"/>
      <c r="F52" s="55"/>
      <c r="G52" s="56"/>
      <c r="H52" s="60"/>
      <c r="I52" s="61"/>
      <c r="J52" s="61"/>
      <c r="K52" s="61"/>
      <c r="L52" s="62"/>
      <c r="M52" s="63"/>
      <c r="N52" s="63"/>
      <c r="O52" s="63"/>
    </row>
    <row r="53" spans="1:15" ht="15" customHeight="1" x14ac:dyDescent="0.25">
      <c r="A53" s="43"/>
      <c r="B53" s="82"/>
      <c r="C53" s="55"/>
      <c r="D53" s="44"/>
      <c r="E53" s="82"/>
      <c r="F53" s="55"/>
      <c r="G53" s="56"/>
      <c r="H53" s="60"/>
      <c r="I53" s="61"/>
      <c r="J53" s="61"/>
      <c r="K53" s="61"/>
      <c r="L53" s="62"/>
      <c r="M53" s="63"/>
      <c r="N53" s="63"/>
      <c r="O53" s="63"/>
    </row>
    <row r="54" spans="1:15" ht="15" customHeight="1" x14ac:dyDescent="0.25">
      <c r="A54" s="43"/>
      <c r="B54" s="82"/>
      <c r="C54" s="55"/>
      <c r="D54" s="44"/>
      <c r="E54" s="82"/>
      <c r="F54" s="55"/>
      <c r="G54" s="56"/>
      <c r="H54" s="60"/>
      <c r="I54" s="61"/>
      <c r="J54" s="61"/>
      <c r="K54" s="61"/>
      <c r="L54" s="62"/>
      <c r="M54" s="63"/>
      <c r="N54" s="63"/>
      <c r="O54" s="63"/>
    </row>
    <row r="55" spans="1:15" ht="15" customHeight="1" x14ac:dyDescent="0.25">
      <c r="A55" s="43"/>
      <c r="B55" s="82"/>
      <c r="C55" s="55"/>
      <c r="D55" s="44"/>
      <c r="E55" s="82"/>
      <c r="F55" s="55"/>
      <c r="G55" s="56"/>
      <c r="H55" s="60"/>
      <c r="I55" s="61"/>
      <c r="J55" s="61"/>
      <c r="K55" s="61"/>
      <c r="L55" s="62"/>
      <c r="M55" s="63"/>
      <c r="N55" s="63"/>
      <c r="O55" s="63"/>
    </row>
    <row r="56" spans="1:15" ht="15" customHeight="1" x14ac:dyDescent="0.25">
      <c r="A56" s="43"/>
      <c r="B56" s="82"/>
      <c r="C56" s="55"/>
      <c r="D56" s="44"/>
      <c r="E56" s="82"/>
      <c r="F56" s="55"/>
      <c r="G56" s="56"/>
      <c r="H56" s="60"/>
      <c r="I56" s="61"/>
      <c r="J56" s="61"/>
      <c r="K56" s="61"/>
      <c r="L56" s="62"/>
      <c r="M56" s="63"/>
      <c r="N56" s="63"/>
      <c r="O56" s="63"/>
    </row>
    <row r="57" spans="1:15" ht="15" customHeight="1" x14ac:dyDescent="0.25">
      <c r="A57" s="43"/>
      <c r="B57" s="82"/>
      <c r="C57" s="55"/>
      <c r="D57" s="44"/>
      <c r="E57" s="82"/>
      <c r="F57" s="55"/>
      <c r="G57" s="56"/>
      <c r="H57" s="60"/>
      <c r="I57" s="61"/>
      <c r="J57" s="61"/>
      <c r="K57" s="61"/>
      <c r="L57" s="62"/>
      <c r="M57" s="63"/>
      <c r="N57" s="63"/>
      <c r="O57" s="63"/>
    </row>
    <row r="58" spans="1:15" ht="15" customHeight="1" x14ac:dyDescent="0.25">
      <c r="A58" s="43"/>
      <c r="B58" s="82"/>
      <c r="C58" s="55"/>
      <c r="D58" s="44"/>
      <c r="E58" s="82"/>
      <c r="F58" s="55"/>
      <c r="G58" s="56"/>
      <c r="H58" s="60"/>
      <c r="I58" s="61"/>
      <c r="J58" s="61"/>
      <c r="K58" s="61"/>
      <c r="L58" s="62"/>
      <c r="M58" s="63"/>
      <c r="N58" s="63"/>
      <c r="O58" s="63"/>
    </row>
    <row r="59" spans="1:15" ht="15" customHeight="1" x14ac:dyDescent="0.25">
      <c r="A59" s="43"/>
      <c r="B59" s="82"/>
      <c r="C59" s="55"/>
      <c r="D59" s="44"/>
      <c r="E59" s="82"/>
      <c r="F59" s="55"/>
      <c r="G59" s="56"/>
      <c r="H59" s="60"/>
      <c r="I59" s="61"/>
      <c r="J59" s="61"/>
      <c r="K59" s="61"/>
      <c r="L59" s="62"/>
      <c r="M59" s="63"/>
      <c r="N59" s="63"/>
      <c r="O59" s="63"/>
    </row>
    <row r="60" spans="1:15" ht="15" customHeight="1" x14ac:dyDescent="0.25">
      <c r="A60" s="43"/>
      <c r="B60" s="82"/>
      <c r="C60" s="55"/>
      <c r="D60" s="44"/>
      <c r="E60" s="82"/>
      <c r="F60" s="55"/>
      <c r="G60" s="56"/>
      <c r="H60" s="60"/>
      <c r="I60" s="61"/>
      <c r="J60" s="61"/>
      <c r="K60" s="61"/>
      <c r="L60" s="62"/>
      <c r="M60" s="63"/>
      <c r="N60" s="63"/>
      <c r="O60" s="63"/>
    </row>
    <row r="61" spans="1:15" ht="15" customHeight="1" x14ac:dyDescent="0.25">
      <c r="A61" s="43"/>
      <c r="B61" s="82"/>
      <c r="C61" s="55"/>
      <c r="D61" s="44"/>
      <c r="E61" s="82"/>
      <c r="F61" s="55"/>
      <c r="G61" s="56"/>
      <c r="H61" s="60"/>
      <c r="I61" s="61"/>
      <c r="J61" s="61"/>
      <c r="K61" s="61"/>
      <c r="L61" s="62"/>
      <c r="M61" s="63"/>
      <c r="N61" s="63"/>
      <c r="O61" s="63"/>
    </row>
  </sheetData>
  <autoFilter ref="A10:O10" xr:uid="{00000000-0009-0000-0000-000002000000}"/>
  <mergeCells count="12">
    <mergeCell ref="D6:F6"/>
    <mergeCell ref="A5:C5"/>
    <mergeCell ref="A6:C6"/>
    <mergeCell ref="D7:F7"/>
    <mergeCell ref="D8:F8"/>
    <mergeCell ref="A7:C7"/>
    <mergeCell ref="A8:C8"/>
    <mergeCell ref="F1:O1"/>
    <mergeCell ref="A2:O2"/>
    <mergeCell ref="C1:D1"/>
    <mergeCell ref="A4:F4"/>
    <mergeCell ref="D5:F5"/>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topLeftCell="A2" zoomScale="90" zoomScaleNormal="90" zoomScaleSheetLayoutView="100" workbookViewId="0">
      <selection activeCell="A8" sqref="A8"/>
    </sheetView>
  </sheetViews>
  <sheetFormatPr defaultColWidth="9.109375" defaultRowHeight="13.2" x14ac:dyDescent="0.25"/>
  <cols>
    <col min="1" max="1" width="15.88671875" style="49" bestFit="1" customWidth="1"/>
    <col min="2" max="2" width="15" style="49" bestFit="1" customWidth="1"/>
    <col min="3" max="3" width="18.88671875" style="57" bestFit="1" customWidth="1"/>
    <col min="4" max="4" width="50.6640625" style="57" customWidth="1"/>
    <col min="5" max="5" width="14.6640625" style="58" customWidth="1"/>
    <col min="6" max="7" width="14.6640625" style="59" customWidth="1"/>
    <col min="8" max="8" width="14.6640625" style="49" customWidth="1"/>
    <col min="9" max="9" width="15.5546875" style="49" customWidth="1"/>
    <col min="10" max="10" width="12.6640625" style="49" bestFit="1" customWidth="1"/>
    <col min="11" max="13" width="9.109375" style="49"/>
    <col min="14" max="14" width="9.44140625" style="49" bestFit="1" customWidth="1"/>
    <col min="15" max="16384" width="9.109375" style="49"/>
  </cols>
  <sheetData>
    <row r="1" spans="1:14" ht="66.75" customHeight="1" x14ac:dyDescent="0.25">
      <c r="A1" s="252" t="s">
        <v>65</v>
      </c>
      <c r="B1" s="252"/>
      <c r="C1" s="252"/>
      <c r="D1" s="252"/>
      <c r="E1" s="252"/>
      <c r="F1" s="252"/>
      <c r="G1" s="252"/>
      <c r="H1" s="252"/>
    </row>
    <row r="2" spans="1:14" s="50" customFormat="1" ht="25.5" customHeight="1" x14ac:dyDescent="0.25">
      <c r="A2" s="254" t="str">
        <f>Overview!B4&amp; " - Effective from "&amp;TEXT(Overview!D4,"D MMMM YYYY")&amp;" - "&amp;Overview!E4&amp;" EDCM import charges"</f>
        <v>Harlaxton Energy Networks Limited - GSP_K - Effective from 1 April 2027 - Final EDCM import charges</v>
      </c>
      <c r="B2" s="255"/>
      <c r="C2" s="255"/>
      <c r="D2" s="255"/>
      <c r="E2" s="255"/>
      <c r="F2" s="255"/>
      <c r="G2" s="255"/>
      <c r="H2" s="256"/>
    </row>
    <row r="3" spans="1:14" s="75" customFormat="1" ht="17.399999999999999" x14ac:dyDescent="0.25">
      <c r="A3" s="76"/>
      <c r="B3" s="76"/>
      <c r="C3" s="76"/>
      <c r="D3" s="77"/>
      <c r="E3" s="78"/>
      <c r="F3" s="78"/>
      <c r="G3" s="79"/>
      <c r="H3" s="79"/>
      <c r="I3" s="74"/>
      <c r="J3" s="74"/>
      <c r="K3" s="74"/>
      <c r="L3" s="74"/>
      <c r="M3" s="74"/>
      <c r="N3" s="74"/>
    </row>
    <row r="4" spans="1:14" ht="60.75" customHeight="1" x14ac:dyDescent="0.25">
      <c r="A4" s="51" t="s">
        <v>52</v>
      </c>
      <c r="B4" s="52" t="s">
        <v>41</v>
      </c>
      <c r="C4" s="51" t="s">
        <v>42</v>
      </c>
      <c r="D4" s="53" t="s">
        <v>35</v>
      </c>
      <c r="E4" s="117" t="str">
        <f>'Annex 2 EHV charges'!H10</f>
        <v>Import
Super Red
unit charge
(p/kWh)</v>
      </c>
      <c r="F4" s="117" t="str">
        <f>'Annex 2 EHV charges'!I10</f>
        <v>Import
fixed charge
(p/day)</v>
      </c>
      <c r="G4" s="117" t="str">
        <f>'Annex 2 EHV charges'!J10</f>
        <v>Import
capacity charge
(p/kVA/day)</v>
      </c>
      <c r="H4" s="117" t="str">
        <f>'Annex 2 EHV charges'!K10</f>
        <v>Import
exceeded capacity charge
(p/kVA/day)</v>
      </c>
    </row>
    <row r="5" spans="1:14" x14ac:dyDescent="0.25">
      <c r="A5" s="83"/>
      <c r="B5" s="83" t="str">
        <f>IF($A5="","",VLOOKUP($A5,'Annex 2 EHV charges'!$A:$O,2,0))</f>
        <v/>
      </c>
      <c r="C5" s="84" t="str">
        <f>IF($A5="","",VLOOKUP($A5,'Annex 2 EHV charges'!$A:$O,3,0))</f>
        <v/>
      </c>
      <c r="D5" s="83" t="str">
        <f>IF($A5="","",VLOOKUP($A5,'Annex 2 EHV charges'!$A:$O,7,0))</f>
        <v/>
      </c>
      <c r="E5" s="88" t="str">
        <f>IFERROR(IF(VLOOKUP($A5,'Annex 2 EHV charges'!$A:$O,8,FALSE)=0,"",VLOOKUP($A5,'Annex 2 EHV charges'!$A:$O,8,FALSE)),"")</f>
        <v/>
      </c>
      <c r="F5" s="89" t="str">
        <f>IFERROR(IF(VLOOKUP($A5,'Annex 2 EHV charges'!$A:$O,9,FALSE)=0,"",VLOOKUP($A5,'Annex 2 EHV charges'!$A:$O,9,FALSE)),"")</f>
        <v/>
      </c>
      <c r="G5" s="90" t="str">
        <f>IFERROR(IF(VLOOKUP($A5,'Annex 2 EHV charges'!$A:$O,10,FALSE)=0,"",VLOOKUP($A5,'Annex 2 EHV charges'!$A:$O,10,FALSE)),"")</f>
        <v/>
      </c>
      <c r="H5" s="90" t="str">
        <f>IFERROR(IF(VLOOKUP($A5,'Annex 2 EHV charges'!$A:$O,11,FALSE)=0,"",VLOOKUP($A5,'Annex 2 EHV charges'!$A:$O,11,FALSE)),"")</f>
        <v/>
      </c>
    </row>
    <row r="6" spans="1:14" x14ac:dyDescent="0.25">
      <c r="A6" s="83"/>
      <c r="B6" s="83" t="str">
        <f>IF($A6="","",VLOOKUP($A6,'Annex 2 EHV charges'!$A:$O,2,0))</f>
        <v/>
      </c>
      <c r="C6" s="84" t="str">
        <f>IF($A6="","",VLOOKUP($A6,'Annex 2 EHV charges'!$A:$O,3,0))</f>
        <v/>
      </c>
      <c r="D6" s="83" t="str">
        <f>IF($A6="","",VLOOKUP($A6,'Annex 2 EHV charges'!$A:$O,7,0))</f>
        <v/>
      </c>
      <c r="E6" s="88" t="str">
        <f>IFERROR(IF(VLOOKUP($A6,'Annex 2 EHV charges'!$A:$O,8,FALSE)=0,"",VLOOKUP($A6,'Annex 2 EHV charges'!$A:$O,8,FALSE)),"")</f>
        <v/>
      </c>
      <c r="F6" s="89" t="str">
        <f>IFERROR(IF(VLOOKUP($A6,'Annex 2 EHV charges'!$A:$O,9,FALSE)=0,"",VLOOKUP($A6,'Annex 2 EHV charges'!$A:$O,9,FALSE)),"")</f>
        <v/>
      </c>
      <c r="G6" s="90" t="str">
        <f>IFERROR(IF(VLOOKUP($A6,'Annex 2 EHV charges'!$A:$O,10,FALSE)=0,"",VLOOKUP($A6,'Annex 2 EHV charges'!$A:$O,10,FALSE)),"")</f>
        <v/>
      </c>
      <c r="H6" s="90" t="str">
        <f>IFERROR(IF(VLOOKUP($A6,'Annex 2 EHV charges'!$A:$O,11,FALSE)=0,"",VLOOKUP($A6,'Annex 2 EHV charges'!$A:$O,11,FALSE)),"")</f>
        <v/>
      </c>
    </row>
    <row r="7" spans="1:14" x14ac:dyDescent="0.25">
      <c r="A7" s="83" t="str">
        <f t="array" ref="A7">IFERROR(INDEX('Annex 2 EHV charges'!$A$11:$A$61, MATCH(0, IF(ISBLANK('Annex 2 EHV charges'!$A$11:$A$61),1, COUNTIF(A$4:$A6, 'Annex 2 EHV charges'!$A$11:$A$61)), 0)),"")</f>
        <v/>
      </c>
      <c r="B7" s="83" t="str">
        <f>IF($A7="","",VLOOKUP($A7,'Annex 2 EHV charges'!$A:$O,2,0))</f>
        <v/>
      </c>
      <c r="C7" s="84" t="str">
        <f>IF($A7="","",VLOOKUP($A7,'Annex 2 EHV charges'!$A:$O,3,0))</f>
        <v/>
      </c>
      <c r="D7" s="83" t="str">
        <f>IF($A7="","",VLOOKUP($A7,'Annex 2 EHV charges'!$A:$O,7,0))</f>
        <v/>
      </c>
      <c r="E7" s="88" t="str">
        <f>IFERROR(IF(VLOOKUP($A7,'Annex 2 EHV charges'!$A:$O,8,FALSE)=0,"",VLOOKUP($A7,'Annex 2 EHV charges'!$A:$O,8,FALSE)),"")</f>
        <v/>
      </c>
      <c r="F7" s="89" t="str">
        <f>IFERROR(IF(VLOOKUP($A7,'Annex 2 EHV charges'!$A:$O,9,FALSE)=0,"",VLOOKUP($A7,'Annex 2 EHV charges'!$A:$O,9,FALSE)),"")</f>
        <v/>
      </c>
      <c r="G7" s="90" t="str">
        <f>IFERROR(IF(VLOOKUP($A7,'Annex 2 EHV charges'!$A:$O,10,FALSE)=0,"",VLOOKUP($A7,'Annex 2 EHV charges'!$A:$O,10,FALSE)),"")</f>
        <v/>
      </c>
      <c r="H7" s="90" t="str">
        <f>IFERROR(IF(VLOOKUP($A7,'Annex 2 EHV charges'!$A:$O,11,FALSE)=0,"",VLOOKUP($A7,'Annex 2 EHV charges'!$A:$O,11,FALSE)),"")</f>
        <v/>
      </c>
    </row>
    <row r="8" spans="1:14" x14ac:dyDescent="0.25">
      <c r="A8" s="83" t="str">
        <f t="array" ref="A8">IFERROR(INDEX('Annex 2 EHV charges'!$A$11:$A$61, MATCH(0, IF(ISBLANK('Annex 2 EHV charges'!$A$11:$A$61),1, COUNTIF(A$4:$A7, 'Annex 2 EHV charges'!$A$11:$A$61)), 0)),"")</f>
        <v/>
      </c>
      <c r="B8" s="83" t="str">
        <f>IF($A8="","",VLOOKUP($A8,'Annex 2 EHV charges'!$A:$O,2,0))</f>
        <v/>
      </c>
      <c r="C8" s="84" t="str">
        <f>IF($A8="","",VLOOKUP($A8,'Annex 2 EHV charges'!$A:$O,3,0))</f>
        <v/>
      </c>
      <c r="D8" s="83" t="str">
        <f>IF($A8="","",VLOOKUP($A8,'Annex 2 EHV charges'!$A:$O,7,0))</f>
        <v/>
      </c>
      <c r="E8" s="88" t="str">
        <f>IFERROR(IF(VLOOKUP($A8,'Annex 2 EHV charges'!$A:$O,8,FALSE)=0,"",VLOOKUP($A8,'Annex 2 EHV charges'!$A:$O,8,FALSE)),"")</f>
        <v/>
      </c>
      <c r="F8" s="89" t="str">
        <f>IFERROR(IF(VLOOKUP($A8,'Annex 2 EHV charges'!$A:$O,9,FALSE)=0,"",VLOOKUP($A8,'Annex 2 EHV charges'!$A:$O,9,FALSE)),"")</f>
        <v/>
      </c>
      <c r="G8" s="90" t="str">
        <f>IFERROR(IF(VLOOKUP($A8,'Annex 2 EHV charges'!$A:$O,10,FALSE)=0,"",VLOOKUP($A8,'Annex 2 EHV charges'!$A:$O,10,FALSE)),"")</f>
        <v/>
      </c>
      <c r="H8" s="90" t="str">
        <f>IFERROR(IF(VLOOKUP($A8,'Annex 2 EHV charges'!$A:$O,11,FALSE)=0,"",VLOOKUP($A8,'Annex 2 EHV charges'!$A:$O,11,FALSE)),"")</f>
        <v/>
      </c>
    </row>
    <row r="9" spans="1:14" x14ac:dyDescent="0.25">
      <c r="A9" s="83" t="str">
        <f t="array" ref="A9">IFERROR(INDEX('Annex 2 EHV charges'!$A$11:$A$61, MATCH(0, IF(ISBLANK('Annex 2 EHV charges'!$A$11:$A$61),1, COUNTIF(A$4:$A8, 'Annex 2 EHV charges'!$A$11:$A$61)), 0)),"")</f>
        <v/>
      </c>
      <c r="B9" s="83" t="str">
        <f>IF($A9="","",VLOOKUP($A9,'Annex 2 EHV charges'!$A:$O,2,0))</f>
        <v/>
      </c>
      <c r="C9" s="84" t="str">
        <f>IF($A9="","",VLOOKUP($A9,'Annex 2 EHV charges'!$A:$O,3,0))</f>
        <v/>
      </c>
      <c r="D9" s="83" t="str">
        <f>IF($A9="","",VLOOKUP($A9,'Annex 2 EHV charges'!$A:$O,7,0))</f>
        <v/>
      </c>
      <c r="E9" s="88" t="str">
        <f>IFERROR(IF(VLOOKUP($A9,'Annex 2 EHV charges'!$A:$O,8,FALSE)=0,"",VLOOKUP($A9,'Annex 2 EHV charges'!$A:$O,8,FALSE)),"")</f>
        <v/>
      </c>
      <c r="F9" s="89" t="str">
        <f>IFERROR(IF(VLOOKUP($A9,'Annex 2 EHV charges'!$A:$O,9,FALSE)=0,"",VLOOKUP($A9,'Annex 2 EHV charges'!$A:$O,9,FALSE)),"")</f>
        <v/>
      </c>
      <c r="G9" s="90" t="str">
        <f>IFERROR(IF(VLOOKUP($A9,'Annex 2 EHV charges'!$A:$O,10,FALSE)=0,"",VLOOKUP($A9,'Annex 2 EHV charges'!$A:$O,10,FALSE)),"")</f>
        <v/>
      </c>
      <c r="H9" s="90" t="str">
        <f>IFERROR(IF(VLOOKUP($A9,'Annex 2 EHV charges'!$A:$O,11,FALSE)=0,"",VLOOKUP($A9,'Annex 2 EHV charges'!$A:$O,11,FALSE)),"")</f>
        <v/>
      </c>
    </row>
    <row r="10" spans="1:14" x14ac:dyDescent="0.25">
      <c r="A10" s="83" t="str">
        <f t="array" ref="A10">IFERROR(INDEX('Annex 2 EHV charges'!$A$11:$A$61, MATCH(0, IF(ISBLANK('Annex 2 EHV charges'!$A$11:$A$61),1, COUNTIF(A$4:$A9, 'Annex 2 EHV charges'!$A$11:$A$61)), 0)),"")</f>
        <v/>
      </c>
      <c r="B10" s="83" t="str">
        <f>IF($A10="","",VLOOKUP($A10,'Annex 2 EHV charges'!$A:$O,2,0))</f>
        <v/>
      </c>
      <c r="C10" s="84" t="str">
        <f>IF($A10="","",VLOOKUP($A10,'Annex 2 EHV charges'!$A:$O,3,0))</f>
        <v/>
      </c>
      <c r="D10" s="83" t="str">
        <f>IF($A10="","",VLOOKUP($A10,'Annex 2 EHV charges'!$A:$O,7,0))</f>
        <v/>
      </c>
      <c r="E10" s="88" t="str">
        <f>IFERROR(IF(VLOOKUP($A10,'Annex 2 EHV charges'!$A:$O,8,FALSE)=0,"",VLOOKUP($A10,'Annex 2 EHV charges'!$A:$O,8,FALSE)),"")</f>
        <v/>
      </c>
      <c r="F10" s="89" t="str">
        <f>IFERROR(IF(VLOOKUP($A10,'Annex 2 EHV charges'!$A:$O,9,FALSE)=0,"",VLOOKUP($A10,'Annex 2 EHV charges'!$A:$O,9,FALSE)),"")</f>
        <v/>
      </c>
      <c r="G10" s="90" t="str">
        <f>IFERROR(IF(VLOOKUP($A10,'Annex 2 EHV charges'!$A:$O,10,FALSE)=0,"",VLOOKUP($A10,'Annex 2 EHV charges'!$A:$O,10,FALSE)),"")</f>
        <v/>
      </c>
      <c r="H10" s="90" t="str">
        <f>IFERROR(IF(VLOOKUP($A10,'Annex 2 EHV charges'!$A:$O,11,FALSE)=0,"",VLOOKUP($A10,'Annex 2 EHV charges'!$A:$O,11,FALSE)),"")</f>
        <v/>
      </c>
    </row>
    <row r="11" spans="1:14" x14ac:dyDescent="0.25">
      <c r="A11" s="83" t="str">
        <f t="array" ref="A11">IFERROR(INDEX('Annex 2 EHV charges'!$A$11:$A$61, MATCH(0, IF(ISBLANK('Annex 2 EHV charges'!$A$11:$A$61),1, COUNTIF(A$4:$A10, 'Annex 2 EHV charges'!$A$11:$A$61)), 0)),"")</f>
        <v/>
      </c>
      <c r="B11" s="83" t="str">
        <f>IF($A11="","",VLOOKUP($A11,'Annex 2 EHV charges'!$A:$O,2,0))</f>
        <v/>
      </c>
      <c r="C11" s="84" t="str">
        <f>IF($A11="","",VLOOKUP($A11,'Annex 2 EHV charges'!$A:$O,3,0))</f>
        <v/>
      </c>
      <c r="D11" s="83" t="str">
        <f>IF($A11="","",VLOOKUP($A11,'Annex 2 EHV charges'!$A:$O,7,0))</f>
        <v/>
      </c>
      <c r="E11" s="88" t="str">
        <f>IFERROR(IF(VLOOKUP($A11,'Annex 2 EHV charges'!$A:$O,8,FALSE)=0,"",VLOOKUP($A11,'Annex 2 EHV charges'!$A:$O,8,FALSE)),"")</f>
        <v/>
      </c>
      <c r="F11" s="89" t="str">
        <f>IFERROR(IF(VLOOKUP($A11,'Annex 2 EHV charges'!$A:$O,9,FALSE)=0,"",VLOOKUP($A11,'Annex 2 EHV charges'!$A:$O,9,FALSE)),"")</f>
        <v/>
      </c>
      <c r="G11" s="90" t="str">
        <f>IFERROR(IF(VLOOKUP($A11,'Annex 2 EHV charges'!$A:$O,10,FALSE)=0,"",VLOOKUP($A11,'Annex 2 EHV charges'!$A:$O,10,FALSE)),"")</f>
        <v/>
      </c>
      <c r="H11" s="90" t="str">
        <f>IFERROR(IF(VLOOKUP($A11,'Annex 2 EHV charges'!$A:$O,11,FALSE)=0,"",VLOOKUP($A11,'Annex 2 EHV charges'!$A:$O,11,FALSE)),"")</f>
        <v/>
      </c>
    </row>
    <row r="12" spans="1:14" x14ac:dyDescent="0.25">
      <c r="A12" s="83" t="str">
        <f t="array" ref="A12">IFERROR(INDEX('Annex 2 EHV charges'!$A$11:$A$61, MATCH(0, IF(ISBLANK('Annex 2 EHV charges'!$A$11:$A$61),1, COUNTIF(A$4:$A11, 'Annex 2 EHV charges'!$A$11:$A$61)), 0)),"")</f>
        <v/>
      </c>
      <c r="B12" s="83" t="str">
        <f>IF($A12="","",VLOOKUP($A12,'Annex 2 EHV charges'!$A:$O,2,0))</f>
        <v/>
      </c>
      <c r="C12" s="84" t="str">
        <f>IF($A12="","",VLOOKUP($A12,'Annex 2 EHV charges'!$A:$O,3,0))</f>
        <v/>
      </c>
      <c r="D12" s="83" t="str">
        <f>IF($A12="","",VLOOKUP($A12,'Annex 2 EHV charges'!$A:$O,7,0))</f>
        <v/>
      </c>
      <c r="E12" s="88" t="str">
        <f>IFERROR(IF(VLOOKUP($A12,'Annex 2 EHV charges'!$A:$O,8,FALSE)=0,"",VLOOKUP($A12,'Annex 2 EHV charges'!$A:$O,8,FALSE)),"")</f>
        <v/>
      </c>
      <c r="F12" s="89" t="str">
        <f>IFERROR(IF(VLOOKUP($A12,'Annex 2 EHV charges'!$A:$O,9,FALSE)=0,"",VLOOKUP($A12,'Annex 2 EHV charges'!$A:$O,9,FALSE)),"")</f>
        <v/>
      </c>
      <c r="G12" s="90" t="str">
        <f>IFERROR(IF(VLOOKUP($A12,'Annex 2 EHV charges'!$A:$O,10,FALSE)=0,"",VLOOKUP($A12,'Annex 2 EHV charges'!$A:$O,10,FALSE)),"")</f>
        <v/>
      </c>
      <c r="H12" s="90" t="str">
        <f>IFERROR(IF(VLOOKUP($A12,'Annex 2 EHV charges'!$A:$O,11,FALSE)=0,"",VLOOKUP($A12,'Annex 2 EHV charges'!$A:$O,11,FALSE)),"")</f>
        <v/>
      </c>
    </row>
    <row r="13" spans="1:14" x14ac:dyDescent="0.25">
      <c r="A13" s="83" t="str">
        <f t="array" ref="A13">IFERROR(INDEX('Annex 2 EHV charges'!$A$11:$A$61, MATCH(0, IF(ISBLANK('Annex 2 EHV charges'!$A$11:$A$61),1, COUNTIF(A$4:$A12, 'Annex 2 EHV charges'!$A$11:$A$61)), 0)),"")</f>
        <v/>
      </c>
      <c r="B13" s="83" t="str">
        <f>IF($A13="","",VLOOKUP($A13,'Annex 2 EHV charges'!$A:$O,2,0))</f>
        <v/>
      </c>
      <c r="C13" s="84" t="str">
        <f>IF($A13="","",VLOOKUP($A13,'Annex 2 EHV charges'!$A:$O,3,0))</f>
        <v/>
      </c>
      <c r="D13" s="83" t="str">
        <f>IF($A13="","",VLOOKUP($A13,'Annex 2 EHV charges'!$A:$O,7,0))</f>
        <v/>
      </c>
      <c r="E13" s="88" t="str">
        <f>IFERROR(IF(VLOOKUP($A13,'Annex 2 EHV charges'!$A:$O,8,FALSE)=0,"",VLOOKUP($A13,'Annex 2 EHV charges'!$A:$O,8,FALSE)),"")</f>
        <v/>
      </c>
      <c r="F13" s="89" t="str">
        <f>IFERROR(IF(VLOOKUP($A13,'Annex 2 EHV charges'!$A:$O,9,FALSE)=0,"",VLOOKUP($A13,'Annex 2 EHV charges'!$A:$O,9,FALSE)),"")</f>
        <v/>
      </c>
      <c r="G13" s="90" t="str">
        <f>IFERROR(IF(VLOOKUP($A13,'Annex 2 EHV charges'!$A:$O,10,FALSE)=0,"",VLOOKUP($A13,'Annex 2 EHV charges'!$A:$O,10,FALSE)),"")</f>
        <v/>
      </c>
      <c r="H13" s="90" t="str">
        <f>IFERROR(IF(VLOOKUP($A13,'Annex 2 EHV charges'!$A:$O,11,FALSE)=0,"",VLOOKUP($A13,'Annex 2 EHV charges'!$A:$O,11,FALSE)),"")</f>
        <v/>
      </c>
    </row>
    <row r="14" spans="1:14" x14ac:dyDescent="0.25">
      <c r="A14" s="83" t="str">
        <f t="array" ref="A14">IFERROR(INDEX('Annex 2 EHV charges'!$A$11:$A$61, MATCH(0, IF(ISBLANK('Annex 2 EHV charges'!$A$11:$A$61),1, COUNTIF(A$4:$A13, 'Annex 2 EHV charges'!$A$11:$A$61)), 0)),"")</f>
        <v/>
      </c>
      <c r="B14" s="83" t="str">
        <f>IF($A14="","",VLOOKUP($A14,'Annex 2 EHV charges'!$A:$O,2,0))</f>
        <v/>
      </c>
      <c r="C14" s="84" t="str">
        <f>IF($A14="","",VLOOKUP($A14,'Annex 2 EHV charges'!$A:$O,3,0))</f>
        <v/>
      </c>
      <c r="D14" s="83" t="str">
        <f>IF($A14="","",VLOOKUP($A14,'Annex 2 EHV charges'!$A:$O,7,0))</f>
        <v/>
      </c>
      <c r="E14" s="88" t="str">
        <f>IFERROR(IF(VLOOKUP($A14,'Annex 2 EHV charges'!$A:$O,8,FALSE)=0,"",VLOOKUP($A14,'Annex 2 EHV charges'!$A:$O,8,FALSE)),"")</f>
        <v/>
      </c>
      <c r="F14" s="89" t="str">
        <f>IFERROR(IF(VLOOKUP($A14,'Annex 2 EHV charges'!$A:$O,9,FALSE)=0,"",VLOOKUP($A14,'Annex 2 EHV charges'!$A:$O,9,FALSE)),"")</f>
        <v/>
      </c>
      <c r="G14" s="90" t="str">
        <f>IFERROR(IF(VLOOKUP($A14,'Annex 2 EHV charges'!$A:$O,10,FALSE)=0,"",VLOOKUP($A14,'Annex 2 EHV charges'!$A:$O,10,FALSE)),"")</f>
        <v/>
      </c>
      <c r="H14" s="90" t="str">
        <f>IFERROR(IF(VLOOKUP($A14,'Annex 2 EHV charges'!$A:$O,11,FALSE)=0,"",VLOOKUP($A14,'Annex 2 EHV charges'!$A:$O,11,FALSE)),"")</f>
        <v/>
      </c>
    </row>
    <row r="15" spans="1:14" x14ac:dyDescent="0.25">
      <c r="A15" s="83" t="str">
        <f t="array" ref="A15">IFERROR(INDEX('Annex 2 EHV charges'!$A$11:$A$61, MATCH(0, IF(ISBLANK('Annex 2 EHV charges'!$A$11:$A$61),1, COUNTIF(A$4:$A14, 'Annex 2 EHV charges'!$A$11:$A$61)), 0)),"")</f>
        <v/>
      </c>
      <c r="B15" s="83" t="str">
        <f>IF($A15="","",VLOOKUP($A15,'Annex 2 EHV charges'!$A:$O,2,0))</f>
        <v/>
      </c>
      <c r="C15" s="84" t="str">
        <f>IF($A15="","",VLOOKUP($A15,'Annex 2 EHV charges'!$A:$O,3,0))</f>
        <v/>
      </c>
      <c r="D15" s="83" t="str">
        <f>IF($A15="","",VLOOKUP($A15,'Annex 2 EHV charges'!$A:$O,7,0))</f>
        <v/>
      </c>
      <c r="E15" s="88" t="str">
        <f>IFERROR(IF(VLOOKUP($A15,'Annex 2 EHV charges'!$A:$O,8,FALSE)=0,"",VLOOKUP($A15,'Annex 2 EHV charges'!$A:$O,8,FALSE)),"")</f>
        <v/>
      </c>
      <c r="F15" s="89" t="str">
        <f>IFERROR(IF(VLOOKUP($A15,'Annex 2 EHV charges'!$A:$O,9,FALSE)=0,"",VLOOKUP($A15,'Annex 2 EHV charges'!$A:$O,9,FALSE)),"")</f>
        <v/>
      </c>
      <c r="G15" s="90" t="str">
        <f>IFERROR(IF(VLOOKUP($A15,'Annex 2 EHV charges'!$A:$O,10,FALSE)=0,"",VLOOKUP($A15,'Annex 2 EHV charges'!$A:$O,10,FALSE)),"")</f>
        <v/>
      </c>
      <c r="H15" s="90" t="str">
        <f>IFERROR(IF(VLOOKUP($A15,'Annex 2 EHV charges'!$A:$O,11,FALSE)=0,"",VLOOKUP($A15,'Annex 2 EHV charges'!$A:$O,11,FALSE)),"")</f>
        <v/>
      </c>
    </row>
    <row r="16" spans="1:14" x14ac:dyDescent="0.25">
      <c r="A16" s="83" t="str">
        <f t="array" ref="A16">IFERROR(INDEX('Annex 2 EHV charges'!$A$11:$A$61, MATCH(0, IF(ISBLANK('Annex 2 EHV charges'!$A$11:$A$61),1, COUNTIF(A$4:$A15, 'Annex 2 EHV charges'!$A$11:$A$61)), 0)),"")</f>
        <v/>
      </c>
      <c r="B16" s="83" t="str">
        <f>IF($A16="","",VLOOKUP($A16,'Annex 2 EHV charges'!$A:$O,2,0))</f>
        <v/>
      </c>
      <c r="C16" s="84" t="str">
        <f>IF($A16="","",VLOOKUP($A16,'Annex 2 EHV charges'!$A:$O,3,0))</f>
        <v/>
      </c>
      <c r="D16" s="83" t="str">
        <f>IF($A16="","",VLOOKUP($A16,'Annex 2 EHV charges'!$A:$O,7,0))</f>
        <v/>
      </c>
      <c r="E16" s="88" t="str">
        <f>IFERROR(IF(VLOOKUP($A16,'Annex 2 EHV charges'!$A:$O,8,FALSE)=0,"",VLOOKUP($A16,'Annex 2 EHV charges'!$A:$O,8,FALSE)),"")</f>
        <v/>
      </c>
      <c r="F16" s="89" t="str">
        <f>IFERROR(IF(VLOOKUP($A16,'Annex 2 EHV charges'!$A:$O,9,FALSE)=0,"",VLOOKUP($A16,'Annex 2 EHV charges'!$A:$O,9,FALSE)),"")</f>
        <v/>
      </c>
      <c r="G16" s="90" t="str">
        <f>IFERROR(IF(VLOOKUP($A16,'Annex 2 EHV charges'!$A:$O,10,FALSE)=0,"",VLOOKUP($A16,'Annex 2 EHV charges'!$A:$O,10,FALSE)),"")</f>
        <v/>
      </c>
      <c r="H16" s="90" t="str">
        <f>IFERROR(IF(VLOOKUP($A16,'Annex 2 EHV charges'!$A:$O,11,FALSE)=0,"",VLOOKUP($A16,'Annex 2 EHV charges'!$A:$O,11,FALSE)),"")</f>
        <v/>
      </c>
    </row>
    <row r="17" spans="1:8" x14ac:dyDescent="0.25">
      <c r="A17" s="83" t="str">
        <f t="array" ref="A17">IFERROR(INDEX('Annex 2 EHV charges'!$A$11:$A$61, MATCH(0, IF(ISBLANK('Annex 2 EHV charges'!$A$11:$A$61),1, COUNTIF(A$4:$A16, 'Annex 2 EHV charges'!$A$11:$A$61)), 0)),"")</f>
        <v/>
      </c>
      <c r="B17" s="83" t="str">
        <f>IF($A17="","",VLOOKUP($A17,'Annex 2 EHV charges'!$A:$O,2,0))</f>
        <v/>
      </c>
      <c r="C17" s="84" t="str">
        <f>IF($A17="","",VLOOKUP($A17,'Annex 2 EHV charges'!$A:$O,3,0))</f>
        <v/>
      </c>
      <c r="D17" s="83" t="str">
        <f>IF($A17="","",VLOOKUP($A17,'Annex 2 EHV charges'!$A:$O,7,0))</f>
        <v/>
      </c>
      <c r="E17" s="88" t="str">
        <f>IFERROR(IF(VLOOKUP($A17,'Annex 2 EHV charges'!$A:$O,8,FALSE)=0,"",VLOOKUP($A17,'Annex 2 EHV charges'!$A:$O,8,FALSE)),"")</f>
        <v/>
      </c>
      <c r="F17" s="89" t="str">
        <f>IFERROR(IF(VLOOKUP($A17,'Annex 2 EHV charges'!$A:$O,9,FALSE)=0,"",VLOOKUP($A17,'Annex 2 EHV charges'!$A:$O,9,FALSE)),"")</f>
        <v/>
      </c>
      <c r="G17" s="90" t="str">
        <f>IFERROR(IF(VLOOKUP($A17,'Annex 2 EHV charges'!$A:$O,10,FALSE)=0,"",VLOOKUP($A17,'Annex 2 EHV charges'!$A:$O,10,FALSE)),"")</f>
        <v/>
      </c>
      <c r="H17" s="90" t="str">
        <f>IFERROR(IF(VLOOKUP($A17,'Annex 2 EHV charges'!$A:$O,11,FALSE)=0,"",VLOOKUP($A17,'Annex 2 EHV charges'!$A:$O,11,FALSE)),"")</f>
        <v/>
      </c>
    </row>
    <row r="18" spans="1:8" x14ac:dyDescent="0.25">
      <c r="A18" s="83" t="str">
        <f t="array" ref="A18">IFERROR(INDEX('Annex 2 EHV charges'!$A$11:$A$61, MATCH(0, IF(ISBLANK('Annex 2 EHV charges'!$A$11:$A$61),1, COUNTIF(A$4:$A17, 'Annex 2 EHV charges'!$A$11:$A$61)), 0)),"")</f>
        <v/>
      </c>
      <c r="B18" s="83" t="str">
        <f>IF($A18="","",VLOOKUP($A18,'Annex 2 EHV charges'!$A:$O,2,0))</f>
        <v/>
      </c>
      <c r="C18" s="84" t="str">
        <f>IF($A18="","",VLOOKUP($A18,'Annex 2 EHV charges'!$A:$O,3,0))</f>
        <v/>
      </c>
      <c r="D18" s="83" t="str">
        <f>IF($A18="","",VLOOKUP($A18,'Annex 2 EHV charges'!$A:$O,7,0))</f>
        <v/>
      </c>
      <c r="E18" s="88" t="str">
        <f>IFERROR(IF(VLOOKUP($A18,'Annex 2 EHV charges'!$A:$O,8,FALSE)=0,"",VLOOKUP($A18,'Annex 2 EHV charges'!$A:$O,8,FALSE)),"")</f>
        <v/>
      </c>
      <c r="F18" s="89" t="str">
        <f>IFERROR(IF(VLOOKUP($A18,'Annex 2 EHV charges'!$A:$O,9,FALSE)=0,"",VLOOKUP($A18,'Annex 2 EHV charges'!$A:$O,9,FALSE)),"")</f>
        <v/>
      </c>
      <c r="G18" s="90" t="str">
        <f>IFERROR(IF(VLOOKUP($A18,'Annex 2 EHV charges'!$A:$O,10,FALSE)=0,"",VLOOKUP($A18,'Annex 2 EHV charges'!$A:$O,10,FALSE)),"")</f>
        <v/>
      </c>
      <c r="H18" s="90" t="str">
        <f>IFERROR(IF(VLOOKUP($A18,'Annex 2 EHV charges'!$A:$O,11,FALSE)=0,"",VLOOKUP($A18,'Annex 2 EHV charges'!$A:$O,11,FALSE)),"")</f>
        <v/>
      </c>
    </row>
    <row r="19" spans="1:8" x14ac:dyDescent="0.25">
      <c r="A19" s="83" t="str">
        <f t="array" ref="A19">IFERROR(INDEX('Annex 2 EHV charges'!$A$11:$A$61, MATCH(0, IF(ISBLANK('Annex 2 EHV charges'!$A$11:$A$61),1, COUNTIF(A$4:$A18, 'Annex 2 EHV charges'!$A$11:$A$61)), 0)),"")</f>
        <v/>
      </c>
      <c r="B19" s="83" t="str">
        <f>IF($A19="","",VLOOKUP($A19,'Annex 2 EHV charges'!$A:$O,2,0))</f>
        <v/>
      </c>
      <c r="C19" s="84" t="str">
        <f>IF($A19="","",VLOOKUP($A19,'Annex 2 EHV charges'!$A:$O,3,0))</f>
        <v/>
      </c>
      <c r="D19" s="83" t="str">
        <f>IF($A19="","",VLOOKUP($A19,'Annex 2 EHV charges'!$A:$O,7,0))</f>
        <v/>
      </c>
      <c r="E19" s="88" t="str">
        <f>IFERROR(IF(VLOOKUP($A19,'Annex 2 EHV charges'!$A:$O,8,FALSE)=0,"",VLOOKUP($A19,'Annex 2 EHV charges'!$A:$O,8,FALSE)),"")</f>
        <v/>
      </c>
      <c r="F19" s="89" t="str">
        <f>IFERROR(IF(VLOOKUP($A19,'Annex 2 EHV charges'!$A:$O,9,FALSE)=0,"",VLOOKUP($A19,'Annex 2 EHV charges'!$A:$O,9,FALSE)),"")</f>
        <v/>
      </c>
      <c r="G19" s="90" t="str">
        <f>IFERROR(IF(VLOOKUP($A19,'Annex 2 EHV charges'!$A:$O,10,FALSE)=0,"",VLOOKUP($A19,'Annex 2 EHV charges'!$A:$O,10,FALSE)),"")</f>
        <v/>
      </c>
      <c r="H19" s="90" t="str">
        <f>IFERROR(IF(VLOOKUP($A19,'Annex 2 EHV charges'!$A:$O,11,FALSE)=0,"",VLOOKUP($A19,'Annex 2 EHV charges'!$A:$O,11,FALSE)),"")</f>
        <v/>
      </c>
    </row>
    <row r="20" spans="1:8" x14ac:dyDescent="0.25">
      <c r="A20" s="83" t="str">
        <f t="array" ref="A20">IFERROR(INDEX('Annex 2 EHV charges'!$A$11:$A$61, MATCH(0, IF(ISBLANK('Annex 2 EHV charges'!$A$11:$A$61),1, COUNTIF(A$4:$A19, 'Annex 2 EHV charges'!$A$11:$A$61)), 0)),"")</f>
        <v/>
      </c>
      <c r="B20" s="83" t="str">
        <f>IF($A20="","",VLOOKUP($A20,'Annex 2 EHV charges'!$A:$O,2,0))</f>
        <v/>
      </c>
      <c r="C20" s="84" t="str">
        <f>IF($A20="","",VLOOKUP($A20,'Annex 2 EHV charges'!$A:$O,3,0))</f>
        <v/>
      </c>
      <c r="D20" s="83" t="str">
        <f>IF($A20="","",VLOOKUP($A20,'Annex 2 EHV charges'!$A:$O,7,0))</f>
        <v/>
      </c>
      <c r="E20" s="88" t="str">
        <f>IFERROR(IF(VLOOKUP($A20,'Annex 2 EHV charges'!$A:$O,8,FALSE)=0,"",VLOOKUP($A20,'Annex 2 EHV charges'!$A:$O,8,FALSE)),"")</f>
        <v/>
      </c>
      <c r="F20" s="89" t="str">
        <f>IFERROR(IF(VLOOKUP($A20,'Annex 2 EHV charges'!$A:$O,9,FALSE)=0,"",VLOOKUP($A20,'Annex 2 EHV charges'!$A:$O,9,FALSE)),"")</f>
        <v/>
      </c>
      <c r="G20" s="90" t="str">
        <f>IFERROR(IF(VLOOKUP($A20,'Annex 2 EHV charges'!$A:$O,10,FALSE)=0,"",VLOOKUP($A20,'Annex 2 EHV charges'!$A:$O,10,FALSE)),"")</f>
        <v/>
      </c>
      <c r="H20" s="90" t="str">
        <f>IFERROR(IF(VLOOKUP($A20,'Annex 2 EHV charges'!$A:$O,11,FALSE)=0,"",VLOOKUP($A20,'Annex 2 EHV charges'!$A:$O,11,FALSE)),"")</f>
        <v/>
      </c>
    </row>
    <row r="21" spans="1:8" x14ac:dyDescent="0.25">
      <c r="A21" s="83" t="str">
        <f t="array" ref="A21">IFERROR(INDEX('Annex 2 EHV charges'!$A$11:$A$61, MATCH(0, IF(ISBLANK('Annex 2 EHV charges'!$A$11:$A$61),1, COUNTIF(A$4:$A20, 'Annex 2 EHV charges'!$A$11:$A$61)), 0)),"")</f>
        <v/>
      </c>
      <c r="B21" s="83" t="str">
        <f>IF($A21="","",VLOOKUP($A21,'Annex 2 EHV charges'!$A:$O,2,0))</f>
        <v/>
      </c>
      <c r="C21" s="84" t="str">
        <f>IF($A21="","",VLOOKUP($A21,'Annex 2 EHV charges'!$A:$O,3,0))</f>
        <v/>
      </c>
      <c r="D21" s="83" t="str">
        <f>IF($A21="","",VLOOKUP($A21,'Annex 2 EHV charges'!$A:$O,7,0))</f>
        <v/>
      </c>
      <c r="E21" s="88" t="str">
        <f>IFERROR(IF(VLOOKUP($A21,'Annex 2 EHV charges'!$A:$O,8,FALSE)=0,"",VLOOKUP($A21,'Annex 2 EHV charges'!$A:$O,8,FALSE)),"")</f>
        <v/>
      </c>
      <c r="F21" s="89" t="str">
        <f>IFERROR(IF(VLOOKUP($A21,'Annex 2 EHV charges'!$A:$O,9,FALSE)=0,"",VLOOKUP($A21,'Annex 2 EHV charges'!$A:$O,9,FALSE)),"")</f>
        <v/>
      </c>
      <c r="G21" s="90" t="str">
        <f>IFERROR(IF(VLOOKUP($A21,'Annex 2 EHV charges'!$A:$O,10,FALSE)=0,"",VLOOKUP($A21,'Annex 2 EHV charges'!$A:$O,10,FALSE)),"")</f>
        <v/>
      </c>
      <c r="H21" s="90" t="str">
        <f>IFERROR(IF(VLOOKUP($A21,'Annex 2 EHV charges'!$A:$O,11,FALSE)=0,"",VLOOKUP($A21,'Annex 2 EHV charges'!$A:$O,11,FALSE)),"")</f>
        <v/>
      </c>
    </row>
    <row r="22" spans="1:8" x14ac:dyDescent="0.25">
      <c r="A22" s="83" t="str">
        <f t="array" ref="A22">IFERROR(INDEX('Annex 2 EHV charges'!$A$11:$A$61, MATCH(0, IF(ISBLANK('Annex 2 EHV charges'!$A$11:$A$61),1, COUNTIF(A$4:$A21, 'Annex 2 EHV charges'!$A$11:$A$61)), 0)),"")</f>
        <v/>
      </c>
      <c r="B22" s="83" t="str">
        <f>IF($A22="","",VLOOKUP($A22,'Annex 2 EHV charges'!$A:$O,2,0))</f>
        <v/>
      </c>
      <c r="C22" s="84" t="str">
        <f>IF($A22="","",VLOOKUP($A22,'Annex 2 EHV charges'!$A:$O,3,0))</f>
        <v/>
      </c>
      <c r="D22" s="83" t="str">
        <f>IF($A22="","",VLOOKUP($A22,'Annex 2 EHV charges'!$A:$O,7,0))</f>
        <v/>
      </c>
      <c r="E22" s="88" t="str">
        <f>IFERROR(IF(VLOOKUP($A22,'Annex 2 EHV charges'!$A:$O,8,FALSE)=0,"",VLOOKUP($A22,'Annex 2 EHV charges'!$A:$O,8,FALSE)),"")</f>
        <v/>
      </c>
      <c r="F22" s="89" t="str">
        <f>IFERROR(IF(VLOOKUP($A22,'Annex 2 EHV charges'!$A:$O,9,FALSE)=0,"",VLOOKUP($A22,'Annex 2 EHV charges'!$A:$O,9,FALSE)),"")</f>
        <v/>
      </c>
      <c r="G22" s="90" t="str">
        <f>IFERROR(IF(VLOOKUP($A22,'Annex 2 EHV charges'!$A:$O,10,FALSE)=0,"",VLOOKUP($A22,'Annex 2 EHV charges'!$A:$O,10,FALSE)),"")</f>
        <v/>
      </c>
      <c r="H22" s="90" t="str">
        <f>IFERROR(IF(VLOOKUP($A22,'Annex 2 EHV charges'!$A:$O,11,FALSE)=0,"",VLOOKUP($A22,'Annex 2 EHV charges'!$A:$O,11,FALSE)),"")</f>
        <v/>
      </c>
    </row>
    <row r="23" spans="1:8" x14ac:dyDescent="0.25">
      <c r="A23" s="83" t="str">
        <f t="array" ref="A23">IFERROR(INDEX('Annex 2 EHV charges'!$A$11:$A$61, MATCH(0, IF(ISBLANK('Annex 2 EHV charges'!$A$11:$A$61),1, COUNTIF(A$4:$A22, 'Annex 2 EHV charges'!$A$11:$A$61)), 0)),"")</f>
        <v/>
      </c>
      <c r="B23" s="83" t="str">
        <f>IF($A23="","",VLOOKUP($A23,'Annex 2 EHV charges'!$A:$O,2,0))</f>
        <v/>
      </c>
      <c r="C23" s="84" t="str">
        <f>IF($A23="","",VLOOKUP($A23,'Annex 2 EHV charges'!$A:$O,3,0))</f>
        <v/>
      </c>
      <c r="D23" s="83" t="str">
        <f>IF($A23="","",VLOOKUP($A23,'Annex 2 EHV charges'!$A:$O,7,0))</f>
        <v/>
      </c>
      <c r="E23" s="88" t="str">
        <f>IFERROR(IF(VLOOKUP($A23,'Annex 2 EHV charges'!$A:$O,8,FALSE)=0,"",VLOOKUP($A23,'Annex 2 EHV charges'!$A:$O,8,FALSE)),"")</f>
        <v/>
      </c>
      <c r="F23" s="89" t="str">
        <f>IFERROR(IF(VLOOKUP($A23,'Annex 2 EHV charges'!$A:$O,9,FALSE)=0,"",VLOOKUP($A23,'Annex 2 EHV charges'!$A:$O,9,FALSE)),"")</f>
        <v/>
      </c>
      <c r="G23" s="90" t="str">
        <f>IFERROR(IF(VLOOKUP($A23,'Annex 2 EHV charges'!$A:$O,10,FALSE)=0,"",VLOOKUP($A23,'Annex 2 EHV charges'!$A:$O,10,FALSE)),"")</f>
        <v/>
      </c>
      <c r="H23" s="90" t="str">
        <f>IFERROR(IF(VLOOKUP($A23,'Annex 2 EHV charges'!$A:$O,11,FALSE)=0,"",VLOOKUP($A23,'Annex 2 EHV charges'!$A:$O,11,FALSE)),"")</f>
        <v/>
      </c>
    </row>
    <row r="24" spans="1:8" x14ac:dyDescent="0.25">
      <c r="A24" s="83" t="str">
        <f t="array" ref="A24">IFERROR(INDEX('Annex 2 EHV charges'!$A$11:$A$61, MATCH(0, IF(ISBLANK('Annex 2 EHV charges'!$A$11:$A$61),1, COUNTIF(A$4:$A23, 'Annex 2 EHV charges'!$A$11:$A$61)), 0)),"")</f>
        <v/>
      </c>
      <c r="B24" s="83" t="str">
        <f>IF($A24="","",VLOOKUP($A24,'Annex 2 EHV charges'!$A:$O,2,0))</f>
        <v/>
      </c>
      <c r="C24" s="84" t="str">
        <f>IF($A24="","",VLOOKUP($A24,'Annex 2 EHV charges'!$A:$O,3,0))</f>
        <v/>
      </c>
      <c r="D24" s="83" t="str">
        <f>IF($A24="","",VLOOKUP($A24,'Annex 2 EHV charges'!$A:$O,7,0))</f>
        <v/>
      </c>
      <c r="E24" s="88" t="str">
        <f>IFERROR(IF(VLOOKUP($A24,'Annex 2 EHV charges'!$A:$O,8,FALSE)=0,"",VLOOKUP($A24,'Annex 2 EHV charges'!$A:$O,8,FALSE)),"")</f>
        <v/>
      </c>
      <c r="F24" s="89" t="str">
        <f>IFERROR(IF(VLOOKUP($A24,'Annex 2 EHV charges'!$A:$O,9,FALSE)=0,"",VLOOKUP($A24,'Annex 2 EHV charges'!$A:$O,9,FALSE)),"")</f>
        <v/>
      </c>
      <c r="G24" s="90" t="str">
        <f>IFERROR(IF(VLOOKUP($A24,'Annex 2 EHV charges'!$A:$O,10,FALSE)=0,"",VLOOKUP($A24,'Annex 2 EHV charges'!$A:$O,10,FALSE)),"")</f>
        <v/>
      </c>
      <c r="H24" s="90" t="str">
        <f>IFERROR(IF(VLOOKUP($A24,'Annex 2 EHV charges'!$A:$O,11,FALSE)=0,"",VLOOKUP($A24,'Annex 2 EHV charges'!$A:$O,11,FALSE)),"")</f>
        <v/>
      </c>
    </row>
    <row r="25" spans="1:8" x14ac:dyDescent="0.25">
      <c r="A25" s="83" t="str">
        <f t="array" ref="A25">IFERROR(INDEX('Annex 2 EHV charges'!$A$11:$A$61, MATCH(0, IF(ISBLANK('Annex 2 EHV charges'!$A$11:$A$61),1, COUNTIF(A$4:$A24, 'Annex 2 EHV charges'!$A$11:$A$61)), 0)),"")</f>
        <v/>
      </c>
      <c r="B25" s="83" t="str">
        <f>IF($A25="","",VLOOKUP($A25,'Annex 2 EHV charges'!$A:$O,2,0))</f>
        <v/>
      </c>
      <c r="C25" s="84" t="str">
        <f>IF($A25="","",VLOOKUP($A25,'Annex 2 EHV charges'!$A:$O,3,0))</f>
        <v/>
      </c>
      <c r="D25" s="83" t="str">
        <f>IF($A25="","",VLOOKUP($A25,'Annex 2 EHV charges'!$A:$O,7,0))</f>
        <v/>
      </c>
      <c r="E25" s="88" t="str">
        <f>IFERROR(IF(VLOOKUP($A25,'Annex 2 EHV charges'!$A:$O,8,FALSE)=0,"",VLOOKUP($A25,'Annex 2 EHV charges'!$A:$O,8,FALSE)),"")</f>
        <v/>
      </c>
      <c r="F25" s="89" t="str">
        <f>IFERROR(IF(VLOOKUP($A25,'Annex 2 EHV charges'!$A:$O,9,FALSE)=0,"",VLOOKUP($A25,'Annex 2 EHV charges'!$A:$O,9,FALSE)),"")</f>
        <v/>
      </c>
      <c r="G25" s="90" t="str">
        <f>IFERROR(IF(VLOOKUP($A25,'Annex 2 EHV charges'!$A:$O,10,FALSE)=0,"",VLOOKUP($A25,'Annex 2 EHV charges'!$A:$O,10,FALSE)),"")</f>
        <v/>
      </c>
      <c r="H25" s="90" t="str">
        <f>IFERROR(IF(VLOOKUP($A25,'Annex 2 EHV charges'!$A:$O,11,FALSE)=0,"",VLOOKUP($A25,'Annex 2 EHV charges'!$A:$O,11,FALSE)),"")</f>
        <v/>
      </c>
    </row>
    <row r="26" spans="1:8" x14ac:dyDescent="0.25">
      <c r="A26" s="83" t="str">
        <f t="array" ref="A26">IFERROR(INDEX('Annex 2 EHV charges'!$A$11:$A$61, MATCH(0, IF(ISBLANK('Annex 2 EHV charges'!$A$11:$A$61),1, COUNTIF(A$4:$A25, 'Annex 2 EHV charges'!$A$11:$A$61)), 0)),"")</f>
        <v/>
      </c>
      <c r="B26" s="83" t="str">
        <f>IF($A26="","",VLOOKUP($A26,'Annex 2 EHV charges'!$A:$O,2,0))</f>
        <v/>
      </c>
      <c r="C26" s="84" t="str">
        <f>IF($A26="","",VLOOKUP($A26,'Annex 2 EHV charges'!$A:$O,3,0))</f>
        <v/>
      </c>
      <c r="D26" s="83" t="str">
        <f>IF($A26="","",VLOOKUP($A26,'Annex 2 EHV charges'!$A:$O,7,0))</f>
        <v/>
      </c>
      <c r="E26" s="88" t="str">
        <f>IFERROR(IF(VLOOKUP($A26,'Annex 2 EHV charges'!$A:$O,8,FALSE)=0,"",VLOOKUP($A26,'Annex 2 EHV charges'!$A:$O,8,FALSE)),"")</f>
        <v/>
      </c>
      <c r="F26" s="89" t="str">
        <f>IFERROR(IF(VLOOKUP($A26,'Annex 2 EHV charges'!$A:$O,9,FALSE)=0,"",VLOOKUP($A26,'Annex 2 EHV charges'!$A:$O,9,FALSE)),"")</f>
        <v/>
      </c>
      <c r="G26" s="90" t="str">
        <f>IFERROR(IF(VLOOKUP($A26,'Annex 2 EHV charges'!$A:$O,10,FALSE)=0,"",VLOOKUP($A26,'Annex 2 EHV charges'!$A:$O,10,FALSE)),"")</f>
        <v/>
      </c>
      <c r="H26" s="90" t="str">
        <f>IFERROR(IF(VLOOKUP($A26,'Annex 2 EHV charges'!$A:$O,11,FALSE)=0,"",VLOOKUP($A26,'Annex 2 EHV charges'!$A:$O,11,FALSE)),"")</f>
        <v/>
      </c>
    </row>
    <row r="27" spans="1:8" x14ac:dyDescent="0.25">
      <c r="A27" s="83" t="str">
        <f t="array" ref="A27">IFERROR(INDEX('Annex 2 EHV charges'!$A$11:$A$61, MATCH(0, IF(ISBLANK('Annex 2 EHV charges'!$A$11:$A$61),1, COUNTIF(A$4:$A26, 'Annex 2 EHV charges'!$A$11:$A$61)), 0)),"")</f>
        <v/>
      </c>
      <c r="B27" s="83" t="str">
        <f>IF($A27="","",VLOOKUP($A27,'Annex 2 EHV charges'!$A:$O,2,0))</f>
        <v/>
      </c>
      <c r="C27" s="84" t="str">
        <f>IF($A27="","",VLOOKUP($A27,'Annex 2 EHV charges'!$A:$O,3,0))</f>
        <v/>
      </c>
      <c r="D27" s="83" t="str">
        <f>IF($A27="","",VLOOKUP($A27,'Annex 2 EHV charges'!$A:$O,7,0))</f>
        <v/>
      </c>
      <c r="E27" s="88" t="str">
        <f>IFERROR(IF(VLOOKUP($A27,'Annex 2 EHV charges'!$A:$O,8,FALSE)=0,"",VLOOKUP($A27,'Annex 2 EHV charges'!$A:$O,8,FALSE)),"")</f>
        <v/>
      </c>
      <c r="F27" s="89" t="str">
        <f>IFERROR(IF(VLOOKUP($A27,'Annex 2 EHV charges'!$A:$O,9,FALSE)=0,"",VLOOKUP($A27,'Annex 2 EHV charges'!$A:$O,9,FALSE)),"")</f>
        <v/>
      </c>
      <c r="G27" s="90" t="str">
        <f>IFERROR(IF(VLOOKUP($A27,'Annex 2 EHV charges'!$A:$O,10,FALSE)=0,"",VLOOKUP($A27,'Annex 2 EHV charges'!$A:$O,10,FALSE)),"")</f>
        <v/>
      </c>
      <c r="H27" s="90" t="str">
        <f>IFERROR(IF(VLOOKUP($A27,'Annex 2 EHV charges'!$A:$O,11,FALSE)=0,"",VLOOKUP($A27,'Annex 2 EHV charges'!$A:$O,11,FALSE)),"")</f>
        <v/>
      </c>
    </row>
    <row r="28" spans="1:8" x14ac:dyDescent="0.25">
      <c r="A28" s="83" t="str">
        <f t="array" ref="A28">IFERROR(INDEX('Annex 2 EHV charges'!$A$11:$A$61, MATCH(0, IF(ISBLANK('Annex 2 EHV charges'!$A$11:$A$61),1, COUNTIF(A$4:$A27, 'Annex 2 EHV charges'!$A$11:$A$61)), 0)),"")</f>
        <v/>
      </c>
      <c r="B28" s="83" t="str">
        <f>IF($A28="","",VLOOKUP($A28,'Annex 2 EHV charges'!$A:$O,2,0))</f>
        <v/>
      </c>
      <c r="C28" s="84" t="str">
        <f>IF($A28="","",VLOOKUP($A28,'Annex 2 EHV charges'!$A:$O,3,0))</f>
        <v/>
      </c>
      <c r="D28" s="83" t="str">
        <f>IF($A28="","",VLOOKUP($A28,'Annex 2 EHV charges'!$A:$O,7,0))</f>
        <v/>
      </c>
      <c r="E28" s="88" t="str">
        <f>IFERROR(IF(VLOOKUP($A28,'Annex 2 EHV charges'!$A:$O,8,FALSE)=0,"",VLOOKUP($A28,'Annex 2 EHV charges'!$A:$O,8,FALSE)),"")</f>
        <v/>
      </c>
      <c r="F28" s="89" t="str">
        <f>IFERROR(IF(VLOOKUP($A28,'Annex 2 EHV charges'!$A:$O,9,FALSE)=0,"",VLOOKUP($A28,'Annex 2 EHV charges'!$A:$O,9,FALSE)),"")</f>
        <v/>
      </c>
      <c r="G28" s="90" t="str">
        <f>IFERROR(IF(VLOOKUP($A28,'Annex 2 EHV charges'!$A:$O,10,FALSE)=0,"",VLOOKUP($A28,'Annex 2 EHV charges'!$A:$O,10,FALSE)),"")</f>
        <v/>
      </c>
      <c r="H28" s="90" t="str">
        <f>IFERROR(IF(VLOOKUP($A28,'Annex 2 EHV charges'!$A:$O,11,FALSE)=0,"",VLOOKUP($A28,'Annex 2 EHV charges'!$A:$O,11,FALSE)),"")</f>
        <v/>
      </c>
    </row>
    <row r="29" spans="1:8" x14ac:dyDescent="0.25">
      <c r="A29" s="83" t="str">
        <f t="array" ref="A29">IFERROR(INDEX('Annex 2 EHV charges'!$A$11:$A$61, MATCH(0, IF(ISBLANK('Annex 2 EHV charges'!$A$11:$A$61),1, COUNTIF(A$4:$A28, 'Annex 2 EHV charges'!$A$11:$A$61)), 0)),"")</f>
        <v/>
      </c>
      <c r="B29" s="83" t="str">
        <f>IF($A29="","",VLOOKUP($A29,'Annex 2 EHV charges'!$A:$O,2,0))</f>
        <v/>
      </c>
      <c r="C29" s="84" t="str">
        <f>IF($A29="","",VLOOKUP($A29,'Annex 2 EHV charges'!$A:$O,3,0))</f>
        <v/>
      </c>
      <c r="D29" s="83" t="str">
        <f>IF($A29="","",VLOOKUP($A29,'Annex 2 EHV charges'!$A:$O,7,0))</f>
        <v/>
      </c>
      <c r="E29" s="88" t="str">
        <f>IFERROR(IF(VLOOKUP($A29,'Annex 2 EHV charges'!$A:$O,8,FALSE)=0,"",VLOOKUP($A29,'Annex 2 EHV charges'!$A:$O,8,FALSE)),"")</f>
        <v/>
      </c>
      <c r="F29" s="89" t="str">
        <f>IFERROR(IF(VLOOKUP($A29,'Annex 2 EHV charges'!$A:$O,9,FALSE)=0,"",VLOOKUP($A29,'Annex 2 EHV charges'!$A:$O,9,FALSE)),"")</f>
        <v/>
      </c>
      <c r="G29" s="90" t="str">
        <f>IFERROR(IF(VLOOKUP($A29,'Annex 2 EHV charges'!$A:$O,10,FALSE)=0,"",VLOOKUP($A29,'Annex 2 EHV charges'!$A:$O,10,FALSE)),"")</f>
        <v/>
      </c>
      <c r="H29" s="90" t="str">
        <f>IFERROR(IF(VLOOKUP($A29,'Annex 2 EHV charges'!$A:$O,11,FALSE)=0,"",VLOOKUP($A29,'Annex 2 EHV charges'!$A:$O,11,FALSE)),"")</f>
        <v/>
      </c>
    </row>
    <row r="30" spans="1:8" x14ac:dyDescent="0.25">
      <c r="A30" s="83" t="str">
        <f t="array" ref="A30">IFERROR(INDEX('Annex 2 EHV charges'!$A$11:$A$61, MATCH(0, IF(ISBLANK('Annex 2 EHV charges'!$A$11:$A$61),1, COUNTIF(A$4:$A29, 'Annex 2 EHV charges'!$A$11:$A$61)), 0)),"")</f>
        <v/>
      </c>
      <c r="B30" s="83" t="str">
        <f>IF($A30="","",VLOOKUP($A30,'Annex 2 EHV charges'!$A:$O,2,0))</f>
        <v/>
      </c>
      <c r="C30" s="84" t="str">
        <f>IF($A30="","",VLOOKUP($A30,'Annex 2 EHV charges'!$A:$O,3,0))</f>
        <v/>
      </c>
      <c r="D30" s="83" t="str">
        <f>IF($A30="","",VLOOKUP($A30,'Annex 2 EHV charges'!$A:$O,7,0))</f>
        <v/>
      </c>
      <c r="E30" s="88" t="str">
        <f>IFERROR(IF(VLOOKUP($A30,'Annex 2 EHV charges'!$A:$O,8,FALSE)=0,"",VLOOKUP($A30,'Annex 2 EHV charges'!$A:$O,8,FALSE)),"")</f>
        <v/>
      </c>
      <c r="F30" s="89" t="str">
        <f>IFERROR(IF(VLOOKUP($A30,'Annex 2 EHV charges'!$A:$O,9,FALSE)=0,"",VLOOKUP($A30,'Annex 2 EHV charges'!$A:$O,9,FALSE)),"")</f>
        <v/>
      </c>
      <c r="G30" s="90" t="str">
        <f>IFERROR(IF(VLOOKUP($A30,'Annex 2 EHV charges'!$A:$O,10,FALSE)=0,"",VLOOKUP($A30,'Annex 2 EHV charges'!$A:$O,10,FALSE)),"")</f>
        <v/>
      </c>
      <c r="H30" s="90" t="str">
        <f>IFERROR(IF(VLOOKUP($A30,'Annex 2 EHV charges'!$A:$O,11,FALSE)=0,"",VLOOKUP($A30,'Annex 2 EHV charges'!$A:$O,11,FALSE)),"")</f>
        <v/>
      </c>
    </row>
    <row r="31" spans="1:8" x14ac:dyDescent="0.25">
      <c r="A31" s="83" t="str">
        <f t="array" ref="A31">IFERROR(INDEX('Annex 2 EHV charges'!$A$11:$A$61, MATCH(0, IF(ISBLANK('Annex 2 EHV charges'!$A$11:$A$61),1, COUNTIF(A$4:$A30, 'Annex 2 EHV charges'!$A$11:$A$61)), 0)),"")</f>
        <v/>
      </c>
      <c r="B31" s="83" t="str">
        <f>IF($A31="","",VLOOKUP($A31,'Annex 2 EHV charges'!$A:$O,2,0))</f>
        <v/>
      </c>
      <c r="C31" s="84" t="str">
        <f>IF($A31="","",VLOOKUP($A31,'Annex 2 EHV charges'!$A:$O,3,0))</f>
        <v/>
      </c>
      <c r="D31" s="83" t="str">
        <f>IF($A31="","",VLOOKUP($A31,'Annex 2 EHV charges'!$A:$O,7,0))</f>
        <v/>
      </c>
      <c r="E31" s="88" t="str">
        <f>IFERROR(IF(VLOOKUP($A31,'Annex 2 EHV charges'!$A:$O,8,FALSE)=0,"",VLOOKUP($A31,'Annex 2 EHV charges'!$A:$O,8,FALSE)),"")</f>
        <v/>
      </c>
      <c r="F31" s="89" t="str">
        <f>IFERROR(IF(VLOOKUP($A31,'Annex 2 EHV charges'!$A:$O,9,FALSE)=0,"",VLOOKUP($A31,'Annex 2 EHV charges'!$A:$O,9,FALSE)),"")</f>
        <v/>
      </c>
      <c r="G31" s="90" t="str">
        <f>IFERROR(IF(VLOOKUP($A31,'Annex 2 EHV charges'!$A:$O,10,FALSE)=0,"",VLOOKUP($A31,'Annex 2 EHV charges'!$A:$O,10,FALSE)),"")</f>
        <v/>
      </c>
      <c r="H31" s="90" t="str">
        <f>IFERROR(IF(VLOOKUP($A31,'Annex 2 EHV charges'!$A:$O,11,FALSE)=0,"",VLOOKUP($A31,'Annex 2 EHV charges'!$A:$O,11,FALSE)),"")</f>
        <v/>
      </c>
    </row>
    <row r="32" spans="1:8" x14ac:dyDescent="0.25">
      <c r="A32" s="83" t="str">
        <f t="array" ref="A32">IFERROR(INDEX('Annex 2 EHV charges'!$A$11:$A$61, MATCH(0, IF(ISBLANK('Annex 2 EHV charges'!$A$11:$A$61),1, COUNTIF(A$4:$A31, 'Annex 2 EHV charges'!$A$11:$A$61)), 0)),"")</f>
        <v/>
      </c>
      <c r="B32" s="83" t="str">
        <f>IF($A32="","",VLOOKUP($A32,'Annex 2 EHV charges'!$A:$O,2,0))</f>
        <v/>
      </c>
      <c r="C32" s="84" t="str">
        <f>IF($A32="","",VLOOKUP($A32,'Annex 2 EHV charges'!$A:$O,3,0))</f>
        <v/>
      </c>
      <c r="D32" s="83" t="str">
        <f>IF($A32="","",VLOOKUP($A32,'Annex 2 EHV charges'!$A:$O,7,0))</f>
        <v/>
      </c>
      <c r="E32" s="88" t="str">
        <f>IFERROR(IF(VLOOKUP($A32,'Annex 2 EHV charges'!$A:$O,8,FALSE)=0,"",VLOOKUP($A32,'Annex 2 EHV charges'!$A:$O,8,FALSE)),"")</f>
        <v/>
      </c>
      <c r="F32" s="89" t="str">
        <f>IFERROR(IF(VLOOKUP($A32,'Annex 2 EHV charges'!$A:$O,9,FALSE)=0,"",VLOOKUP($A32,'Annex 2 EHV charges'!$A:$O,9,FALSE)),"")</f>
        <v/>
      </c>
      <c r="G32" s="90" t="str">
        <f>IFERROR(IF(VLOOKUP($A32,'Annex 2 EHV charges'!$A:$O,10,FALSE)=0,"",VLOOKUP($A32,'Annex 2 EHV charges'!$A:$O,10,FALSE)),"")</f>
        <v/>
      </c>
      <c r="H32" s="90" t="str">
        <f>IFERROR(IF(VLOOKUP($A32,'Annex 2 EHV charges'!$A:$O,11,FALSE)=0,"",VLOOKUP($A32,'Annex 2 EHV charges'!$A:$O,11,FALSE)),"")</f>
        <v/>
      </c>
    </row>
    <row r="33" spans="1:8" x14ac:dyDescent="0.25">
      <c r="A33" s="83" t="str">
        <f t="array" ref="A33">IFERROR(INDEX('Annex 2 EHV charges'!$A$11:$A$61, MATCH(0, IF(ISBLANK('Annex 2 EHV charges'!$A$11:$A$61),1, COUNTIF(A$4:$A32, 'Annex 2 EHV charges'!$A$11:$A$61)), 0)),"")</f>
        <v/>
      </c>
      <c r="B33" s="83" t="str">
        <f>IF($A33="","",VLOOKUP($A33,'Annex 2 EHV charges'!$A:$O,2,0))</f>
        <v/>
      </c>
      <c r="C33" s="84" t="str">
        <f>IF($A33="","",VLOOKUP($A33,'Annex 2 EHV charges'!$A:$O,3,0))</f>
        <v/>
      </c>
      <c r="D33" s="83" t="str">
        <f>IF($A33="","",VLOOKUP($A33,'Annex 2 EHV charges'!$A:$O,7,0))</f>
        <v/>
      </c>
      <c r="E33" s="88" t="str">
        <f>IFERROR(IF(VLOOKUP($A33,'Annex 2 EHV charges'!$A:$O,8,FALSE)=0,"",VLOOKUP($A33,'Annex 2 EHV charges'!$A:$O,8,FALSE)),"")</f>
        <v/>
      </c>
      <c r="F33" s="89" t="str">
        <f>IFERROR(IF(VLOOKUP($A33,'Annex 2 EHV charges'!$A:$O,9,FALSE)=0,"",VLOOKUP($A33,'Annex 2 EHV charges'!$A:$O,9,FALSE)),"")</f>
        <v/>
      </c>
      <c r="G33" s="90" t="str">
        <f>IFERROR(IF(VLOOKUP($A33,'Annex 2 EHV charges'!$A:$O,10,FALSE)=0,"",VLOOKUP($A33,'Annex 2 EHV charges'!$A:$O,10,FALSE)),"")</f>
        <v/>
      </c>
      <c r="H33" s="90" t="str">
        <f>IFERROR(IF(VLOOKUP($A33,'Annex 2 EHV charges'!$A:$O,11,FALSE)=0,"",VLOOKUP($A33,'Annex 2 EHV charges'!$A:$O,11,FALSE)),"")</f>
        <v/>
      </c>
    </row>
    <row r="34" spans="1:8" x14ac:dyDescent="0.25">
      <c r="A34" s="83" t="str">
        <f t="array" ref="A34">IFERROR(INDEX('Annex 2 EHV charges'!$A$11:$A$61, MATCH(0, IF(ISBLANK('Annex 2 EHV charges'!$A$11:$A$61),1, COUNTIF(A$4:$A33, 'Annex 2 EHV charges'!$A$11:$A$61)), 0)),"")</f>
        <v/>
      </c>
      <c r="B34" s="83" t="str">
        <f>IF($A34="","",VLOOKUP($A34,'Annex 2 EHV charges'!$A:$O,2,0))</f>
        <v/>
      </c>
      <c r="C34" s="84" t="str">
        <f>IF($A34="","",VLOOKUP($A34,'Annex 2 EHV charges'!$A:$O,3,0))</f>
        <v/>
      </c>
      <c r="D34" s="83" t="str">
        <f>IF($A34="","",VLOOKUP($A34,'Annex 2 EHV charges'!$A:$O,7,0))</f>
        <v/>
      </c>
      <c r="E34" s="88" t="str">
        <f>IFERROR(IF(VLOOKUP($A34,'Annex 2 EHV charges'!$A:$O,8,FALSE)=0,"",VLOOKUP($A34,'Annex 2 EHV charges'!$A:$O,8,FALSE)),"")</f>
        <v/>
      </c>
      <c r="F34" s="89" t="str">
        <f>IFERROR(IF(VLOOKUP($A34,'Annex 2 EHV charges'!$A:$O,9,FALSE)=0,"",VLOOKUP($A34,'Annex 2 EHV charges'!$A:$O,9,FALSE)),"")</f>
        <v/>
      </c>
      <c r="G34" s="90" t="str">
        <f>IFERROR(IF(VLOOKUP($A34,'Annex 2 EHV charges'!$A:$O,10,FALSE)=0,"",VLOOKUP($A34,'Annex 2 EHV charges'!$A:$O,10,FALSE)),"")</f>
        <v/>
      </c>
      <c r="H34" s="90" t="str">
        <f>IFERROR(IF(VLOOKUP($A34,'Annex 2 EHV charges'!$A:$O,11,FALSE)=0,"",VLOOKUP($A34,'Annex 2 EHV charges'!$A:$O,11,FALSE)),"")</f>
        <v/>
      </c>
    </row>
    <row r="35" spans="1:8" x14ac:dyDescent="0.25">
      <c r="A35" s="83" t="str">
        <f t="array" ref="A35">IFERROR(INDEX('Annex 2 EHV charges'!$A$11:$A$61, MATCH(0, IF(ISBLANK('Annex 2 EHV charges'!$A$11:$A$61),1, COUNTIF(A$4:$A34, 'Annex 2 EHV charges'!$A$11:$A$61)), 0)),"")</f>
        <v/>
      </c>
      <c r="B35" s="83" t="str">
        <f>IF($A35="","",VLOOKUP($A35,'Annex 2 EHV charges'!$A:$O,2,0))</f>
        <v/>
      </c>
      <c r="C35" s="84" t="str">
        <f>IF($A35="","",VLOOKUP($A35,'Annex 2 EHV charges'!$A:$O,3,0))</f>
        <v/>
      </c>
      <c r="D35" s="83" t="str">
        <f>IF($A35="","",VLOOKUP($A35,'Annex 2 EHV charges'!$A:$O,7,0))</f>
        <v/>
      </c>
      <c r="E35" s="88" t="str">
        <f>IFERROR(IF(VLOOKUP($A35,'Annex 2 EHV charges'!$A:$O,8,FALSE)=0,"",VLOOKUP($A35,'Annex 2 EHV charges'!$A:$O,8,FALSE)),"")</f>
        <v/>
      </c>
      <c r="F35" s="89" t="str">
        <f>IFERROR(IF(VLOOKUP($A35,'Annex 2 EHV charges'!$A:$O,9,FALSE)=0,"",VLOOKUP($A35,'Annex 2 EHV charges'!$A:$O,9,FALSE)),"")</f>
        <v/>
      </c>
      <c r="G35" s="90" t="str">
        <f>IFERROR(IF(VLOOKUP($A35,'Annex 2 EHV charges'!$A:$O,10,FALSE)=0,"",VLOOKUP($A35,'Annex 2 EHV charges'!$A:$O,10,FALSE)),"")</f>
        <v/>
      </c>
      <c r="H35" s="90" t="str">
        <f>IFERROR(IF(VLOOKUP($A35,'Annex 2 EHV charges'!$A:$O,11,FALSE)=0,"",VLOOKUP($A35,'Annex 2 EHV charges'!$A:$O,11,FALSE)),"")</f>
        <v/>
      </c>
    </row>
    <row r="36" spans="1:8" x14ac:dyDescent="0.25">
      <c r="A36" s="83" t="str">
        <f t="array" ref="A36">IFERROR(INDEX('Annex 2 EHV charges'!$A$11:$A$61, MATCH(0, IF(ISBLANK('Annex 2 EHV charges'!$A$11:$A$61),1, COUNTIF(A$4:$A35, 'Annex 2 EHV charges'!$A$11:$A$61)), 0)),"")</f>
        <v/>
      </c>
      <c r="B36" s="83" t="str">
        <f>IF($A36="","",VLOOKUP($A36,'Annex 2 EHV charges'!$A:$O,2,0))</f>
        <v/>
      </c>
      <c r="C36" s="84" t="str">
        <f>IF($A36="","",VLOOKUP($A36,'Annex 2 EHV charges'!$A:$O,3,0))</f>
        <v/>
      </c>
      <c r="D36" s="83" t="str">
        <f>IF($A36="","",VLOOKUP($A36,'Annex 2 EHV charges'!$A:$O,7,0))</f>
        <v/>
      </c>
      <c r="E36" s="88" t="str">
        <f>IFERROR(IF(VLOOKUP($A36,'Annex 2 EHV charges'!$A:$O,8,FALSE)=0,"",VLOOKUP($A36,'Annex 2 EHV charges'!$A:$O,8,FALSE)),"")</f>
        <v/>
      </c>
      <c r="F36" s="89" t="str">
        <f>IFERROR(IF(VLOOKUP($A36,'Annex 2 EHV charges'!$A:$O,9,FALSE)=0,"",VLOOKUP($A36,'Annex 2 EHV charges'!$A:$O,9,FALSE)),"")</f>
        <v/>
      </c>
      <c r="G36" s="90" t="str">
        <f>IFERROR(IF(VLOOKUP($A36,'Annex 2 EHV charges'!$A:$O,10,FALSE)=0,"",VLOOKUP($A36,'Annex 2 EHV charges'!$A:$O,10,FALSE)),"")</f>
        <v/>
      </c>
      <c r="H36" s="90" t="str">
        <f>IFERROR(IF(VLOOKUP($A36,'Annex 2 EHV charges'!$A:$O,11,FALSE)=0,"",VLOOKUP($A36,'Annex 2 EHV charges'!$A:$O,11,FALSE)),"")</f>
        <v/>
      </c>
    </row>
    <row r="37" spans="1:8" x14ac:dyDescent="0.25">
      <c r="A37" s="83" t="str">
        <f t="array" ref="A37">IFERROR(INDEX('Annex 2 EHV charges'!$A$11:$A$61, MATCH(0, IF(ISBLANK('Annex 2 EHV charges'!$A$11:$A$61),1, COUNTIF(A$4:$A36, 'Annex 2 EHV charges'!$A$11:$A$61)), 0)),"")</f>
        <v/>
      </c>
      <c r="B37" s="83" t="str">
        <f>IF($A37="","",VLOOKUP($A37,'Annex 2 EHV charges'!$A:$O,2,0))</f>
        <v/>
      </c>
      <c r="C37" s="84" t="str">
        <f>IF($A37="","",VLOOKUP($A37,'Annex 2 EHV charges'!$A:$O,3,0))</f>
        <v/>
      </c>
      <c r="D37" s="83" t="str">
        <f>IF($A37="","",VLOOKUP($A37,'Annex 2 EHV charges'!$A:$O,7,0))</f>
        <v/>
      </c>
      <c r="E37" s="88" t="str">
        <f>IFERROR(IF(VLOOKUP($A37,'Annex 2 EHV charges'!$A:$O,8,FALSE)=0,"",VLOOKUP($A37,'Annex 2 EHV charges'!$A:$O,8,FALSE)),"")</f>
        <v/>
      </c>
      <c r="F37" s="89" t="str">
        <f>IFERROR(IF(VLOOKUP($A37,'Annex 2 EHV charges'!$A:$O,9,FALSE)=0,"",VLOOKUP($A37,'Annex 2 EHV charges'!$A:$O,9,FALSE)),"")</f>
        <v/>
      </c>
      <c r="G37" s="90" t="str">
        <f>IFERROR(IF(VLOOKUP($A37,'Annex 2 EHV charges'!$A:$O,10,FALSE)=0,"",VLOOKUP($A37,'Annex 2 EHV charges'!$A:$O,10,FALSE)),"")</f>
        <v/>
      </c>
      <c r="H37" s="90" t="str">
        <f>IFERROR(IF(VLOOKUP($A37,'Annex 2 EHV charges'!$A:$O,11,FALSE)=0,"",VLOOKUP($A37,'Annex 2 EHV charges'!$A:$O,11,FALSE)),"")</f>
        <v/>
      </c>
    </row>
    <row r="38" spans="1:8" x14ac:dyDescent="0.25">
      <c r="A38" s="83" t="str">
        <f t="array" ref="A38">IFERROR(INDEX('Annex 2 EHV charges'!$A$11:$A$61, MATCH(0, IF(ISBLANK('Annex 2 EHV charges'!$A$11:$A$61),1, COUNTIF(A$4:$A37, 'Annex 2 EHV charges'!$A$11:$A$61)), 0)),"")</f>
        <v/>
      </c>
      <c r="B38" s="83" t="str">
        <f>IF($A38="","",VLOOKUP($A38,'Annex 2 EHV charges'!$A:$O,2,0))</f>
        <v/>
      </c>
      <c r="C38" s="84" t="str">
        <f>IF($A38="","",VLOOKUP($A38,'Annex 2 EHV charges'!$A:$O,3,0))</f>
        <v/>
      </c>
      <c r="D38" s="83" t="str">
        <f>IF($A38="","",VLOOKUP($A38,'Annex 2 EHV charges'!$A:$O,7,0))</f>
        <v/>
      </c>
      <c r="E38" s="88" t="str">
        <f>IFERROR(IF(VLOOKUP($A38,'Annex 2 EHV charges'!$A:$O,8,FALSE)=0,"",VLOOKUP($A38,'Annex 2 EHV charges'!$A:$O,8,FALSE)),"")</f>
        <v/>
      </c>
      <c r="F38" s="89" t="str">
        <f>IFERROR(IF(VLOOKUP($A38,'Annex 2 EHV charges'!$A:$O,9,FALSE)=0,"",VLOOKUP($A38,'Annex 2 EHV charges'!$A:$O,9,FALSE)),"")</f>
        <v/>
      </c>
      <c r="G38" s="90" t="str">
        <f>IFERROR(IF(VLOOKUP($A38,'Annex 2 EHV charges'!$A:$O,10,FALSE)=0,"",VLOOKUP($A38,'Annex 2 EHV charges'!$A:$O,10,FALSE)),"")</f>
        <v/>
      </c>
      <c r="H38" s="90" t="str">
        <f>IFERROR(IF(VLOOKUP($A38,'Annex 2 EHV charges'!$A:$O,11,FALSE)=0,"",VLOOKUP($A38,'Annex 2 EHV charges'!$A:$O,11,FALSE)),"")</f>
        <v/>
      </c>
    </row>
    <row r="39" spans="1:8" x14ac:dyDescent="0.25">
      <c r="A39" s="83" t="str">
        <f t="array" ref="A39">IFERROR(INDEX('Annex 2 EHV charges'!$A$11:$A$61, MATCH(0, IF(ISBLANK('Annex 2 EHV charges'!$A$11:$A$61),1, COUNTIF(A$4:$A38, 'Annex 2 EHV charges'!$A$11:$A$61)), 0)),"")</f>
        <v/>
      </c>
      <c r="B39" s="83" t="str">
        <f>IF($A39="","",VLOOKUP($A39,'Annex 2 EHV charges'!$A:$O,2,0))</f>
        <v/>
      </c>
      <c r="C39" s="84" t="str">
        <f>IF($A39="","",VLOOKUP($A39,'Annex 2 EHV charges'!$A:$O,3,0))</f>
        <v/>
      </c>
      <c r="D39" s="83" t="str">
        <f>IF($A39="","",VLOOKUP($A39,'Annex 2 EHV charges'!$A:$O,7,0))</f>
        <v/>
      </c>
      <c r="E39" s="88" t="str">
        <f>IFERROR(IF(VLOOKUP($A39,'Annex 2 EHV charges'!$A:$O,8,FALSE)=0,"",VLOOKUP($A39,'Annex 2 EHV charges'!$A:$O,8,FALSE)),"")</f>
        <v/>
      </c>
      <c r="F39" s="89" t="str">
        <f>IFERROR(IF(VLOOKUP($A39,'Annex 2 EHV charges'!$A:$O,9,FALSE)=0,"",VLOOKUP($A39,'Annex 2 EHV charges'!$A:$O,9,FALSE)),"")</f>
        <v/>
      </c>
      <c r="G39" s="90" t="str">
        <f>IFERROR(IF(VLOOKUP($A39,'Annex 2 EHV charges'!$A:$O,10,FALSE)=0,"",VLOOKUP($A39,'Annex 2 EHV charges'!$A:$O,10,FALSE)),"")</f>
        <v/>
      </c>
      <c r="H39" s="90" t="str">
        <f>IFERROR(IF(VLOOKUP($A39,'Annex 2 EHV charges'!$A:$O,11,FALSE)=0,"",VLOOKUP($A39,'Annex 2 EHV charges'!$A:$O,11,FALSE)),"")</f>
        <v/>
      </c>
    </row>
    <row r="40" spans="1:8" x14ac:dyDescent="0.25">
      <c r="A40" s="83" t="str">
        <f t="array" ref="A40">IFERROR(INDEX('Annex 2 EHV charges'!$A$11:$A$61, MATCH(0, IF(ISBLANK('Annex 2 EHV charges'!$A$11:$A$61),1, COUNTIF(A$4:$A39, 'Annex 2 EHV charges'!$A$11:$A$61)), 0)),"")</f>
        <v/>
      </c>
      <c r="B40" s="83" t="str">
        <f>IF($A40="","",VLOOKUP($A40,'Annex 2 EHV charges'!$A:$O,2,0))</f>
        <v/>
      </c>
      <c r="C40" s="84" t="str">
        <f>IF($A40="","",VLOOKUP($A40,'Annex 2 EHV charges'!$A:$O,3,0))</f>
        <v/>
      </c>
      <c r="D40" s="83" t="str">
        <f>IF($A40="","",VLOOKUP($A40,'Annex 2 EHV charges'!$A:$O,7,0))</f>
        <v/>
      </c>
      <c r="E40" s="88" t="str">
        <f>IFERROR(IF(VLOOKUP($A40,'Annex 2 EHV charges'!$A:$O,8,FALSE)=0,"",VLOOKUP($A40,'Annex 2 EHV charges'!$A:$O,8,FALSE)),"")</f>
        <v/>
      </c>
      <c r="F40" s="89" t="str">
        <f>IFERROR(IF(VLOOKUP($A40,'Annex 2 EHV charges'!$A:$O,9,FALSE)=0,"",VLOOKUP($A40,'Annex 2 EHV charges'!$A:$O,9,FALSE)),"")</f>
        <v/>
      </c>
      <c r="G40" s="90" t="str">
        <f>IFERROR(IF(VLOOKUP($A40,'Annex 2 EHV charges'!$A:$O,10,FALSE)=0,"",VLOOKUP($A40,'Annex 2 EHV charges'!$A:$O,10,FALSE)),"")</f>
        <v/>
      </c>
      <c r="H40" s="90" t="str">
        <f>IFERROR(IF(VLOOKUP($A40,'Annex 2 EHV charges'!$A:$O,11,FALSE)=0,"",VLOOKUP($A40,'Annex 2 EHV charges'!$A:$O,11,FALSE)),"")</f>
        <v/>
      </c>
    </row>
    <row r="41" spans="1:8" x14ac:dyDescent="0.25">
      <c r="A41" s="83" t="str">
        <f t="array" ref="A41">IFERROR(INDEX('Annex 2 EHV charges'!$A$11:$A$61, MATCH(0, IF(ISBLANK('Annex 2 EHV charges'!$A$11:$A$61),1, COUNTIF(A$4:$A40, 'Annex 2 EHV charges'!$A$11:$A$61)), 0)),"")</f>
        <v/>
      </c>
      <c r="B41" s="83" t="str">
        <f>IF($A41="","",VLOOKUP($A41,'Annex 2 EHV charges'!$A:$O,2,0))</f>
        <v/>
      </c>
      <c r="C41" s="84" t="str">
        <f>IF($A41="","",VLOOKUP($A41,'Annex 2 EHV charges'!$A:$O,3,0))</f>
        <v/>
      </c>
      <c r="D41" s="83" t="str">
        <f>IF($A41="","",VLOOKUP($A41,'Annex 2 EHV charges'!$A:$O,7,0))</f>
        <v/>
      </c>
      <c r="E41" s="88" t="str">
        <f>IFERROR(IF(VLOOKUP($A41,'Annex 2 EHV charges'!$A:$O,8,FALSE)=0,"",VLOOKUP($A41,'Annex 2 EHV charges'!$A:$O,8,FALSE)),"")</f>
        <v/>
      </c>
      <c r="F41" s="89" t="str">
        <f>IFERROR(IF(VLOOKUP($A41,'Annex 2 EHV charges'!$A:$O,9,FALSE)=0,"",VLOOKUP($A41,'Annex 2 EHV charges'!$A:$O,9,FALSE)),"")</f>
        <v/>
      </c>
      <c r="G41" s="90" t="str">
        <f>IFERROR(IF(VLOOKUP($A41,'Annex 2 EHV charges'!$A:$O,10,FALSE)=0,"",VLOOKUP($A41,'Annex 2 EHV charges'!$A:$O,10,FALSE)),"")</f>
        <v/>
      </c>
      <c r="H41" s="90" t="str">
        <f>IFERROR(IF(VLOOKUP($A41,'Annex 2 EHV charges'!$A:$O,11,FALSE)=0,"",VLOOKUP($A41,'Annex 2 EHV charges'!$A:$O,11,FALSE)),"")</f>
        <v/>
      </c>
    </row>
    <row r="42" spans="1:8" x14ac:dyDescent="0.25">
      <c r="A42" s="83" t="str">
        <f t="array" ref="A42">IFERROR(INDEX('Annex 2 EHV charges'!$A$11:$A$61, MATCH(0, IF(ISBLANK('Annex 2 EHV charges'!$A$11:$A$61),1, COUNTIF(A$4:$A41, 'Annex 2 EHV charges'!$A$11:$A$61)), 0)),"")</f>
        <v/>
      </c>
      <c r="B42" s="83" t="str">
        <f>IF($A42="","",VLOOKUP($A42,'Annex 2 EHV charges'!$A:$O,2,0))</f>
        <v/>
      </c>
      <c r="C42" s="84" t="str">
        <f>IF($A42="","",VLOOKUP($A42,'Annex 2 EHV charges'!$A:$O,3,0))</f>
        <v/>
      </c>
      <c r="D42" s="83" t="str">
        <f>IF($A42="","",VLOOKUP($A42,'Annex 2 EHV charges'!$A:$O,7,0))</f>
        <v/>
      </c>
      <c r="E42" s="88" t="str">
        <f>IFERROR(IF(VLOOKUP($A42,'Annex 2 EHV charges'!$A:$O,8,FALSE)=0,"",VLOOKUP($A42,'Annex 2 EHV charges'!$A:$O,8,FALSE)),"")</f>
        <v/>
      </c>
      <c r="F42" s="89" t="str">
        <f>IFERROR(IF(VLOOKUP($A42,'Annex 2 EHV charges'!$A:$O,9,FALSE)=0,"",VLOOKUP($A42,'Annex 2 EHV charges'!$A:$O,9,FALSE)),"")</f>
        <v/>
      </c>
      <c r="G42" s="90" t="str">
        <f>IFERROR(IF(VLOOKUP($A42,'Annex 2 EHV charges'!$A:$O,10,FALSE)=0,"",VLOOKUP($A42,'Annex 2 EHV charges'!$A:$O,10,FALSE)),"")</f>
        <v/>
      </c>
      <c r="H42" s="90" t="str">
        <f>IFERROR(IF(VLOOKUP($A42,'Annex 2 EHV charges'!$A:$O,11,FALSE)=0,"",VLOOKUP($A42,'Annex 2 EHV charges'!$A:$O,11,FALSE)),"")</f>
        <v/>
      </c>
    </row>
    <row r="43" spans="1:8" x14ac:dyDescent="0.25">
      <c r="A43" s="83" t="str">
        <f t="array" ref="A43">IFERROR(INDEX('Annex 2 EHV charges'!$A$11:$A$61, MATCH(0, IF(ISBLANK('Annex 2 EHV charges'!$A$11:$A$61),1, COUNTIF(A$4:$A42, 'Annex 2 EHV charges'!$A$11:$A$61)), 0)),"")</f>
        <v/>
      </c>
      <c r="B43" s="83" t="str">
        <f>IF($A43="","",VLOOKUP($A43,'Annex 2 EHV charges'!$A:$O,2,0))</f>
        <v/>
      </c>
      <c r="C43" s="84" t="str">
        <f>IF($A43="","",VLOOKUP($A43,'Annex 2 EHV charges'!$A:$O,3,0))</f>
        <v/>
      </c>
      <c r="D43" s="83" t="str">
        <f>IF($A43="","",VLOOKUP($A43,'Annex 2 EHV charges'!$A:$O,7,0))</f>
        <v/>
      </c>
      <c r="E43" s="88" t="str">
        <f>IFERROR(IF(VLOOKUP($A43,'Annex 2 EHV charges'!$A:$O,8,FALSE)=0,"",VLOOKUP($A43,'Annex 2 EHV charges'!$A:$O,8,FALSE)),"")</f>
        <v/>
      </c>
      <c r="F43" s="89" t="str">
        <f>IFERROR(IF(VLOOKUP($A43,'Annex 2 EHV charges'!$A:$O,9,FALSE)=0,"",VLOOKUP($A43,'Annex 2 EHV charges'!$A:$O,9,FALSE)),"")</f>
        <v/>
      </c>
      <c r="G43" s="90" t="str">
        <f>IFERROR(IF(VLOOKUP($A43,'Annex 2 EHV charges'!$A:$O,10,FALSE)=0,"",VLOOKUP($A43,'Annex 2 EHV charges'!$A:$O,10,FALSE)),"")</f>
        <v/>
      </c>
      <c r="H43" s="90" t="str">
        <f>IFERROR(IF(VLOOKUP($A43,'Annex 2 EHV charges'!$A:$O,11,FALSE)=0,"",VLOOKUP($A43,'Annex 2 EHV charges'!$A:$O,11,FALSE)),"")</f>
        <v/>
      </c>
    </row>
    <row r="44" spans="1:8" x14ac:dyDescent="0.25">
      <c r="A44" s="83" t="str">
        <f t="array" ref="A44">IFERROR(INDEX('Annex 2 EHV charges'!$A$11:$A$61, MATCH(0, IF(ISBLANK('Annex 2 EHV charges'!$A$11:$A$61),1, COUNTIF(A$4:$A43, 'Annex 2 EHV charges'!$A$11:$A$61)), 0)),"")</f>
        <v/>
      </c>
      <c r="B44" s="83" t="str">
        <f>IF($A44="","",VLOOKUP($A44,'Annex 2 EHV charges'!$A:$O,2,0))</f>
        <v/>
      </c>
      <c r="C44" s="84" t="str">
        <f>IF($A44="","",VLOOKUP($A44,'Annex 2 EHV charges'!$A:$O,3,0))</f>
        <v/>
      </c>
      <c r="D44" s="83" t="str">
        <f>IF($A44="","",VLOOKUP($A44,'Annex 2 EHV charges'!$A:$O,7,0))</f>
        <v/>
      </c>
      <c r="E44" s="88" t="str">
        <f>IFERROR(IF(VLOOKUP($A44,'Annex 2 EHV charges'!$A:$O,8,FALSE)=0,"",VLOOKUP($A44,'Annex 2 EHV charges'!$A:$O,8,FALSE)),"")</f>
        <v/>
      </c>
      <c r="F44" s="89" t="str">
        <f>IFERROR(IF(VLOOKUP($A44,'Annex 2 EHV charges'!$A:$O,9,FALSE)=0,"",VLOOKUP($A44,'Annex 2 EHV charges'!$A:$O,9,FALSE)),"")</f>
        <v/>
      </c>
      <c r="G44" s="90" t="str">
        <f>IFERROR(IF(VLOOKUP($A44,'Annex 2 EHV charges'!$A:$O,10,FALSE)=0,"",VLOOKUP($A44,'Annex 2 EHV charges'!$A:$O,10,FALSE)),"")</f>
        <v/>
      </c>
      <c r="H44" s="90" t="str">
        <f>IFERROR(IF(VLOOKUP($A44,'Annex 2 EHV charges'!$A:$O,11,FALSE)=0,"",VLOOKUP($A44,'Annex 2 EHV charges'!$A:$O,11,FALSE)),"")</f>
        <v/>
      </c>
    </row>
    <row r="45" spans="1:8" x14ac:dyDescent="0.25">
      <c r="A45" s="83" t="str">
        <f t="array" ref="A45">IFERROR(INDEX('Annex 2 EHV charges'!$A$11:$A$61, MATCH(0, IF(ISBLANK('Annex 2 EHV charges'!$A$11:$A$61),1, COUNTIF(A$4:$A44, 'Annex 2 EHV charges'!$A$11:$A$61)), 0)),"")</f>
        <v/>
      </c>
      <c r="B45" s="83" t="str">
        <f>IF($A45="","",VLOOKUP($A45,'Annex 2 EHV charges'!$A:$O,2,0))</f>
        <v/>
      </c>
      <c r="C45" s="84" t="str">
        <f>IF($A45="","",VLOOKUP($A45,'Annex 2 EHV charges'!$A:$O,3,0))</f>
        <v/>
      </c>
      <c r="D45" s="83" t="str">
        <f>IF($A45="","",VLOOKUP($A45,'Annex 2 EHV charges'!$A:$O,7,0))</f>
        <v/>
      </c>
      <c r="E45" s="88" t="str">
        <f>IFERROR(IF(VLOOKUP($A45,'Annex 2 EHV charges'!$A:$O,8,FALSE)=0,"",VLOOKUP($A45,'Annex 2 EHV charges'!$A:$O,8,FALSE)),"")</f>
        <v/>
      </c>
      <c r="F45" s="89" t="str">
        <f>IFERROR(IF(VLOOKUP($A45,'Annex 2 EHV charges'!$A:$O,9,FALSE)=0,"",VLOOKUP($A45,'Annex 2 EHV charges'!$A:$O,9,FALSE)),"")</f>
        <v/>
      </c>
      <c r="G45" s="90" t="str">
        <f>IFERROR(IF(VLOOKUP($A45,'Annex 2 EHV charges'!$A:$O,10,FALSE)=0,"",VLOOKUP($A45,'Annex 2 EHV charges'!$A:$O,10,FALSE)),"")</f>
        <v/>
      </c>
      <c r="H45" s="90" t="str">
        <f>IFERROR(IF(VLOOKUP($A45,'Annex 2 EHV charges'!$A:$O,11,FALSE)=0,"",VLOOKUP($A45,'Annex 2 EHV charges'!$A:$O,11,FALSE)),"")</f>
        <v/>
      </c>
    </row>
    <row r="46" spans="1:8" x14ac:dyDescent="0.25">
      <c r="A46" s="83" t="str">
        <f t="array" ref="A46">IFERROR(INDEX('Annex 2 EHV charges'!$A$11:$A$61, MATCH(0, IF(ISBLANK('Annex 2 EHV charges'!$A$11:$A$61),1, COUNTIF(A$4:$A45, 'Annex 2 EHV charges'!$A$11:$A$61)), 0)),"")</f>
        <v/>
      </c>
      <c r="B46" s="83" t="str">
        <f>IF($A46="","",VLOOKUP($A46,'Annex 2 EHV charges'!$A:$O,2,0))</f>
        <v/>
      </c>
      <c r="C46" s="84" t="str">
        <f>IF($A46="","",VLOOKUP($A46,'Annex 2 EHV charges'!$A:$O,3,0))</f>
        <v/>
      </c>
      <c r="D46" s="83" t="str">
        <f>IF($A46="","",VLOOKUP($A46,'Annex 2 EHV charges'!$A:$O,7,0))</f>
        <v/>
      </c>
      <c r="E46" s="88" t="str">
        <f>IFERROR(IF(VLOOKUP($A46,'Annex 2 EHV charges'!$A:$O,8,FALSE)=0,"",VLOOKUP($A46,'Annex 2 EHV charges'!$A:$O,8,FALSE)),"")</f>
        <v/>
      </c>
      <c r="F46" s="89" t="str">
        <f>IFERROR(IF(VLOOKUP($A46,'Annex 2 EHV charges'!$A:$O,9,FALSE)=0,"",VLOOKUP($A46,'Annex 2 EHV charges'!$A:$O,9,FALSE)),"")</f>
        <v/>
      </c>
      <c r="G46" s="90" t="str">
        <f>IFERROR(IF(VLOOKUP($A46,'Annex 2 EHV charges'!$A:$O,10,FALSE)=0,"",VLOOKUP($A46,'Annex 2 EHV charges'!$A:$O,10,FALSE)),"")</f>
        <v/>
      </c>
      <c r="H46" s="90" t="str">
        <f>IFERROR(IF(VLOOKUP($A46,'Annex 2 EHV charges'!$A:$O,11,FALSE)=0,"",VLOOKUP($A46,'Annex 2 EHV charges'!$A:$O,11,FALSE)),"")</f>
        <v/>
      </c>
    </row>
    <row r="47" spans="1:8" x14ac:dyDescent="0.25">
      <c r="A47" s="83" t="str">
        <f t="array" ref="A47">IFERROR(INDEX('Annex 2 EHV charges'!$A$11:$A$61, MATCH(0, IF(ISBLANK('Annex 2 EHV charges'!$A$11:$A$61),1, COUNTIF(A$4:$A46, 'Annex 2 EHV charges'!$A$11:$A$61)), 0)),"")</f>
        <v/>
      </c>
      <c r="B47" s="83" t="str">
        <f>IF($A47="","",VLOOKUP($A47,'Annex 2 EHV charges'!$A:$O,2,0))</f>
        <v/>
      </c>
      <c r="C47" s="84" t="str">
        <f>IF($A47="","",VLOOKUP($A47,'Annex 2 EHV charges'!$A:$O,3,0))</f>
        <v/>
      </c>
      <c r="D47" s="83" t="str">
        <f>IF($A47="","",VLOOKUP($A47,'Annex 2 EHV charges'!$A:$O,7,0))</f>
        <v/>
      </c>
      <c r="E47" s="88" t="str">
        <f>IFERROR(IF(VLOOKUP($A47,'Annex 2 EHV charges'!$A:$O,8,FALSE)=0,"",VLOOKUP($A47,'Annex 2 EHV charges'!$A:$O,8,FALSE)),"")</f>
        <v/>
      </c>
      <c r="F47" s="89" t="str">
        <f>IFERROR(IF(VLOOKUP($A47,'Annex 2 EHV charges'!$A:$O,9,FALSE)=0,"",VLOOKUP($A47,'Annex 2 EHV charges'!$A:$O,9,FALSE)),"")</f>
        <v/>
      </c>
      <c r="G47" s="90" t="str">
        <f>IFERROR(IF(VLOOKUP($A47,'Annex 2 EHV charges'!$A:$O,10,FALSE)=0,"",VLOOKUP($A47,'Annex 2 EHV charges'!$A:$O,10,FALSE)),"")</f>
        <v/>
      </c>
      <c r="H47" s="90" t="str">
        <f>IFERROR(IF(VLOOKUP($A47,'Annex 2 EHV charges'!$A:$O,11,FALSE)=0,"",VLOOKUP($A47,'Annex 2 EHV charges'!$A:$O,11,FALSE)),"")</f>
        <v/>
      </c>
    </row>
    <row r="48" spans="1:8" x14ac:dyDescent="0.25">
      <c r="A48" s="83" t="str">
        <f t="array" ref="A48">IFERROR(INDEX('Annex 2 EHV charges'!$A$11:$A$61, MATCH(0, IF(ISBLANK('Annex 2 EHV charges'!$A$11:$A$61),1, COUNTIF(A$4:$A47, 'Annex 2 EHV charges'!$A$11:$A$61)), 0)),"")</f>
        <v/>
      </c>
      <c r="B48" s="83" t="str">
        <f>IF($A48="","",VLOOKUP($A48,'Annex 2 EHV charges'!$A:$O,2,0))</f>
        <v/>
      </c>
      <c r="C48" s="84" t="str">
        <f>IF($A48="","",VLOOKUP($A48,'Annex 2 EHV charges'!$A:$O,3,0))</f>
        <v/>
      </c>
      <c r="D48" s="83" t="str">
        <f>IF($A48="","",VLOOKUP($A48,'Annex 2 EHV charges'!$A:$O,7,0))</f>
        <v/>
      </c>
      <c r="E48" s="88" t="str">
        <f>IFERROR(IF(VLOOKUP($A48,'Annex 2 EHV charges'!$A:$O,8,FALSE)=0,"",VLOOKUP($A48,'Annex 2 EHV charges'!$A:$O,8,FALSE)),"")</f>
        <v/>
      </c>
      <c r="F48" s="89" t="str">
        <f>IFERROR(IF(VLOOKUP($A48,'Annex 2 EHV charges'!$A:$O,9,FALSE)=0,"",VLOOKUP($A48,'Annex 2 EHV charges'!$A:$O,9,FALSE)),"")</f>
        <v/>
      </c>
      <c r="G48" s="90" t="str">
        <f>IFERROR(IF(VLOOKUP($A48,'Annex 2 EHV charges'!$A:$O,10,FALSE)=0,"",VLOOKUP($A48,'Annex 2 EHV charges'!$A:$O,10,FALSE)),"")</f>
        <v/>
      </c>
      <c r="H48" s="90" t="str">
        <f>IFERROR(IF(VLOOKUP($A48,'Annex 2 EHV charges'!$A:$O,11,FALSE)=0,"",VLOOKUP($A48,'Annex 2 EHV charges'!$A:$O,11,FALSE)),"")</f>
        <v/>
      </c>
    </row>
    <row r="49" spans="1:8" x14ac:dyDescent="0.25">
      <c r="A49" s="83" t="str">
        <f t="array" ref="A49">IFERROR(INDEX('Annex 2 EHV charges'!$A$11:$A$61, MATCH(0, IF(ISBLANK('Annex 2 EHV charges'!$A$11:$A$61),1, COUNTIF(A$4:$A48, 'Annex 2 EHV charges'!$A$11:$A$61)), 0)),"")</f>
        <v/>
      </c>
      <c r="B49" s="83" t="str">
        <f>IF($A49="","",VLOOKUP($A49,'Annex 2 EHV charges'!$A:$O,2,0))</f>
        <v/>
      </c>
      <c r="C49" s="84" t="str">
        <f>IF($A49="","",VLOOKUP($A49,'Annex 2 EHV charges'!$A:$O,3,0))</f>
        <v/>
      </c>
      <c r="D49" s="83" t="str">
        <f>IF($A49="","",VLOOKUP($A49,'Annex 2 EHV charges'!$A:$O,7,0))</f>
        <v/>
      </c>
      <c r="E49" s="88" t="str">
        <f>IFERROR(IF(VLOOKUP($A49,'Annex 2 EHV charges'!$A:$O,8,FALSE)=0,"",VLOOKUP($A49,'Annex 2 EHV charges'!$A:$O,8,FALSE)),"")</f>
        <v/>
      </c>
      <c r="F49" s="89" t="str">
        <f>IFERROR(IF(VLOOKUP($A49,'Annex 2 EHV charges'!$A:$O,9,FALSE)=0,"",VLOOKUP($A49,'Annex 2 EHV charges'!$A:$O,9,FALSE)),"")</f>
        <v/>
      </c>
      <c r="G49" s="90" t="str">
        <f>IFERROR(IF(VLOOKUP($A49,'Annex 2 EHV charges'!$A:$O,10,FALSE)=0,"",VLOOKUP($A49,'Annex 2 EHV charges'!$A:$O,10,FALSE)),"")</f>
        <v/>
      </c>
      <c r="H49" s="90" t="str">
        <f>IFERROR(IF(VLOOKUP($A49,'Annex 2 EHV charges'!$A:$O,11,FALSE)=0,"",VLOOKUP($A49,'Annex 2 EHV charges'!$A:$O,11,FALSE)),"")</f>
        <v/>
      </c>
    </row>
    <row r="50" spans="1:8" x14ac:dyDescent="0.25">
      <c r="A50" s="83" t="str">
        <f t="array" ref="A50">IFERROR(INDEX('Annex 2 EHV charges'!$A$11:$A$61, MATCH(0, IF(ISBLANK('Annex 2 EHV charges'!$A$11:$A$61),1, COUNTIF(A$4:$A49, 'Annex 2 EHV charges'!$A$11:$A$61)), 0)),"")</f>
        <v/>
      </c>
      <c r="B50" s="83" t="str">
        <f>IF($A50="","",VLOOKUP($A50,'Annex 2 EHV charges'!$A:$O,2,0))</f>
        <v/>
      </c>
      <c r="C50" s="84" t="str">
        <f>IF($A50="","",VLOOKUP($A50,'Annex 2 EHV charges'!$A:$O,3,0))</f>
        <v/>
      </c>
      <c r="D50" s="83" t="str">
        <f>IF($A50="","",VLOOKUP($A50,'Annex 2 EHV charges'!$A:$O,7,0))</f>
        <v/>
      </c>
      <c r="E50" s="88" t="str">
        <f>IFERROR(IF(VLOOKUP($A50,'Annex 2 EHV charges'!$A:$O,8,FALSE)=0,"",VLOOKUP($A50,'Annex 2 EHV charges'!$A:$O,8,FALSE)),"")</f>
        <v/>
      </c>
      <c r="F50" s="89" t="str">
        <f>IFERROR(IF(VLOOKUP($A50,'Annex 2 EHV charges'!$A:$O,9,FALSE)=0,"",VLOOKUP($A50,'Annex 2 EHV charges'!$A:$O,9,FALSE)),"")</f>
        <v/>
      </c>
      <c r="G50" s="90" t="str">
        <f>IFERROR(IF(VLOOKUP($A50,'Annex 2 EHV charges'!$A:$O,10,FALSE)=0,"",VLOOKUP($A50,'Annex 2 EHV charges'!$A:$O,10,FALSE)),"")</f>
        <v/>
      </c>
      <c r="H50" s="90" t="str">
        <f>IFERROR(IF(VLOOKUP($A50,'Annex 2 EHV charges'!$A:$O,11,FALSE)=0,"",VLOOKUP($A50,'Annex 2 EHV charges'!$A:$O,11,FALSE)),"")</f>
        <v/>
      </c>
    </row>
    <row r="51" spans="1:8" x14ac:dyDescent="0.25">
      <c r="A51" s="83" t="str">
        <f t="array" ref="A51">IFERROR(INDEX('Annex 2 EHV charges'!$A$11:$A$61, MATCH(0, IF(ISBLANK('Annex 2 EHV charges'!$A$11:$A$61),1, COUNTIF(A$4:$A50, 'Annex 2 EHV charges'!$A$11:$A$61)), 0)),"")</f>
        <v/>
      </c>
      <c r="B51" s="83" t="str">
        <f>IF($A51="","",VLOOKUP($A51,'Annex 2 EHV charges'!$A:$O,2,0))</f>
        <v/>
      </c>
      <c r="C51" s="84" t="str">
        <f>IF($A51="","",VLOOKUP($A51,'Annex 2 EHV charges'!$A:$O,3,0))</f>
        <v/>
      </c>
      <c r="D51" s="83" t="str">
        <f>IF($A51="","",VLOOKUP($A51,'Annex 2 EHV charges'!$A:$O,7,0))</f>
        <v/>
      </c>
      <c r="E51" s="88" t="str">
        <f>IFERROR(IF(VLOOKUP($A51,'Annex 2 EHV charges'!$A:$O,8,FALSE)=0,"",VLOOKUP($A51,'Annex 2 EHV charges'!$A:$O,8,FALSE)),"")</f>
        <v/>
      </c>
      <c r="F51" s="89" t="str">
        <f>IFERROR(IF(VLOOKUP($A51,'Annex 2 EHV charges'!$A:$O,9,FALSE)=0,"",VLOOKUP($A51,'Annex 2 EHV charges'!$A:$O,9,FALSE)),"")</f>
        <v/>
      </c>
      <c r="G51" s="90" t="str">
        <f>IFERROR(IF(VLOOKUP($A51,'Annex 2 EHV charges'!$A:$O,10,FALSE)=0,"",VLOOKUP($A51,'Annex 2 EHV charges'!$A:$O,10,FALSE)),"")</f>
        <v/>
      </c>
      <c r="H51" s="90" t="str">
        <f>IFERROR(IF(VLOOKUP($A51,'Annex 2 EHV charges'!$A:$O,11,FALSE)=0,"",VLOOKUP($A51,'Annex 2 EHV charges'!$A:$O,11,FALSE)),"")</f>
        <v/>
      </c>
    </row>
    <row r="52" spans="1:8" x14ac:dyDescent="0.25">
      <c r="A52" s="83" t="str">
        <f t="array" ref="A52">IFERROR(INDEX('Annex 2 EHV charges'!$A$11:$A$61, MATCH(0, IF(ISBLANK('Annex 2 EHV charges'!$A$11:$A$61),1, COUNTIF(A$4:$A51, 'Annex 2 EHV charges'!$A$11:$A$61)), 0)),"")</f>
        <v/>
      </c>
      <c r="B52" s="83" t="str">
        <f>IF($A52="","",VLOOKUP($A52,'Annex 2 EHV charges'!$A:$O,2,0))</f>
        <v/>
      </c>
      <c r="C52" s="84" t="str">
        <f>IF($A52="","",VLOOKUP($A52,'Annex 2 EHV charges'!$A:$O,3,0))</f>
        <v/>
      </c>
      <c r="D52" s="83" t="str">
        <f>IF($A52="","",VLOOKUP($A52,'Annex 2 EHV charges'!$A:$O,7,0))</f>
        <v/>
      </c>
      <c r="E52" s="88" t="str">
        <f>IFERROR(IF(VLOOKUP($A52,'Annex 2 EHV charges'!$A:$O,8,FALSE)=0,"",VLOOKUP($A52,'Annex 2 EHV charges'!$A:$O,8,FALSE)),"")</f>
        <v/>
      </c>
      <c r="F52" s="89" t="str">
        <f>IFERROR(IF(VLOOKUP($A52,'Annex 2 EHV charges'!$A:$O,9,FALSE)=0,"",VLOOKUP($A52,'Annex 2 EHV charges'!$A:$O,9,FALSE)),"")</f>
        <v/>
      </c>
      <c r="G52" s="90" t="str">
        <f>IFERROR(IF(VLOOKUP($A52,'Annex 2 EHV charges'!$A:$O,10,FALSE)=0,"",VLOOKUP($A52,'Annex 2 EHV charges'!$A:$O,10,FALSE)),"")</f>
        <v/>
      </c>
      <c r="H52" s="90" t="str">
        <f>IFERROR(IF(VLOOKUP($A52,'Annex 2 EHV charges'!$A:$O,11,FALSE)=0,"",VLOOKUP($A52,'Annex 2 EHV charges'!$A:$O,11,FALSE)),"")</f>
        <v/>
      </c>
    </row>
    <row r="53" spans="1:8" x14ac:dyDescent="0.25">
      <c r="A53" s="83" t="str">
        <f t="array" ref="A53">IFERROR(INDEX('Annex 2 EHV charges'!$A$11:$A$61, MATCH(0, IF(ISBLANK('Annex 2 EHV charges'!$A$11:$A$61),1, COUNTIF(A$4:$A52, 'Annex 2 EHV charges'!$A$11:$A$61)), 0)),"")</f>
        <v/>
      </c>
      <c r="B53" s="83" t="str">
        <f>IF($A53="","",VLOOKUP($A53,'Annex 2 EHV charges'!$A:$O,2,0))</f>
        <v/>
      </c>
      <c r="C53" s="84" t="str">
        <f>IF($A53="","",VLOOKUP($A53,'Annex 2 EHV charges'!$A:$O,3,0))</f>
        <v/>
      </c>
      <c r="D53" s="83" t="str">
        <f>IF($A53="","",VLOOKUP($A53,'Annex 2 EHV charges'!$A:$O,7,0))</f>
        <v/>
      </c>
      <c r="E53" s="88" t="str">
        <f>IFERROR(IF(VLOOKUP($A53,'Annex 2 EHV charges'!$A:$O,8,FALSE)=0,"",VLOOKUP($A53,'Annex 2 EHV charges'!$A:$O,8,FALSE)),"")</f>
        <v/>
      </c>
      <c r="F53" s="89" t="str">
        <f>IFERROR(IF(VLOOKUP($A53,'Annex 2 EHV charges'!$A:$O,9,FALSE)=0,"",VLOOKUP($A53,'Annex 2 EHV charges'!$A:$O,9,FALSE)),"")</f>
        <v/>
      </c>
      <c r="G53" s="90" t="str">
        <f>IFERROR(IF(VLOOKUP($A53,'Annex 2 EHV charges'!$A:$O,10,FALSE)=0,"",VLOOKUP($A53,'Annex 2 EHV charges'!$A:$O,10,FALSE)),"")</f>
        <v/>
      </c>
      <c r="H53" s="90" t="str">
        <f>IFERROR(IF(VLOOKUP($A53,'Annex 2 EHV charges'!$A:$O,11,FALSE)=0,"",VLOOKUP($A53,'Annex 2 EHV charges'!$A:$O,11,FALSE)),"")</f>
        <v/>
      </c>
    </row>
    <row r="54" spans="1:8" x14ac:dyDescent="0.25">
      <c r="A54" s="83" t="str">
        <f t="array" ref="A54">IFERROR(INDEX('Annex 2 EHV charges'!$A$11:$A$61, MATCH(0, IF(ISBLANK('Annex 2 EHV charges'!$A$11:$A$61),1, COUNTIF(A$4:$A53, 'Annex 2 EHV charges'!$A$11:$A$61)), 0)),"")</f>
        <v/>
      </c>
      <c r="B54" s="83" t="str">
        <f>IF($A54="","",VLOOKUP($A54,'Annex 2 EHV charges'!$A:$O,2,0))</f>
        <v/>
      </c>
      <c r="C54" s="84" t="str">
        <f>IF($A54="","",VLOOKUP($A54,'Annex 2 EHV charges'!$A:$O,3,0))</f>
        <v/>
      </c>
      <c r="D54" s="83" t="str">
        <f>IF($A54="","",VLOOKUP($A54,'Annex 2 EHV charges'!$A:$O,7,0))</f>
        <v/>
      </c>
      <c r="E54" s="88" t="str">
        <f>IFERROR(IF(VLOOKUP($A54,'Annex 2 EHV charges'!$A:$O,8,FALSE)=0,"",VLOOKUP($A54,'Annex 2 EHV charges'!$A:$O,8,FALSE)),"")</f>
        <v/>
      </c>
      <c r="F54" s="89" t="str">
        <f>IFERROR(IF(VLOOKUP($A54,'Annex 2 EHV charges'!$A:$O,9,FALSE)=0,"",VLOOKUP($A54,'Annex 2 EHV charges'!$A:$O,9,FALSE)),"")</f>
        <v/>
      </c>
      <c r="G54" s="90" t="str">
        <f>IFERROR(IF(VLOOKUP($A54,'Annex 2 EHV charges'!$A:$O,10,FALSE)=0,"",VLOOKUP($A54,'Annex 2 EHV charges'!$A:$O,10,FALSE)),"")</f>
        <v/>
      </c>
      <c r="H54" s="90" t="str">
        <f>IFERROR(IF(VLOOKUP($A54,'Annex 2 EHV charges'!$A:$O,11,FALSE)=0,"",VLOOKUP($A54,'Annex 2 EHV charges'!$A:$O,11,FALSE)),"")</f>
        <v/>
      </c>
    </row>
    <row r="55" spans="1:8" x14ac:dyDescent="0.25">
      <c r="A55" s="83" t="str">
        <f t="array" ref="A55">IFERROR(INDEX('Annex 2 EHV charges'!$A$11:$A$61, MATCH(0, IF(ISBLANK('Annex 2 EHV charges'!$A$11:$A$61),1, COUNTIF(A$4:$A54, 'Annex 2 EHV charges'!$A$11:$A$61)), 0)),"")</f>
        <v/>
      </c>
      <c r="B55" s="83" t="str">
        <f>IF($A55="","",VLOOKUP($A55,'Annex 2 EHV charges'!$A:$O,2,0))</f>
        <v/>
      </c>
      <c r="C55" s="84" t="str">
        <f>IF($A55="","",VLOOKUP($A55,'Annex 2 EHV charges'!$A:$O,3,0))</f>
        <v/>
      </c>
      <c r="D55" s="83" t="str">
        <f>IF($A55="","",VLOOKUP($A55,'Annex 2 EHV charges'!$A:$O,7,0))</f>
        <v/>
      </c>
      <c r="E55" s="88" t="str">
        <f>IFERROR(IF(VLOOKUP($A55,'Annex 2 EHV charges'!$A:$O,8,FALSE)=0,"",VLOOKUP($A55,'Annex 2 EHV charges'!$A:$O,8,FALSE)),"")</f>
        <v/>
      </c>
      <c r="F55" s="89" t="str">
        <f>IFERROR(IF(VLOOKUP($A55,'Annex 2 EHV charges'!$A:$O,9,FALSE)=0,"",VLOOKUP($A55,'Annex 2 EHV charges'!$A:$O,9,FALSE)),"")</f>
        <v/>
      </c>
      <c r="G55" s="90" t="str">
        <f>IFERROR(IF(VLOOKUP($A55,'Annex 2 EHV charges'!$A:$O,10,FALSE)=0,"",VLOOKUP($A55,'Annex 2 EHV charges'!$A:$O,10,FALSE)),"")</f>
        <v/>
      </c>
      <c r="H55" s="90" t="str">
        <f>IFERROR(IF(VLOOKUP($A55,'Annex 2 EHV charges'!$A:$O,11,FALSE)=0,"",VLOOKUP($A55,'Annex 2 EHV charges'!$A:$O,11,FALSE)),"")</f>
        <v/>
      </c>
    </row>
    <row r="56" spans="1:8" x14ac:dyDescent="0.25">
      <c r="A56" s="83" t="str">
        <f t="array" ref="A56">IFERROR(INDEX('Annex 2 EHV charges'!$A$11:$A$61, MATCH(0, IF(ISBLANK('Annex 2 EHV charges'!$A$11:$A$61),1, COUNTIF(A$4:$A55, 'Annex 2 EHV charges'!$A$11:$A$61)), 0)),"")</f>
        <v/>
      </c>
      <c r="B56" s="83" t="str">
        <f>IF($A56="","",VLOOKUP($A56,'Annex 2 EHV charges'!$A:$O,2,0))</f>
        <v/>
      </c>
      <c r="C56" s="84" t="str">
        <f>IF($A56="","",VLOOKUP($A56,'Annex 2 EHV charges'!$A:$O,3,0))</f>
        <v/>
      </c>
      <c r="D56" s="83" t="str">
        <f>IF($A56="","",VLOOKUP($A56,'Annex 2 EHV charges'!$A:$O,7,0))</f>
        <v/>
      </c>
      <c r="E56" s="88" t="str">
        <f>IFERROR(IF(VLOOKUP($A56,'Annex 2 EHV charges'!$A:$O,8,FALSE)=0,"",VLOOKUP($A56,'Annex 2 EHV charges'!$A:$O,8,FALSE)),"")</f>
        <v/>
      </c>
      <c r="F56" s="89" t="str">
        <f>IFERROR(IF(VLOOKUP($A56,'Annex 2 EHV charges'!$A:$O,9,FALSE)=0,"",VLOOKUP($A56,'Annex 2 EHV charges'!$A:$O,9,FALSE)),"")</f>
        <v/>
      </c>
      <c r="G56" s="90" t="str">
        <f>IFERROR(IF(VLOOKUP($A56,'Annex 2 EHV charges'!$A:$O,10,FALSE)=0,"",VLOOKUP($A56,'Annex 2 EHV charges'!$A:$O,10,FALSE)),"")</f>
        <v/>
      </c>
      <c r="H56" s="90" t="str">
        <f>IFERROR(IF(VLOOKUP($A56,'Annex 2 EHV charges'!$A:$O,11,FALSE)=0,"",VLOOKUP($A56,'Annex 2 EHV charges'!$A:$O,11,FALSE)),"")</f>
        <v/>
      </c>
    </row>
    <row r="57" spans="1:8" x14ac:dyDescent="0.25">
      <c r="A57" s="83" t="str">
        <f t="array" ref="A57">IFERROR(INDEX('Annex 2 EHV charges'!$A$11:$A$61, MATCH(0, IF(ISBLANK('Annex 2 EHV charges'!$A$11:$A$61),1, COUNTIF(A$4:$A56, 'Annex 2 EHV charges'!$A$11:$A$61)), 0)),"")</f>
        <v/>
      </c>
      <c r="B57" s="83" t="str">
        <f>IF($A57="","",VLOOKUP($A57,'Annex 2 EHV charges'!$A:$O,2,0))</f>
        <v/>
      </c>
      <c r="C57" s="84" t="str">
        <f>IF($A57="","",VLOOKUP($A57,'Annex 2 EHV charges'!$A:$O,3,0))</f>
        <v/>
      </c>
      <c r="D57" s="83" t="str">
        <f>IF($A57="","",VLOOKUP($A57,'Annex 2 EHV charges'!$A:$O,7,0))</f>
        <v/>
      </c>
      <c r="E57" s="88" t="str">
        <f>IFERROR(IF(VLOOKUP($A57,'Annex 2 EHV charges'!$A:$O,8,FALSE)=0,"",VLOOKUP($A57,'Annex 2 EHV charges'!$A:$O,8,FALSE)),"")</f>
        <v/>
      </c>
      <c r="F57" s="89" t="str">
        <f>IFERROR(IF(VLOOKUP($A57,'Annex 2 EHV charges'!$A:$O,9,FALSE)=0,"",VLOOKUP($A57,'Annex 2 EHV charges'!$A:$O,9,FALSE)),"")</f>
        <v/>
      </c>
      <c r="G57" s="90" t="str">
        <f>IFERROR(IF(VLOOKUP($A57,'Annex 2 EHV charges'!$A:$O,10,FALSE)=0,"",VLOOKUP($A57,'Annex 2 EHV charges'!$A:$O,10,FALSE)),"")</f>
        <v/>
      </c>
      <c r="H57" s="90" t="str">
        <f>IFERROR(IF(VLOOKUP($A57,'Annex 2 EHV charges'!$A:$O,11,FALSE)=0,"",VLOOKUP($A57,'Annex 2 EHV charges'!$A:$O,11,FALSE)),"")</f>
        <v/>
      </c>
    </row>
    <row r="58" spans="1:8" x14ac:dyDescent="0.25">
      <c r="A58" s="83" t="str">
        <f t="array" ref="A58">IFERROR(INDEX('Annex 2 EHV charges'!$A$11:$A$61, MATCH(0, IF(ISBLANK('Annex 2 EHV charges'!$A$11:$A$61),1, COUNTIF(A$4:$A57, 'Annex 2 EHV charges'!$A$11:$A$61)), 0)),"")</f>
        <v/>
      </c>
      <c r="B58" s="83" t="str">
        <f>IF($A58="","",VLOOKUP($A58,'Annex 2 EHV charges'!$A:$O,2,0))</f>
        <v/>
      </c>
      <c r="C58" s="84" t="str">
        <f>IF($A58="","",VLOOKUP($A58,'Annex 2 EHV charges'!$A:$O,3,0))</f>
        <v/>
      </c>
      <c r="D58" s="83" t="str">
        <f>IF($A58="","",VLOOKUP($A58,'Annex 2 EHV charges'!$A:$O,7,0))</f>
        <v/>
      </c>
      <c r="E58" s="88" t="str">
        <f>IFERROR(IF(VLOOKUP($A58,'Annex 2 EHV charges'!$A:$O,8,FALSE)=0,"",VLOOKUP($A58,'Annex 2 EHV charges'!$A:$O,8,FALSE)),"")</f>
        <v/>
      </c>
      <c r="F58" s="89" t="str">
        <f>IFERROR(IF(VLOOKUP($A58,'Annex 2 EHV charges'!$A:$O,9,FALSE)=0,"",VLOOKUP($A58,'Annex 2 EHV charges'!$A:$O,9,FALSE)),"")</f>
        <v/>
      </c>
      <c r="G58" s="90" t="str">
        <f>IFERROR(IF(VLOOKUP($A58,'Annex 2 EHV charges'!$A:$O,10,FALSE)=0,"",VLOOKUP($A58,'Annex 2 EHV charges'!$A:$O,10,FALSE)),"")</f>
        <v/>
      </c>
      <c r="H58" s="90" t="str">
        <f>IFERROR(IF(VLOOKUP($A58,'Annex 2 EHV charges'!$A:$O,11,FALSE)=0,"",VLOOKUP($A58,'Annex 2 EHV charges'!$A:$O,11,FALSE)),"")</f>
        <v/>
      </c>
    </row>
    <row r="59" spans="1:8" x14ac:dyDescent="0.25">
      <c r="A59" s="83" t="str">
        <f t="array" ref="A59">IFERROR(INDEX('Annex 2 EHV charges'!$A$11:$A$61, MATCH(0, IF(ISBLANK('Annex 2 EHV charges'!$A$11:$A$61),1, COUNTIF(A$4:$A58, 'Annex 2 EHV charges'!$A$11:$A$61)), 0)),"")</f>
        <v/>
      </c>
      <c r="B59" s="83" t="str">
        <f>IF($A59="","",VLOOKUP($A59,'Annex 2 EHV charges'!$A:$O,2,0))</f>
        <v/>
      </c>
      <c r="C59" s="84" t="str">
        <f>IF($A59="","",VLOOKUP($A59,'Annex 2 EHV charges'!$A:$O,3,0))</f>
        <v/>
      </c>
      <c r="D59" s="83" t="str">
        <f>IF($A59="","",VLOOKUP($A59,'Annex 2 EHV charges'!$A:$O,7,0))</f>
        <v/>
      </c>
      <c r="E59" s="88" t="str">
        <f>IFERROR(IF(VLOOKUP($A59,'Annex 2 EHV charges'!$A:$O,8,FALSE)=0,"",VLOOKUP($A59,'Annex 2 EHV charges'!$A:$O,8,FALSE)),"")</f>
        <v/>
      </c>
      <c r="F59" s="89" t="str">
        <f>IFERROR(IF(VLOOKUP($A59,'Annex 2 EHV charges'!$A:$O,9,FALSE)=0,"",VLOOKUP($A59,'Annex 2 EHV charges'!$A:$O,9,FALSE)),"")</f>
        <v/>
      </c>
      <c r="G59" s="90" t="str">
        <f>IFERROR(IF(VLOOKUP($A59,'Annex 2 EHV charges'!$A:$O,10,FALSE)=0,"",VLOOKUP($A59,'Annex 2 EHV charges'!$A:$O,10,FALSE)),"")</f>
        <v/>
      </c>
      <c r="H59" s="90" t="str">
        <f>IFERROR(IF(VLOOKUP($A59,'Annex 2 EHV charges'!$A:$O,11,FALSE)=0,"",VLOOKUP($A59,'Annex 2 EHV charges'!$A:$O,11,FALSE)),"")</f>
        <v/>
      </c>
    </row>
    <row r="60" spans="1:8" x14ac:dyDescent="0.25">
      <c r="A60" s="83" t="str">
        <f t="array" ref="A60">IFERROR(INDEX('Annex 2 EHV charges'!$A$11:$A$61, MATCH(0, IF(ISBLANK('Annex 2 EHV charges'!$A$11:$A$61),1, COUNTIF(A$4:$A59, 'Annex 2 EHV charges'!$A$11:$A$61)), 0)),"")</f>
        <v/>
      </c>
      <c r="B60" s="83" t="str">
        <f>IF($A60="","",VLOOKUP($A60,'Annex 2 EHV charges'!$A:$O,2,0))</f>
        <v/>
      </c>
      <c r="C60" s="84" t="str">
        <f>IF($A60="","",VLOOKUP($A60,'Annex 2 EHV charges'!$A:$O,3,0))</f>
        <v/>
      </c>
      <c r="D60" s="83" t="str">
        <f>IF($A60="","",VLOOKUP($A60,'Annex 2 EHV charges'!$A:$O,7,0))</f>
        <v/>
      </c>
      <c r="E60" s="88" t="str">
        <f>IFERROR(IF(VLOOKUP($A60,'Annex 2 EHV charges'!$A:$O,8,FALSE)=0,"",VLOOKUP($A60,'Annex 2 EHV charges'!$A:$O,8,FALSE)),"")</f>
        <v/>
      </c>
      <c r="F60" s="89" t="str">
        <f>IFERROR(IF(VLOOKUP($A60,'Annex 2 EHV charges'!$A:$O,9,FALSE)=0,"",VLOOKUP($A60,'Annex 2 EHV charges'!$A:$O,9,FALSE)),"")</f>
        <v/>
      </c>
      <c r="G60" s="90" t="str">
        <f>IFERROR(IF(VLOOKUP($A60,'Annex 2 EHV charges'!$A:$O,10,FALSE)=0,"",VLOOKUP($A60,'Annex 2 EHV charges'!$A:$O,10,FALSE)),"")</f>
        <v/>
      </c>
      <c r="H60" s="90" t="str">
        <f>IFERROR(IF(VLOOKUP($A60,'Annex 2 EHV charges'!$A:$O,11,FALSE)=0,"",VLOOKUP($A60,'Annex 2 EHV charges'!$A:$O,11,FALSE)),"")</f>
        <v/>
      </c>
    </row>
    <row r="61" spans="1:8" x14ac:dyDescent="0.25">
      <c r="A61" s="83" t="str">
        <f t="array" ref="A61">IFERROR(INDEX('Annex 2 EHV charges'!$A$11:$A$61, MATCH(0, IF(ISBLANK('Annex 2 EHV charges'!$A$11:$A$61),1, COUNTIF(A$4:$A60, 'Annex 2 EHV charges'!$A$11:$A$61)), 0)),"")</f>
        <v/>
      </c>
      <c r="B61" s="83" t="str">
        <f>IF($A61="","",VLOOKUP($A61,'Annex 2 EHV charges'!$A:$O,2,0))</f>
        <v/>
      </c>
      <c r="C61" s="84" t="str">
        <f>IF($A61="","",VLOOKUP($A61,'Annex 2 EHV charges'!$A:$O,3,0))</f>
        <v/>
      </c>
      <c r="D61" s="83" t="str">
        <f>IF($A61="","",VLOOKUP($A61,'Annex 2 EHV charges'!$A:$O,7,0))</f>
        <v/>
      </c>
      <c r="E61" s="88" t="str">
        <f>IFERROR(IF(VLOOKUP($A61,'Annex 2 EHV charges'!$A:$O,8,FALSE)=0,"",VLOOKUP($A61,'Annex 2 EHV charges'!$A:$O,8,FALSE)),"")</f>
        <v/>
      </c>
      <c r="F61" s="89" t="str">
        <f>IFERROR(IF(VLOOKUP($A61,'Annex 2 EHV charges'!$A:$O,9,FALSE)=0,"",VLOOKUP($A61,'Annex 2 EHV charges'!$A:$O,9,FALSE)),"")</f>
        <v/>
      </c>
      <c r="G61" s="90" t="str">
        <f>IFERROR(IF(VLOOKUP($A61,'Annex 2 EHV charges'!$A:$O,10,FALSE)=0,"",VLOOKUP($A61,'Annex 2 EHV charges'!$A:$O,10,FALSE)),"")</f>
        <v/>
      </c>
      <c r="H61" s="90" t="str">
        <f>IFERROR(IF(VLOOKUP($A61,'Annex 2 EHV charges'!$A:$O,11,FALSE)=0,"",VLOOKUP($A61,'Annex 2 EHV charges'!$A:$O,11,FALSE)),"")</f>
        <v/>
      </c>
    </row>
    <row r="62" spans="1:8" x14ac:dyDescent="0.25">
      <c r="A62" s="83" t="str">
        <f t="array" ref="A62">IFERROR(INDEX('Annex 2 EHV charges'!$A$11:$A$61, MATCH(0, IF(ISBLANK('Annex 2 EHV charges'!$A$11:$A$61),1, COUNTIF(A$4:$A61, 'Annex 2 EHV charges'!$A$11:$A$61)), 0)),"")</f>
        <v/>
      </c>
      <c r="B62" s="83" t="str">
        <f>IF($A62="","",VLOOKUP($A62,'Annex 2 EHV charges'!$A:$O,2,0))</f>
        <v/>
      </c>
      <c r="C62" s="84" t="str">
        <f>IF($A62="","",VLOOKUP($A62,'Annex 2 EHV charges'!$A:$O,3,0))</f>
        <v/>
      </c>
      <c r="D62" s="83" t="str">
        <f>IF($A62="","",VLOOKUP($A62,'Annex 2 EHV charges'!$A:$O,7,0))</f>
        <v/>
      </c>
      <c r="E62" s="88" t="str">
        <f>IFERROR(IF(VLOOKUP($A62,'Annex 2 EHV charges'!$A:$O,8,FALSE)=0,"",VLOOKUP($A62,'Annex 2 EHV charges'!$A:$O,8,FALSE)),"")</f>
        <v/>
      </c>
      <c r="F62" s="89" t="str">
        <f>IFERROR(IF(VLOOKUP($A62,'Annex 2 EHV charges'!$A:$O,9,FALSE)=0,"",VLOOKUP($A62,'Annex 2 EHV charges'!$A:$O,9,FALSE)),"")</f>
        <v/>
      </c>
      <c r="G62" s="90" t="str">
        <f>IFERROR(IF(VLOOKUP($A62,'Annex 2 EHV charges'!$A:$O,10,FALSE)=0,"",VLOOKUP($A62,'Annex 2 EHV charges'!$A:$O,10,FALSE)),"")</f>
        <v/>
      </c>
      <c r="H62" s="90" t="str">
        <f>IFERROR(IF(VLOOKUP($A62,'Annex 2 EHV charges'!$A:$O,11,FALSE)=0,"",VLOOKUP($A62,'Annex 2 EHV charges'!$A:$O,11,FALSE)),"")</f>
        <v/>
      </c>
    </row>
    <row r="63" spans="1:8" x14ac:dyDescent="0.25">
      <c r="A63" s="83" t="str">
        <f t="array" ref="A63">IFERROR(INDEX('Annex 2 EHV charges'!$A$11:$A$61, MATCH(0, IF(ISBLANK('Annex 2 EHV charges'!$A$11:$A$61),1, COUNTIF(A$4:$A62, 'Annex 2 EHV charges'!$A$11:$A$61)), 0)),"")</f>
        <v/>
      </c>
      <c r="B63" s="83" t="str">
        <f>IF($A63="","",VLOOKUP($A63,'Annex 2 EHV charges'!$A:$O,2,0))</f>
        <v/>
      </c>
      <c r="C63" s="84" t="str">
        <f>IF($A63="","",VLOOKUP($A63,'Annex 2 EHV charges'!$A:$O,3,0))</f>
        <v/>
      </c>
      <c r="D63" s="83" t="str">
        <f>IF($A63="","",VLOOKUP($A63,'Annex 2 EHV charges'!$A:$O,7,0))</f>
        <v/>
      </c>
      <c r="E63" s="88" t="str">
        <f>IFERROR(IF(VLOOKUP($A63,'Annex 2 EHV charges'!$A:$O,8,FALSE)=0,"",VLOOKUP($A63,'Annex 2 EHV charges'!$A:$O,8,FALSE)),"")</f>
        <v/>
      </c>
      <c r="F63" s="89" t="str">
        <f>IFERROR(IF(VLOOKUP($A63,'Annex 2 EHV charges'!$A:$O,9,FALSE)=0,"",VLOOKUP($A63,'Annex 2 EHV charges'!$A:$O,9,FALSE)),"")</f>
        <v/>
      </c>
      <c r="G63" s="90" t="str">
        <f>IFERROR(IF(VLOOKUP($A63,'Annex 2 EHV charges'!$A:$O,10,FALSE)=0,"",VLOOKUP($A63,'Annex 2 EHV charges'!$A:$O,10,FALSE)),"")</f>
        <v/>
      </c>
      <c r="H63" s="90" t="str">
        <f>IFERROR(IF(VLOOKUP($A63,'Annex 2 EHV charges'!$A:$O,11,FALSE)=0,"",VLOOKUP($A63,'Annex 2 EHV charges'!$A:$O,11,FALSE)),"")</f>
        <v/>
      </c>
    </row>
    <row r="64" spans="1:8" x14ac:dyDescent="0.25">
      <c r="A64" s="83" t="str">
        <f t="array" ref="A64">IFERROR(INDEX('Annex 2 EHV charges'!$A$11:$A$61, MATCH(0, IF(ISBLANK('Annex 2 EHV charges'!$A$11:$A$61),1, COUNTIF(A$4:$A63, 'Annex 2 EHV charges'!$A$11:$A$61)), 0)),"")</f>
        <v/>
      </c>
      <c r="B64" s="83" t="str">
        <f>IF($A64="","",VLOOKUP($A64,'Annex 2 EHV charges'!$A:$O,2,0))</f>
        <v/>
      </c>
      <c r="C64" s="84" t="str">
        <f>IF($A64="","",VLOOKUP($A64,'Annex 2 EHV charges'!$A:$O,3,0))</f>
        <v/>
      </c>
      <c r="D64" s="83" t="str">
        <f>IF($A64="","",VLOOKUP($A64,'Annex 2 EHV charges'!$A:$O,7,0))</f>
        <v/>
      </c>
      <c r="E64" s="88" t="str">
        <f>IFERROR(IF(VLOOKUP($A64,'Annex 2 EHV charges'!$A:$O,8,FALSE)=0,"",VLOOKUP($A64,'Annex 2 EHV charges'!$A:$O,8,FALSE)),"")</f>
        <v/>
      </c>
      <c r="F64" s="89" t="str">
        <f>IFERROR(IF(VLOOKUP($A64,'Annex 2 EHV charges'!$A:$O,9,FALSE)=0,"",VLOOKUP($A64,'Annex 2 EHV charges'!$A:$O,9,FALSE)),"")</f>
        <v/>
      </c>
      <c r="G64" s="90" t="str">
        <f>IFERROR(IF(VLOOKUP($A64,'Annex 2 EHV charges'!$A:$O,10,FALSE)=0,"",VLOOKUP($A64,'Annex 2 EHV charges'!$A:$O,10,FALSE)),"")</f>
        <v/>
      </c>
      <c r="H64" s="90" t="str">
        <f>IFERROR(IF(VLOOKUP($A64,'Annex 2 EHV charges'!$A:$O,11,FALSE)=0,"",VLOOKUP($A64,'Annex 2 EHV charges'!$A:$O,11,FALSE)),"")</f>
        <v/>
      </c>
    </row>
    <row r="65" spans="1:8" x14ac:dyDescent="0.25">
      <c r="A65" s="83" t="str">
        <f t="array" ref="A65">IFERROR(INDEX('Annex 2 EHV charges'!$A$11:$A$61, MATCH(0, IF(ISBLANK('Annex 2 EHV charges'!$A$11:$A$61),1, COUNTIF(A$4:$A64, 'Annex 2 EHV charges'!$A$11:$A$61)), 0)),"")</f>
        <v/>
      </c>
      <c r="B65" s="83" t="str">
        <f>IF($A65="","",VLOOKUP($A65,'Annex 2 EHV charges'!$A:$O,2,0))</f>
        <v/>
      </c>
      <c r="C65" s="84" t="str">
        <f>IF($A65="","",VLOOKUP($A65,'Annex 2 EHV charges'!$A:$O,3,0))</f>
        <v/>
      </c>
      <c r="D65" s="83" t="str">
        <f>IF($A65="","",VLOOKUP($A65,'Annex 2 EHV charges'!$A:$O,7,0))</f>
        <v/>
      </c>
      <c r="E65" s="88" t="str">
        <f>IFERROR(IF(VLOOKUP($A65,'Annex 2 EHV charges'!$A:$O,8,FALSE)=0,"",VLOOKUP($A65,'Annex 2 EHV charges'!$A:$O,8,FALSE)),"")</f>
        <v/>
      </c>
      <c r="F65" s="89" t="str">
        <f>IFERROR(IF(VLOOKUP($A65,'Annex 2 EHV charges'!$A:$O,9,FALSE)=0,"",VLOOKUP($A65,'Annex 2 EHV charges'!$A:$O,9,FALSE)),"")</f>
        <v/>
      </c>
      <c r="G65" s="90" t="str">
        <f>IFERROR(IF(VLOOKUP($A65,'Annex 2 EHV charges'!$A:$O,10,FALSE)=0,"",VLOOKUP($A65,'Annex 2 EHV charges'!$A:$O,10,FALSE)),"")</f>
        <v/>
      </c>
      <c r="H65" s="90" t="str">
        <f>IFERROR(IF(VLOOKUP($A65,'Annex 2 EHV charges'!$A:$O,11,FALSE)=0,"",VLOOKUP($A65,'Annex 2 EHV charges'!$A:$O,11,FALSE)),"")</f>
        <v/>
      </c>
    </row>
    <row r="66" spans="1:8" x14ac:dyDescent="0.25">
      <c r="A66" s="83" t="str">
        <f t="array" ref="A66">IFERROR(INDEX('Annex 2 EHV charges'!$A$11:$A$61, MATCH(0, IF(ISBLANK('Annex 2 EHV charges'!$A$11:$A$61),1, COUNTIF(A$4:$A65, 'Annex 2 EHV charges'!$A$11:$A$61)), 0)),"")</f>
        <v/>
      </c>
      <c r="B66" s="83" t="str">
        <f>IF($A66="","",VLOOKUP($A66,'Annex 2 EHV charges'!$A:$O,2,0))</f>
        <v/>
      </c>
      <c r="C66" s="84" t="str">
        <f>IF($A66="","",VLOOKUP($A66,'Annex 2 EHV charges'!$A:$O,3,0))</f>
        <v/>
      </c>
      <c r="D66" s="83" t="str">
        <f>IF($A66="","",VLOOKUP($A66,'Annex 2 EHV charges'!$A:$O,7,0))</f>
        <v/>
      </c>
      <c r="E66" s="88" t="str">
        <f>IFERROR(IF(VLOOKUP($A66,'Annex 2 EHV charges'!$A:$O,8,FALSE)=0,"",VLOOKUP($A66,'Annex 2 EHV charges'!$A:$O,8,FALSE)),"")</f>
        <v/>
      </c>
      <c r="F66" s="89" t="str">
        <f>IFERROR(IF(VLOOKUP($A66,'Annex 2 EHV charges'!$A:$O,9,FALSE)=0,"",VLOOKUP($A66,'Annex 2 EHV charges'!$A:$O,9,FALSE)),"")</f>
        <v/>
      </c>
      <c r="G66" s="90" t="str">
        <f>IFERROR(IF(VLOOKUP($A66,'Annex 2 EHV charges'!$A:$O,10,FALSE)=0,"",VLOOKUP($A66,'Annex 2 EHV charges'!$A:$O,10,FALSE)),"")</f>
        <v/>
      </c>
      <c r="H66" s="90" t="str">
        <f>IFERROR(IF(VLOOKUP($A66,'Annex 2 EHV charges'!$A:$O,11,FALSE)=0,"",VLOOKUP($A66,'Annex 2 EHV charges'!$A:$O,11,FALSE)),"")</f>
        <v/>
      </c>
    </row>
    <row r="67" spans="1:8" x14ac:dyDescent="0.25">
      <c r="A67" s="83" t="str">
        <f t="array" ref="A67">IFERROR(INDEX('Annex 2 EHV charges'!$A$11:$A$61, MATCH(0, IF(ISBLANK('Annex 2 EHV charges'!$A$11:$A$61),1, COUNTIF(A$4:$A66, 'Annex 2 EHV charges'!$A$11:$A$61)), 0)),"")</f>
        <v/>
      </c>
      <c r="B67" s="83" t="str">
        <f>IF($A67="","",VLOOKUP($A67,'Annex 2 EHV charges'!$A:$O,2,0))</f>
        <v/>
      </c>
      <c r="C67" s="84" t="str">
        <f>IF($A67="","",VLOOKUP($A67,'Annex 2 EHV charges'!$A:$O,3,0))</f>
        <v/>
      </c>
      <c r="D67" s="83" t="str">
        <f>IF($A67="","",VLOOKUP($A67,'Annex 2 EHV charges'!$A:$O,7,0))</f>
        <v/>
      </c>
      <c r="E67" s="88" t="str">
        <f>IFERROR(IF(VLOOKUP($A67,'Annex 2 EHV charges'!$A:$O,8,FALSE)=0,"",VLOOKUP($A67,'Annex 2 EHV charges'!$A:$O,8,FALSE)),"")</f>
        <v/>
      </c>
      <c r="F67" s="89" t="str">
        <f>IFERROR(IF(VLOOKUP($A67,'Annex 2 EHV charges'!$A:$O,9,FALSE)=0,"",VLOOKUP($A67,'Annex 2 EHV charges'!$A:$O,9,FALSE)),"")</f>
        <v/>
      </c>
      <c r="G67" s="90" t="str">
        <f>IFERROR(IF(VLOOKUP($A67,'Annex 2 EHV charges'!$A:$O,10,FALSE)=0,"",VLOOKUP($A67,'Annex 2 EHV charges'!$A:$O,10,FALSE)),"")</f>
        <v/>
      </c>
      <c r="H67" s="90" t="str">
        <f>IFERROR(IF(VLOOKUP($A67,'Annex 2 EHV charges'!$A:$O,11,FALSE)=0,"",VLOOKUP($A67,'Annex 2 EHV charges'!$A:$O,11,FALSE)),"")</f>
        <v/>
      </c>
    </row>
    <row r="68" spans="1:8" x14ac:dyDescent="0.25">
      <c r="A68" s="83" t="str">
        <f t="array" ref="A68">IFERROR(INDEX('Annex 2 EHV charges'!$A$11:$A$61, MATCH(0, IF(ISBLANK('Annex 2 EHV charges'!$A$11:$A$61),1, COUNTIF(A$4:$A67, 'Annex 2 EHV charges'!$A$11:$A$61)), 0)),"")</f>
        <v/>
      </c>
      <c r="B68" s="83" t="str">
        <f>IF($A68="","",VLOOKUP($A68,'Annex 2 EHV charges'!$A:$O,2,0))</f>
        <v/>
      </c>
      <c r="C68" s="84" t="str">
        <f>IF($A68="","",VLOOKUP($A68,'Annex 2 EHV charges'!$A:$O,3,0))</f>
        <v/>
      </c>
      <c r="D68" s="83" t="str">
        <f>IF($A68="","",VLOOKUP($A68,'Annex 2 EHV charges'!$A:$O,7,0))</f>
        <v/>
      </c>
      <c r="E68" s="88" t="str">
        <f>IFERROR(IF(VLOOKUP($A68,'Annex 2 EHV charges'!$A:$O,8,FALSE)=0,"",VLOOKUP($A68,'Annex 2 EHV charges'!$A:$O,8,FALSE)),"")</f>
        <v/>
      </c>
      <c r="F68" s="89" t="str">
        <f>IFERROR(IF(VLOOKUP($A68,'Annex 2 EHV charges'!$A:$O,9,FALSE)=0,"",VLOOKUP($A68,'Annex 2 EHV charges'!$A:$O,9,FALSE)),"")</f>
        <v/>
      </c>
      <c r="G68" s="90" t="str">
        <f>IFERROR(IF(VLOOKUP($A68,'Annex 2 EHV charges'!$A:$O,10,FALSE)=0,"",VLOOKUP($A68,'Annex 2 EHV charges'!$A:$O,10,FALSE)),"")</f>
        <v/>
      </c>
      <c r="H68" s="90" t="str">
        <f>IFERROR(IF(VLOOKUP($A68,'Annex 2 EHV charges'!$A:$O,11,FALSE)=0,"",VLOOKUP($A68,'Annex 2 EHV charges'!$A:$O,11,FALSE)),"")</f>
        <v/>
      </c>
    </row>
    <row r="69" spans="1:8" x14ac:dyDescent="0.25">
      <c r="A69" s="83" t="str">
        <f t="array" ref="A69">IFERROR(INDEX('Annex 2 EHV charges'!$A$11:$A$61, MATCH(0, IF(ISBLANK('Annex 2 EHV charges'!$A$11:$A$61),1, COUNTIF(A$4:$A68, 'Annex 2 EHV charges'!$A$11:$A$61)), 0)),"")</f>
        <v/>
      </c>
      <c r="B69" s="83" t="str">
        <f>IF($A69="","",VLOOKUP($A69,'Annex 2 EHV charges'!$A:$O,2,0))</f>
        <v/>
      </c>
      <c r="C69" s="84" t="str">
        <f>IF($A69="","",VLOOKUP($A69,'Annex 2 EHV charges'!$A:$O,3,0))</f>
        <v/>
      </c>
      <c r="D69" s="83" t="str">
        <f>IF($A69="","",VLOOKUP($A69,'Annex 2 EHV charges'!$A:$O,7,0))</f>
        <v/>
      </c>
      <c r="E69" s="88" t="str">
        <f>IFERROR(IF(VLOOKUP($A69,'Annex 2 EHV charges'!$A:$O,8,FALSE)=0,"",VLOOKUP($A69,'Annex 2 EHV charges'!$A:$O,8,FALSE)),"")</f>
        <v/>
      </c>
      <c r="F69" s="89" t="str">
        <f>IFERROR(IF(VLOOKUP($A69,'Annex 2 EHV charges'!$A:$O,9,FALSE)=0,"",VLOOKUP($A69,'Annex 2 EHV charges'!$A:$O,9,FALSE)),"")</f>
        <v/>
      </c>
      <c r="G69" s="90" t="str">
        <f>IFERROR(IF(VLOOKUP($A69,'Annex 2 EHV charges'!$A:$O,10,FALSE)=0,"",VLOOKUP($A69,'Annex 2 EHV charges'!$A:$O,10,FALSE)),"")</f>
        <v/>
      </c>
      <c r="H69" s="90" t="str">
        <f>IFERROR(IF(VLOOKUP($A69,'Annex 2 EHV charges'!$A:$O,11,FALSE)=0,"",VLOOKUP($A69,'Annex 2 EHV charges'!$A:$O,11,FALSE)),"")</f>
        <v/>
      </c>
    </row>
    <row r="70" spans="1:8" x14ac:dyDescent="0.25">
      <c r="A70" s="83" t="str">
        <f t="array" ref="A70">IFERROR(INDEX('Annex 2 EHV charges'!$A$11:$A$61, MATCH(0, IF(ISBLANK('Annex 2 EHV charges'!$A$11:$A$61),1, COUNTIF(A$4:$A69, 'Annex 2 EHV charges'!$A$11:$A$61)), 0)),"")</f>
        <v/>
      </c>
      <c r="B70" s="83" t="str">
        <f>IF($A70="","",VLOOKUP($A70,'Annex 2 EHV charges'!$A:$O,2,0))</f>
        <v/>
      </c>
      <c r="C70" s="84" t="str">
        <f>IF($A70="","",VLOOKUP($A70,'Annex 2 EHV charges'!$A:$O,3,0))</f>
        <v/>
      </c>
      <c r="D70" s="83" t="str">
        <f>IF($A70="","",VLOOKUP($A70,'Annex 2 EHV charges'!$A:$O,7,0))</f>
        <v/>
      </c>
      <c r="E70" s="88" t="str">
        <f>IFERROR(IF(VLOOKUP($A70,'Annex 2 EHV charges'!$A:$O,8,FALSE)=0,"",VLOOKUP($A70,'Annex 2 EHV charges'!$A:$O,8,FALSE)),"")</f>
        <v/>
      </c>
      <c r="F70" s="89" t="str">
        <f>IFERROR(IF(VLOOKUP($A70,'Annex 2 EHV charges'!$A:$O,9,FALSE)=0,"",VLOOKUP($A70,'Annex 2 EHV charges'!$A:$O,9,FALSE)),"")</f>
        <v/>
      </c>
      <c r="G70" s="90" t="str">
        <f>IFERROR(IF(VLOOKUP($A70,'Annex 2 EHV charges'!$A:$O,10,FALSE)=0,"",VLOOKUP($A70,'Annex 2 EHV charges'!$A:$O,10,FALSE)),"")</f>
        <v/>
      </c>
      <c r="H70" s="90" t="str">
        <f>IFERROR(IF(VLOOKUP($A70,'Annex 2 EHV charges'!$A:$O,11,FALSE)=0,"",VLOOKUP($A70,'Annex 2 EHV charges'!$A:$O,11,FALSE)),"")</f>
        <v/>
      </c>
    </row>
    <row r="71" spans="1:8" x14ac:dyDescent="0.25">
      <c r="A71" s="83" t="str">
        <f t="array" ref="A71">IFERROR(INDEX('Annex 2 EHV charges'!$A$11:$A$61, MATCH(0, IF(ISBLANK('Annex 2 EHV charges'!$A$11:$A$61),1, COUNTIF(A$4:$A70, 'Annex 2 EHV charges'!$A$11:$A$61)), 0)),"")</f>
        <v/>
      </c>
      <c r="B71" s="83" t="str">
        <f>IF($A71="","",VLOOKUP($A71,'Annex 2 EHV charges'!$A:$O,2,0))</f>
        <v/>
      </c>
      <c r="C71" s="84" t="str">
        <f>IF($A71="","",VLOOKUP($A71,'Annex 2 EHV charges'!$A:$O,3,0))</f>
        <v/>
      </c>
      <c r="D71" s="83" t="str">
        <f>IF($A71="","",VLOOKUP($A71,'Annex 2 EHV charges'!$A:$O,7,0))</f>
        <v/>
      </c>
      <c r="E71" s="88" t="str">
        <f>IFERROR(IF(VLOOKUP($A71,'Annex 2 EHV charges'!$A:$O,8,FALSE)=0,"",VLOOKUP($A71,'Annex 2 EHV charges'!$A:$O,8,FALSE)),"")</f>
        <v/>
      </c>
      <c r="F71" s="89" t="str">
        <f>IFERROR(IF(VLOOKUP($A71,'Annex 2 EHV charges'!$A:$O,9,FALSE)=0,"",VLOOKUP($A71,'Annex 2 EHV charges'!$A:$O,9,FALSE)),"")</f>
        <v/>
      </c>
      <c r="G71" s="90" t="str">
        <f>IFERROR(IF(VLOOKUP($A71,'Annex 2 EHV charges'!$A:$O,10,FALSE)=0,"",VLOOKUP($A71,'Annex 2 EHV charges'!$A:$O,10,FALSE)),"")</f>
        <v/>
      </c>
      <c r="H71" s="90" t="str">
        <f>IFERROR(IF(VLOOKUP($A71,'Annex 2 EHV charges'!$A:$O,11,FALSE)=0,"",VLOOKUP($A71,'Annex 2 EHV charges'!$A:$O,11,FALSE)),"")</f>
        <v/>
      </c>
    </row>
    <row r="72" spans="1:8" x14ac:dyDescent="0.25">
      <c r="A72" s="83" t="str">
        <f t="array" ref="A72">IFERROR(INDEX('Annex 2 EHV charges'!$A$11:$A$61, MATCH(0, IF(ISBLANK('Annex 2 EHV charges'!$A$11:$A$61),1, COUNTIF(A$4:$A71, 'Annex 2 EHV charges'!$A$11:$A$61)), 0)),"")</f>
        <v/>
      </c>
      <c r="B72" s="83" t="str">
        <f>IF($A72="","",VLOOKUP($A72,'Annex 2 EHV charges'!$A:$O,2,0))</f>
        <v/>
      </c>
      <c r="C72" s="84" t="str">
        <f>IF($A72="","",VLOOKUP($A72,'Annex 2 EHV charges'!$A:$O,3,0))</f>
        <v/>
      </c>
      <c r="D72" s="83" t="str">
        <f>IF($A72="","",VLOOKUP($A72,'Annex 2 EHV charges'!$A:$O,7,0))</f>
        <v/>
      </c>
      <c r="E72" s="88" t="str">
        <f>IFERROR(IF(VLOOKUP($A72,'Annex 2 EHV charges'!$A:$O,8,FALSE)=0,"",VLOOKUP($A72,'Annex 2 EHV charges'!$A:$O,8,FALSE)),"")</f>
        <v/>
      </c>
      <c r="F72" s="89" t="str">
        <f>IFERROR(IF(VLOOKUP($A72,'Annex 2 EHV charges'!$A:$O,9,FALSE)=0,"",VLOOKUP($A72,'Annex 2 EHV charges'!$A:$O,9,FALSE)),"")</f>
        <v/>
      </c>
      <c r="G72" s="90" t="str">
        <f>IFERROR(IF(VLOOKUP($A72,'Annex 2 EHV charges'!$A:$O,10,FALSE)=0,"",VLOOKUP($A72,'Annex 2 EHV charges'!$A:$O,10,FALSE)),"")</f>
        <v/>
      </c>
      <c r="H72" s="90" t="str">
        <f>IFERROR(IF(VLOOKUP($A72,'Annex 2 EHV charges'!$A:$O,11,FALSE)=0,"",VLOOKUP($A72,'Annex 2 EHV charges'!$A:$O,11,FALSE)),"")</f>
        <v/>
      </c>
    </row>
    <row r="73" spans="1:8" x14ac:dyDescent="0.25">
      <c r="A73" s="83" t="str">
        <f t="array" ref="A73">IFERROR(INDEX('Annex 2 EHV charges'!$A$11:$A$61, MATCH(0, IF(ISBLANK('Annex 2 EHV charges'!$A$11:$A$61),1, COUNTIF(A$4:$A72, 'Annex 2 EHV charges'!$A$11:$A$61)), 0)),"")</f>
        <v/>
      </c>
      <c r="B73" s="83" t="str">
        <f>IF($A73="","",VLOOKUP($A73,'Annex 2 EHV charges'!$A:$O,2,0))</f>
        <v/>
      </c>
      <c r="C73" s="84" t="str">
        <f>IF($A73="","",VLOOKUP($A73,'Annex 2 EHV charges'!$A:$O,3,0))</f>
        <v/>
      </c>
      <c r="D73" s="83" t="str">
        <f>IF($A73="","",VLOOKUP($A73,'Annex 2 EHV charges'!$A:$O,7,0))</f>
        <v/>
      </c>
      <c r="E73" s="88" t="str">
        <f>IFERROR(IF(VLOOKUP($A73,'Annex 2 EHV charges'!$A:$O,8,FALSE)=0,"",VLOOKUP($A73,'Annex 2 EHV charges'!$A:$O,8,FALSE)),"")</f>
        <v/>
      </c>
      <c r="F73" s="89" t="str">
        <f>IFERROR(IF(VLOOKUP($A73,'Annex 2 EHV charges'!$A:$O,9,FALSE)=0,"",VLOOKUP($A73,'Annex 2 EHV charges'!$A:$O,9,FALSE)),"")</f>
        <v/>
      </c>
      <c r="G73" s="90" t="str">
        <f>IFERROR(IF(VLOOKUP($A73,'Annex 2 EHV charges'!$A:$O,10,FALSE)=0,"",VLOOKUP($A73,'Annex 2 EHV charges'!$A:$O,10,FALSE)),"")</f>
        <v/>
      </c>
      <c r="H73" s="90" t="str">
        <f>IFERROR(IF(VLOOKUP($A73,'Annex 2 EHV charges'!$A:$O,11,FALSE)=0,"",VLOOKUP($A73,'Annex 2 EHV charges'!$A:$O,11,FALSE)),"")</f>
        <v/>
      </c>
    </row>
    <row r="74" spans="1:8" x14ac:dyDescent="0.25">
      <c r="A74" s="83" t="str">
        <f t="array" ref="A74">IFERROR(INDEX('Annex 2 EHV charges'!$A$11:$A$61, MATCH(0, IF(ISBLANK('Annex 2 EHV charges'!$A$11:$A$61),1, COUNTIF(A$4:$A73, 'Annex 2 EHV charges'!$A$11:$A$61)), 0)),"")</f>
        <v/>
      </c>
      <c r="B74" s="83" t="str">
        <f>IF($A74="","",VLOOKUP($A74,'Annex 2 EHV charges'!$A:$O,2,0))</f>
        <v/>
      </c>
      <c r="C74" s="84" t="str">
        <f>IF($A74="","",VLOOKUP($A74,'Annex 2 EHV charges'!$A:$O,3,0))</f>
        <v/>
      </c>
      <c r="D74" s="83" t="str">
        <f>IF($A74="","",VLOOKUP($A74,'Annex 2 EHV charges'!$A:$O,7,0))</f>
        <v/>
      </c>
      <c r="E74" s="88" t="str">
        <f>IFERROR(IF(VLOOKUP($A74,'Annex 2 EHV charges'!$A:$O,8,FALSE)=0,"",VLOOKUP($A74,'Annex 2 EHV charges'!$A:$O,8,FALSE)),"")</f>
        <v/>
      </c>
      <c r="F74" s="89" t="str">
        <f>IFERROR(IF(VLOOKUP($A74,'Annex 2 EHV charges'!$A:$O,9,FALSE)=0,"",VLOOKUP($A74,'Annex 2 EHV charges'!$A:$O,9,FALSE)),"")</f>
        <v/>
      </c>
      <c r="G74" s="90" t="str">
        <f>IFERROR(IF(VLOOKUP($A74,'Annex 2 EHV charges'!$A:$O,10,FALSE)=0,"",VLOOKUP($A74,'Annex 2 EHV charges'!$A:$O,10,FALSE)),"")</f>
        <v/>
      </c>
      <c r="H74" s="90" t="str">
        <f>IFERROR(IF(VLOOKUP($A74,'Annex 2 EHV charges'!$A:$O,11,FALSE)=0,"",VLOOKUP($A74,'Annex 2 EHV charges'!$A:$O,11,FALSE)),"")</f>
        <v/>
      </c>
    </row>
    <row r="75" spans="1:8" x14ac:dyDescent="0.25">
      <c r="A75" s="83" t="str">
        <f t="array" ref="A75">IFERROR(INDEX('Annex 2 EHV charges'!$A$11:$A$61, MATCH(0, IF(ISBLANK('Annex 2 EHV charges'!$A$11:$A$61),1, COUNTIF(A$4:$A74, 'Annex 2 EHV charges'!$A$11:$A$61)), 0)),"")</f>
        <v/>
      </c>
      <c r="B75" s="83" t="str">
        <f>IF($A75="","",VLOOKUP($A75,'Annex 2 EHV charges'!$A:$O,2,0))</f>
        <v/>
      </c>
      <c r="C75" s="84" t="str">
        <f>IF($A75="","",VLOOKUP($A75,'Annex 2 EHV charges'!$A:$O,3,0))</f>
        <v/>
      </c>
      <c r="D75" s="83" t="str">
        <f>IF($A75="","",VLOOKUP($A75,'Annex 2 EHV charges'!$A:$O,7,0))</f>
        <v/>
      </c>
      <c r="E75" s="88" t="str">
        <f>IFERROR(IF(VLOOKUP($A75,'Annex 2 EHV charges'!$A:$O,8,FALSE)=0,"",VLOOKUP($A75,'Annex 2 EHV charges'!$A:$O,8,FALSE)),"")</f>
        <v/>
      </c>
      <c r="F75" s="89" t="str">
        <f>IFERROR(IF(VLOOKUP($A75,'Annex 2 EHV charges'!$A:$O,9,FALSE)=0,"",VLOOKUP($A75,'Annex 2 EHV charges'!$A:$O,9,FALSE)),"")</f>
        <v/>
      </c>
      <c r="G75" s="90" t="str">
        <f>IFERROR(IF(VLOOKUP($A75,'Annex 2 EHV charges'!$A:$O,10,FALSE)=0,"",VLOOKUP($A75,'Annex 2 EHV charges'!$A:$O,10,FALSE)),"")</f>
        <v/>
      </c>
      <c r="H75" s="90" t="str">
        <f>IFERROR(IF(VLOOKUP($A75,'Annex 2 EHV charges'!$A:$O,11,FALSE)=0,"",VLOOKUP($A75,'Annex 2 EHV charges'!$A:$O,11,FALSE)),"")</f>
        <v/>
      </c>
    </row>
    <row r="76" spans="1:8" x14ac:dyDescent="0.25">
      <c r="A76" s="83" t="str">
        <f t="array" ref="A76">IFERROR(INDEX('Annex 2 EHV charges'!$A$11:$A$61, MATCH(0, IF(ISBLANK('Annex 2 EHV charges'!$A$11:$A$61),1, COUNTIF(A$4:$A75, 'Annex 2 EHV charges'!$A$11:$A$61)), 0)),"")</f>
        <v/>
      </c>
      <c r="B76" s="83" t="str">
        <f>IF($A76="","",VLOOKUP($A76,'Annex 2 EHV charges'!$A:$O,2,0))</f>
        <v/>
      </c>
      <c r="C76" s="84" t="str">
        <f>IF($A76="","",VLOOKUP($A76,'Annex 2 EHV charges'!$A:$O,3,0))</f>
        <v/>
      </c>
      <c r="D76" s="83" t="str">
        <f>IF($A76="","",VLOOKUP($A76,'Annex 2 EHV charges'!$A:$O,7,0))</f>
        <v/>
      </c>
      <c r="E76" s="88" t="str">
        <f>IFERROR(IF(VLOOKUP($A76,'Annex 2 EHV charges'!$A:$O,8,FALSE)=0,"",VLOOKUP($A76,'Annex 2 EHV charges'!$A:$O,8,FALSE)),"")</f>
        <v/>
      </c>
      <c r="F76" s="89" t="str">
        <f>IFERROR(IF(VLOOKUP($A76,'Annex 2 EHV charges'!$A:$O,9,FALSE)=0,"",VLOOKUP($A76,'Annex 2 EHV charges'!$A:$O,9,FALSE)),"")</f>
        <v/>
      </c>
      <c r="G76" s="90" t="str">
        <f>IFERROR(IF(VLOOKUP($A76,'Annex 2 EHV charges'!$A:$O,10,FALSE)=0,"",VLOOKUP($A76,'Annex 2 EHV charges'!$A:$O,10,FALSE)),"")</f>
        <v/>
      </c>
      <c r="H76" s="90" t="str">
        <f>IFERROR(IF(VLOOKUP($A76,'Annex 2 EHV charges'!$A:$O,11,FALSE)=0,"",VLOOKUP($A76,'Annex 2 EHV charges'!$A:$O,11,FALSE)),"")</f>
        <v/>
      </c>
    </row>
    <row r="77" spans="1:8" x14ac:dyDescent="0.25">
      <c r="A77" s="83" t="str">
        <f t="array" ref="A77">IFERROR(INDEX('Annex 2 EHV charges'!$A$11:$A$61, MATCH(0, IF(ISBLANK('Annex 2 EHV charges'!$A$11:$A$61),1, COUNTIF(A$4:$A76, 'Annex 2 EHV charges'!$A$11:$A$61)), 0)),"")</f>
        <v/>
      </c>
      <c r="B77" s="83" t="str">
        <f>IF($A77="","",VLOOKUP($A77,'Annex 2 EHV charges'!$A:$O,2,0))</f>
        <v/>
      </c>
      <c r="C77" s="84" t="str">
        <f>IF($A77="","",VLOOKUP($A77,'Annex 2 EHV charges'!$A:$O,3,0))</f>
        <v/>
      </c>
      <c r="D77" s="83" t="str">
        <f>IF($A77="","",VLOOKUP($A77,'Annex 2 EHV charges'!$A:$O,7,0))</f>
        <v/>
      </c>
      <c r="E77" s="88" t="str">
        <f>IFERROR(IF(VLOOKUP($A77,'Annex 2 EHV charges'!$A:$O,8,FALSE)=0,"",VLOOKUP($A77,'Annex 2 EHV charges'!$A:$O,8,FALSE)),"")</f>
        <v/>
      </c>
      <c r="F77" s="89" t="str">
        <f>IFERROR(IF(VLOOKUP($A77,'Annex 2 EHV charges'!$A:$O,9,FALSE)=0,"",VLOOKUP($A77,'Annex 2 EHV charges'!$A:$O,9,FALSE)),"")</f>
        <v/>
      </c>
      <c r="G77" s="90" t="str">
        <f>IFERROR(IF(VLOOKUP($A77,'Annex 2 EHV charges'!$A:$O,10,FALSE)=0,"",VLOOKUP($A77,'Annex 2 EHV charges'!$A:$O,10,FALSE)),"")</f>
        <v/>
      </c>
      <c r="H77" s="90" t="str">
        <f>IFERROR(IF(VLOOKUP($A77,'Annex 2 EHV charges'!$A:$O,11,FALSE)=0,"",VLOOKUP($A77,'Annex 2 EHV charges'!$A:$O,11,FALSE)),"")</f>
        <v/>
      </c>
    </row>
    <row r="78" spans="1:8" x14ac:dyDescent="0.25">
      <c r="A78" s="83" t="str">
        <f t="array" ref="A78">IFERROR(INDEX('Annex 2 EHV charges'!$A$11:$A$61, MATCH(0, IF(ISBLANK('Annex 2 EHV charges'!$A$11:$A$61),1, COUNTIF(A$4:$A77, 'Annex 2 EHV charges'!$A$11:$A$61)), 0)),"")</f>
        <v/>
      </c>
      <c r="B78" s="83" t="str">
        <f>IF($A78="","",VLOOKUP($A78,'Annex 2 EHV charges'!$A:$O,2,0))</f>
        <v/>
      </c>
      <c r="C78" s="84" t="str">
        <f>IF($A78="","",VLOOKUP($A78,'Annex 2 EHV charges'!$A:$O,3,0))</f>
        <v/>
      </c>
      <c r="D78" s="83" t="str">
        <f>IF($A78="","",VLOOKUP($A78,'Annex 2 EHV charges'!$A:$O,7,0))</f>
        <v/>
      </c>
      <c r="E78" s="88" t="str">
        <f>IFERROR(IF(VLOOKUP($A78,'Annex 2 EHV charges'!$A:$O,8,FALSE)=0,"",VLOOKUP($A78,'Annex 2 EHV charges'!$A:$O,8,FALSE)),"")</f>
        <v/>
      </c>
      <c r="F78" s="89" t="str">
        <f>IFERROR(IF(VLOOKUP($A78,'Annex 2 EHV charges'!$A:$O,9,FALSE)=0,"",VLOOKUP($A78,'Annex 2 EHV charges'!$A:$O,9,FALSE)),"")</f>
        <v/>
      </c>
      <c r="G78" s="90" t="str">
        <f>IFERROR(IF(VLOOKUP($A78,'Annex 2 EHV charges'!$A:$O,10,FALSE)=0,"",VLOOKUP($A78,'Annex 2 EHV charges'!$A:$O,10,FALSE)),"")</f>
        <v/>
      </c>
      <c r="H78" s="90" t="str">
        <f>IFERROR(IF(VLOOKUP($A78,'Annex 2 EHV charges'!$A:$O,11,FALSE)=0,"",VLOOKUP($A78,'Annex 2 EHV charges'!$A:$O,11,FALSE)),"")</f>
        <v/>
      </c>
    </row>
    <row r="79" spans="1:8" x14ac:dyDescent="0.25">
      <c r="A79" s="83" t="str">
        <f t="array" ref="A79">IFERROR(INDEX('Annex 2 EHV charges'!$A$11:$A$61, MATCH(0, IF(ISBLANK('Annex 2 EHV charges'!$A$11:$A$61),1, COUNTIF(A$4:$A78, 'Annex 2 EHV charges'!$A$11:$A$61)), 0)),"")</f>
        <v/>
      </c>
      <c r="B79" s="83" t="str">
        <f>IF($A79="","",VLOOKUP($A79,'Annex 2 EHV charges'!$A:$O,2,0))</f>
        <v/>
      </c>
      <c r="C79" s="84" t="str">
        <f>IF($A79="","",VLOOKUP($A79,'Annex 2 EHV charges'!$A:$O,3,0))</f>
        <v/>
      </c>
      <c r="D79" s="83" t="str">
        <f>IF($A79="","",VLOOKUP($A79,'Annex 2 EHV charges'!$A:$O,7,0))</f>
        <v/>
      </c>
      <c r="E79" s="88" t="str">
        <f>IFERROR(IF(VLOOKUP($A79,'Annex 2 EHV charges'!$A:$O,8,FALSE)=0,"",VLOOKUP($A79,'Annex 2 EHV charges'!$A:$O,8,FALSE)),"")</f>
        <v/>
      </c>
      <c r="F79" s="89" t="str">
        <f>IFERROR(IF(VLOOKUP($A79,'Annex 2 EHV charges'!$A:$O,9,FALSE)=0,"",VLOOKUP($A79,'Annex 2 EHV charges'!$A:$O,9,FALSE)),"")</f>
        <v/>
      </c>
      <c r="G79" s="90" t="str">
        <f>IFERROR(IF(VLOOKUP($A79,'Annex 2 EHV charges'!$A:$O,10,FALSE)=0,"",VLOOKUP($A79,'Annex 2 EHV charges'!$A:$O,10,FALSE)),"")</f>
        <v/>
      </c>
      <c r="H79" s="90" t="str">
        <f>IFERROR(IF(VLOOKUP($A79,'Annex 2 EHV charges'!$A:$O,11,FALSE)=0,"",VLOOKUP($A79,'Annex 2 EHV charges'!$A:$O,11,FALSE)),"")</f>
        <v/>
      </c>
    </row>
    <row r="80" spans="1:8" x14ac:dyDescent="0.25">
      <c r="A80" s="83" t="str">
        <f t="array" ref="A80">IFERROR(INDEX('Annex 2 EHV charges'!$A$11:$A$61, MATCH(0, IF(ISBLANK('Annex 2 EHV charges'!$A$11:$A$61),1, COUNTIF(A$4:$A79, 'Annex 2 EHV charges'!$A$11:$A$61)), 0)),"")</f>
        <v/>
      </c>
      <c r="B80" s="83" t="str">
        <f>IF($A80="","",VLOOKUP($A80,'Annex 2 EHV charges'!$A:$O,2,0))</f>
        <v/>
      </c>
      <c r="C80" s="84" t="str">
        <f>IF($A80="","",VLOOKUP($A80,'Annex 2 EHV charges'!$A:$O,3,0))</f>
        <v/>
      </c>
      <c r="D80" s="83" t="str">
        <f>IF($A80="","",VLOOKUP($A80,'Annex 2 EHV charges'!$A:$O,7,0))</f>
        <v/>
      </c>
      <c r="E80" s="88" t="str">
        <f>IFERROR(IF(VLOOKUP($A80,'Annex 2 EHV charges'!$A:$O,8,FALSE)=0,"",VLOOKUP($A80,'Annex 2 EHV charges'!$A:$O,8,FALSE)),"")</f>
        <v/>
      </c>
      <c r="F80" s="89" t="str">
        <f>IFERROR(IF(VLOOKUP($A80,'Annex 2 EHV charges'!$A:$O,9,FALSE)=0,"",VLOOKUP($A80,'Annex 2 EHV charges'!$A:$O,9,FALSE)),"")</f>
        <v/>
      </c>
      <c r="G80" s="90" t="str">
        <f>IFERROR(IF(VLOOKUP($A80,'Annex 2 EHV charges'!$A:$O,10,FALSE)=0,"",VLOOKUP($A80,'Annex 2 EHV charges'!$A:$O,10,FALSE)),"")</f>
        <v/>
      </c>
      <c r="H80" s="90" t="str">
        <f>IFERROR(IF(VLOOKUP($A80,'Annex 2 EHV charges'!$A:$O,11,FALSE)=0,"",VLOOKUP($A80,'Annex 2 EHV charges'!$A:$O,11,FALSE)),"")</f>
        <v/>
      </c>
    </row>
    <row r="81" spans="1:8" x14ac:dyDescent="0.25">
      <c r="A81" s="83" t="str">
        <f t="array" ref="A81">IFERROR(INDEX('Annex 2 EHV charges'!$A$11:$A$61, MATCH(0, IF(ISBLANK('Annex 2 EHV charges'!$A$11:$A$61),1, COUNTIF(A$4:$A80, 'Annex 2 EHV charges'!$A$11:$A$61)), 0)),"")</f>
        <v/>
      </c>
      <c r="B81" s="83" t="str">
        <f>IF($A81="","",VLOOKUP($A81,'Annex 2 EHV charges'!$A:$O,2,0))</f>
        <v/>
      </c>
      <c r="C81" s="84" t="str">
        <f>IF($A81="","",VLOOKUP($A81,'Annex 2 EHV charges'!$A:$O,3,0))</f>
        <v/>
      </c>
      <c r="D81" s="83" t="str">
        <f>IF($A81="","",VLOOKUP($A81,'Annex 2 EHV charges'!$A:$O,7,0))</f>
        <v/>
      </c>
      <c r="E81" s="88" t="str">
        <f>IFERROR(IF(VLOOKUP($A81,'Annex 2 EHV charges'!$A:$O,8,FALSE)=0,"",VLOOKUP($A81,'Annex 2 EHV charges'!$A:$O,8,FALSE)),"")</f>
        <v/>
      </c>
      <c r="F81" s="89" t="str">
        <f>IFERROR(IF(VLOOKUP($A81,'Annex 2 EHV charges'!$A:$O,9,FALSE)=0,"",VLOOKUP($A81,'Annex 2 EHV charges'!$A:$O,9,FALSE)),"")</f>
        <v/>
      </c>
      <c r="G81" s="90" t="str">
        <f>IFERROR(IF(VLOOKUP($A81,'Annex 2 EHV charges'!$A:$O,10,FALSE)=0,"",VLOOKUP($A81,'Annex 2 EHV charges'!$A:$O,10,FALSE)),"")</f>
        <v/>
      </c>
      <c r="H81" s="90" t="str">
        <f>IFERROR(IF(VLOOKUP($A81,'Annex 2 EHV charges'!$A:$O,11,FALSE)=0,"",VLOOKUP($A81,'Annex 2 EHV charges'!$A:$O,11,FALSE)),"")</f>
        <v/>
      </c>
    </row>
    <row r="82" spans="1:8" x14ac:dyDescent="0.25">
      <c r="A82" s="83" t="str">
        <f t="array" ref="A82">IFERROR(INDEX('Annex 2 EHV charges'!$A$11:$A$61, MATCH(0, IF(ISBLANK('Annex 2 EHV charges'!$A$11:$A$61),1, COUNTIF(A$4:$A81, 'Annex 2 EHV charges'!$A$11:$A$61)), 0)),"")</f>
        <v/>
      </c>
      <c r="B82" s="83" t="str">
        <f>IF($A82="","",VLOOKUP($A82,'Annex 2 EHV charges'!$A:$O,2,0))</f>
        <v/>
      </c>
      <c r="C82" s="84" t="str">
        <f>IF($A82="","",VLOOKUP($A82,'Annex 2 EHV charges'!$A:$O,3,0))</f>
        <v/>
      </c>
      <c r="D82" s="83" t="str">
        <f>IF($A82="","",VLOOKUP($A82,'Annex 2 EHV charges'!$A:$O,7,0))</f>
        <v/>
      </c>
      <c r="E82" s="88" t="str">
        <f>IFERROR(IF(VLOOKUP($A82,'Annex 2 EHV charges'!$A:$O,8,FALSE)=0,"",VLOOKUP($A82,'Annex 2 EHV charges'!$A:$O,8,FALSE)),"")</f>
        <v/>
      </c>
      <c r="F82" s="89" t="str">
        <f>IFERROR(IF(VLOOKUP($A82,'Annex 2 EHV charges'!$A:$O,9,FALSE)=0,"",VLOOKUP($A82,'Annex 2 EHV charges'!$A:$O,9,FALSE)),"")</f>
        <v/>
      </c>
      <c r="G82" s="90" t="str">
        <f>IFERROR(IF(VLOOKUP($A82,'Annex 2 EHV charges'!$A:$O,10,FALSE)=0,"",VLOOKUP($A82,'Annex 2 EHV charges'!$A:$O,10,FALSE)),"")</f>
        <v/>
      </c>
      <c r="H82" s="90" t="str">
        <f>IFERROR(IF(VLOOKUP($A82,'Annex 2 EHV charges'!$A:$O,11,FALSE)=0,"",VLOOKUP($A82,'Annex 2 EHV charges'!$A:$O,11,FALSE)),"")</f>
        <v/>
      </c>
    </row>
    <row r="83" spans="1:8" x14ac:dyDescent="0.25">
      <c r="A83" s="83" t="str">
        <f t="array" ref="A83">IFERROR(INDEX('Annex 2 EHV charges'!$A$11:$A$61, MATCH(0, IF(ISBLANK('Annex 2 EHV charges'!$A$11:$A$61),1, COUNTIF(A$4:$A82, 'Annex 2 EHV charges'!$A$11:$A$61)), 0)),"")</f>
        <v/>
      </c>
      <c r="B83" s="83" t="str">
        <f>IF($A83="","",VLOOKUP($A83,'Annex 2 EHV charges'!$A:$O,2,0))</f>
        <v/>
      </c>
      <c r="C83" s="84" t="str">
        <f>IF($A83="","",VLOOKUP($A83,'Annex 2 EHV charges'!$A:$O,3,0))</f>
        <v/>
      </c>
      <c r="D83" s="83" t="str">
        <f>IF($A83="","",VLOOKUP($A83,'Annex 2 EHV charges'!$A:$O,7,0))</f>
        <v/>
      </c>
      <c r="E83" s="88" t="str">
        <f>IFERROR(IF(VLOOKUP($A83,'Annex 2 EHV charges'!$A:$O,8,FALSE)=0,"",VLOOKUP($A83,'Annex 2 EHV charges'!$A:$O,8,FALSE)),"")</f>
        <v/>
      </c>
      <c r="F83" s="89" t="str">
        <f>IFERROR(IF(VLOOKUP($A83,'Annex 2 EHV charges'!$A:$O,9,FALSE)=0,"",VLOOKUP($A83,'Annex 2 EHV charges'!$A:$O,9,FALSE)),"")</f>
        <v/>
      </c>
      <c r="G83" s="90" t="str">
        <f>IFERROR(IF(VLOOKUP($A83,'Annex 2 EHV charges'!$A:$O,10,FALSE)=0,"",VLOOKUP($A83,'Annex 2 EHV charges'!$A:$O,10,FALSE)),"")</f>
        <v/>
      </c>
      <c r="H83" s="90" t="str">
        <f>IFERROR(IF(VLOOKUP($A83,'Annex 2 EHV charges'!$A:$O,11,FALSE)=0,"",VLOOKUP($A83,'Annex 2 EHV charges'!$A:$O,11,FALSE)),"")</f>
        <v/>
      </c>
    </row>
    <row r="84" spans="1:8" x14ac:dyDescent="0.25">
      <c r="A84" s="83" t="str">
        <f t="array" ref="A84">IFERROR(INDEX('Annex 2 EHV charges'!$A$11:$A$61, MATCH(0, IF(ISBLANK('Annex 2 EHV charges'!$A$11:$A$61),1, COUNTIF(A$4:$A83, 'Annex 2 EHV charges'!$A$11:$A$61)), 0)),"")</f>
        <v/>
      </c>
      <c r="B84" s="83" t="str">
        <f>IF($A84="","",VLOOKUP($A84,'Annex 2 EHV charges'!$A:$O,2,0))</f>
        <v/>
      </c>
      <c r="C84" s="84" t="str">
        <f>IF($A84="","",VLOOKUP($A84,'Annex 2 EHV charges'!$A:$O,3,0))</f>
        <v/>
      </c>
      <c r="D84" s="83" t="str">
        <f>IF($A84="","",VLOOKUP($A84,'Annex 2 EHV charges'!$A:$O,7,0))</f>
        <v/>
      </c>
      <c r="E84" s="88" t="str">
        <f>IFERROR(IF(VLOOKUP($A84,'Annex 2 EHV charges'!$A:$O,8,FALSE)=0,"",VLOOKUP($A84,'Annex 2 EHV charges'!$A:$O,8,FALSE)),"")</f>
        <v/>
      </c>
      <c r="F84" s="89" t="str">
        <f>IFERROR(IF(VLOOKUP($A84,'Annex 2 EHV charges'!$A:$O,9,FALSE)=0,"",VLOOKUP($A84,'Annex 2 EHV charges'!$A:$O,9,FALSE)),"")</f>
        <v/>
      </c>
      <c r="G84" s="90" t="str">
        <f>IFERROR(IF(VLOOKUP($A84,'Annex 2 EHV charges'!$A:$O,10,FALSE)=0,"",VLOOKUP($A84,'Annex 2 EHV charges'!$A:$O,10,FALSE)),"")</f>
        <v/>
      </c>
      <c r="H84" s="90" t="str">
        <f>IFERROR(IF(VLOOKUP($A84,'Annex 2 EHV charges'!$A:$O,11,FALSE)=0,"",VLOOKUP($A84,'Annex 2 EHV charges'!$A:$O,11,FALSE)),"")</f>
        <v/>
      </c>
    </row>
    <row r="85" spans="1:8" x14ac:dyDescent="0.25">
      <c r="A85" s="83" t="str">
        <f t="array" ref="A85">IFERROR(INDEX('Annex 2 EHV charges'!$A$11:$A$61, MATCH(0, IF(ISBLANK('Annex 2 EHV charges'!$A$11:$A$61),1, COUNTIF(A$4:$A84, 'Annex 2 EHV charges'!$A$11:$A$61)), 0)),"")</f>
        <v/>
      </c>
      <c r="B85" s="83" t="str">
        <f>IF($A85="","",VLOOKUP($A85,'Annex 2 EHV charges'!$A:$O,2,0))</f>
        <v/>
      </c>
      <c r="C85" s="84" t="str">
        <f>IF($A85="","",VLOOKUP($A85,'Annex 2 EHV charges'!$A:$O,3,0))</f>
        <v/>
      </c>
      <c r="D85" s="83" t="str">
        <f>IF($A85="","",VLOOKUP($A85,'Annex 2 EHV charges'!$A:$O,7,0))</f>
        <v/>
      </c>
      <c r="E85" s="88" t="str">
        <f>IFERROR(IF(VLOOKUP($A85,'Annex 2 EHV charges'!$A:$O,8,FALSE)=0,"",VLOOKUP($A85,'Annex 2 EHV charges'!$A:$O,8,FALSE)),"")</f>
        <v/>
      </c>
      <c r="F85" s="89" t="str">
        <f>IFERROR(IF(VLOOKUP($A85,'Annex 2 EHV charges'!$A:$O,9,FALSE)=0,"",VLOOKUP($A85,'Annex 2 EHV charges'!$A:$O,9,FALSE)),"")</f>
        <v/>
      </c>
      <c r="G85" s="90" t="str">
        <f>IFERROR(IF(VLOOKUP($A85,'Annex 2 EHV charges'!$A:$O,10,FALSE)=0,"",VLOOKUP($A85,'Annex 2 EHV charges'!$A:$O,10,FALSE)),"")</f>
        <v/>
      </c>
      <c r="H85" s="90" t="str">
        <f>IFERROR(IF(VLOOKUP($A85,'Annex 2 EHV charges'!$A:$O,11,FALSE)=0,"",VLOOKUP($A85,'Annex 2 EHV charges'!$A:$O,11,FALSE)),"")</f>
        <v/>
      </c>
    </row>
    <row r="86" spans="1:8" x14ac:dyDescent="0.25">
      <c r="A86" s="83" t="str">
        <f t="array" ref="A86">IFERROR(INDEX('Annex 2 EHV charges'!$A$11:$A$61, MATCH(0, IF(ISBLANK('Annex 2 EHV charges'!$A$11:$A$61),1, COUNTIF(A$4:$A85, 'Annex 2 EHV charges'!$A$11:$A$61)), 0)),"")</f>
        <v/>
      </c>
      <c r="B86" s="83" t="str">
        <f>IF($A86="","",VLOOKUP($A86,'Annex 2 EHV charges'!$A:$O,2,0))</f>
        <v/>
      </c>
      <c r="C86" s="84" t="str">
        <f>IF($A86="","",VLOOKUP($A86,'Annex 2 EHV charges'!$A:$O,3,0))</f>
        <v/>
      </c>
      <c r="D86" s="83" t="str">
        <f>IF($A86="","",VLOOKUP($A86,'Annex 2 EHV charges'!$A:$O,7,0))</f>
        <v/>
      </c>
      <c r="E86" s="88" t="str">
        <f>IFERROR(IF(VLOOKUP($A86,'Annex 2 EHV charges'!$A:$O,8,FALSE)=0,"",VLOOKUP($A86,'Annex 2 EHV charges'!$A:$O,8,FALSE)),"")</f>
        <v/>
      </c>
      <c r="F86" s="89" t="str">
        <f>IFERROR(IF(VLOOKUP($A86,'Annex 2 EHV charges'!$A:$O,9,FALSE)=0,"",VLOOKUP($A86,'Annex 2 EHV charges'!$A:$O,9,FALSE)),"")</f>
        <v/>
      </c>
      <c r="G86" s="90" t="str">
        <f>IFERROR(IF(VLOOKUP($A86,'Annex 2 EHV charges'!$A:$O,10,FALSE)=0,"",VLOOKUP($A86,'Annex 2 EHV charges'!$A:$O,10,FALSE)),"")</f>
        <v/>
      </c>
      <c r="H86" s="90" t="str">
        <f>IFERROR(IF(VLOOKUP($A86,'Annex 2 EHV charges'!$A:$O,11,FALSE)=0,"",VLOOKUP($A86,'Annex 2 EHV charges'!$A:$O,11,FALSE)),"")</f>
        <v/>
      </c>
    </row>
    <row r="87" spans="1:8" x14ac:dyDescent="0.25">
      <c r="A87" s="83" t="str">
        <f t="array" ref="A87">IFERROR(INDEX('Annex 2 EHV charges'!$A$11:$A$61, MATCH(0, IF(ISBLANK('Annex 2 EHV charges'!$A$11:$A$61),1, COUNTIF(A$4:$A86, 'Annex 2 EHV charges'!$A$11:$A$61)), 0)),"")</f>
        <v/>
      </c>
      <c r="B87" s="83" t="str">
        <f>IF($A87="","",VLOOKUP($A87,'Annex 2 EHV charges'!$A:$O,2,0))</f>
        <v/>
      </c>
      <c r="C87" s="84" t="str">
        <f>IF($A87="","",VLOOKUP($A87,'Annex 2 EHV charges'!$A:$O,3,0))</f>
        <v/>
      </c>
      <c r="D87" s="83" t="str">
        <f>IF($A87="","",VLOOKUP($A87,'Annex 2 EHV charges'!$A:$O,7,0))</f>
        <v/>
      </c>
      <c r="E87" s="88" t="str">
        <f>IFERROR(IF(VLOOKUP($A87,'Annex 2 EHV charges'!$A:$O,8,FALSE)=0,"",VLOOKUP($A87,'Annex 2 EHV charges'!$A:$O,8,FALSE)),"")</f>
        <v/>
      </c>
      <c r="F87" s="89" t="str">
        <f>IFERROR(IF(VLOOKUP($A87,'Annex 2 EHV charges'!$A:$O,9,FALSE)=0,"",VLOOKUP($A87,'Annex 2 EHV charges'!$A:$O,9,FALSE)),"")</f>
        <v/>
      </c>
      <c r="G87" s="90" t="str">
        <f>IFERROR(IF(VLOOKUP($A87,'Annex 2 EHV charges'!$A:$O,10,FALSE)=0,"",VLOOKUP($A87,'Annex 2 EHV charges'!$A:$O,10,FALSE)),"")</f>
        <v/>
      </c>
      <c r="H87" s="90" t="str">
        <f>IFERROR(IF(VLOOKUP($A87,'Annex 2 EHV charges'!$A:$O,11,FALSE)=0,"",VLOOKUP($A87,'Annex 2 EHV charges'!$A:$O,11,FALSE)),"")</f>
        <v/>
      </c>
    </row>
    <row r="88" spans="1:8" x14ac:dyDescent="0.25">
      <c r="A88" s="83" t="str">
        <f t="array" ref="A88">IFERROR(INDEX('Annex 2 EHV charges'!$A$11:$A$61, MATCH(0, IF(ISBLANK('Annex 2 EHV charges'!$A$11:$A$61),1, COUNTIF(A$4:$A87, 'Annex 2 EHV charges'!$A$11:$A$61)), 0)),"")</f>
        <v/>
      </c>
      <c r="B88" s="83" t="str">
        <f>IF($A88="","",VLOOKUP($A88,'Annex 2 EHV charges'!$A:$O,2,0))</f>
        <v/>
      </c>
      <c r="C88" s="84" t="str">
        <f>IF($A88="","",VLOOKUP($A88,'Annex 2 EHV charges'!$A:$O,3,0))</f>
        <v/>
      </c>
      <c r="D88" s="83" t="str">
        <f>IF($A88="","",VLOOKUP($A88,'Annex 2 EHV charges'!$A:$O,7,0))</f>
        <v/>
      </c>
      <c r="E88" s="88" t="str">
        <f>IFERROR(IF(VLOOKUP($A88,'Annex 2 EHV charges'!$A:$O,8,FALSE)=0,"",VLOOKUP($A88,'Annex 2 EHV charges'!$A:$O,8,FALSE)),"")</f>
        <v/>
      </c>
      <c r="F88" s="89" t="str">
        <f>IFERROR(IF(VLOOKUP($A88,'Annex 2 EHV charges'!$A:$O,9,FALSE)=0,"",VLOOKUP($A88,'Annex 2 EHV charges'!$A:$O,9,FALSE)),"")</f>
        <v/>
      </c>
      <c r="G88" s="90" t="str">
        <f>IFERROR(IF(VLOOKUP($A88,'Annex 2 EHV charges'!$A:$O,10,FALSE)=0,"",VLOOKUP($A88,'Annex 2 EHV charges'!$A:$O,10,FALSE)),"")</f>
        <v/>
      </c>
      <c r="H88" s="90" t="str">
        <f>IFERROR(IF(VLOOKUP($A88,'Annex 2 EHV charges'!$A:$O,11,FALSE)=0,"",VLOOKUP($A88,'Annex 2 EHV charges'!$A:$O,11,FALSE)),"")</f>
        <v/>
      </c>
    </row>
    <row r="89" spans="1:8" x14ac:dyDescent="0.25">
      <c r="A89" s="83" t="str">
        <f t="array" ref="A89">IFERROR(INDEX('Annex 2 EHV charges'!$A$11:$A$61, MATCH(0, IF(ISBLANK('Annex 2 EHV charges'!$A$11:$A$61),1, COUNTIF(A$4:$A88, 'Annex 2 EHV charges'!$A$11:$A$61)), 0)),"")</f>
        <v/>
      </c>
      <c r="B89" s="83" t="str">
        <f>IF($A89="","",VLOOKUP($A89,'Annex 2 EHV charges'!$A:$O,2,0))</f>
        <v/>
      </c>
      <c r="C89" s="84" t="str">
        <f>IF($A89="","",VLOOKUP($A89,'Annex 2 EHV charges'!$A:$O,3,0))</f>
        <v/>
      </c>
      <c r="D89" s="83" t="str">
        <f>IF($A89="","",VLOOKUP($A89,'Annex 2 EHV charges'!$A:$O,7,0))</f>
        <v/>
      </c>
      <c r="E89" s="88" t="str">
        <f>IFERROR(IF(VLOOKUP($A89,'Annex 2 EHV charges'!$A:$O,8,FALSE)=0,"",VLOOKUP($A89,'Annex 2 EHV charges'!$A:$O,8,FALSE)),"")</f>
        <v/>
      </c>
      <c r="F89" s="89" t="str">
        <f>IFERROR(IF(VLOOKUP($A89,'Annex 2 EHV charges'!$A:$O,9,FALSE)=0,"",VLOOKUP($A89,'Annex 2 EHV charges'!$A:$O,9,FALSE)),"")</f>
        <v/>
      </c>
      <c r="G89" s="90" t="str">
        <f>IFERROR(IF(VLOOKUP($A89,'Annex 2 EHV charges'!$A:$O,10,FALSE)=0,"",VLOOKUP($A89,'Annex 2 EHV charges'!$A:$O,10,FALSE)),"")</f>
        <v/>
      </c>
      <c r="H89" s="90" t="str">
        <f>IFERROR(IF(VLOOKUP($A89,'Annex 2 EHV charges'!$A:$O,11,FALSE)=0,"",VLOOKUP($A89,'Annex 2 EHV charges'!$A:$O,11,FALSE)),"")</f>
        <v/>
      </c>
    </row>
    <row r="90" spans="1:8" x14ac:dyDescent="0.25">
      <c r="A90" s="83" t="str">
        <f t="array" ref="A90">IFERROR(INDEX('Annex 2 EHV charges'!$A$11:$A$61, MATCH(0, IF(ISBLANK('Annex 2 EHV charges'!$A$11:$A$61),1, COUNTIF(A$4:$A89, 'Annex 2 EHV charges'!$A$11:$A$61)), 0)),"")</f>
        <v/>
      </c>
      <c r="B90" s="83" t="str">
        <f>IF($A90="","",VLOOKUP($A90,'Annex 2 EHV charges'!$A:$O,2,0))</f>
        <v/>
      </c>
      <c r="C90" s="84" t="str">
        <f>IF($A90="","",VLOOKUP($A90,'Annex 2 EHV charges'!$A:$O,3,0))</f>
        <v/>
      </c>
      <c r="D90" s="83" t="str">
        <f>IF($A90="","",VLOOKUP($A90,'Annex 2 EHV charges'!$A:$O,7,0))</f>
        <v/>
      </c>
      <c r="E90" s="88" t="str">
        <f>IFERROR(IF(VLOOKUP($A90,'Annex 2 EHV charges'!$A:$O,8,FALSE)=0,"",VLOOKUP($A90,'Annex 2 EHV charges'!$A:$O,8,FALSE)),"")</f>
        <v/>
      </c>
      <c r="F90" s="89" t="str">
        <f>IFERROR(IF(VLOOKUP($A90,'Annex 2 EHV charges'!$A:$O,9,FALSE)=0,"",VLOOKUP($A90,'Annex 2 EHV charges'!$A:$O,9,FALSE)),"")</f>
        <v/>
      </c>
      <c r="G90" s="90" t="str">
        <f>IFERROR(IF(VLOOKUP($A90,'Annex 2 EHV charges'!$A:$O,10,FALSE)=0,"",VLOOKUP($A90,'Annex 2 EHV charges'!$A:$O,10,FALSE)),"")</f>
        <v/>
      </c>
      <c r="H90" s="90" t="str">
        <f>IFERROR(IF(VLOOKUP($A90,'Annex 2 EHV charges'!$A:$O,11,FALSE)=0,"",VLOOKUP($A90,'Annex 2 EHV charges'!$A:$O,11,FALSE)),"")</f>
        <v/>
      </c>
    </row>
    <row r="91" spans="1:8" x14ac:dyDescent="0.25">
      <c r="A91" s="83" t="str">
        <f t="array" ref="A91">IFERROR(INDEX('Annex 2 EHV charges'!$A$11:$A$61, MATCH(0, IF(ISBLANK('Annex 2 EHV charges'!$A$11:$A$61),1, COUNTIF(A$4:$A90, 'Annex 2 EHV charges'!$A$11:$A$61)), 0)),"")</f>
        <v/>
      </c>
      <c r="B91" s="83" t="str">
        <f>IF($A91="","",VLOOKUP($A91,'Annex 2 EHV charges'!$A:$O,2,0))</f>
        <v/>
      </c>
      <c r="C91" s="84" t="str">
        <f>IF($A91="","",VLOOKUP($A91,'Annex 2 EHV charges'!$A:$O,3,0))</f>
        <v/>
      </c>
      <c r="D91" s="83" t="str">
        <f>IF($A91="","",VLOOKUP($A91,'Annex 2 EHV charges'!$A:$O,7,0))</f>
        <v/>
      </c>
      <c r="E91" s="88" t="str">
        <f>IFERROR(IF(VLOOKUP($A91,'Annex 2 EHV charges'!$A:$O,8,FALSE)=0,"",VLOOKUP($A91,'Annex 2 EHV charges'!$A:$O,8,FALSE)),"")</f>
        <v/>
      </c>
      <c r="F91" s="89" t="str">
        <f>IFERROR(IF(VLOOKUP($A91,'Annex 2 EHV charges'!$A:$O,9,FALSE)=0,"",VLOOKUP($A91,'Annex 2 EHV charges'!$A:$O,9,FALSE)),"")</f>
        <v/>
      </c>
      <c r="G91" s="90" t="str">
        <f>IFERROR(IF(VLOOKUP($A91,'Annex 2 EHV charges'!$A:$O,10,FALSE)=0,"",VLOOKUP($A91,'Annex 2 EHV charges'!$A:$O,10,FALSE)),"")</f>
        <v/>
      </c>
      <c r="H91" s="90" t="str">
        <f>IFERROR(IF(VLOOKUP($A91,'Annex 2 EHV charges'!$A:$O,11,FALSE)=0,"",VLOOKUP($A91,'Annex 2 EHV charges'!$A:$O,11,FALSE)),"")</f>
        <v/>
      </c>
    </row>
    <row r="92" spans="1:8" x14ac:dyDescent="0.25">
      <c r="A92" s="83" t="str">
        <f t="array" ref="A92">IFERROR(INDEX('Annex 2 EHV charges'!$A$11:$A$61, MATCH(0, IF(ISBLANK('Annex 2 EHV charges'!$A$11:$A$61),1, COUNTIF(A$4:$A91, 'Annex 2 EHV charges'!$A$11:$A$61)), 0)),"")</f>
        <v/>
      </c>
      <c r="B92" s="83" t="str">
        <f>IF($A92="","",VLOOKUP($A92,'Annex 2 EHV charges'!$A:$O,2,0))</f>
        <v/>
      </c>
      <c r="C92" s="84" t="str">
        <f>IF($A92="","",VLOOKUP($A92,'Annex 2 EHV charges'!$A:$O,3,0))</f>
        <v/>
      </c>
      <c r="D92" s="83" t="str">
        <f>IF($A92="","",VLOOKUP($A92,'Annex 2 EHV charges'!$A:$O,7,0))</f>
        <v/>
      </c>
      <c r="E92" s="88" t="str">
        <f>IFERROR(IF(VLOOKUP($A92,'Annex 2 EHV charges'!$A:$O,8,FALSE)=0,"",VLOOKUP($A92,'Annex 2 EHV charges'!$A:$O,8,FALSE)),"")</f>
        <v/>
      </c>
      <c r="F92" s="89" t="str">
        <f>IFERROR(IF(VLOOKUP($A92,'Annex 2 EHV charges'!$A:$O,9,FALSE)=0,"",VLOOKUP($A92,'Annex 2 EHV charges'!$A:$O,9,FALSE)),"")</f>
        <v/>
      </c>
      <c r="G92" s="90" t="str">
        <f>IFERROR(IF(VLOOKUP($A92,'Annex 2 EHV charges'!$A:$O,10,FALSE)=0,"",VLOOKUP($A92,'Annex 2 EHV charges'!$A:$O,10,FALSE)),"")</f>
        <v/>
      </c>
      <c r="H92" s="90" t="str">
        <f>IFERROR(IF(VLOOKUP($A92,'Annex 2 EHV charges'!$A:$O,11,FALSE)=0,"",VLOOKUP($A92,'Annex 2 EHV charges'!$A:$O,11,FALSE)),"")</f>
        <v/>
      </c>
    </row>
    <row r="93" spans="1:8" x14ac:dyDescent="0.25">
      <c r="A93" s="83" t="str">
        <f t="array" ref="A93">IFERROR(INDEX('Annex 2 EHV charges'!$A$11:$A$61, MATCH(0, IF(ISBLANK('Annex 2 EHV charges'!$A$11:$A$61),1, COUNTIF(A$4:$A92, 'Annex 2 EHV charges'!$A$11:$A$61)), 0)),"")</f>
        <v/>
      </c>
      <c r="B93" s="83" t="str">
        <f>IF($A93="","",VLOOKUP($A93,'Annex 2 EHV charges'!$A:$O,2,0))</f>
        <v/>
      </c>
      <c r="C93" s="84" t="str">
        <f>IF($A93="","",VLOOKUP($A93,'Annex 2 EHV charges'!$A:$O,3,0))</f>
        <v/>
      </c>
      <c r="D93" s="83" t="str">
        <f>IF($A93="","",VLOOKUP($A93,'Annex 2 EHV charges'!$A:$O,7,0))</f>
        <v/>
      </c>
      <c r="E93" s="88" t="str">
        <f>IFERROR(IF(VLOOKUP($A93,'Annex 2 EHV charges'!$A:$O,8,FALSE)=0,"",VLOOKUP($A93,'Annex 2 EHV charges'!$A:$O,8,FALSE)),"")</f>
        <v/>
      </c>
      <c r="F93" s="89" t="str">
        <f>IFERROR(IF(VLOOKUP($A93,'Annex 2 EHV charges'!$A:$O,9,FALSE)=0,"",VLOOKUP($A93,'Annex 2 EHV charges'!$A:$O,9,FALSE)),"")</f>
        <v/>
      </c>
      <c r="G93" s="90" t="str">
        <f>IFERROR(IF(VLOOKUP($A93,'Annex 2 EHV charges'!$A:$O,10,FALSE)=0,"",VLOOKUP($A93,'Annex 2 EHV charges'!$A:$O,10,FALSE)),"")</f>
        <v/>
      </c>
      <c r="H93" s="90" t="str">
        <f>IFERROR(IF(VLOOKUP($A93,'Annex 2 EHV charges'!$A:$O,11,FALSE)=0,"",VLOOKUP($A93,'Annex 2 EHV charges'!$A:$O,11,FALSE)),"")</f>
        <v/>
      </c>
    </row>
    <row r="94" spans="1:8" x14ac:dyDescent="0.25">
      <c r="A94" s="83" t="str">
        <f t="array" ref="A94">IFERROR(INDEX('Annex 2 EHV charges'!$A$11:$A$61, MATCH(0, IF(ISBLANK('Annex 2 EHV charges'!$A$11:$A$61),1, COUNTIF(A$4:$A93, 'Annex 2 EHV charges'!$A$11:$A$61)), 0)),"")</f>
        <v/>
      </c>
      <c r="B94" s="83" t="str">
        <f>IF($A94="","",VLOOKUP($A94,'Annex 2 EHV charges'!$A:$O,2,0))</f>
        <v/>
      </c>
      <c r="C94" s="84" t="str">
        <f>IF($A94="","",VLOOKUP($A94,'Annex 2 EHV charges'!$A:$O,3,0))</f>
        <v/>
      </c>
      <c r="D94" s="83" t="str">
        <f>IF($A94="","",VLOOKUP($A94,'Annex 2 EHV charges'!$A:$O,7,0))</f>
        <v/>
      </c>
      <c r="E94" s="88" t="str">
        <f>IFERROR(IF(VLOOKUP($A94,'Annex 2 EHV charges'!$A:$O,8,FALSE)=0,"",VLOOKUP($A94,'Annex 2 EHV charges'!$A:$O,8,FALSE)),"")</f>
        <v/>
      </c>
      <c r="F94" s="89" t="str">
        <f>IFERROR(IF(VLOOKUP($A94,'Annex 2 EHV charges'!$A:$O,9,FALSE)=0,"",VLOOKUP($A94,'Annex 2 EHV charges'!$A:$O,9,FALSE)),"")</f>
        <v/>
      </c>
      <c r="G94" s="90" t="str">
        <f>IFERROR(IF(VLOOKUP($A94,'Annex 2 EHV charges'!$A:$O,10,FALSE)=0,"",VLOOKUP($A94,'Annex 2 EHV charges'!$A:$O,10,FALSE)),"")</f>
        <v/>
      </c>
      <c r="H94" s="90" t="str">
        <f>IFERROR(IF(VLOOKUP($A94,'Annex 2 EHV charges'!$A:$O,11,FALSE)=0,"",VLOOKUP($A94,'Annex 2 EHV charges'!$A:$O,11,FALSE)),"")</f>
        <v/>
      </c>
    </row>
    <row r="95" spans="1:8" x14ac:dyDescent="0.25">
      <c r="A95" s="83" t="str">
        <f t="array" ref="A95">IFERROR(INDEX('Annex 2 EHV charges'!$A$11:$A$61, MATCH(0, IF(ISBLANK('Annex 2 EHV charges'!$A$11:$A$61),1, COUNTIF(A$4:$A94, 'Annex 2 EHV charges'!$A$11:$A$61)), 0)),"")</f>
        <v/>
      </c>
      <c r="B95" s="83" t="str">
        <f>IF($A95="","",VLOOKUP($A95,'Annex 2 EHV charges'!$A:$O,2,0))</f>
        <v/>
      </c>
      <c r="C95" s="84" t="str">
        <f>IF($A95="","",VLOOKUP($A95,'Annex 2 EHV charges'!$A:$O,3,0))</f>
        <v/>
      </c>
      <c r="D95" s="83" t="str">
        <f>IF($A95="","",VLOOKUP($A95,'Annex 2 EHV charges'!$A:$O,7,0))</f>
        <v/>
      </c>
      <c r="E95" s="88" t="str">
        <f>IFERROR(IF(VLOOKUP($A95,'Annex 2 EHV charges'!$A:$O,8,FALSE)=0,"",VLOOKUP($A95,'Annex 2 EHV charges'!$A:$O,8,FALSE)),"")</f>
        <v/>
      </c>
      <c r="F95" s="89" t="str">
        <f>IFERROR(IF(VLOOKUP($A95,'Annex 2 EHV charges'!$A:$O,9,FALSE)=0,"",VLOOKUP($A95,'Annex 2 EHV charges'!$A:$O,9,FALSE)),"")</f>
        <v/>
      </c>
      <c r="G95" s="90" t="str">
        <f>IFERROR(IF(VLOOKUP($A95,'Annex 2 EHV charges'!$A:$O,10,FALSE)=0,"",VLOOKUP($A95,'Annex 2 EHV charges'!$A:$O,10,FALSE)),"")</f>
        <v/>
      </c>
      <c r="H95" s="90" t="str">
        <f>IFERROR(IF(VLOOKUP($A95,'Annex 2 EHV charges'!$A:$O,11,FALSE)=0,"",VLOOKUP($A95,'Annex 2 EHV charges'!$A:$O,11,FALSE)),"")</f>
        <v/>
      </c>
    </row>
    <row r="96" spans="1:8" x14ac:dyDescent="0.25">
      <c r="A96" s="83" t="str">
        <f t="array" ref="A96">IFERROR(INDEX('Annex 2 EHV charges'!$A$11:$A$61, MATCH(0, IF(ISBLANK('Annex 2 EHV charges'!$A$11:$A$61),1, COUNTIF(A$4:$A95, 'Annex 2 EHV charges'!$A$11:$A$61)), 0)),"")</f>
        <v/>
      </c>
      <c r="B96" s="83" t="str">
        <f>IF($A96="","",VLOOKUP($A96,'Annex 2 EHV charges'!$A:$O,2,0))</f>
        <v/>
      </c>
      <c r="C96" s="84" t="str">
        <f>IF($A96="","",VLOOKUP($A96,'Annex 2 EHV charges'!$A:$O,3,0))</f>
        <v/>
      </c>
      <c r="D96" s="83" t="str">
        <f>IF($A96="","",VLOOKUP($A96,'Annex 2 EHV charges'!$A:$O,7,0))</f>
        <v/>
      </c>
      <c r="E96" s="88" t="str">
        <f>IFERROR(IF(VLOOKUP($A96,'Annex 2 EHV charges'!$A:$O,8,FALSE)=0,"",VLOOKUP($A96,'Annex 2 EHV charges'!$A:$O,8,FALSE)),"")</f>
        <v/>
      </c>
      <c r="F96" s="89" t="str">
        <f>IFERROR(IF(VLOOKUP($A96,'Annex 2 EHV charges'!$A:$O,9,FALSE)=0,"",VLOOKUP($A96,'Annex 2 EHV charges'!$A:$O,9,FALSE)),"")</f>
        <v/>
      </c>
      <c r="G96" s="90" t="str">
        <f>IFERROR(IF(VLOOKUP($A96,'Annex 2 EHV charges'!$A:$O,10,FALSE)=0,"",VLOOKUP($A96,'Annex 2 EHV charges'!$A:$O,10,FALSE)),"")</f>
        <v/>
      </c>
      <c r="H96" s="90" t="str">
        <f>IFERROR(IF(VLOOKUP($A96,'Annex 2 EHV charges'!$A:$O,11,FALSE)=0,"",VLOOKUP($A96,'Annex 2 EHV charges'!$A:$O,11,FALSE)),"")</f>
        <v/>
      </c>
    </row>
    <row r="97" spans="1:8" x14ac:dyDescent="0.25">
      <c r="A97" s="83" t="str">
        <f t="array" ref="A97">IFERROR(INDEX('Annex 2 EHV charges'!$A$11:$A$61, MATCH(0, IF(ISBLANK('Annex 2 EHV charges'!$A$11:$A$61),1, COUNTIF(A$4:$A96, 'Annex 2 EHV charges'!$A$11:$A$61)), 0)),"")</f>
        <v/>
      </c>
      <c r="B97" s="83" t="str">
        <f>IF($A97="","",VLOOKUP($A97,'Annex 2 EHV charges'!$A:$O,2,0))</f>
        <v/>
      </c>
      <c r="C97" s="84" t="str">
        <f>IF($A97="","",VLOOKUP($A97,'Annex 2 EHV charges'!$A:$O,3,0))</f>
        <v/>
      </c>
      <c r="D97" s="83" t="str">
        <f>IF($A97="","",VLOOKUP($A97,'Annex 2 EHV charges'!$A:$O,7,0))</f>
        <v/>
      </c>
      <c r="E97" s="88" t="str">
        <f>IFERROR(IF(VLOOKUP($A97,'Annex 2 EHV charges'!$A:$O,8,FALSE)=0,"",VLOOKUP($A97,'Annex 2 EHV charges'!$A:$O,8,FALSE)),"")</f>
        <v/>
      </c>
      <c r="F97" s="89" t="str">
        <f>IFERROR(IF(VLOOKUP($A97,'Annex 2 EHV charges'!$A:$O,9,FALSE)=0,"",VLOOKUP($A97,'Annex 2 EHV charges'!$A:$O,9,FALSE)),"")</f>
        <v/>
      </c>
      <c r="G97" s="90" t="str">
        <f>IFERROR(IF(VLOOKUP($A97,'Annex 2 EHV charges'!$A:$O,10,FALSE)=0,"",VLOOKUP($A97,'Annex 2 EHV charges'!$A:$O,10,FALSE)),"")</f>
        <v/>
      </c>
      <c r="H97" s="90" t="str">
        <f>IFERROR(IF(VLOOKUP($A97,'Annex 2 EHV charges'!$A:$O,11,FALSE)=0,"",VLOOKUP($A97,'Annex 2 EHV charges'!$A:$O,11,FALSE)),"")</f>
        <v/>
      </c>
    </row>
    <row r="98" spans="1:8" x14ac:dyDescent="0.25">
      <c r="A98" s="83" t="str">
        <f t="array" ref="A98">IFERROR(INDEX('Annex 2 EHV charges'!$A$11:$A$61, MATCH(0, IF(ISBLANK('Annex 2 EHV charges'!$A$11:$A$61),1, COUNTIF(A$4:$A97, 'Annex 2 EHV charges'!$A$11:$A$61)), 0)),"")</f>
        <v/>
      </c>
      <c r="B98" s="83" t="str">
        <f>IF($A98="","",VLOOKUP($A98,'Annex 2 EHV charges'!$A:$O,2,0))</f>
        <v/>
      </c>
      <c r="C98" s="84" t="str">
        <f>IF($A98="","",VLOOKUP($A98,'Annex 2 EHV charges'!$A:$O,3,0))</f>
        <v/>
      </c>
      <c r="D98" s="83" t="str">
        <f>IF($A98="","",VLOOKUP($A98,'Annex 2 EHV charges'!$A:$O,7,0))</f>
        <v/>
      </c>
      <c r="E98" s="88" t="str">
        <f>IFERROR(IF(VLOOKUP($A98,'Annex 2 EHV charges'!$A:$O,8,FALSE)=0,"",VLOOKUP($A98,'Annex 2 EHV charges'!$A:$O,8,FALSE)),"")</f>
        <v/>
      </c>
      <c r="F98" s="89" t="str">
        <f>IFERROR(IF(VLOOKUP($A98,'Annex 2 EHV charges'!$A:$O,9,FALSE)=0,"",VLOOKUP($A98,'Annex 2 EHV charges'!$A:$O,9,FALSE)),"")</f>
        <v/>
      </c>
      <c r="G98" s="90" t="str">
        <f>IFERROR(IF(VLOOKUP($A98,'Annex 2 EHV charges'!$A:$O,10,FALSE)=0,"",VLOOKUP($A98,'Annex 2 EHV charges'!$A:$O,10,FALSE)),"")</f>
        <v/>
      </c>
      <c r="H98" s="90" t="str">
        <f>IFERROR(IF(VLOOKUP($A98,'Annex 2 EHV charges'!$A:$O,11,FALSE)=0,"",VLOOKUP($A98,'Annex 2 EHV charges'!$A:$O,11,FALSE)),"")</f>
        <v/>
      </c>
    </row>
    <row r="99" spans="1:8" x14ac:dyDescent="0.25">
      <c r="A99" s="83" t="str">
        <f t="array" ref="A99">IFERROR(INDEX('Annex 2 EHV charges'!$A$11:$A$61, MATCH(0, IF(ISBLANK('Annex 2 EHV charges'!$A$11:$A$61),1, COUNTIF(A$4:$A98, 'Annex 2 EHV charges'!$A$11:$A$61)), 0)),"")</f>
        <v/>
      </c>
      <c r="B99" s="83" t="str">
        <f>IF($A99="","",VLOOKUP($A99,'Annex 2 EHV charges'!$A:$O,2,0))</f>
        <v/>
      </c>
      <c r="C99" s="84" t="str">
        <f>IF($A99="","",VLOOKUP($A99,'Annex 2 EHV charges'!$A:$O,3,0))</f>
        <v/>
      </c>
      <c r="D99" s="83" t="str">
        <f>IF($A99="","",VLOOKUP($A99,'Annex 2 EHV charges'!$A:$O,7,0))</f>
        <v/>
      </c>
      <c r="E99" s="88" t="str">
        <f>IFERROR(IF(VLOOKUP($A99,'Annex 2 EHV charges'!$A:$O,8,FALSE)=0,"",VLOOKUP($A99,'Annex 2 EHV charges'!$A:$O,8,FALSE)),"")</f>
        <v/>
      </c>
      <c r="F99" s="89" t="str">
        <f>IFERROR(IF(VLOOKUP($A99,'Annex 2 EHV charges'!$A:$O,9,FALSE)=0,"",VLOOKUP($A99,'Annex 2 EHV charges'!$A:$O,9,FALSE)),"")</f>
        <v/>
      </c>
      <c r="G99" s="90" t="str">
        <f>IFERROR(IF(VLOOKUP($A99,'Annex 2 EHV charges'!$A:$O,10,FALSE)=0,"",VLOOKUP($A99,'Annex 2 EHV charges'!$A:$O,10,FALSE)),"")</f>
        <v/>
      </c>
      <c r="H99" s="90" t="str">
        <f>IFERROR(IF(VLOOKUP($A99,'Annex 2 EHV charges'!$A:$O,11,FALSE)=0,"",VLOOKUP($A99,'Annex 2 EHV charges'!$A:$O,11,FALSE)),"")</f>
        <v/>
      </c>
    </row>
    <row r="100" spans="1:8" x14ac:dyDescent="0.25">
      <c r="A100" s="83" t="str">
        <f t="array" ref="A100">IFERROR(INDEX('Annex 2 EHV charges'!$A$11:$A$61, MATCH(0, IF(ISBLANK('Annex 2 EHV charges'!$A$11:$A$61),1, COUNTIF(A$4:$A99, 'Annex 2 EHV charges'!$A$11:$A$61)), 0)),"")</f>
        <v/>
      </c>
      <c r="B100" s="83" t="str">
        <f>IF($A100="","",VLOOKUP($A100,'Annex 2 EHV charges'!$A:$O,2,0))</f>
        <v/>
      </c>
      <c r="C100" s="84" t="str">
        <f>IF($A100="","",VLOOKUP($A100,'Annex 2 EHV charges'!$A:$O,3,0))</f>
        <v/>
      </c>
      <c r="D100" s="83" t="str">
        <f>IF($A100="","",VLOOKUP($A100,'Annex 2 EHV charges'!$A:$O,7,0))</f>
        <v/>
      </c>
      <c r="E100" s="88" t="str">
        <f>IFERROR(IF(VLOOKUP($A100,'Annex 2 EHV charges'!$A:$O,8,FALSE)=0,"",VLOOKUP($A100,'Annex 2 EHV charges'!$A:$O,8,FALSE)),"")</f>
        <v/>
      </c>
      <c r="F100" s="89" t="str">
        <f>IFERROR(IF(VLOOKUP($A100,'Annex 2 EHV charges'!$A:$O,9,FALSE)=0,"",VLOOKUP($A100,'Annex 2 EHV charges'!$A:$O,9,FALSE)),"")</f>
        <v/>
      </c>
      <c r="G100" s="90" t="str">
        <f>IFERROR(IF(VLOOKUP($A100,'Annex 2 EHV charges'!$A:$O,10,FALSE)=0,"",VLOOKUP($A100,'Annex 2 EHV charges'!$A:$O,10,FALSE)),"")</f>
        <v/>
      </c>
      <c r="H100" s="90" t="str">
        <f>IFERROR(IF(VLOOKUP($A100,'Annex 2 EHV charges'!$A:$O,11,FALSE)=0,"",VLOOKUP($A100,'Annex 2 EHV charges'!$A:$O,11,FALSE)),"")</f>
        <v/>
      </c>
    </row>
    <row r="101" spans="1:8" x14ac:dyDescent="0.25">
      <c r="A101" s="83" t="str">
        <f t="array" ref="A101">IFERROR(INDEX('Annex 2 EHV charges'!$A$11:$A$61, MATCH(0, IF(ISBLANK('Annex 2 EHV charges'!$A$11:$A$61),1, COUNTIF(A$4:$A100, 'Annex 2 EHV charges'!$A$11:$A$61)), 0)),"")</f>
        <v/>
      </c>
      <c r="B101" s="83" t="str">
        <f>IF($A101="","",VLOOKUP($A101,'Annex 2 EHV charges'!$A:$O,2,0))</f>
        <v/>
      </c>
      <c r="C101" s="84" t="str">
        <f>IF($A101="","",VLOOKUP($A101,'Annex 2 EHV charges'!$A:$O,3,0))</f>
        <v/>
      </c>
      <c r="D101" s="83" t="str">
        <f>IF($A101="","",VLOOKUP($A101,'Annex 2 EHV charges'!$A:$O,7,0))</f>
        <v/>
      </c>
      <c r="E101" s="88" t="str">
        <f>IFERROR(IF(VLOOKUP($A101,'Annex 2 EHV charges'!$A:$O,8,FALSE)=0,"",VLOOKUP($A101,'Annex 2 EHV charges'!$A:$O,8,FALSE)),"")</f>
        <v/>
      </c>
      <c r="F101" s="89" t="str">
        <f>IFERROR(IF(VLOOKUP($A101,'Annex 2 EHV charges'!$A:$O,9,FALSE)=0,"",VLOOKUP($A101,'Annex 2 EHV charges'!$A:$O,9,FALSE)),"")</f>
        <v/>
      </c>
      <c r="G101" s="90" t="str">
        <f>IFERROR(IF(VLOOKUP($A101,'Annex 2 EHV charges'!$A:$O,10,FALSE)=0,"",VLOOKUP($A101,'Annex 2 EHV charges'!$A:$O,10,FALSE)),"")</f>
        <v/>
      </c>
      <c r="H101" s="90" t="str">
        <f>IFERROR(IF(VLOOKUP($A101,'Annex 2 EHV charges'!$A:$O,11,FALSE)=0,"",VLOOKUP($A101,'Annex 2 EHV charges'!$A:$O,11,FALSE)),"")</f>
        <v/>
      </c>
    </row>
    <row r="102" spans="1:8" x14ac:dyDescent="0.25">
      <c r="A102" s="83" t="str">
        <f t="array" ref="A102">IFERROR(INDEX('Annex 2 EHV charges'!$A$11:$A$61, MATCH(0, IF(ISBLANK('Annex 2 EHV charges'!$A$11:$A$61),1, COUNTIF(A$4:$A101, 'Annex 2 EHV charges'!$A$11:$A$61)), 0)),"")</f>
        <v/>
      </c>
      <c r="B102" s="83" t="str">
        <f>IF($A102="","",VLOOKUP($A102,'Annex 2 EHV charges'!$A:$O,2,0))</f>
        <v/>
      </c>
      <c r="C102" s="84" t="str">
        <f>IF($A102="","",VLOOKUP($A102,'Annex 2 EHV charges'!$A:$O,3,0))</f>
        <v/>
      </c>
      <c r="D102" s="83" t="str">
        <f>IF($A102="","",VLOOKUP($A102,'Annex 2 EHV charges'!$A:$O,7,0))</f>
        <v/>
      </c>
      <c r="E102" s="88" t="str">
        <f>IFERROR(IF(VLOOKUP($A102,'Annex 2 EHV charges'!$A:$O,8,FALSE)=0,"",VLOOKUP($A102,'Annex 2 EHV charges'!$A:$O,8,FALSE)),"")</f>
        <v/>
      </c>
      <c r="F102" s="89" t="str">
        <f>IFERROR(IF(VLOOKUP($A102,'Annex 2 EHV charges'!$A:$O,9,FALSE)=0,"",VLOOKUP($A102,'Annex 2 EHV charges'!$A:$O,9,FALSE)),"")</f>
        <v/>
      </c>
      <c r="G102" s="90" t="str">
        <f>IFERROR(IF(VLOOKUP($A102,'Annex 2 EHV charges'!$A:$O,10,FALSE)=0,"",VLOOKUP($A102,'Annex 2 EHV charges'!$A:$O,10,FALSE)),"")</f>
        <v/>
      </c>
      <c r="H102" s="90" t="str">
        <f>IFERROR(IF(VLOOKUP($A102,'Annex 2 EHV charges'!$A:$O,11,FALSE)=0,"",VLOOKUP($A102,'Annex 2 EHV charges'!$A:$O,11,FALSE)),"")</f>
        <v/>
      </c>
    </row>
    <row r="103" spans="1:8" x14ac:dyDescent="0.25">
      <c r="A103" s="83" t="str">
        <f t="array" ref="A103">IFERROR(INDEX('Annex 2 EHV charges'!$A$11:$A$61, MATCH(0, IF(ISBLANK('Annex 2 EHV charges'!$A$11:$A$61),1, COUNTIF(A$4:$A102, 'Annex 2 EHV charges'!$A$11:$A$61)), 0)),"")</f>
        <v/>
      </c>
      <c r="B103" s="83" t="str">
        <f>IF($A103="","",VLOOKUP($A103,'Annex 2 EHV charges'!$A:$O,2,0))</f>
        <v/>
      </c>
      <c r="C103" s="84" t="str">
        <f>IF($A103="","",VLOOKUP($A103,'Annex 2 EHV charges'!$A:$O,3,0))</f>
        <v/>
      </c>
      <c r="D103" s="83" t="str">
        <f>IF($A103="","",VLOOKUP($A103,'Annex 2 EHV charges'!$A:$O,7,0))</f>
        <v/>
      </c>
      <c r="E103" s="88" t="str">
        <f>IFERROR(IF(VLOOKUP($A103,'Annex 2 EHV charges'!$A:$O,8,FALSE)=0,"",VLOOKUP($A103,'Annex 2 EHV charges'!$A:$O,8,FALSE)),"")</f>
        <v/>
      </c>
      <c r="F103" s="89" t="str">
        <f>IFERROR(IF(VLOOKUP($A103,'Annex 2 EHV charges'!$A:$O,9,FALSE)=0,"",VLOOKUP($A103,'Annex 2 EHV charges'!$A:$O,9,FALSE)),"")</f>
        <v/>
      </c>
      <c r="G103" s="90" t="str">
        <f>IFERROR(IF(VLOOKUP($A103,'Annex 2 EHV charges'!$A:$O,10,FALSE)=0,"",VLOOKUP($A103,'Annex 2 EHV charges'!$A:$O,10,FALSE)),"")</f>
        <v/>
      </c>
      <c r="H103" s="90" t="str">
        <f>IFERROR(IF(VLOOKUP($A103,'Annex 2 EHV charges'!$A:$O,11,FALSE)=0,"",VLOOKUP($A103,'Annex 2 EHV charges'!$A:$O,11,FALSE)),"")</f>
        <v/>
      </c>
    </row>
    <row r="104" spans="1:8" x14ac:dyDescent="0.25">
      <c r="A104" s="83" t="str">
        <f t="array" ref="A104">IFERROR(INDEX('Annex 2 EHV charges'!$A$11:$A$61, MATCH(0, IF(ISBLANK('Annex 2 EHV charges'!$A$11:$A$61),1, COUNTIF(A$4:$A103, 'Annex 2 EHV charges'!$A$11:$A$61)), 0)),"")</f>
        <v/>
      </c>
      <c r="B104" s="83" t="str">
        <f>IF($A104="","",VLOOKUP($A104,'Annex 2 EHV charges'!$A:$O,2,0))</f>
        <v/>
      </c>
      <c r="C104" s="84" t="str">
        <f>IF($A104="","",VLOOKUP($A104,'Annex 2 EHV charges'!$A:$O,3,0))</f>
        <v/>
      </c>
      <c r="D104" s="83" t="str">
        <f>IF($A104="","",VLOOKUP($A104,'Annex 2 EHV charges'!$A:$O,7,0))</f>
        <v/>
      </c>
      <c r="E104" s="88" t="str">
        <f>IFERROR(IF(VLOOKUP($A104,'Annex 2 EHV charges'!$A:$O,8,FALSE)=0,"",VLOOKUP($A104,'Annex 2 EHV charges'!$A:$O,8,FALSE)),"")</f>
        <v/>
      </c>
      <c r="F104" s="89" t="str">
        <f>IFERROR(IF(VLOOKUP($A104,'Annex 2 EHV charges'!$A:$O,9,FALSE)=0,"",VLOOKUP($A104,'Annex 2 EHV charges'!$A:$O,9,FALSE)),"")</f>
        <v/>
      </c>
      <c r="G104" s="90" t="str">
        <f>IFERROR(IF(VLOOKUP($A104,'Annex 2 EHV charges'!$A:$O,10,FALSE)=0,"",VLOOKUP($A104,'Annex 2 EHV charges'!$A:$O,10,FALSE)),"")</f>
        <v/>
      </c>
      <c r="H104" s="90" t="str">
        <f>IFERROR(IF(VLOOKUP($A104,'Annex 2 EHV charges'!$A:$O,11,FALSE)=0,"",VLOOKUP($A104,'Annex 2 EHV charges'!$A:$O,11,FALSE)),"")</f>
        <v/>
      </c>
    </row>
    <row r="105" spans="1:8" x14ac:dyDescent="0.25">
      <c r="A105" s="83" t="str">
        <f t="array" ref="A105">IFERROR(INDEX('Annex 2 EHV charges'!$A$11:$A$61, MATCH(0, IF(ISBLANK('Annex 2 EHV charges'!$A$11:$A$61),1, COUNTIF(A$4:$A104, 'Annex 2 EHV charges'!$A$11:$A$61)), 0)),"")</f>
        <v/>
      </c>
      <c r="B105" s="83" t="str">
        <f>IF($A105="","",VLOOKUP($A105,'Annex 2 EHV charges'!$A:$O,2,0))</f>
        <v/>
      </c>
      <c r="C105" s="84" t="str">
        <f>IF($A105="","",VLOOKUP($A105,'Annex 2 EHV charges'!$A:$O,3,0))</f>
        <v/>
      </c>
      <c r="D105" s="83" t="str">
        <f>IF($A105="","",VLOOKUP($A105,'Annex 2 EHV charges'!$A:$O,7,0))</f>
        <v/>
      </c>
      <c r="E105" s="88" t="str">
        <f>IFERROR(IF(VLOOKUP($A105,'Annex 2 EHV charges'!$A:$O,8,FALSE)=0,"",VLOOKUP($A105,'Annex 2 EHV charges'!$A:$O,8,FALSE)),"")</f>
        <v/>
      </c>
      <c r="F105" s="89" t="str">
        <f>IFERROR(IF(VLOOKUP($A105,'Annex 2 EHV charges'!$A:$O,9,FALSE)=0,"",VLOOKUP($A105,'Annex 2 EHV charges'!$A:$O,9,FALSE)),"")</f>
        <v/>
      </c>
      <c r="G105" s="90" t="str">
        <f>IFERROR(IF(VLOOKUP($A105,'Annex 2 EHV charges'!$A:$O,10,FALSE)=0,"",VLOOKUP($A105,'Annex 2 EHV charges'!$A:$O,10,FALSE)),"")</f>
        <v/>
      </c>
      <c r="H105" s="90" t="str">
        <f>IFERROR(IF(VLOOKUP($A105,'Annex 2 EHV charges'!$A:$O,11,FALSE)=0,"",VLOOKUP($A105,'Annex 2 EHV charges'!$A:$O,11,FALSE)),"")</f>
        <v/>
      </c>
    </row>
    <row r="106" spans="1:8" x14ac:dyDescent="0.25">
      <c r="A106" s="83" t="str">
        <f t="array" ref="A106">IFERROR(INDEX('Annex 2 EHV charges'!$A$11:$A$61, MATCH(0, IF(ISBLANK('Annex 2 EHV charges'!$A$11:$A$61),1, COUNTIF(A$4:$A105, 'Annex 2 EHV charges'!$A$11:$A$61)), 0)),"")</f>
        <v/>
      </c>
      <c r="B106" s="83" t="str">
        <f>IF($A106="","",VLOOKUP($A106,'Annex 2 EHV charges'!$A:$O,2,0))</f>
        <v/>
      </c>
      <c r="C106" s="84" t="str">
        <f>IF($A106="","",VLOOKUP($A106,'Annex 2 EHV charges'!$A:$O,3,0))</f>
        <v/>
      </c>
      <c r="D106" s="83" t="str">
        <f>IF($A106="","",VLOOKUP($A106,'Annex 2 EHV charges'!$A:$O,7,0))</f>
        <v/>
      </c>
      <c r="E106" s="88" t="str">
        <f>IFERROR(IF(VLOOKUP($A106,'Annex 2 EHV charges'!$A:$O,8,FALSE)=0,"",VLOOKUP($A106,'Annex 2 EHV charges'!$A:$O,8,FALSE)),"")</f>
        <v/>
      </c>
      <c r="F106" s="89" t="str">
        <f>IFERROR(IF(VLOOKUP($A106,'Annex 2 EHV charges'!$A:$O,9,FALSE)=0,"",VLOOKUP($A106,'Annex 2 EHV charges'!$A:$O,9,FALSE)),"")</f>
        <v/>
      </c>
      <c r="G106" s="90" t="str">
        <f>IFERROR(IF(VLOOKUP($A106,'Annex 2 EHV charges'!$A:$O,10,FALSE)=0,"",VLOOKUP($A106,'Annex 2 EHV charges'!$A:$O,10,FALSE)),"")</f>
        <v/>
      </c>
      <c r="H106" s="90" t="str">
        <f>IFERROR(IF(VLOOKUP($A106,'Annex 2 EHV charges'!$A:$O,11,FALSE)=0,"",VLOOKUP($A106,'Annex 2 EHV charges'!$A:$O,11,FALSE)),"")</f>
        <v/>
      </c>
    </row>
    <row r="107" spans="1:8" x14ac:dyDescent="0.25">
      <c r="A107" s="83" t="str">
        <f t="array" ref="A107">IFERROR(INDEX('Annex 2 EHV charges'!$A$11:$A$61, MATCH(0, IF(ISBLANK('Annex 2 EHV charges'!$A$11:$A$61),1, COUNTIF(A$4:$A106, 'Annex 2 EHV charges'!$A$11:$A$61)), 0)),"")</f>
        <v/>
      </c>
      <c r="B107" s="83" t="str">
        <f>IF($A107="","",VLOOKUP($A107,'Annex 2 EHV charges'!$A:$O,2,0))</f>
        <v/>
      </c>
      <c r="C107" s="84" t="str">
        <f>IF($A107="","",VLOOKUP($A107,'Annex 2 EHV charges'!$A:$O,3,0))</f>
        <v/>
      </c>
      <c r="D107" s="83" t="str">
        <f>IF($A107="","",VLOOKUP($A107,'Annex 2 EHV charges'!$A:$O,7,0))</f>
        <v/>
      </c>
      <c r="E107" s="88" t="str">
        <f>IFERROR(IF(VLOOKUP($A107,'Annex 2 EHV charges'!$A:$O,8,FALSE)=0,"",VLOOKUP($A107,'Annex 2 EHV charges'!$A:$O,8,FALSE)),"")</f>
        <v/>
      </c>
      <c r="F107" s="89" t="str">
        <f>IFERROR(IF(VLOOKUP($A107,'Annex 2 EHV charges'!$A:$O,9,FALSE)=0,"",VLOOKUP($A107,'Annex 2 EHV charges'!$A:$O,9,FALSE)),"")</f>
        <v/>
      </c>
      <c r="G107" s="90" t="str">
        <f>IFERROR(IF(VLOOKUP($A107,'Annex 2 EHV charges'!$A:$O,10,FALSE)=0,"",VLOOKUP($A107,'Annex 2 EHV charges'!$A:$O,10,FALSE)),"")</f>
        <v/>
      </c>
      <c r="H107" s="90" t="str">
        <f>IFERROR(IF(VLOOKUP($A107,'Annex 2 EHV charges'!$A:$O,11,FALSE)=0,"",VLOOKUP($A107,'Annex 2 EHV charges'!$A:$O,11,FALSE)),"")</f>
        <v/>
      </c>
    </row>
    <row r="108" spans="1:8" x14ac:dyDescent="0.25">
      <c r="A108" s="83" t="str">
        <f t="array" ref="A108">IFERROR(INDEX('Annex 2 EHV charges'!$A$11:$A$61, MATCH(0, IF(ISBLANK('Annex 2 EHV charges'!$A$11:$A$61),1, COUNTIF(A$4:$A107, 'Annex 2 EHV charges'!$A$11:$A$61)), 0)),"")</f>
        <v/>
      </c>
      <c r="B108" s="83" t="str">
        <f>IF($A108="","",VLOOKUP($A108,'Annex 2 EHV charges'!$A:$O,2,0))</f>
        <v/>
      </c>
      <c r="C108" s="84" t="str">
        <f>IF($A108="","",VLOOKUP($A108,'Annex 2 EHV charges'!$A:$O,3,0))</f>
        <v/>
      </c>
      <c r="D108" s="83" t="str">
        <f>IF($A108="","",VLOOKUP($A108,'Annex 2 EHV charges'!$A:$O,7,0))</f>
        <v/>
      </c>
      <c r="E108" s="88" t="str">
        <f>IFERROR(IF(VLOOKUP($A108,'Annex 2 EHV charges'!$A:$O,8,FALSE)=0,"",VLOOKUP($A108,'Annex 2 EHV charges'!$A:$O,8,FALSE)),"")</f>
        <v/>
      </c>
      <c r="F108" s="89" t="str">
        <f>IFERROR(IF(VLOOKUP($A108,'Annex 2 EHV charges'!$A:$O,9,FALSE)=0,"",VLOOKUP($A108,'Annex 2 EHV charges'!$A:$O,9,FALSE)),"")</f>
        <v/>
      </c>
      <c r="G108" s="90" t="str">
        <f>IFERROR(IF(VLOOKUP($A108,'Annex 2 EHV charges'!$A:$O,10,FALSE)=0,"",VLOOKUP($A108,'Annex 2 EHV charges'!$A:$O,10,FALSE)),"")</f>
        <v/>
      </c>
      <c r="H108" s="90" t="str">
        <f>IFERROR(IF(VLOOKUP($A108,'Annex 2 EHV charges'!$A:$O,11,FALSE)=0,"",VLOOKUP($A108,'Annex 2 EHV charges'!$A:$O,11,FALSE)),"")</f>
        <v/>
      </c>
    </row>
    <row r="109" spans="1:8" x14ac:dyDescent="0.25">
      <c r="A109" s="83" t="str">
        <f t="array" ref="A109">IFERROR(INDEX('Annex 2 EHV charges'!$A$11:$A$61, MATCH(0, IF(ISBLANK('Annex 2 EHV charges'!$A$11:$A$61),1, COUNTIF(A$4:$A108, 'Annex 2 EHV charges'!$A$11:$A$61)), 0)),"")</f>
        <v/>
      </c>
      <c r="B109" s="83" t="str">
        <f>IF($A109="","",VLOOKUP($A109,'Annex 2 EHV charges'!$A:$O,2,0))</f>
        <v/>
      </c>
      <c r="C109" s="84" t="str">
        <f>IF($A109="","",VLOOKUP($A109,'Annex 2 EHV charges'!$A:$O,3,0))</f>
        <v/>
      </c>
      <c r="D109" s="83" t="str">
        <f>IF($A109="","",VLOOKUP($A109,'Annex 2 EHV charges'!$A:$O,7,0))</f>
        <v/>
      </c>
      <c r="E109" s="88" t="str">
        <f>IFERROR(IF(VLOOKUP($A109,'Annex 2 EHV charges'!$A:$O,8,FALSE)=0,"",VLOOKUP($A109,'Annex 2 EHV charges'!$A:$O,8,FALSE)),"")</f>
        <v/>
      </c>
      <c r="F109" s="89" t="str">
        <f>IFERROR(IF(VLOOKUP($A109,'Annex 2 EHV charges'!$A:$O,9,FALSE)=0,"",VLOOKUP($A109,'Annex 2 EHV charges'!$A:$O,9,FALSE)),"")</f>
        <v/>
      </c>
      <c r="G109" s="90" t="str">
        <f>IFERROR(IF(VLOOKUP($A109,'Annex 2 EHV charges'!$A:$O,10,FALSE)=0,"",VLOOKUP($A109,'Annex 2 EHV charges'!$A:$O,10,FALSE)),"")</f>
        <v/>
      </c>
      <c r="H109" s="90" t="str">
        <f>IFERROR(IF(VLOOKUP($A109,'Annex 2 EHV charges'!$A:$O,11,FALSE)=0,"",VLOOKUP($A109,'Annex 2 EHV charges'!$A:$O,11,FALSE)),"")</f>
        <v/>
      </c>
    </row>
    <row r="110" spans="1:8" x14ac:dyDescent="0.25">
      <c r="A110" s="83" t="str">
        <f t="array" ref="A110">IFERROR(INDEX('Annex 2 EHV charges'!$A$11:$A$61, MATCH(0, IF(ISBLANK('Annex 2 EHV charges'!$A$11:$A$61),1, COUNTIF(A$4:$A109, 'Annex 2 EHV charges'!$A$11:$A$61)), 0)),"")</f>
        <v/>
      </c>
      <c r="B110" s="83" t="str">
        <f>IF($A110="","",VLOOKUP($A110,'Annex 2 EHV charges'!$A:$O,2,0))</f>
        <v/>
      </c>
      <c r="C110" s="84" t="str">
        <f>IF($A110="","",VLOOKUP($A110,'Annex 2 EHV charges'!$A:$O,3,0))</f>
        <v/>
      </c>
      <c r="D110" s="83" t="str">
        <f>IF($A110="","",VLOOKUP($A110,'Annex 2 EHV charges'!$A:$O,7,0))</f>
        <v/>
      </c>
      <c r="E110" s="88" t="str">
        <f>IFERROR(IF(VLOOKUP($A110,'Annex 2 EHV charges'!$A:$O,8,FALSE)=0,"",VLOOKUP($A110,'Annex 2 EHV charges'!$A:$O,8,FALSE)),"")</f>
        <v/>
      </c>
      <c r="F110" s="89" t="str">
        <f>IFERROR(IF(VLOOKUP($A110,'Annex 2 EHV charges'!$A:$O,9,FALSE)=0,"",VLOOKUP($A110,'Annex 2 EHV charges'!$A:$O,9,FALSE)),"")</f>
        <v/>
      </c>
      <c r="G110" s="90" t="str">
        <f>IFERROR(IF(VLOOKUP($A110,'Annex 2 EHV charges'!$A:$O,10,FALSE)=0,"",VLOOKUP($A110,'Annex 2 EHV charges'!$A:$O,10,FALSE)),"")</f>
        <v/>
      </c>
      <c r="H110" s="90" t="str">
        <f>IFERROR(IF(VLOOKUP($A110,'Annex 2 EHV charges'!$A:$O,11,FALSE)=0,"",VLOOKUP($A110,'Annex 2 EHV charges'!$A:$O,11,FALSE)),"")</f>
        <v/>
      </c>
    </row>
    <row r="111" spans="1:8" x14ac:dyDescent="0.25">
      <c r="A111" s="83" t="str">
        <f t="array" ref="A111">IFERROR(INDEX('Annex 2 EHV charges'!$A$11:$A$61, MATCH(0, IF(ISBLANK('Annex 2 EHV charges'!$A$11:$A$61),1, COUNTIF(A$4:$A110, 'Annex 2 EHV charges'!$A$11:$A$61)), 0)),"")</f>
        <v/>
      </c>
      <c r="B111" s="83" t="str">
        <f>IF($A111="","",VLOOKUP($A111,'Annex 2 EHV charges'!$A:$O,2,0))</f>
        <v/>
      </c>
      <c r="C111" s="84" t="str">
        <f>IF($A111="","",VLOOKUP($A111,'Annex 2 EHV charges'!$A:$O,3,0))</f>
        <v/>
      </c>
      <c r="D111" s="83" t="str">
        <f>IF($A111="","",VLOOKUP($A111,'Annex 2 EHV charges'!$A:$O,7,0))</f>
        <v/>
      </c>
      <c r="E111" s="88" t="str">
        <f>IFERROR(IF(VLOOKUP($A111,'Annex 2 EHV charges'!$A:$O,8,FALSE)=0,"",VLOOKUP($A111,'Annex 2 EHV charges'!$A:$O,8,FALSE)),"")</f>
        <v/>
      </c>
      <c r="F111" s="89" t="str">
        <f>IFERROR(IF(VLOOKUP($A111,'Annex 2 EHV charges'!$A:$O,9,FALSE)=0,"",VLOOKUP($A111,'Annex 2 EHV charges'!$A:$O,9,FALSE)),"")</f>
        <v/>
      </c>
      <c r="G111" s="90" t="str">
        <f>IFERROR(IF(VLOOKUP($A111,'Annex 2 EHV charges'!$A:$O,10,FALSE)=0,"",VLOOKUP($A111,'Annex 2 EHV charges'!$A:$O,10,FALSE)),"")</f>
        <v/>
      </c>
      <c r="H111" s="90" t="str">
        <f>IFERROR(IF(VLOOKUP($A111,'Annex 2 EHV charges'!$A:$O,11,FALSE)=0,"",VLOOKUP($A111,'Annex 2 EHV charges'!$A:$O,11,FALSE)),"")</f>
        <v/>
      </c>
    </row>
    <row r="112" spans="1:8" x14ac:dyDescent="0.25">
      <c r="A112" s="83" t="str">
        <f t="array" ref="A112">IFERROR(INDEX('Annex 2 EHV charges'!$A$11:$A$61, MATCH(0, IF(ISBLANK('Annex 2 EHV charges'!$A$11:$A$61),1, COUNTIF(A$4:$A111, 'Annex 2 EHV charges'!$A$11:$A$61)), 0)),"")</f>
        <v/>
      </c>
      <c r="B112" s="83" t="str">
        <f>IF($A112="","",VLOOKUP($A112,'Annex 2 EHV charges'!$A:$O,2,0))</f>
        <v/>
      </c>
      <c r="C112" s="84" t="str">
        <f>IF($A112="","",VLOOKUP($A112,'Annex 2 EHV charges'!$A:$O,3,0))</f>
        <v/>
      </c>
      <c r="D112" s="83" t="str">
        <f>IF($A112="","",VLOOKUP($A112,'Annex 2 EHV charges'!$A:$O,7,0))</f>
        <v/>
      </c>
      <c r="E112" s="88" t="str">
        <f>IFERROR(IF(VLOOKUP($A112,'Annex 2 EHV charges'!$A:$O,8,FALSE)=0,"",VLOOKUP($A112,'Annex 2 EHV charges'!$A:$O,8,FALSE)),"")</f>
        <v/>
      </c>
      <c r="F112" s="89" t="str">
        <f>IFERROR(IF(VLOOKUP($A112,'Annex 2 EHV charges'!$A:$O,9,FALSE)=0,"",VLOOKUP($A112,'Annex 2 EHV charges'!$A:$O,9,FALSE)),"")</f>
        <v/>
      </c>
      <c r="G112" s="90" t="str">
        <f>IFERROR(IF(VLOOKUP($A112,'Annex 2 EHV charges'!$A:$O,10,FALSE)=0,"",VLOOKUP($A112,'Annex 2 EHV charges'!$A:$O,10,FALSE)),"")</f>
        <v/>
      </c>
      <c r="H112" s="90" t="str">
        <f>IFERROR(IF(VLOOKUP($A112,'Annex 2 EHV charges'!$A:$O,11,FALSE)=0,"",VLOOKUP($A112,'Annex 2 EHV charges'!$A:$O,11,FALSE)),"")</f>
        <v/>
      </c>
    </row>
    <row r="113" spans="1:8" x14ac:dyDescent="0.25">
      <c r="A113" s="83" t="str">
        <f t="array" ref="A113">IFERROR(INDEX('Annex 2 EHV charges'!$A$11:$A$61, MATCH(0, IF(ISBLANK('Annex 2 EHV charges'!$A$11:$A$61),1, COUNTIF(A$4:$A112, 'Annex 2 EHV charges'!$A$11:$A$61)), 0)),"")</f>
        <v/>
      </c>
      <c r="B113" s="83" t="str">
        <f>IF($A113="","",VLOOKUP($A113,'Annex 2 EHV charges'!$A:$O,2,0))</f>
        <v/>
      </c>
      <c r="C113" s="84" t="str">
        <f>IF($A113="","",VLOOKUP($A113,'Annex 2 EHV charges'!$A:$O,3,0))</f>
        <v/>
      </c>
      <c r="D113" s="83" t="str">
        <f>IF($A113="","",VLOOKUP($A113,'Annex 2 EHV charges'!$A:$O,7,0))</f>
        <v/>
      </c>
      <c r="E113" s="88" t="str">
        <f>IFERROR(IF(VLOOKUP($A113,'Annex 2 EHV charges'!$A:$O,8,FALSE)=0,"",VLOOKUP($A113,'Annex 2 EHV charges'!$A:$O,8,FALSE)),"")</f>
        <v/>
      </c>
      <c r="F113" s="89" t="str">
        <f>IFERROR(IF(VLOOKUP($A113,'Annex 2 EHV charges'!$A:$O,9,FALSE)=0,"",VLOOKUP($A113,'Annex 2 EHV charges'!$A:$O,9,FALSE)),"")</f>
        <v/>
      </c>
      <c r="G113" s="90" t="str">
        <f>IFERROR(IF(VLOOKUP($A113,'Annex 2 EHV charges'!$A:$O,10,FALSE)=0,"",VLOOKUP($A113,'Annex 2 EHV charges'!$A:$O,10,FALSE)),"")</f>
        <v/>
      </c>
      <c r="H113" s="90" t="str">
        <f>IFERROR(IF(VLOOKUP($A113,'Annex 2 EHV charges'!$A:$O,11,FALSE)=0,"",VLOOKUP($A113,'Annex 2 EHV charges'!$A:$O,11,FALSE)),"")</f>
        <v/>
      </c>
    </row>
    <row r="114" spans="1:8" x14ac:dyDescent="0.25">
      <c r="A114" s="83" t="str">
        <f t="array" ref="A114">IFERROR(INDEX('Annex 2 EHV charges'!$A$11:$A$61, MATCH(0, IF(ISBLANK('Annex 2 EHV charges'!$A$11:$A$61),1, COUNTIF(A$4:$A113, 'Annex 2 EHV charges'!$A$11:$A$61)), 0)),"")</f>
        <v/>
      </c>
      <c r="B114" s="83" t="str">
        <f>IF($A114="","",VLOOKUP($A114,'Annex 2 EHV charges'!$A:$O,2,0))</f>
        <v/>
      </c>
      <c r="C114" s="84" t="str">
        <f>IF($A114="","",VLOOKUP($A114,'Annex 2 EHV charges'!$A:$O,3,0))</f>
        <v/>
      </c>
      <c r="D114" s="83" t="str">
        <f>IF($A114="","",VLOOKUP($A114,'Annex 2 EHV charges'!$A:$O,7,0))</f>
        <v/>
      </c>
      <c r="E114" s="88" t="str">
        <f>IFERROR(IF(VLOOKUP($A114,'Annex 2 EHV charges'!$A:$O,8,FALSE)=0,"",VLOOKUP($A114,'Annex 2 EHV charges'!$A:$O,8,FALSE)),"")</f>
        <v/>
      </c>
      <c r="F114" s="89" t="str">
        <f>IFERROR(IF(VLOOKUP($A114,'Annex 2 EHV charges'!$A:$O,9,FALSE)=0,"",VLOOKUP($A114,'Annex 2 EHV charges'!$A:$O,9,FALSE)),"")</f>
        <v/>
      </c>
      <c r="G114" s="90" t="str">
        <f>IFERROR(IF(VLOOKUP($A114,'Annex 2 EHV charges'!$A:$O,10,FALSE)=0,"",VLOOKUP($A114,'Annex 2 EHV charges'!$A:$O,10,FALSE)),"")</f>
        <v/>
      </c>
      <c r="H114" s="90" t="str">
        <f>IFERROR(IF(VLOOKUP($A114,'Annex 2 EHV charges'!$A:$O,11,FALSE)=0,"",VLOOKUP($A114,'Annex 2 EHV charges'!$A:$O,11,FALSE)),"")</f>
        <v/>
      </c>
    </row>
    <row r="115" spans="1:8" x14ac:dyDescent="0.25">
      <c r="A115" s="83" t="str">
        <f t="array" ref="A115">IFERROR(INDEX('Annex 2 EHV charges'!$A$11:$A$61, MATCH(0, IF(ISBLANK('Annex 2 EHV charges'!$A$11:$A$61),1, COUNTIF(A$4:$A114, 'Annex 2 EHV charges'!$A$11:$A$61)), 0)),"")</f>
        <v/>
      </c>
      <c r="B115" s="83" t="str">
        <f>IF($A115="","",VLOOKUP($A115,'Annex 2 EHV charges'!$A:$O,2,0))</f>
        <v/>
      </c>
      <c r="C115" s="84" t="str">
        <f>IF($A115="","",VLOOKUP($A115,'Annex 2 EHV charges'!$A:$O,3,0))</f>
        <v/>
      </c>
      <c r="D115" s="83" t="str">
        <f>IF($A115="","",VLOOKUP($A115,'Annex 2 EHV charges'!$A:$O,7,0))</f>
        <v/>
      </c>
      <c r="E115" s="88" t="str">
        <f>IFERROR(IF(VLOOKUP($A115,'Annex 2 EHV charges'!$A:$O,8,FALSE)=0,"",VLOOKUP($A115,'Annex 2 EHV charges'!$A:$O,8,FALSE)),"")</f>
        <v/>
      </c>
      <c r="F115" s="89" t="str">
        <f>IFERROR(IF(VLOOKUP($A115,'Annex 2 EHV charges'!$A:$O,9,FALSE)=0,"",VLOOKUP($A115,'Annex 2 EHV charges'!$A:$O,9,FALSE)),"")</f>
        <v/>
      </c>
      <c r="G115" s="90" t="str">
        <f>IFERROR(IF(VLOOKUP($A115,'Annex 2 EHV charges'!$A:$O,10,FALSE)=0,"",VLOOKUP($A115,'Annex 2 EHV charges'!$A:$O,10,FALSE)),"")</f>
        <v/>
      </c>
      <c r="H115" s="90" t="str">
        <f>IFERROR(IF(VLOOKUP($A115,'Annex 2 EHV charges'!$A:$O,11,FALSE)=0,"",VLOOKUP($A115,'Annex 2 EHV charges'!$A:$O,11,FALSE)),"")</f>
        <v/>
      </c>
    </row>
    <row r="116" spans="1:8" x14ac:dyDescent="0.25">
      <c r="A116" s="83" t="str">
        <f t="array" ref="A116">IFERROR(INDEX('Annex 2 EHV charges'!$A$11:$A$61, MATCH(0, IF(ISBLANK('Annex 2 EHV charges'!$A$11:$A$61),1, COUNTIF(A$4:$A115, 'Annex 2 EHV charges'!$A$11:$A$61)), 0)),"")</f>
        <v/>
      </c>
      <c r="B116" s="83" t="str">
        <f>IF($A116="","",VLOOKUP($A116,'Annex 2 EHV charges'!$A:$O,2,0))</f>
        <v/>
      </c>
      <c r="C116" s="84" t="str">
        <f>IF($A116="","",VLOOKUP($A116,'Annex 2 EHV charges'!$A:$O,3,0))</f>
        <v/>
      </c>
      <c r="D116" s="83" t="str">
        <f>IF($A116="","",VLOOKUP($A116,'Annex 2 EHV charges'!$A:$O,7,0))</f>
        <v/>
      </c>
      <c r="E116" s="88" t="str">
        <f>IFERROR(IF(VLOOKUP($A116,'Annex 2 EHV charges'!$A:$O,8,FALSE)=0,"",VLOOKUP($A116,'Annex 2 EHV charges'!$A:$O,8,FALSE)),"")</f>
        <v/>
      </c>
      <c r="F116" s="89" t="str">
        <f>IFERROR(IF(VLOOKUP($A116,'Annex 2 EHV charges'!$A:$O,9,FALSE)=0,"",VLOOKUP($A116,'Annex 2 EHV charges'!$A:$O,9,FALSE)),"")</f>
        <v/>
      </c>
      <c r="G116" s="90" t="str">
        <f>IFERROR(IF(VLOOKUP($A116,'Annex 2 EHV charges'!$A:$O,10,FALSE)=0,"",VLOOKUP($A116,'Annex 2 EHV charges'!$A:$O,10,FALSE)),"")</f>
        <v/>
      </c>
      <c r="H116" s="90" t="str">
        <f>IFERROR(IF(VLOOKUP($A116,'Annex 2 EHV charges'!$A:$O,11,FALSE)=0,"",VLOOKUP($A116,'Annex 2 EHV charges'!$A:$O,11,FALSE)),"")</f>
        <v/>
      </c>
    </row>
    <row r="117" spans="1:8" x14ac:dyDescent="0.25">
      <c r="A117" s="83" t="str">
        <f t="array" ref="A117">IFERROR(INDEX('Annex 2 EHV charges'!$A$11:$A$61, MATCH(0, IF(ISBLANK('Annex 2 EHV charges'!$A$11:$A$61),1, COUNTIF(A$4:$A116, 'Annex 2 EHV charges'!$A$11:$A$61)), 0)),"")</f>
        <v/>
      </c>
      <c r="B117" s="83" t="str">
        <f>IF($A117="","",VLOOKUP($A117,'Annex 2 EHV charges'!$A:$O,2,0))</f>
        <v/>
      </c>
      <c r="C117" s="84" t="str">
        <f>IF($A117="","",VLOOKUP($A117,'Annex 2 EHV charges'!$A:$O,3,0))</f>
        <v/>
      </c>
      <c r="D117" s="83" t="str">
        <f>IF($A117="","",VLOOKUP($A117,'Annex 2 EHV charges'!$A:$O,7,0))</f>
        <v/>
      </c>
      <c r="E117" s="88" t="str">
        <f>IFERROR(IF(VLOOKUP($A117,'Annex 2 EHV charges'!$A:$O,8,FALSE)=0,"",VLOOKUP($A117,'Annex 2 EHV charges'!$A:$O,8,FALSE)),"")</f>
        <v/>
      </c>
      <c r="F117" s="89" t="str">
        <f>IFERROR(IF(VLOOKUP($A117,'Annex 2 EHV charges'!$A:$O,9,FALSE)=0,"",VLOOKUP($A117,'Annex 2 EHV charges'!$A:$O,9,FALSE)),"")</f>
        <v/>
      </c>
      <c r="G117" s="90" t="str">
        <f>IFERROR(IF(VLOOKUP($A117,'Annex 2 EHV charges'!$A:$O,10,FALSE)=0,"",VLOOKUP($A117,'Annex 2 EHV charges'!$A:$O,10,FALSE)),"")</f>
        <v/>
      </c>
      <c r="H117" s="90" t="str">
        <f>IFERROR(IF(VLOOKUP($A117,'Annex 2 EHV charges'!$A:$O,11,FALSE)=0,"",VLOOKUP($A117,'Annex 2 EHV charges'!$A:$O,11,FALSE)),"")</f>
        <v/>
      </c>
    </row>
    <row r="118" spans="1:8" x14ac:dyDescent="0.25">
      <c r="A118" s="83" t="str">
        <f t="array" ref="A118">IFERROR(INDEX('Annex 2 EHV charges'!$A$11:$A$61, MATCH(0, IF(ISBLANK('Annex 2 EHV charges'!$A$11:$A$61),1, COUNTIF(A$4:$A117, 'Annex 2 EHV charges'!$A$11:$A$61)), 0)),"")</f>
        <v/>
      </c>
      <c r="B118" s="83" t="str">
        <f>IF($A118="","",VLOOKUP($A118,'Annex 2 EHV charges'!$A:$O,2,0))</f>
        <v/>
      </c>
      <c r="C118" s="84" t="str">
        <f>IF($A118="","",VLOOKUP($A118,'Annex 2 EHV charges'!$A:$O,3,0))</f>
        <v/>
      </c>
      <c r="D118" s="83" t="str">
        <f>IF($A118="","",VLOOKUP($A118,'Annex 2 EHV charges'!$A:$O,7,0))</f>
        <v/>
      </c>
      <c r="E118" s="88" t="str">
        <f>IFERROR(IF(VLOOKUP($A118,'Annex 2 EHV charges'!$A:$O,8,FALSE)=0,"",VLOOKUP($A118,'Annex 2 EHV charges'!$A:$O,8,FALSE)),"")</f>
        <v/>
      </c>
      <c r="F118" s="89" t="str">
        <f>IFERROR(IF(VLOOKUP($A118,'Annex 2 EHV charges'!$A:$O,9,FALSE)=0,"",VLOOKUP($A118,'Annex 2 EHV charges'!$A:$O,9,FALSE)),"")</f>
        <v/>
      </c>
      <c r="G118" s="90" t="str">
        <f>IFERROR(IF(VLOOKUP($A118,'Annex 2 EHV charges'!$A:$O,10,FALSE)=0,"",VLOOKUP($A118,'Annex 2 EHV charges'!$A:$O,10,FALSE)),"")</f>
        <v/>
      </c>
      <c r="H118" s="90" t="str">
        <f>IFERROR(IF(VLOOKUP($A118,'Annex 2 EHV charges'!$A:$O,11,FALSE)=0,"",VLOOKUP($A118,'Annex 2 EHV charges'!$A:$O,11,FALSE)),"")</f>
        <v/>
      </c>
    </row>
    <row r="119" spans="1:8" x14ac:dyDescent="0.25">
      <c r="A119" s="83" t="str">
        <f t="array" ref="A119">IFERROR(INDEX('Annex 2 EHV charges'!$A$11:$A$61, MATCH(0, IF(ISBLANK('Annex 2 EHV charges'!$A$11:$A$61),1, COUNTIF(A$4:$A118, 'Annex 2 EHV charges'!$A$11:$A$61)), 0)),"")</f>
        <v/>
      </c>
      <c r="B119" s="83" t="str">
        <f>IF($A119="","",VLOOKUP($A119,'Annex 2 EHV charges'!$A:$O,2,0))</f>
        <v/>
      </c>
      <c r="C119" s="84" t="str">
        <f>IF($A119="","",VLOOKUP($A119,'Annex 2 EHV charges'!$A:$O,3,0))</f>
        <v/>
      </c>
      <c r="D119" s="83" t="str">
        <f>IF($A119="","",VLOOKUP($A119,'Annex 2 EHV charges'!$A:$O,7,0))</f>
        <v/>
      </c>
      <c r="E119" s="88" t="str">
        <f>IFERROR(IF(VLOOKUP($A119,'Annex 2 EHV charges'!$A:$O,8,FALSE)=0,"",VLOOKUP($A119,'Annex 2 EHV charges'!$A:$O,8,FALSE)),"")</f>
        <v/>
      </c>
      <c r="F119" s="89" t="str">
        <f>IFERROR(IF(VLOOKUP($A119,'Annex 2 EHV charges'!$A:$O,9,FALSE)=0,"",VLOOKUP($A119,'Annex 2 EHV charges'!$A:$O,9,FALSE)),"")</f>
        <v/>
      </c>
      <c r="G119" s="90" t="str">
        <f>IFERROR(IF(VLOOKUP($A119,'Annex 2 EHV charges'!$A:$O,10,FALSE)=0,"",VLOOKUP($A119,'Annex 2 EHV charges'!$A:$O,10,FALSE)),"")</f>
        <v/>
      </c>
      <c r="H119" s="90" t="str">
        <f>IFERROR(IF(VLOOKUP($A119,'Annex 2 EHV charges'!$A:$O,11,FALSE)=0,"",VLOOKUP($A119,'Annex 2 EHV charges'!$A:$O,11,FALSE)),"")</f>
        <v/>
      </c>
    </row>
    <row r="120" spans="1:8" x14ac:dyDescent="0.25">
      <c r="A120" s="83" t="str">
        <f t="array" ref="A120">IFERROR(INDEX('Annex 2 EHV charges'!$A$11:$A$61, MATCH(0, IF(ISBLANK('Annex 2 EHV charges'!$A$11:$A$61),1, COUNTIF(A$4:$A119, 'Annex 2 EHV charges'!$A$11:$A$61)), 0)),"")</f>
        <v/>
      </c>
      <c r="B120" s="83" t="str">
        <f>IF($A120="","",VLOOKUP($A120,'Annex 2 EHV charges'!$A:$O,2,0))</f>
        <v/>
      </c>
      <c r="C120" s="84" t="str">
        <f>IF($A120="","",VLOOKUP($A120,'Annex 2 EHV charges'!$A:$O,3,0))</f>
        <v/>
      </c>
      <c r="D120" s="83" t="str">
        <f>IF($A120="","",VLOOKUP($A120,'Annex 2 EHV charges'!$A:$O,7,0))</f>
        <v/>
      </c>
      <c r="E120" s="88" t="str">
        <f>IFERROR(IF(VLOOKUP($A120,'Annex 2 EHV charges'!$A:$O,8,FALSE)=0,"",VLOOKUP($A120,'Annex 2 EHV charges'!$A:$O,8,FALSE)),"")</f>
        <v/>
      </c>
      <c r="F120" s="89" t="str">
        <f>IFERROR(IF(VLOOKUP($A120,'Annex 2 EHV charges'!$A:$O,9,FALSE)=0,"",VLOOKUP($A120,'Annex 2 EHV charges'!$A:$O,9,FALSE)),"")</f>
        <v/>
      </c>
      <c r="G120" s="90" t="str">
        <f>IFERROR(IF(VLOOKUP($A120,'Annex 2 EHV charges'!$A:$O,10,FALSE)=0,"",VLOOKUP($A120,'Annex 2 EHV charges'!$A:$O,10,FALSE)),"")</f>
        <v/>
      </c>
      <c r="H120" s="90" t="str">
        <f>IFERROR(IF(VLOOKUP($A120,'Annex 2 EHV charges'!$A:$O,11,FALSE)=0,"",VLOOKUP($A120,'Annex 2 EHV charges'!$A:$O,11,FALSE)),"")</f>
        <v/>
      </c>
    </row>
    <row r="121" spans="1:8" x14ac:dyDescent="0.25">
      <c r="A121" s="83" t="str">
        <f t="array" ref="A121">IFERROR(INDEX('Annex 2 EHV charges'!$A$11:$A$61, MATCH(0, IF(ISBLANK('Annex 2 EHV charges'!$A$11:$A$61),1, COUNTIF(A$4:$A120, 'Annex 2 EHV charges'!$A$11:$A$61)), 0)),"")</f>
        <v/>
      </c>
      <c r="B121" s="83" t="str">
        <f>IF($A121="","",VLOOKUP($A121,'Annex 2 EHV charges'!$A:$O,2,0))</f>
        <v/>
      </c>
      <c r="C121" s="84" t="str">
        <f>IF($A121="","",VLOOKUP($A121,'Annex 2 EHV charges'!$A:$O,3,0))</f>
        <v/>
      </c>
      <c r="D121" s="83" t="str">
        <f>IF($A121="","",VLOOKUP($A121,'Annex 2 EHV charges'!$A:$O,7,0))</f>
        <v/>
      </c>
      <c r="E121" s="88" t="str">
        <f>IFERROR(IF(VLOOKUP($A121,'Annex 2 EHV charges'!$A:$O,8,FALSE)=0,"",VLOOKUP($A121,'Annex 2 EHV charges'!$A:$O,8,FALSE)),"")</f>
        <v/>
      </c>
      <c r="F121" s="89" t="str">
        <f>IFERROR(IF(VLOOKUP($A121,'Annex 2 EHV charges'!$A:$O,9,FALSE)=0,"",VLOOKUP($A121,'Annex 2 EHV charges'!$A:$O,9,FALSE)),"")</f>
        <v/>
      </c>
      <c r="G121" s="90" t="str">
        <f>IFERROR(IF(VLOOKUP($A121,'Annex 2 EHV charges'!$A:$O,10,FALSE)=0,"",VLOOKUP($A121,'Annex 2 EHV charges'!$A:$O,10,FALSE)),"")</f>
        <v/>
      </c>
      <c r="H121" s="90" t="str">
        <f>IFERROR(IF(VLOOKUP($A121,'Annex 2 EHV charges'!$A:$O,11,FALSE)=0,"",VLOOKUP($A121,'Annex 2 EHV charges'!$A:$O,11,FALSE)),"")</f>
        <v/>
      </c>
    </row>
    <row r="122" spans="1:8" x14ac:dyDescent="0.25">
      <c r="A122" s="83" t="str">
        <f t="array" ref="A122">IFERROR(INDEX('Annex 2 EHV charges'!$A$11:$A$61, MATCH(0, IF(ISBLANK('Annex 2 EHV charges'!$A$11:$A$61),1, COUNTIF(A$4:$A121, 'Annex 2 EHV charges'!$A$11:$A$61)), 0)),"")</f>
        <v/>
      </c>
      <c r="B122" s="83" t="str">
        <f>IF($A122="","",VLOOKUP($A122,'Annex 2 EHV charges'!$A:$O,2,0))</f>
        <v/>
      </c>
      <c r="C122" s="84" t="str">
        <f>IF($A122="","",VLOOKUP($A122,'Annex 2 EHV charges'!$A:$O,3,0))</f>
        <v/>
      </c>
      <c r="D122" s="83" t="str">
        <f>IF($A122="","",VLOOKUP($A122,'Annex 2 EHV charges'!$A:$O,7,0))</f>
        <v/>
      </c>
      <c r="E122" s="88" t="str">
        <f>IFERROR(IF(VLOOKUP($A122,'Annex 2 EHV charges'!$A:$O,8,FALSE)=0,"",VLOOKUP($A122,'Annex 2 EHV charges'!$A:$O,8,FALSE)),"")</f>
        <v/>
      </c>
      <c r="F122" s="89" t="str">
        <f>IFERROR(IF(VLOOKUP($A122,'Annex 2 EHV charges'!$A:$O,9,FALSE)=0,"",VLOOKUP($A122,'Annex 2 EHV charges'!$A:$O,9,FALSE)),"")</f>
        <v/>
      </c>
      <c r="G122" s="90" t="str">
        <f>IFERROR(IF(VLOOKUP($A122,'Annex 2 EHV charges'!$A:$O,10,FALSE)=0,"",VLOOKUP($A122,'Annex 2 EHV charges'!$A:$O,10,FALSE)),"")</f>
        <v/>
      </c>
      <c r="H122" s="90" t="str">
        <f>IFERROR(IF(VLOOKUP($A122,'Annex 2 EHV charges'!$A:$O,11,FALSE)=0,"",VLOOKUP($A122,'Annex 2 EHV charges'!$A:$O,11,FALSE)),"")</f>
        <v/>
      </c>
    </row>
    <row r="123" spans="1:8" x14ac:dyDescent="0.25">
      <c r="A123" s="83" t="str">
        <f t="array" ref="A123">IFERROR(INDEX('Annex 2 EHV charges'!$A$11:$A$61, MATCH(0, IF(ISBLANK('Annex 2 EHV charges'!$A$11:$A$61),1, COUNTIF(A$4:$A122, 'Annex 2 EHV charges'!$A$11:$A$61)), 0)),"")</f>
        <v/>
      </c>
      <c r="B123" s="83" t="str">
        <f>IF($A123="","",VLOOKUP($A123,'Annex 2 EHV charges'!$A:$O,2,0))</f>
        <v/>
      </c>
      <c r="C123" s="84" t="str">
        <f>IF($A123="","",VLOOKUP($A123,'Annex 2 EHV charges'!$A:$O,3,0))</f>
        <v/>
      </c>
      <c r="D123" s="83" t="str">
        <f>IF($A123="","",VLOOKUP($A123,'Annex 2 EHV charges'!$A:$O,7,0))</f>
        <v/>
      </c>
      <c r="E123" s="88" t="str">
        <f>IFERROR(IF(VLOOKUP($A123,'Annex 2 EHV charges'!$A:$O,8,FALSE)=0,"",VLOOKUP($A123,'Annex 2 EHV charges'!$A:$O,8,FALSE)),"")</f>
        <v/>
      </c>
      <c r="F123" s="89" t="str">
        <f>IFERROR(IF(VLOOKUP($A123,'Annex 2 EHV charges'!$A:$O,9,FALSE)=0,"",VLOOKUP($A123,'Annex 2 EHV charges'!$A:$O,9,FALSE)),"")</f>
        <v/>
      </c>
      <c r="G123" s="90" t="str">
        <f>IFERROR(IF(VLOOKUP($A123,'Annex 2 EHV charges'!$A:$O,10,FALSE)=0,"",VLOOKUP($A123,'Annex 2 EHV charges'!$A:$O,10,FALSE)),"")</f>
        <v/>
      </c>
      <c r="H123" s="90" t="str">
        <f>IFERROR(IF(VLOOKUP($A123,'Annex 2 EHV charges'!$A:$O,11,FALSE)=0,"",VLOOKUP($A123,'Annex 2 EHV charges'!$A:$O,11,FALSE)),"")</f>
        <v/>
      </c>
    </row>
    <row r="124" spans="1:8" x14ac:dyDescent="0.25">
      <c r="A124" s="83" t="str">
        <f t="array" ref="A124">IFERROR(INDEX('Annex 2 EHV charges'!$A$11:$A$61, MATCH(0, IF(ISBLANK('Annex 2 EHV charges'!$A$11:$A$61),1, COUNTIF(A$4:$A123, 'Annex 2 EHV charges'!$A$11:$A$61)), 0)),"")</f>
        <v/>
      </c>
      <c r="B124" s="83" t="str">
        <f>IF($A124="","",VLOOKUP($A124,'Annex 2 EHV charges'!$A:$O,2,0))</f>
        <v/>
      </c>
      <c r="C124" s="84" t="str">
        <f>IF($A124="","",VLOOKUP($A124,'Annex 2 EHV charges'!$A:$O,3,0))</f>
        <v/>
      </c>
      <c r="D124" s="83" t="str">
        <f>IF($A124="","",VLOOKUP($A124,'Annex 2 EHV charges'!$A:$O,7,0))</f>
        <v/>
      </c>
      <c r="E124" s="88" t="str">
        <f>IFERROR(IF(VLOOKUP($A124,'Annex 2 EHV charges'!$A:$O,8,FALSE)=0,"",VLOOKUP($A124,'Annex 2 EHV charges'!$A:$O,8,FALSE)),"")</f>
        <v/>
      </c>
      <c r="F124" s="89" t="str">
        <f>IFERROR(IF(VLOOKUP($A124,'Annex 2 EHV charges'!$A:$O,9,FALSE)=0,"",VLOOKUP($A124,'Annex 2 EHV charges'!$A:$O,9,FALSE)),"")</f>
        <v/>
      </c>
      <c r="G124" s="90" t="str">
        <f>IFERROR(IF(VLOOKUP($A124,'Annex 2 EHV charges'!$A:$O,10,FALSE)=0,"",VLOOKUP($A124,'Annex 2 EHV charges'!$A:$O,10,FALSE)),"")</f>
        <v/>
      </c>
      <c r="H124" s="90" t="str">
        <f>IFERROR(IF(VLOOKUP($A124,'Annex 2 EHV charges'!$A:$O,11,FALSE)=0,"",VLOOKUP($A124,'Annex 2 EHV charges'!$A:$O,11,FALSE)),"")</f>
        <v/>
      </c>
    </row>
    <row r="125" spans="1:8" x14ac:dyDescent="0.25">
      <c r="A125" s="83" t="str">
        <f t="array" ref="A125">IFERROR(INDEX('Annex 2 EHV charges'!$A$11:$A$61, MATCH(0, IF(ISBLANK('Annex 2 EHV charges'!$A$11:$A$61),1, COUNTIF(A$4:$A124, 'Annex 2 EHV charges'!$A$11:$A$61)), 0)),"")</f>
        <v/>
      </c>
      <c r="B125" s="83" t="str">
        <f>IF($A125="","",VLOOKUP($A125,'Annex 2 EHV charges'!$A:$O,2,0))</f>
        <v/>
      </c>
      <c r="C125" s="84" t="str">
        <f>IF($A125="","",VLOOKUP($A125,'Annex 2 EHV charges'!$A:$O,3,0))</f>
        <v/>
      </c>
      <c r="D125" s="83" t="str">
        <f>IF($A125="","",VLOOKUP($A125,'Annex 2 EHV charges'!$A:$O,7,0))</f>
        <v/>
      </c>
      <c r="E125" s="88" t="str">
        <f>IFERROR(IF(VLOOKUP($A125,'Annex 2 EHV charges'!$A:$O,8,FALSE)=0,"",VLOOKUP($A125,'Annex 2 EHV charges'!$A:$O,8,FALSE)),"")</f>
        <v/>
      </c>
      <c r="F125" s="89" t="str">
        <f>IFERROR(IF(VLOOKUP($A125,'Annex 2 EHV charges'!$A:$O,9,FALSE)=0,"",VLOOKUP($A125,'Annex 2 EHV charges'!$A:$O,9,FALSE)),"")</f>
        <v/>
      </c>
      <c r="G125" s="90" t="str">
        <f>IFERROR(IF(VLOOKUP($A125,'Annex 2 EHV charges'!$A:$O,10,FALSE)=0,"",VLOOKUP($A125,'Annex 2 EHV charges'!$A:$O,10,FALSE)),"")</f>
        <v/>
      </c>
      <c r="H125" s="90" t="str">
        <f>IFERROR(IF(VLOOKUP($A125,'Annex 2 EHV charges'!$A:$O,11,FALSE)=0,"",VLOOKUP($A125,'Annex 2 EHV charges'!$A:$O,11,FALSE)),"")</f>
        <v/>
      </c>
    </row>
    <row r="126" spans="1:8" x14ac:dyDescent="0.25">
      <c r="A126" s="83" t="str">
        <f t="array" ref="A126">IFERROR(INDEX('Annex 2 EHV charges'!$A$11:$A$61, MATCH(0, IF(ISBLANK('Annex 2 EHV charges'!$A$11:$A$61),1, COUNTIF(A$4:$A125, 'Annex 2 EHV charges'!$A$11:$A$61)), 0)),"")</f>
        <v/>
      </c>
      <c r="B126" s="83" t="str">
        <f>IF($A126="","",VLOOKUP($A126,'Annex 2 EHV charges'!$A:$O,2,0))</f>
        <v/>
      </c>
      <c r="C126" s="84" t="str">
        <f>IF($A126="","",VLOOKUP($A126,'Annex 2 EHV charges'!$A:$O,3,0))</f>
        <v/>
      </c>
      <c r="D126" s="83" t="str">
        <f>IF($A126="","",VLOOKUP($A126,'Annex 2 EHV charges'!$A:$O,7,0))</f>
        <v/>
      </c>
      <c r="E126" s="88" t="str">
        <f>IFERROR(IF(VLOOKUP($A126,'Annex 2 EHV charges'!$A:$O,8,FALSE)=0,"",VLOOKUP($A126,'Annex 2 EHV charges'!$A:$O,8,FALSE)),"")</f>
        <v/>
      </c>
      <c r="F126" s="89" t="str">
        <f>IFERROR(IF(VLOOKUP($A126,'Annex 2 EHV charges'!$A:$O,9,FALSE)=0,"",VLOOKUP($A126,'Annex 2 EHV charges'!$A:$O,9,FALSE)),"")</f>
        <v/>
      </c>
      <c r="G126" s="90" t="str">
        <f>IFERROR(IF(VLOOKUP($A126,'Annex 2 EHV charges'!$A:$O,10,FALSE)=0,"",VLOOKUP($A126,'Annex 2 EHV charges'!$A:$O,10,FALSE)),"")</f>
        <v/>
      </c>
      <c r="H126" s="90" t="str">
        <f>IFERROR(IF(VLOOKUP($A126,'Annex 2 EHV charges'!$A:$O,11,FALSE)=0,"",VLOOKUP($A126,'Annex 2 EHV charges'!$A:$O,11,FALSE)),"")</f>
        <v/>
      </c>
    </row>
    <row r="127" spans="1:8" x14ac:dyDescent="0.25">
      <c r="A127" s="83" t="str">
        <f t="array" ref="A127">IFERROR(INDEX('Annex 2 EHV charges'!$A$11:$A$61, MATCH(0, IF(ISBLANK('Annex 2 EHV charges'!$A$11:$A$61),1, COUNTIF(A$4:$A126, 'Annex 2 EHV charges'!$A$11:$A$61)), 0)),"")</f>
        <v/>
      </c>
      <c r="B127" s="83" t="str">
        <f>IF($A127="","",VLOOKUP($A127,'Annex 2 EHV charges'!$A:$O,2,0))</f>
        <v/>
      </c>
      <c r="C127" s="84" t="str">
        <f>IF($A127="","",VLOOKUP($A127,'Annex 2 EHV charges'!$A:$O,3,0))</f>
        <v/>
      </c>
      <c r="D127" s="83" t="str">
        <f>IF($A127="","",VLOOKUP($A127,'Annex 2 EHV charges'!$A:$O,7,0))</f>
        <v/>
      </c>
      <c r="E127" s="88" t="str">
        <f>IFERROR(IF(VLOOKUP($A127,'Annex 2 EHV charges'!$A:$O,8,FALSE)=0,"",VLOOKUP($A127,'Annex 2 EHV charges'!$A:$O,8,FALSE)),"")</f>
        <v/>
      </c>
      <c r="F127" s="89" t="str">
        <f>IFERROR(IF(VLOOKUP($A127,'Annex 2 EHV charges'!$A:$O,9,FALSE)=0,"",VLOOKUP($A127,'Annex 2 EHV charges'!$A:$O,9,FALSE)),"")</f>
        <v/>
      </c>
      <c r="G127" s="90" t="str">
        <f>IFERROR(IF(VLOOKUP($A127,'Annex 2 EHV charges'!$A:$O,10,FALSE)=0,"",VLOOKUP($A127,'Annex 2 EHV charges'!$A:$O,10,FALSE)),"")</f>
        <v/>
      </c>
      <c r="H127" s="90" t="str">
        <f>IFERROR(IF(VLOOKUP($A127,'Annex 2 EHV charges'!$A:$O,11,FALSE)=0,"",VLOOKUP($A127,'Annex 2 EHV charges'!$A:$O,11,FALSE)),"")</f>
        <v/>
      </c>
    </row>
    <row r="128" spans="1:8" x14ac:dyDescent="0.25">
      <c r="A128" s="83" t="str">
        <f t="array" ref="A128">IFERROR(INDEX('Annex 2 EHV charges'!$A$11:$A$61, MATCH(0, IF(ISBLANK('Annex 2 EHV charges'!$A$11:$A$61),1, COUNTIF(A$4:$A127, 'Annex 2 EHV charges'!$A$11:$A$61)), 0)),"")</f>
        <v/>
      </c>
      <c r="B128" s="83" t="str">
        <f>IF($A128="","",VLOOKUP($A128,'Annex 2 EHV charges'!$A:$O,2,0))</f>
        <v/>
      </c>
      <c r="C128" s="84" t="str">
        <f>IF($A128="","",VLOOKUP($A128,'Annex 2 EHV charges'!$A:$O,3,0))</f>
        <v/>
      </c>
      <c r="D128" s="83" t="str">
        <f>IF($A128="","",VLOOKUP($A128,'Annex 2 EHV charges'!$A:$O,7,0))</f>
        <v/>
      </c>
      <c r="E128" s="88" t="str">
        <f>IFERROR(IF(VLOOKUP($A128,'Annex 2 EHV charges'!$A:$O,8,FALSE)=0,"",VLOOKUP($A128,'Annex 2 EHV charges'!$A:$O,8,FALSE)),"")</f>
        <v/>
      </c>
      <c r="F128" s="89" t="str">
        <f>IFERROR(IF(VLOOKUP($A128,'Annex 2 EHV charges'!$A:$O,9,FALSE)=0,"",VLOOKUP($A128,'Annex 2 EHV charges'!$A:$O,9,FALSE)),"")</f>
        <v/>
      </c>
      <c r="G128" s="90" t="str">
        <f>IFERROR(IF(VLOOKUP($A128,'Annex 2 EHV charges'!$A:$O,10,FALSE)=0,"",VLOOKUP($A128,'Annex 2 EHV charges'!$A:$O,10,FALSE)),"")</f>
        <v/>
      </c>
      <c r="H128" s="90" t="str">
        <f>IFERROR(IF(VLOOKUP($A128,'Annex 2 EHV charges'!$A:$O,11,FALSE)=0,"",VLOOKUP($A128,'Annex 2 EHV charges'!$A:$O,11,FALSE)),"")</f>
        <v/>
      </c>
    </row>
    <row r="129" spans="1:8" x14ac:dyDescent="0.25">
      <c r="A129" s="83" t="str">
        <f t="array" ref="A129">IFERROR(INDEX('Annex 2 EHV charges'!$A$11:$A$61, MATCH(0, IF(ISBLANK('Annex 2 EHV charges'!$A$11:$A$61),1, COUNTIF(A$4:$A128, 'Annex 2 EHV charges'!$A$11:$A$61)), 0)),"")</f>
        <v/>
      </c>
      <c r="B129" s="83" t="str">
        <f>IF($A129="","",VLOOKUP($A129,'Annex 2 EHV charges'!$A:$O,2,0))</f>
        <v/>
      </c>
      <c r="C129" s="84" t="str">
        <f>IF($A129="","",VLOOKUP($A129,'Annex 2 EHV charges'!$A:$O,3,0))</f>
        <v/>
      </c>
      <c r="D129" s="83" t="str">
        <f>IF($A129="","",VLOOKUP($A129,'Annex 2 EHV charges'!$A:$O,7,0))</f>
        <v/>
      </c>
      <c r="E129" s="88" t="str">
        <f>IFERROR(IF(VLOOKUP($A129,'Annex 2 EHV charges'!$A:$O,8,FALSE)=0,"",VLOOKUP($A129,'Annex 2 EHV charges'!$A:$O,8,FALSE)),"")</f>
        <v/>
      </c>
      <c r="F129" s="89" t="str">
        <f>IFERROR(IF(VLOOKUP($A129,'Annex 2 EHV charges'!$A:$O,9,FALSE)=0,"",VLOOKUP($A129,'Annex 2 EHV charges'!$A:$O,9,FALSE)),"")</f>
        <v/>
      </c>
      <c r="G129" s="90" t="str">
        <f>IFERROR(IF(VLOOKUP($A129,'Annex 2 EHV charges'!$A:$O,10,FALSE)=0,"",VLOOKUP($A129,'Annex 2 EHV charges'!$A:$O,10,FALSE)),"")</f>
        <v/>
      </c>
      <c r="H129" s="90" t="str">
        <f>IFERROR(IF(VLOOKUP($A129,'Annex 2 EHV charges'!$A:$O,11,FALSE)=0,"",VLOOKUP($A129,'Annex 2 EHV charges'!$A:$O,11,FALSE)),"")</f>
        <v/>
      </c>
    </row>
    <row r="130" spans="1:8" x14ac:dyDescent="0.25">
      <c r="A130" s="83" t="str">
        <f t="array" ref="A130">IFERROR(INDEX('Annex 2 EHV charges'!$A$11:$A$61, MATCH(0, IF(ISBLANK('Annex 2 EHV charges'!$A$11:$A$61),1, COUNTIF(A$4:$A129, 'Annex 2 EHV charges'!$A$11:$A$61)), 0)),"")</f>
        <v/>
      </c>
      <c r="B130" s="83" t="str">
        <f>IF($A130="","",VLOOKUP($A130,'Annex 2 EHV charges'!$A:$O,2,0))</f>
        <v/>
      </c>
      <c r="C130" s="84" t="str">
        <f>IF($A130="","",VLOOKUP($A130,'Annex 2 EHV charges'!$A:$O,3,0))</f>
        <v/>
      </c>
      <c r="D130" s="83" t="str">
        <f>IF($A130="","",VLOOKUP($A130,'Annex 2 EHV charges'!$A:$O,7,0))</f>
        <v/>
      </c>
      <c r="E130" s="88" t="str">
        <f>IFERROR(IF(VLOOKUP($A130,'Annex 2 EHV charges'!$A:$O,8,FALSE)=0,"",VLOOKUP($A130,'Annex 2 EHV charges'!$A:$O,8,FALSE)),"")</f>
        <v/>
      </c>
      <c r="F130" s="89" t="str">
        <f>IFERROR(IF(VLOOKUP($A130,'Annex 2 EHV charges'!$A:$O,9,FALSE)=0,"",VLOOKUP($A130,'Annex 2 EHV charges'!$A:$O,9,FALSE)),"")</f>
        <v/>
      </c>
      <c r="G130" s="90" t="str">
        <f>IFERROR(IF(VLOOKUP($A130,'Annex 2 EHV charges'!$A:$O,10,FALSE)=0,"",VLOOKUP($A130,'Annex 2 EHV charges'!$A:$O,10,FALSE)),"")</f>
        <v/>
      </c>
      <c r="H130" s="90" t="str">
        <f>IFERROR(IF(VLOOKUP($A130,'Annex 2 EHV charges'!$A:$O,11,FALSE)=0,"",VLOOKUP($A130,'Annex 2 EHV charges'!$A:$O,11,FALSE)),"")</f>
        <v/>
      </c>
    </row>
    <row r="131" spans="1:8" x14ac:dyDescent="0.25">
      <c r="A131" s="83" t="str">
        <f t="array" ref="A131">IFERROR(INDEX('Annex 2 EHV charges'!$A$11:$A$61, MATCH(0, IF(ISBLANK('Annex 2 EHV charges'!$A$11:$A$61),1, COUNTIF(A$4:$A130, 'Annex 2 EHV charges'!$A$11:$A$61)), 0)),"")</f>
        <v/>
      </c>
      <c r="B131" s="83" t="str">
        <f>IF($A131="","",VLOOKUP($A131,'Annex 2 EHV charges'!$A:$O,2,0))</f>
        <v/>
      </c>
      <c r="C131" s="84" t="str">
        <f>IF($A131="","",VLOOKUP($A131,'Annex 2 EHV charges'!$A:$O,3,0))</f>
        <v/>
      </c>
      <c r="D131" s="83" t="str">
        <f>IF($A131="","",VLOOKUP($A131,'Annex 2 EHV charges'!$A:$O,7,0))</f>
        <v/>
      </c>
      <c r="E131" s="88" t="str">
        <f>IFERROR(IF(VLOOKUP($A131,'Annex 2 EHV charges'!$A:$O,8,FALSE)=0,"",VLOOKUP($A131,'Annex 2 EHV charges'!$A:$O,8,FALSE)),"")</f>
        <v/>
      </c>
      <c r="F131" s="89" t="str">
        <f>IFERROR(IF(VLOOKUP($A131,'Annex 2 EHV charges'!$A:$O,9,FALSE)=0,"",VLOOKUP($A131,'Annex 2 EHV charges'!$A:$O,9,FALSE)),"")</f>
        <v/>
      </c>
      <c r="G131" s="90" t="str">
        <f>IFERROR(IF(VLOOKUP($A131,'Annex 2 EHV charges'!$A:$O,10,FALSE)=0,"",VLOOKUP($A131,'Annex 2 EHV charges'!$A:$O,10,FALSE)),"")</f>
        <v/>
      </c>
      <c r="H131" s="90" t="str">
        <f>IFERROR(IF(VLOOKUP($A131,'Annex 2 EHV charges'!$A:$O,11,FALSE)=0,"",VLOOKUP($A131,'Annex 2 EHV charges'!$A:$O,11,FALSE)),"")</f>
        <v/>
      </c>
    </row>
    <row r="132" spans="1:8" x14ac:dyDescent="0.25">
      <c r="A132" s="83" t="str">
        <f t="array" ref="A132">IFERROR(INDEX('Annex 2 EHV charges'!$A$11:$A$61, MATCH(0, IF(ISBLANK('Annex 2 EHV charges'!$A$11:$A$61),1, COUNTIF(A$4:$A131, 'Annex 2 EHV charges'!$A$11:$A$61)), 0)),"")</f>
        <v/>
      </c>
      <c r="B132" s="83" t="str">
        <f>IF($A132="","",VLOOKUP($A132,'Annex 2 EHV charges'!$A:$O,2,0))</f>
        <v/>
      </c>
      <c r="C132" s="84" t="str">
        <f>IF($A132="","",VLOOKUP($A132,'Annex 2 EHV charges'!$A:$O,3,0))</f>
        <v/>
      </c>
      <c r="D132" s="83" t="str">
        <f>IF($A132="","",VLOOKUP($A132,'Annex 2 EHV charges'!$A:$O,7,0))</f>
        <v/>
      </c>
      <c r="E132" s="88" t="str">
        <f>IFERROR(IF(VLOOKUP($A132,'Annex 2 EHV charges'!$A:$O,8,FALSE)=0,"",VLOOKUP($A132,'Annex 2 EHV charges'!$A:$O,8,FALSE)),"")</f>
        <v/>
      </c>
      <c r="F132" s="89" t="str">
        <f>IFERROR(IF(VLOOKUP($A132,'Annex 2 EHV charges'!$A:$O,9,FALSE)=0,"",VLOOKUP($A132,'Annex 2 EHV charges'!$A:$O,9,FALSE)),"")</f>
        <v/>
      </c>
      <c r="G132" s="90" t="str">
        <f>IFERROR(IF(VLOOKUP($A132,'Annex 2 EHV charges'!$A:$O,10,FALSE)=0,"",VLOOKUP($A132,'Annex 2 EHV charges'!$A:$O,10,FALSE)),"")</f>
        <v/>
      </c>
      <c r="H132" s="90" t="str">
        <f>IFERROR(IF(VLOOKUP($A132,'Annex 2 EHV charges'!$A:$O,11,FALSE)=0,"",VLOOKUP($A132,'Annex 2 EHV charges'!$A:$O,11,FALSE)),"")</f>
        <v/>
      </c>
    </row>
    <row r="133" spans="1:8" x14ac:dyDescent="0.25">
      <c r="A133" s="83" t="str">
        <f t="array" ref="A133">IFERROR(INDEX('Annex 2 EHV charges'!$A$11:$A$61, MATCH(0, IF(ISBLANK('Annex 2 EHV charges'!$A$11:$A$61),1, COUNTIF(A$4:$A132, 'Annex 2 EHV charges'!$A$11:$A$61)), 0)),"")</f>
        <v/>
      </c>
      <c r="B133" s="83" t="str">
        <f>IF($A133="","",VLOOKUP($A133,'Annex 2 EHV charges'!$A:$O,2,0))</f>
        <v/>
      </c>
      <c r="C133" s="84" t="str">
        <f>IF($A133="","",VLOOKUP($A133,'Annex 2 EHV charges'!$A:$O,3,0))</f>
        <v/>
      </c>
      <c r="D133" s="83" t="str">
        <f>IF($A133="","",VLOOKUP($A133,'Annex 2 EHV charges'!$A:$O,7,0))</f>
        <v/>
      </c>
      <c r="E133" s="88" t="str">
        <f>IFERROR(IF(VLOOKUP($A133,'Annex 2 EHV charges'!$A:$O,8,FALSE)=0,"",VLOOKUP($A133,'Annex 2 EHV charges'!$A:$O,8,FALSE)),"")</f>
        <v/>
      </c>
      <c r="F133" s="89" t="str">
        <f>IFERROR(IF(VLOOKUP($A133,'Annex 2 EHV charges'!$A:$O,9,FALSE)=0,"",VLOOKUP($A133,'Annex 2 EHV charges'!$A:$O,9,FALSE)),"")</f>
        <v/>
      </c>
      <c r="G133" s="90" t="str">
        <f>IFERROR(IF(VLOOKUP($A133,'Annex 2 EHV charges'!$A:$O,10,FALSE)=0,"",VLOOKUP($A133,'Annex 2 EHV charges'!$A:$O,10,FALSE)),"")</f>
        <v/>
      </c>
      <c r="H133" s="90" t="str">
        <f>IFERROR(IF(VLOOKUP($A133,'Annex 2 EHV charges'!$A:$O,11,FALSE)=0,"",VLOOKUP($A133,'Annex 2 EHV charges'!$A:$O,11,FALSE)),"")</f>
        <v/>
      </c>
    </row>
    <row r="134" spans="1:8" x14ac:dyDescent="0.25">
      <c r="A134" s="83" t="str">
        <f t="array" ref="A134">IFERROR(INDEX('Annex 2 EHV charges'!$A$11:$A$61, MATCH(0, IF(ISBLANK('Annex 2 EHV charges'!$A$11:$A$61),1, COUNTIF(A$4:$A133, 'Annex 2 EHV charges'!$A$11:$A$61)), 0)),"")</f>
        <v/>
      </c>
      <c r="B134" s="83" t="str">
        <f>IF($A134="","",VLOOKUP($A134,'Annex 2 EHV charges'!$A:$O,2,0))</f>
        <v/>
      </c>
      <c r="C134" s="84" t="str">
        <f>IF($A134="","",VLOOKUP($A134,'Annex 2 EHV charges'!$A:$O,3,0))</f>
        <v/>
      </c>
      <c r="D134" s="83" t="str">
        <f>IF($A134="","",VLOOKUP($A134,'Annex 2 EHV charges'!$A:$O,7,0))</f>
        <v/>
      </c>
      <c r="E134" s="88" t="str">
        <f>IFERROR(IF(VLOOKUP($A134,'Annex 2 EHV charges'!$A:$O,8,FALSE)=0,"",VLOOKUP($A134,'Annex 2 EHV charges'!$A:$O,8,FALSE)),"")</f>
        <v/>
      </c>
      <c r="F134" s="89" t="str">
        <f>IFERROR(IF(VLOOKUP($A134,'Annex 2 EHV charges'!$A:$O,9,FALSE)=0,"",VLOOKUP($A134,'Annex 2 EHV charges'!$A:$O,9,FALSE)),"")</f>
        <v/>
      </c>
      <c r="G134" s="90" t="str">
        <f>IFERROR(IF(VLOOKUP($A134,'Annex 2 EHV charges'!$A:$O,10,FALSE)=0,"",VLOOKUP($A134,'Annex 2 EHV charges'!$A:$O,10,FALSE)),"")</f>
        <v/>
      </c>
      <c r="H134" s="90" t="str">
        <f>IFERROR(IF(VLOOKUP($A134,'Annex 2 EHV charges'!$A:$O,11,FALSE)=0,"",VLOOKUP($A134,'Annex 2 EHV charges'!$A:$O,11,FALSE)),"")</f>
        <v/>
      </c>
    </row>
    <row r="135" spans="1:8" x14ac:dyDescent="0.25">
      <c r="A135" s="83" t="str">
        <f t="array" ref="A135">IFERROR(INDEX('Annex 2 EHV charges'!$A$11:$A$61, MATCH(0, IF(ISBLANK('Annex 2 EHV charges'!$A$11:$A$61),1, COUNTIF(A$4:$A134, 'Annex 2 EHV charges'!$A$11:$A$61)), 0)),"")</f>
        <v/>
      </c>
      <c r="B135" s="83" t="str">
        <f>IF($A135="","",VLOOKUP($A135,'Annex 2 EHV charges'!$A:$O,2,0))</f>
        <v/>
      </c>
      <c r="C135" s="84" t="str">
        <f>IF($A135="","",VLOOKUP($A135,'Annex 2 EHV charges'!$A:$O,3,0))</f>
        <v/>
      </c>
      <c r="D135" s="83" t="str">
        <f>IF($A135="","",VLOOKUP($A135,'Annex 2 EHV charges'!$A:$O,7,0))</f>
        <v/>
      </c>
      <c r="E135" s="88" t="str">
        <f>IFERROR(IF(VLOOKUP($A135,'Annex 2 EHV charges'!$A:$O,8,FALSE)=0,"",VLOOKUP($A135,'Annex 2 EHV charges'!$A:$O,8,FALSE)),"")</f>
        <v/>
      </c>
      <c r="F135" s="89" t="str">
        <f>IFERROR(IF(VLOOKUP($A135,'Annex 2 EHV charges'!$A:$O,9,FALSE)=0,"",VLOOKUP($A135,'Annex 2 EHV charges'!$A:$O,9,FALSE)),"")</f>
        <v/>
      </c>
      <c r="G135" s="90" t="str">
        <f>IFERROR(IF(VLOOKUP($A135,'Annex 2 EHV charges'!$A:$O,10,FALSE)=0,"",VLOOKUP($A135,'Annex 2 EHV charges'!$A:$O,10,FALSE)),"")</f>
        <v/>
      </c>
      <c r="H135" s="90" t="str">
        <f>IFERROR(IF(VLOOKUP($A135,'Annex 2 EHV charges'!$A:$O,11,FALSE)=0,"",VLOOKUP($A135,'Annex 2 EHV charges'!$A:$O,11,FALSE)),"")</f>
        <v/>
      </c>
    </row>
    <row r="136" spans="1:8" x14ac:dyDescent="0.25">
      <c r="A136" s="83" t="str">
        <f t="array" ref="A136">IFERROR(INDEX('Annex 2 EHV charges'!$A$11:$A$61, MATCH(0, IF(ISBLANK('Annex 2 EHV charges'!$A$11:$A$61),1, COUNTIF(A$4:$A135, 'Annex 2 EHV charges'!$A$11:$A$61)), 0)),"")</f>
        <v/>
      </c>
      <c r="B136" s="83" t="str">
        <f>IF($A136="","",VLOOKUP($A136,'Annex 2 EHV charges'!$A:$O,2,0))</f>
        <v/>
      </c>
      <c r="C136" s="84" t="str">
        <f>IF($A136="","",VLOOKUP($A136,'Annex 2 EHV charges'!$A:$O,3,0))</f>
        <v/>
      </c>
      <c r="D136" s="83" t="str">
        <f>IF($A136="","",VLOOKUP($A136,'Annex 2 EHV charges'!$A:$O,7,0))</f>
        <v/>
      </c>
      <c r="E136" s="88" t="str">
        <f>IFERROR(IF(VLOOKUP($A136,'Annex 2 EHV charges'!$A:$O,8,FALSE)=0,"",VLOOKUP($A136,'Annex 2 EHV charges'!$A:$O,8,FALSE)),"")</f>
        <v/>
      </c>
      <c r="F136" s="89" t="str">
        <f>IFERROR(IF(VLOOKUP($A136,'Annex 2 EHV charges'!$A:$O,9,FALSE)=0,"",VLOOKUP($A136,'Annex 2 EHV charges'!$A:$O,9,FALSE)),"")</f>
        <v/>
      </c>
      <c r="G136" s="90" t="str">
        <f>IFERROR(IF(VLOOKUP($A136,'Annex 2 EHV charges'!$A:$O,10,FALSE)=0,"",VLOOKUP($A136,'Annex 2 EHV charges'!$A:$O,10,FALSE)),"")</f>
        <v/>
      </c>
      <c r="H136" s="90" t="str">
        <f>IFERROR(IF(VLOOKUP($A136,'Annex 2 EHV charges'!$A:$O,11,FALSE)=0,"",VLOOKUP($A136,'Annex 2 EHV charges'!$A:$O,11,FALSE)),"")</f>
        <v/>
      </c>
    </row>
    <row r="137" spans="1:8" x14ac:dyDescent="0.25">
      <c r="A137" s="83" t="str">
        <f t="array" ref="A137">IFERROR(INDEX('Annex 2 EHV charges'!$A$11:$A$61, MATCH(0, IF(ISBLANK('Annex 2 EHV charges'!$A$11:$A$61),1, COUNTIF(A$4:$A136, 'Annex 2 EHV charges'!$A$11:$A$61)), 0)),"")</f>
        <v/>
      </c>
      <c r="B137" s="83" t="str">
        <f>IF($A137="","",VLOOKUP($A137,'Annex 2 EHV charges'!$A:$O,2,0))</f>
        <v/>
      </c>
      <c r="C137" s="84" t="str">
        <f>IF($A137="","",VLOOKUP($A137,'Annex 2 EHV charges'!$A:$O,3,0))</f>
        <v/>
      </c>
      <c r="D137" s="83" t="str">
        <f>IF($A137="","",VLOOKUP($A137,'Annex 2 EHV charges'!$A:$O,7,0))</f>
        <v/>
      </c>
      <c r="E137" s="88" t="str">
        <f>IFERROR(IF(VLOOKUP($A137,'Annex 2 EHV charges'!$A:$O,8,FALSE)=0,"",VLOOKUP($A137,'Annex 2 EHV charges'!$A:$O,8,FALSE)),"")</f>
        <v/>
      </c>
      <c r="F137" s="89" t="str">
        <f>IFERROR(IF(VLOOKUP($A137,'Annex 2 EHV charges'!$A:$O,9,FALSE)=0,"",VLOOKUP($A137,'Annex 2 EHV charges'!$A:$O,9,FALSE)),"")</f>
        <v/>
      </c>
      <c r="G137" s="90" t="str">
        <f>IFERROR(IF(VLOOKUP($A137,'Annex 2 EHV charges'!$A:$O,10,FALSE)=0,"",VLOOKUP($A137,'Annex 2 EHV charges'!$A:$O,10,FALSE)),"")</f>
        <v/>
      </c>
      <c r="H137" s="90" t="str">
        <f>IFERROR(IF(VLOOKUP($A137,'Annex 2 EHV charges'!$A:$O,11,FALSE)=0,"",VLOOKUP($A137,'Annex 2 EHV charges'!$A:$O,11,FALSE)),"")</f>
        <v/>
      </c>
    </row>
    <row r="138" spans="1:8" x14ac:dyDescent="0.25">
      <c r="A138" s="83" t="str">
        <f t="array" ref="A138">IFERROR(INDEX('Annex 2 EHV charges'!$A$11:$A$61, MATCH(0, IF(ISBLANK('Annex 2 EHV charges'!$A$11:$A$61),1, COUNTIF(A$4:$A137, 'Annex 2 EHV charges'!$A$11:$A$61)), 0)),"")</f>
        <v/>
      </c>
      <c r="B138" s="83" t="str">
        <f>IF($A138="","",VLOOKUP($A138,'Annex 2 EHV charges'!$A:$O,2,0))</f>
        <v/>
      </c>
      <c r="C138" s="84" t="str">
        <f>IF($A138="","",VLOOKUP($A138,'Annex 2 EHV charges'!$A:$O,3,0))</f>
        <v/>
      </c>
      <c r="D138" s="83" t="str">
        <f>IF($A138="","",VLOOKUP($A138,'Annex 2 EHV charges'!$A:$O,7,0))</f>
        <v/>
      </c>
      <c r="E138" s="88" t="str">
        <f>IFERROR(IF(VLOOKUP($A138,'Annex 2 EHV charges'!$A:$O,8,FALSE)=0,"",VLOOKUP($A138,'Annex 2 EHV charges'!$A:$O,8,FALSE)),"")</f>
        <v/>
      </c>
      <c r="F138" s="89" t="str">
        <f>IFERROR(IF(VLOOKUP($A138,'Annex 2 EHV charges'!$A:$O,9,FALSE)=0,"",VLOOKUP($A138,'Annex 2 EHV charges'!$A:$O,9,FALSE)),"")</f>
        <v/>
      </c>
      <c r="G138" s="90" t="str">
        <f>IFERROR(IF(VLOOKUP($A138,'Annex 2 EHV charges'!$A:$O,10,FALSE)=0,"",VLOOKUP($A138,'Annex 2 EHV charges'!$A:$O,10,FALSE)),"")</f>
        <v/>
      </c>
      <c r="H138" s="90" t="str">
        <f>IFERROR(IF(VLOOKUP($A138,'Annex 2 EHV charges'!$A:$O,11,FALSE)=0,"",VLOOKUP($A138,'Annex 2 EHV charges'!$A:$O,11,FALSE)),"")</f>
        <v/>
      </c>
    </row>
    <row r="139" spans="1:8" x14ac:dyDescent="0.25">
      <c r="A139" s="83" t="str">
        <f t="array" ref="A139">IFERROR(INDEX('Annex 2 EHV charges'!$A$11:$A$61, MATCH(0, IF(ISBLANK('Annex 2 EHV charges'!$A$11:$A$61),1, COUNTIF(A$4:$A138, 'Annex 2 EHV charges'!$A$11:$A$61)), 0)),"")</f>
        <v/>
      </c>
      <c r="B139" s="83" t="str">
        <f>IF($A139="","",VLOOKUP($A139,'Annex 2 EHV charges'!$A:$O,2,0))</f>
        <v/>
      </c>
      <c r="C139" s="84" t="str">
        <f>IF($A139="","",VLOOKUP($A139,'Annex 2 EHV charges'!$A:$O,3,0))</f>
        <v/>
      </c>
      <c r="D139" s="83" t="str">
        <f>IF($A139="","",VLOOKUP($A139,'Annex 2 EHV charges'!$A:$O,7,0))</f>
        <v/>
      </c>
      <c r="E139" s="88" t="str">
        <f>IFERROR(IF(VLOOKUP($A139,'Annex 2 EHV charges'!$A:$O,8,FALSE)=0,"",VLOOKUP($A139,'Annex 2 EHV charges'!$A:$O,8,FALSE)),"")</f>
        <v/>
      </c>
      <c r="F139" s="89" t="str">
        <f>IFERROR(IF(VLOOKUP($A139,'Annex 2 EHV charges'!$A:$O,9,FALSE)=0,"",VLOOKUP($A139,'Annex 2 EHV charges'!$A:$O,9,FALSE)),"")</f>
        <v/>
      </c>
      <c r="G139" s="90" t="str">
        <f>IFERROR(IF(VLOOKUP($A139,'Annex 2 EHV charges'!$A:$O,10,FALSE)=0,"",VLOOKUP($A139,'Annex 2 EHV charges'!$A:$O,10,FALSE)),"")</f>
        <v/>
      </c>
      <c r="H139" s="90" t="str">
        <f>IFERROR(IF(VLOOKUP($A139,'Annex 2 EHV charges'!$A:$O,11,FALSE)=0,"",VLOOKUP($A139,'Annex 2 EHV charges'!$A:$O,11,FALSE)),"")</f>
        <v/>
      </c>
    </row>
    <row r="140" spans="1:8" x14ac:dyDescent="0.25">
      <c r="A140" s="83" t="str">
        <f t="array" ref="A140">IFERROR(INDEX('Annex 2 EHV charges'!$A$11:$A$61, MATCH(0, IF(ISBLANK('Annex 2 EHV charges'!$A$11:$A$61),1, COUNTIF(A$4:$A139, 'Annex 2 EHV charges'!$A$11:$A$61)), 0)),"")</f>
        <v/>
      </c>
      <c r="B140" s="83" t="str">
        <f>IF($A140="","",VLOOKUP($A140,'Annex 2 EHV charges'!$A:$O,2,0))</f>
        <v/>
      </c>
      <c r="C140" s="84" t="str">
        <f>IF($A140="","",VLOOKUP($A140,'Annex 2 EHV charges'!$A:$O,3,0))</f>
        <v/>
      </c>
      <c r="D140" s="83" t="str">
        <f>IF($A140="","",VLOOKUP($A140,'Annex 2 EHV charges'!$A:$O,7,0))</f>
        <v/>
      </c>
      <c r="E140" s="88" t="str">
        <f>IFERROR(IF(VLOOKUP($A140,'Annex 2 EHV charges'!$A:$O,8,FALSE)=0,"",VLOOKUP($A140,'Annex 2 EHV charges'!$A:$O,8,FALSE)),"")</f>
        <v/>
      </c>
      <c r="F140" s="89" t="str">
        <f>IFERROR(IF(VLOOKUP($A140,'Annex 2 EHV charges'!$A:$O,9,FALSE)=0,"",VLOOKUP($A140,'Annex 2 EHV charges'!$A:$O,9,FALSE)),"")</f>
        <v/>
      </c>
      <c r="G140" s="90" t="str">
        <f>IFERROR(IF(VLOOKUP($A140,'Annex 2 EHV charges'!$A:$O,10,FALSE)=0,"",VLOOKUP($A140,'Annex 2 EHV charges'!$A:$O,10,FALSE)),"")</f>
        <v/>
      </c>
      <c r="H140" s="90" t="str">
        <f>IFERROR(IF(VLOOKUP($A140,'Annex 2 EHV charges'!$A:$O,11,FALSE)=0,"",VLOOKUP($A140,'Annex 2 EHV charges'!$A:$O,11,FALSE)),"")</f>
        <v/>
      </c>
    </row>
    <row r="141" spans="1:8" x14ac:dyDescent="0.25">
      <c r="A141" s="83" t="str">
        <f t="array" ref="A141">IFERROR(INDEX('Annex 2 EHV charges'!$A$11:$A$61, MATCH(0, IF(ISBLANK('Annex 2 EHV charges'!$A$11:$A$61),1, COUNTIF(A$4:$A140, 'Annex 2 EHV charges'!$A$11:$A$61)), 0)),"")</f>
        <v/>
      </c>
      <c r="B141" s="83" t="str">
        <f>IF($A141="","",VLOOKUP($A141,'Annex 2 EHV charges'!$A:$O,2,0))</f>
        <v/>
      </c>
      <c r="C141" s="84" t="str">
        <f>IF($A141="","",VLOOKUP($A141,'Annex 2 EHV charges'!$A:$O,3,0))</f>
        <v/>
      </c>
      <c r="D141" s="83" t="str">
        <f>IF($A141="","",VLOOKUP($A141,'Annex 2 EHV charges'!$A:$O,7,0))</f>
        <v/>
      </c>
      <c r="E141" s="88" t="str">
        <f>IFERROR(IF(VLOOKUP($A141,'Annex 2 EHV charges'!$A:$O,8,FALSE)=0,"",VLOOKUP($A141,'Annex 2 EHV charges'!$A:$O,8,FALSE)),"")</f>
        <v/>
      </c>
      <c r="F141" s="89" t="str">
        <f>IFERROR(IF(VLOOKUP($A141,'Annex 2 EHV charges'!$A:$O,9,FALSE)=0,"",VLOOKUP($A141,'Annex 2 EHV charges'!$A:$O,9,FALSE)),"")</f>
        <v/>
      </c>
      <c r="G141" s="90" t="str">
        <f>IFERROR(IF(VLOOKUP($A141,'Annex 2 EHV charges'!$A:$O,10,FALSE)=0,"",VLOOKUP($A141,'Annex 2 EHV charges'!$A:$O,10,FALSE)),"")</f>
        <v/>
      </c>
      <c r="H141" s="90" t="str">
        <f>IFERROR(IF(VLOOKUP($A141,'Annex 2 EHV charges'!$A:$O,11,FALSE)=0,"",VLOOKUP($A141,'Annex 2 EHV charges'!$A:$O,11,FALSE)),"")</f>
        <v/>
      </c>
    </row>
    <row r="142" spans="1:8" x14ac:dyDescent="0.25">
      <c r="A142" s="83" t="str">
        <f t="array" ref="A142">IFERROR(INDEX('Annex 2 EHV charges'!$A$11:$A$61, MATCH(0, IF(ISBLANK('Annex 2 EHV charges'!$A$11:$A$61),1, COUNTIF(A$4:$A141, 'Annex 2 EHV charges'!$A$11:$A$61)), 0)),"")</f>
        <v/>
      </c>
      <c r="B142" s="83" t="str">
        <f>IF($A142="","",VLOOKUP($A142,'Annex 2 EHV charges'!$A:$O,2,0))</f>
        <v/>
      </c>
      <c r="C142" s="84" t="str">
        <f>IF($A142="","",VLOOKUP($A142,'Annex 2 EHV charges'!$A:$O,3,0))</f>
        <v/>
      </c>
      <c r="D142" s="83" t="str">
        <f>IF($A142="","",VLOOKUP($A142,'Annex 2 EHV charges'!$A:$O,7,0))</f>
        <v/>
      </c>
      <c r="E142" s="88" t="str">
        <f>IFERROR(IF(VLOOKUP($A142,'Annex 2 EHV charges'!$A:$O,8,FALSE)=0,"",VLOOKUP($A142,'Annex 2 EHV charges'!$A:$O,8,FALSE)),"")</f>
        <v/>
      </c>
      <c r="F142" s="89" t="str">
        <f>IFERROR(IF(VLOOKUP($A142,'Annex 2 EHV charges'!$A:$O,9,FALSE)=0,"",VLOOKUP($A142,'Annex 2 EHV charges'!$A:$O,9,FALSE)),"")</f>
        <v/>
      </c>
      <c r="G142" s="90" t="str">
        <f>IFERROR(IF(VLOOKUP($A142,'Annex 2 EHV charges'!$A:$O,10,FALSE)=0,"",VLOOKUP($A142,'Annex 2 EHV charges'!$A:$O,10,FALSE)),"")</f>
        <v/>
      </c>
      <c r="H142" s="90" t="str">
        <f>IFERROR(IF(VLOOKUP($A142,'Annex 2 EHV charges'!$A:$O,11,FALSE)=0,"",VLOOKUP($A142,'Annex 2 EHV charges'!$A:$O,11,FALSE)),"")</f>
        <v/>
      </c>
    </row>
    <row r="143" spans="1:8" x14ac:dyDescent="0.25">
      <c r="A143" s="83" t="str">
        <f t="array" ref="A143">IFERROR(INDEX('Annex 2 EHV charges'!$A$11:$A$61, MATCH(0, IF(ISBLANK('Annex 2 EHV charges'!$A$11:$A$61),1, COUNTIF(A$4:$A142, 'Annex 2 EHV charges'!$A$11:$A$61)), 0)),"")</f>
        <v/>
      </c>
      <c r="B143" s="83" t="str">
        <f>IF($A143="","",VLOOKUP($A143,'Annex 2 EHV charges'!$A:$O,2,0))</f>
        <v/>
      </c>
      <c r="C143" s="84" t="str">
        <f>IF($A143="","",VLOOKUP($A143,'Annex 2 EHV charges'!$A:$O,3,0))</f>
        <v/>
      </c>
      <c r="D143" s="83" t="str">
        <f>IF($A143="","",VLOOKUP($A143,'Annex 2 EHV charges'!$A:$O,7,0))</f>
        <v/>
      </c>
      <c r="E143" s="88" t="str">
        <f>IFERROR(IF(VLOOKUP($A143,'Annex 2 EHV charges'!$A:$O,8,FALSE)=0,"",VLOOKUP($A143,'Annex 2 EHV charges'!$A:$O,8,FALSE)),"")</f>
        <v/>
      </c>
      <c r="F143" s="89" t="str">
        <f>IFERROR(IF(VLOOKUP($A143,'Annex 2 EHV charges'!$A:$O,9,FALSE)=0,"",VLOOKUP($A143,'Annex 2 EHV charges'!$A:$O,9,FALSE)),"")</f>
        <v/>
      </c>
      <c r="G143" s="90" t="str">
        <f>IFERROR(IF(VLOOKUP($A143,'Annex 2 EHV charges'!$A:$O,10,FALSE)=0,"",VLOOKUP($A143,'Annex 2 EHV charges'!$A:$O,10,FALSE)),"")</f>
        <v/>
      </c>
      <c r="H143" s="90" t="str">
        <f>IFERROR(IF(VLOOKUP($A143,'Annex 2 EHV charges'!$A:$O,11,FALSE)=0,"",VLOOKUP($A143,'Annex 2 EHV charges'!$A:$O,11,FALSE)),"")</f>
        <v/>
      </c>
    </row>
    <row r="144" spans="1:8" x14ac:dyDescent="0.25">
      <c r="A144" s="83" t="str">
        <f t="array" ref="A144">IFERROR(INDEX('Annex 2 EHV charges'!$A$11:$A$61, MATCH(0, IF(ISBLANK('Annex 2 EHV charges'!$A$11:$A$61),1, COUNTIF(A$4:$A143, 'Annex 2 EHV charges'!$A$11:$A$61)), 0)),"")</f>
        <v/>
      </c>
      <c r="B144" s="83" t="str">
        <f>IF($A144="","",VLOOKUP($A144,'Annex 2 EHV charges'!$A:$O,2,0))</f>
        <v/>
      </c>
      <c r="C144" s="84" t="str">
        <f>IF($A144="","",VLOOKUP($A144,'Annex 2 EHV charges'!$A:$O,3,0))</f>
        <v/>
      </c>
      <c r="D144" s="83" t="str">
        <f>IF($A144="","",VLOOKUP($A144,'Annex 2 EHV charges'!$A:$O,7,0))</f>
        <v/>
      </c>
      <c r="E144" s="88" t="str">
        <f>IFERROR(IF(VLOOKUP($A144,'Annex 2 EHV charges'!$A:$O,8,FALSE)=0,"",VLOOKUP($A144,'Annex 2 EHV charges'!$A:$O,8,FALSE)),"")</f>
        <v/>
      </c>
      <c r="F144" s="89" t="str">
        <f>IFERROR(IF(VLOOKUP($A144,'Annex 2 EHV charges'!$A:$O,9,FALSE)=0,"",VLOOKUP($A144,'Annex 2 EHV charges'!$A:$O,9,FALSE)),"")</f>
        <v/>
      </c>
      <c r="G144" s="90" t="str">
        <f>IFERROR(IF(VLOOKUP($A144,'Annex 2 EHV charges'!$A:$O,10,FALSE)=0,"",VLOOKUP($A144,'Annex 2 EHV charges'!$A:$O,10,FALSE)),"")</f>
        <v/>
      </c>
      <c r="H144" s="90" t="str">
        <f>IFERROR(IF(VLOOKUP($A144,'Annex 2 EHV charges'!$A:$O,11,FALSE)=0,"",VLOOKUP($A144,'Annex 2 EHV charges'!$A:$O,11,FALSE)),"")</f>
        <v/>
      </c>
    </row>
    <row r="145" spans="1:8" x14ac:dyDescent="0.25">
      <c r="A145" s="83" t="str">
        <f t="array" ref="A145">IFERROR(INDEX('Annex 2 EHV charges'!$A$11:$A$61, MATCH(0, IF(ISBLANK('Annex 2 EHV charges'!$A$11:$A$61),1, COUNTIF(A$4:$A144, 'Annex 2 EHV charges'!$A$11:$A$61)), 0)),"")</f>
        <v/>
      </c>
      <c r="B145" s="83" t="str">
        <f>IF($A145="","",VLOOKUP($A145,'Annex 2 EHV charges'!$A:$O,2,0))</f>
        <v/>
      </c>
      <c r="C145" s="84" t="str">
        <f>IF($A145="","",VLOOKUP($A145,'Annex 2 EHV charges'!$A:$O,3,0))</f>
        <v/>
      </c>
      <c r="D145" s="83" t="str">
        <f>IF($A145="","",VLOOKUP($A145,'Annex 2 EHV charges'!$A:$O,7,0))</f>
        <v/>
      </c>
      <c r="E145" s="88" t="str">
        <f>IFERROR(IF(VLOOKUP($A145,'Annex 2 EHV charges'!$A:$O,8,FALSE)=0,"",VLOOKUP($A145,'Annex 2 EHV charges'!$A:$O,8,FALSE)),"")</f>
        <v/>
      </c>
      <c r="F145" s="89" t="str">
        <f>IFERROR(IF(VLOOKUP($A145,'Annex 2 EHV charges'!$A:$O,9,FALSE)=0,"",VLOOKUP($A145,'Annex 2 EHV charges'!$A:$O,9,FALSE)),"")</f>
        <v/>
      </c>
      <c r="G145" s="90" t="str">
        <f>IFERROR(IF(VLOOKUP($A145,'Annex 2 EHV charges'!$A:$O,10,FALSE)=0,"",VLOOKUP($A145,'Annex 2 EHV charges'!$A:$O,10,FALSE)),"")</f>
        <v/>
      </c>
      <c r="H145" s="90" t="str">
        <f>IFERROR(IF(VLOOKUP($A145,'Annex 2 EHV charges'!$A:$O,11,FALSE)=0,"",VLOOKUP($A145,'Annex 2 EHV charges'!$A:$O,11,FALSE)),"")</f>
        <v/>
      </c>
    </row>
    <row r="146" spans="1:8" x14ac:dyDescent="0.25">
      <c r="A146" s="83" t="str">
        <f t="array" ref="A146">IFERROR(INDEX('Annex 2 EHV charges'!$A$11:$A$61, MATCH(0, IF(ISBLANK('Annex 2 EHV charges'!$A$11:$A$61),1, COUNTIF(A$4:$A145, 'Annex 2 EHV charges'!$A$11:$A$61)), 0)),"")</f>
        <v/>
      </c>
      <c r="B146" s="83" t="str">
        <f>IF($A146="","",VLOOKUP($A146,'Annex 2 EHV charges'!$A:$O,2,0))</f>
        <v/>
      </c>
      <c r="C146" s="84" t="str">
        <f>IF($A146="","",VLOOKUP($A146,'Annex 2 EHV charges'!$A:$O,3,0))</f>
        <v/>
      </c>
      <c r="D146" s="83" t="str">
        <f>IF($A146="","",VLOOKUP($A146,'Annex 2 EHV charges'!$A:$O,7,0))</f>
        <v/>
      </c>
      <c r="E146" s="88" t="str">
        <f>IFERROR(IF(VLOOKUP($A146,'Annex 2 EHV charges'!$A:$O,8,FALSE)=0,"",VLOOKUP($A146,'Annex 2 EHV charges'!$A:$O,8,FALSE)),"")</f>
        <v/>
      </c>
      <c r="F146" s="89" t="str">
        <f>IFERROR(IF(VLOOKUP($A146,'Annex 2 EHV charges'!$A:$O,9,FALSE)=0,"",VLOOKUP($A146,'Annex 2 EHV charges'!$A:$O,9,FALSE)),"")</f>
        <v/>
      </c>
      <c r="G146" s="90" t="str">
        <f>IFERROR(IF(VLOOKUP($A146,'Annex 2 EHV charges'!$A:$O,10,FALSE)=0,"",VLOOKUP($A146,'Annex 2 EHV charges'!$A:$O,10,FALSE)),"")</f>
        <v/>
      </c>
      <c r="H146" s="90" t="str">
        <f>IFERROR(IF(VLOOKUP($A146,'Annex 2 EHV charges'!$A:$O,11,FALSE)=0,"",VLOOKUP($A146,'Annex 2 EHV charges'!$A:$O,11,FALSE)),"")</f>
        <v/>
      </c>
    </row>
    <row r="147" spans="1:8" x14ac:dyDescent="0.25">
      <c r="A147" s="83" t="str">
        <f t="array" ref="A147">IFERROR(INDEX('Annex 2 EHV charges'!$A$11:$A$61, MATCH(0, IF(ISBLANK('Annex 2 EHV charges'!$A$11:$A$61),1, COUNTIF(A$4:$A146, 'Annex 2 EHV charges'!$A$11:$A$61)), 0)),"")</f>
        <v/>
      </c>
      <c r="B147" s="83" t="str">
        <f>IF($A147="","",VLOOKUP($A147,'Annex 2 EHV charges'!$A:$O,2,0))</f>
        <v/>
      </c>
      <c r="C147" s="84" t="str">
        <f>IF($A147="","",VLOOKUP($A147,'Annex 2 EHV charges'!$A:$O,3,0))</f>
        <v/>
      </c>
      <c r="D147" s="83" t="str">
        <f>IF($A147="","",VLOOKUP($A147,'Annex 2 EHV charges'!$A:$O,7,0))</f>
        <v/>
      </c>
      <c r="E147" s="88" t="str">
        <f>IFERROR(IF(VLOOKUP($A147,'Annex 2 EHV charges'!$A:$O,8,FALSE)=0,"",VLOOKUP($A147,'Annex 2 EHV charges'!$A:$O,8,FALSE)),"")</f>
        <v/>
      </c>
      <c r="F147" s="89" t="str">
        <f>IFERROR(IF(VLOOKUP($A147,'Annex 2 EHV charges'!$A:$O,9,FALSE)=0,"",VLOOKUP($A147,'Annex 2 EHV charges'!$A:$O,9,FALSE)),"")</f>
        <v/>
      </c>
      <c r="G147" s="90" t="str">
        <f>IFERROR(IF(VLOOKUP($A147,'Annex 2 EHV charges'!$A:$O,10,FALSE)=0,"",VLOOKUP($A147,'Annex 2 EHV charges'!$A:$O,10,FALSE)),"")</f>
        <v/>
      </c>
      <c r="H147" s="90" t="str">
        <f>IFERROR(IF(VLOOKUP($A147,'Annex 2 EHV charges'!$A:$O,11,FALSE)=0,"",VLOOKUP($A147,'Annex 2 EHV charges'!$A:$O,11,FALSE)),"")</f>
        <v/>
      </c>
    </row>
    <row r="148" spans="1:8" x14ac:dyDescent="0.25">
      <c r="A148" s="83" t="str">
        <f t="array" ref="A148">IFERROR(INDEX('Annex 2 EHV charges'!$A$11:$A$61, MATCH(0, IF(ISBLANK('Annex 2 EHV charges'!$A$11:$A$61),1, COUNTIF(A$4:$A147, 'Annex 2 EHV charges'!$A$11:$A$61)), 0)),"")</f>
        <v/>
      </c>
      <c r="B148" s="83" t="str">
        <f>IF($A148="","",VLOOKUP($A148,'Annex 2 EHV charges'!$A:$O,2,0))</f>
        <v/>
      </c>
      <c r="C148" s="84" t="str">
        <f>IF($A148="","",VLOOKUP($A148,'Annex 2 EHV charges'!$A:$O,3,0))</f>
        <v/>
      </c>
      <c r="D148" s="83" t="str">
        <f>IF($A148="","",VLOOKUP($A148,'Annex 2 EHV charges'!$A:$O,7,0))</f>
        <v/>
      </c>
      <c r="E148" s="88" t="str">
        <f>IFERROR(IF(VLOOKUP($A148,'Annex 2 EHV charges'!$A:$O,8,FALSE)=0,"",VLOOKUP($A148,'Annex 2 EHV charges'!$A:$O,8,FALSE)),"")</f>
        <v/>
      </c>
      <c r="F148" s="89" t="str">
        <f>IFERROR(IF(VLOOKUP($A148,'Annex 2 EHV charges'!$A:$O,9,FALSE)=0,"",VLOOKUP($A148,'Annex 2 EHV charges'!$A:$O,9,FALSE)),"")</f>
        <v/>
      </c>
      <c r="G148" s="90" t="str">
        <f>IFERROR(IF(VLOOKUP($A148,'Annex 2 EHV charges'!$A:$O,10,FALSE)=0,"",VLOOKUP($A148,'Annex 2 EHV charges'!$A:$O,10,FALSE)),"")</f>
        <v/>
      </c>
      <c r="H148" s="90" t="str">
        <f>IFERROR(IF(VLOOKUP($A148,'Annex 2 EHV charges'!$A:$O,11,FALSE)=0,"",VLOOKUP($A148,'Annex 2 EHV charges'!$A:$O,11,FALSE)),"")</f>
        <v/>
      </c>
    </row>
    <row r="149" spans="1:8" x14ac:dyDescent="0.25">
      <c r="A149" s="83" t="str">
        <f t="array" ref="A149">IFERROR(INDEX('Annex 2 EHV charges'!$A$11:$A$61, MATCH(0, IF(ISBLANK('Annex 2 EHV charges'!$A$11:$A$61),1, COUNTIF(A$4:$A148, 'Annex 2 EHV charges'!$A$11:$A$61)), 0)),"")</f>
        <v/>
      </c>
      <c r="B149" s="83" t="str">
        <f>IF($A149="","",VLOOKUP($A149,'Annex 2 EHV charges'!$A:$O,2,0))</f>
        <v/>
      </c>
      <c r="C149" s="84" t="str">
        <f>IF($A149="","",VLOOKUP($A149,'Annex 2 EHV charges'!$A:$O,3,0))</f>
        <v/>
      </c>
      <c r="D149" s="83" t="str">
        <f>IF($A149="","",VLOOKUP($A149,'Annex 2 EHV charges'!$A:$O,7,0))</f>
        <v/>
      </c>
      <c r="E149" s="88" t="str">
        <f>IFERROR(IF(VLOOKUP($A149,'Annex 2 EHV charges'!$A:$O,8,FALSE)=0,"",VLOOKUP($A149,'Annex 2 EHV charges'!$A:$O,8,FALSE)),"")</f>
        <v/>
      </c>
      <c r="F149" s="89" t="str">
        <f>IFERROR(IF(VLOOKUP($A149,'Annex 2 EHV charges'!$A:$O,9,FALSE)=0,"",VLOOKUP($A149,'Annex 2 EHV charges'!$A:$O,9,FALSE)),"")</f>
        <v/>
      </c>
      <c r="G149" s="90" t="str">
        <f>IFERROR(IF(VLOOKUP($A149,'Annex 2 EHV charges'!$A:$O,10,FALSE)=0,"",VLOOKUP($A149,'Annex 2 EHV charges'!$A:$O,10,FALSE)),"")</f>
        <v/>
      </c>
      <c r="H149" s="90" t="str">
        <f>IFERROR(IF(VLOOKUP($A149,'Annex 2 EHV charges'!$A:$O,11,FALSE)=0,"",VLOOKUP($A149,'Annex 2 EHV charges'!$A:$O,11,FALSE)),"")</f>
        <v/>
      </c>
    </row>
    <row r="150" spans="1:8" x14ac:dyDescent="0.25">
      <c r="A150" s="83" t="str">
        <f t="array" ref="A150">IFERROR(INDEX('Annex 2 EHV charges'!$A$11:$A$61, MATCH(0, IF(ISBLANK('Annex 2 EHV charges'!$A$11:$A$61),1, COUNTIF(A$4:$A149, 'Annex 2 EHV charges'!$A$11:$A$61)), 0)),"")</f>
        <v/>
      </c>
      <c r="B150" s="83" t="str">
        <f>IF($A150="","",VLOOKUP($A150,'Annex 2 EHV charges'!$A:$O,2,0))</f>
        <v/>
      </c>
      <c r="C150" s="84" t="str">
        <f>IF($A150="","",VLOOKUP($A150,'Annex 2 EHV charges'!$A:$O,3,0))</f>
        <v/>
      </c>
      <c r="D150" s="83" t="str">
        <f>IF($A150="","",VLOOKUP($A150,'Annex 2 EHV charges'!$A:$O,7,0))</f>
        <v/>
      </c>
      <c r="E150" s="88" t="str">
        <f>IFERROR(IF(VLOOKUP($A150,'Annex 2 EHV charges'!$A:$O,8,FALSE)=0,"",VLOOKUP($A150,'Annex 2 EHV charges'!$A:$O,8,FALSE)),"")</f>
        <v/>
      </c>
      <c r="F150" s="89" t="str">
        <f>IFERROR(IF(VLOOKUP($A150,'Annex 2 EHV charges'!$A:$O,9,FALSE)=0,"",VLOOKUP($A150,'Annex 2 EHV charges'!$A:$O,9,FALSE)),"")</f>
        <v/>
      </c>
      <c r="G150" s="90" t="str">
        <f>IFERROR(IF(VLOOKUP($A150,'Annex 2 EHV charges'!$A:$O,10,FALSE)=0,"",VLOOKUP($A150,'Annex 2 EHV charges'!$A:$O,10,FALSE)),"")</f>
        <v/>
      </c>
      <c r="H150" s="90" t="str">
        <f>IFERROR(IF(VLOOKUP($A150,'Annex 2 EHV charges'!$A:$O,11,FALSE)=0,"",VLOOKUP($A150,'Annex 2 EHV charges'!$A:$O,11,FALSE)),"")</f>
        <v/>
      </c>
    </row>
    <row r="151" spans="1:8" x14ac:dyDescent="0.25">
      <c r="A151" s="83" t="str">
        <f t="array" ref="A151">IFERROR(INDEX('Annex 2 EHV charges'!$A$11:$A$61, MATCH(0, IF(ISBLANK('Annex 2 EHV charges'!$A$11:$A$61),1, COUNTIF(A$4:$A150, 'Annex 2 EHV charges'!$A$11:$A$61)), 0)),"")</f>
        <v/>
      </c>
      <c r="B151" s="83" t="str">
        <f>IF($A151="","",VLOOKUP($A151,'Annex 2 EHV charges'!$A:$O,2,0))</f>
        <v/>
      </c>
      <c r="C151" s="84" t="str">
        <f>IF($A151="","",VLOOKUP($A151,'Annex 2 EHV charges'!$A:$O,3,0))</f>
        <v/>
      </c>
      <c r="D151" s="83" t="str">
        <f>IF($A151="","",VLOOKUP($A151,'Annex 2 EHV charges'!$A:$O,7,0))</f>
        <v/>
      </c>
      <c r="E151" s="88" t="str">
        <f>IFERROR(IF(VLOOKUP($A151,'Annex 2 EHV charges'!$A:$O,8,FALSE)=0,"",VLOOKUP($A151,'Annex 2 EHV charges'!$A:$O,8,FALSE)),"")</f>
        <v/>
      </c>
      <c r="F151" s="89" t="str">
        <f>IFERROR(IF(VLOOKUP($A151,'Annex 2 EHV charges'!$A:$O,9,FALSE)=0,"",VLOOKUP($A151,'Annex 2 EHV charges'!$A:$O,9,FALSE)),"")</f>
        <v/>
      </c>
      <c r="G151" s="90" t="str">
        <f>IFERROR(IF(VLOOKUP($A151,'Annex 2 EHV charges'!$A:$O,10,FALSE)=0,"",VLOOKUP($A151,'Annex 2 EHV charges'!$A:$O,10,FALSE)),"")</f>
        <v/>
      </c>
      <c r="H151" s="90" t="str">
        <f>IFERROR(IF(VLOOKUP($A151,'Annex 2 EHV charges'!$A:$O,11,FALSE)=0,"",VLOOKUP($A151,'Annex 2 EHV charges'!$A:$O,11,FALSE)),"")</f>
        <v/>
      </c>
    </row>
    <row r="152" spans="1:8" x14ac:dyDescent="0.25">
      <c r="A152" s="83" t="str">
        <f t="array" ref="A152">IFERROR(INDEX('Annex 2 EHV charges'!$A$11:$A$61, MATCH(0, IF(ISBLANK('Annex 2 EHV charges'!$A$11:$A$61),1, COUNTIF(A$4:$A151, 'Annex 2 EHV charges'!$A$11:$A$61)), 0)),"")</f>
        <v/>
      </c>
      <c r="B152" s="83" t="str">
        <f>IF($A152="","",VLOOKUP($A152,'Annex 2 EHV charges'!$A:$O,2,0))</f>
        <v/>
      </c>
      <c r="C152" s="84" t="str">
        <f>IF($A152="","",VLOOKUP($A152,'Annex 2 EHV charges'!$A:$O,3,0))</f>
        <v/>
      </c>
      <c r="D152" s="83" t="str">
        <f>IF($A152="","",VLOOKUP($A152,'Annex 2 EHV charges'!$A:$O,7,0))</f>
        <v/>
      </c>
      <c r="E152" s="88" t="str">
        <f>IFERROR(IF(VLOOKUP($A152,'Annex 2 EHV charges'!$A:$O,8,FALSE)=0,"",VLOOKUP($A152,'Annex 2 EHV charges'!$A:$O,8,FALSE)),"")</f>
        <v/>
      </c>
      <c r="F152" s="89" t="str">
        <f>IFERROR(IF(VLOOKUP($A152,'Annex 2 EHV charges'!$A:$O,9,FALSE)=0,"",VLOOKUP($A152,'Annex 2 EHV charges'!$A:$O,9,FALSE)),"")</f>
        <v/>
      </c>
      <c r="G152" s="90" t="str">
        <f>IFERROR(IF(VLOOKUP($A152,'Annex 2 EHV charges'!$A:$O,10,FALSE)=0,"",VLOOKUP($A152,'Annex 2 EHV charges'!$A:$O,10,FALSE)),"")</f>
        <v/>
      </c>
      <c r="H152" s="90" t="str">
        <f>IFERROR(IF(VLOOKUP($A152,'Annex 2 EHV charges'!$A:$O,11,FALSE)=0,"",VLOOKUP($A152,'Annex 2 EHV charges'!$A:$O,11,FALSE)),"")</f>
        <v/>
      </c>
    </row>
    <row r="153" spans="1:8" x14ac:dyDescent="0.25">
      <c r="A153" s="83" t="str">
        <f t="array" ref="A153">IFERROR(INDEX('Annex 2 EHV charges'!$A$11:$A$61, MATCH(0, IF(ISBLANK('Annex 2 EHV charges'!$A$11:$A$61),1, COUNTIF(A$4:$A152, 'Annex 2 EHV charges'!$A$11:$A$61)), 0)),"")</f>
        <v/>
      </c>
      <c r="B153" s="83" t="str">
        <f>IF($A153="","",VLOOKUP($A153,'Annex 2 EHV charges'!$A:$O,2,0))</f>
        <v/>
      </c>
      <c r="C153" s="84" t="str">
        <f>IF($A153="","",VLOOKUP($A153,'Annex 2 EHV charges'!$A:$O,3,0))</f>
        <v/>
      </c>
      <c r="D153" s="83" t="str">
        <f>IF($A153="","",VLOOKUP($A153,'Annex 2 EHV charges'!$A:$O,7,0))</f>
        <v/>
      </c>
      <c r="E153" s="88" t="str">
        <f>IFERROR(IF(VLOOKUP($A153,'Annex 2 EHV charges'!$A:$O,8,FALSE)=0,"",VLOOKUP($A153,'Annex 2 EHV charges'!$A:$O,8,FALSE)),"")</f>
        <v/>
      </c>
      <c r="F153" s="89" t="str">
        <f>IFERROR(IF(VLOOKUP($A153,'Annex 2 EHV charges'!$A:$O,9,FALSE)=0,"",VLOOKUP($A153,'Annex 2 EHV charges'!$A:$O,9,FALSE)),"")</f>
        <v/>
      </c>
      <c r="G153" s="90" t="str">
        <f>IFERROR(IF(VLOOKUP($A153,'Annex 2 EHV charges'!$A:$O,10,FALSE)=0,"",VLOOKUP($A153,'Annex 2 EHV charges'!$A:$O,10,FALSE)),"")</f>
        <v/>
      </c>
      <c r="H153" s="90" t="str">
        <f>IFERROR(IF(VLOOKUP($A153,'Annex 2 EHV charges'!$A:$O,11,FALSE)=0,"",VLOOKUP($A153,'Annex 2 EHV charges'!$A:$O,11,FALSE)),"")</f>
        <v/>
      </c>
    </row>
    <row r="154" spans="1:8" x14ac:dyDescent="0.25">
      <c r="A154" s="83" t="str">
        <f t="array" ref="A154">IFERROR(INDEX('Annex 2 EHV charges'!$A$11:$A$61, MATCH(0, IF(ISBLANK('Annex 2 EHV charges'!$A$11:$A$61),1, COUNTIF(A$4:$A153, 'Annex 2 EHV charges'!$A$11:$A$61)), 0)),"")</f>
        <v/>
      </c>
      <c r="B154" s="83" t="str">
        <f>IF($A154="","",VLOOKUP($A154,'Annex 2 EHV charges'!$A:$O,2,0))</f>
        <v/>
      </c>
      <c r="C154" s="84" t="str">
        <f>IF($A154="","",VLOOKUP($A154,'Annex 2 EHV charges'!$A:$O,3,0))</f>
        <v/>
      </c>
      <c r="D154" s="83" t="str">
        <f>IF($A154="","",VLOOKUP($A154,'Annex 2 EHV charges'!$A:$O,7,0))</f>
        <v/>
      </c>
      <c r="E154" s="88" t="str">
        <f>IFERROR(IF(VLOOKUP($A154,'Annex 2 EHV charges'!$A:$O,8,FALSE)=0,"",VLOOKUP($A154,'Annex 2 EHV charges'!$A:$O,8,FALSE)),"")</f>
        <v/>
      </c>
      <c r="F154" s="89" t="str">
        <f>IFERROR(IF(VLOOKUP($A154,'Annex 2 EHV charges'!$A:$O,9,FALSE)=0,"",VLOOKUP($A154,'Annex 2 EHV charges'!$A:$O,9,FALSE)),"")</f>
        <v/>
      </c>
      <c r="G154" s="90" t="str">
        <f>IFERROR(IF(VLOOKUP($A154,'Annex 2 EHV charges'!$A:$O,10,FALSE)=0,"",VLOOKUP($A154,'Annex 2 EHV charges'!$A:$O,10,FALSE)),"")</f>
        <v/>
      </c>
      <c r="H154" s="90" t="str">
        <f>IFERROR(IF(VLOOKUP($A154,'Annex 2 EHV charges'!$A:$O,11,FALSE)=0,"",VLOOKUP($A154,'Annex 2 EHV charges'!$A:$O,11,FALSE)),"")</f>
        <v/>
      </c>
    </row>
    <row r="155" spans="1:8" x14ac:dyDescent="0.25">
      <c r="A155" s="83" t="str">
        <f t="array" ref="A155">IFERROR(INDEX('Annex 2 EHV charges'!$A$11:$A$61, MATCH(0, IF(ISBLANK('Annex 2 EHV charges'!$A$11:$A$61),1, COUNTIF(A$4:$A154, 'Annex 2 EHV charges'!$A$11:$A$61)), 0)),"")</f>
        <v/>
      </c>
      <c r="B155" s="83" t="str">
        <f>IF($A155="","",VLOOKUP($A155,'Annex 2 EHV charges'!$A:$O,2,0))</f>
        <v/>
      </c>
      <c r="C155" s="84" t="str">
        <f>IF($A155="","",VLOOKUP($A155,'Annex 2 EHV charges'!$A:$O,3,0))</f>
        <v/>
      </c>
      <c r="D155" s="83" t="str">
        <f>IF($A155="","",VLOOKUP($A155,'Annex 2 EHV charges'!$A:$O,7,0))</f>
        <v/>
      </c>
      <c r="E155" s="88" t="str">
        <f>IFERROR(IF(VLOOKUP($A155,'Annex 2 EHV charges'!$A:$O,8,FALSE)=0,"",VLOOKUP($A155,'Annex 2 EHV charges'!$A:$O,8,FALSE)),"")</f>
        <v/>
      </c>
      <c r="F155" s="89" t="str">
        <f>IFERROR(IF(VLOOKUP($A155,'Annex 2 EHV charges'!$A:$O,9,FALSE)=0,"",VLOOKUP($A155,'Annex 2 EHV charges'!$A:$O,9,FALSE)),"")</f>
        <v/>
      </c>
      <c r="G155" s="90" t="str">
        <f>IFERROR(IF(VLOOKUP($A155,'Annex 2 EHV charges'!$A:$O,10,FALSE)=0,"",VLOOKUP($A155,'Annex 2 EHV charges'!$A:$O,10,FALSE)),"")</f>
        <v/>
      </c>
      <c r="H155" s="90" t="str">
        <f>IFERROR(IF(VLOOKUP($A155,'Annex 2 EHV charges'!$A:$O,11,FALSE)=0,"",VLOOKUP($A155,'Annex 2 EHV charges'!$A:$O,11,FALSE)),"")</f>
        <v/>
      </c>
    </row>
    <row r="156" spans="1:8" x14ac:dyDescent="0.25">
      <c r="A156" s="83" t="str">
        <f t="array" ref="A156">IFERROR(INDEX('Annex 2 EHV charges'!$A$11:$A$61, MATCH(0, IF(ISBLANK('Annex 2 EHV charges'!$A$11:$A$61),1, COUNTIF(A$4:$A155, 'Annex 2 EHV charges'!$A$11:$A$61)), 0)),"")</f>
        <v/>
      </c>
      <c r="B156" s="83" t="str">
        <f>IF($A156="","",VLOOKUP($A156,'Annex 2 EHV charges'!$A:$O,2,0))</f>
        <v/>
      </c>
      <c r="C156" s="84" t="str">
        <f>IF($A156="","",VLOOKUP($A156,'Annex 2 EHV charges'!$A:$O,3,0))</f>
        <v/>
      </c>
      <c r="D156" s="83" t="str">
        <f>IF($A156="","",VLOOKUP($A156,'Annex 2 EHV charges'!$A:$O,7,0))</f>
        <v/>
      </c>
      <c r="E156" s="88" t="str">
        <f>IFERROR(IF(VLOOKUP($A156,'Annex 2 EHV charges'!$A:$O,8,FALSE)=0,"",VLOOKUP($A156,'Annex 2 EHV charges'!$A:$O,8,FALSE)),"")</f>
        <v/>
      </c>
      <c r="F156" s="89" t="str">
        <f>IFERROR(IF(VLOOKUP($A156,'Annex 2 EHV charges'!$A:$O,9,FALSE)=0,"",VLOOKUP($A156,'Annex 2 EHV charges'!$A:$O,9,FALSE)),"")</f>
        <v/>
      </c>
      <c r="G156" s="90" t="str">
        <f>IFERROR(IF(VLOOKUP($A156,'Annex 2 EHV charges'!$A:$O,10,FALSE)=0,"",VLOOKUP($A156,'Annex 2 EHV charges'!$A:$O,10,FALSE)),"")</f>
        <v/>
      </c>
      <c r="H156" s="90" t="str">
        <f>IFERROR(IF(VLOOKUP($A156,'Annex 2 EHV charges'!$A:$O,11,FALSE)=0,"",VLOOKUP($A156,'Annex 2 EHV charges'!$A:$O,11,FALSE)),"")</f>
        <v/>
      </c>
    </row>
    <row r="157" spans="1:8" x14ac:dyDescent="0.25">
      <c r="A157" s="83" t="str">
        <f t="array" ref="A157">IFERROR(INDEX('Annex 2 EHV charges'!$A$11:$A$61, MATCH(0, IF(ISBLANK('Annex 2 EHV charges'!$A$11:$A$61),1, COUNTIF(A$4:$A156, 'Annex 2 EHV charges'!$A$11:$A$61)), 0)),"")</f>
        <v/>
      </c>
      <c r="B157" s="83" t="str">
        <f>IF($A157="","",VLOOKUP($A157,'Annex 2 EHV charges'!$A:$O,2,0))</f>
        <v/>
      </c>
      <c r="C157" s="84" t="str">
        <f>IF($A157="","",VLOOKUP($A157,'Annex 2 EHV charges'!$A:$O,3,0))</f>
        <v/>
      </c>
      <c r="D157" s="83" t="str">
        <f>IF($A157="","",VLOOKUP($A157,'Annex 2 EHV charges'!$A:$O,7,0))</f>
        <v/>
      </c>
      <c r="E157" s="88" t="str">
        <f>IFERROR(IF(VLOOKUP($A157,'Annex 2 EHV charges'!$A:$O,8,FALSE)=0,"",VLOOKUP($A157,'Annex 2 EHV charges'!$A:$O,8,FALSE)),"")</f>
        <v/>
      </c>
      <c r="F157" s="89" t="str">
        <f>IFERROR(IF(VLOOKUP($A157,'Annex 2 EHV charges'!$A:$O,9,FALSE)=0,"",VLOOKUP($A157,'Annex 2 EHV charges'!$A:$O,9,FALSE)),"")</f>
        <v/>
      </c>
      <c r="G157" s="90" t="str">
        <f>IFERROR(IF(VLOOKUP($A157,'Annex 2 EHV charges'!$A:$O,10,FALSE)=0,"",VLOOKUP($A157,'Annex 2 EHV charges'!$A:$O,10,FALSE)),"")</f>
        <v/>
      </c>
      <c r="H157" s="90" t="str">
        <f>IFERROR(IF(VLOOKUP($A157,'Annex 2 EHV charges'!$A:$O,11,FALSE)=0,"",VLOOKUP($A157,'Annex 2 EHV charges'!$A:$O,11,FALSE)),"")</f>
        <v/>
      </c>
    </row>
    <row r="158" spans="1:8" x14ac:dyDescent="0.25">
      <c r="A158" s="83" t="str">
        <f t="array" ref="A158">IFERROR(INDEX('Annex 2 EHV charges'!$A$11:$A$61, MATCH(0, IF(ISBLANK('Annex 2 EHV charges'!$A$11:$A$61),1, COUNTIF(A$4:$A157, 'Annex 2 EHV charges'!$A$11:$A$61)), 0)),"")</f>
        <v/>
      </c>
      <c r="B158" s="83" t="str">
        <f>IF($A158="","",VLOOKUP($A158,'Annex 2 EHV charges'!$A:$O,2,0))</f>
        <v/>
      </c>
      <c r="C158" s="84" t="str">
        <f>IF($A158="","",VLOOKUP($A158,'Annex 2 EHV charges'!$A:$O,3,0))</f>
        <v/>
      </c>
      <c r="D158" s="83" t="str">
        <f>IF($A158="","",VLOOKUP($A158,'Annex 2 EHV charges'!$A:$O,7,0))</f>
        <v/>
      </c>
      <c r="E158" s="88" t="str">
        <f>IFERROR(IF(VLOOKUP($A158,'Annex 2 EHV charges'!$A:$O,8,FALSE)=0,"",VLOOKUP($A158,'Annex 2 EHV charges'!$A:$O,8,FALSE)),"")</f>
        <v/>
      </c>
      <c r="F158" s="89" t="str">
        <f>IFERROR(IF(VLOOKUP($A158,'Annex 2 EHV charges'!$A:$O,9,FALSE)=0,"",VLOOKUP($A158,'Annex 2 EHV charges'!$A:$O,9,FALSE)),"")</f>
        <v/>
      </c>
      <c r="G158" s="90" t="str">
        <f>IFERROR(IF(VLOOKUP($A158,'Annex 2 EHV charges'!$A:$O,10,FALSE)=0,"",VLOOKUP($A158,'Annex 2 EHV charges'!$A:$O,10,FALSE)),"")</f>
        <v/>
      </c>
      <c r="H158" s="90" t="str">
        <f>IFERROR(IF(VLOOKUP($A158,'Annex 2 EHV charges'!$A:$O,11,FALSE)=0,"",VLOOKUP($A158,'Annex 2 EHV charges'!$A:$O,11,FALSE)),"")</f>
        <v/>
      </c>
    </row>
    <row r="159" spans="1:8" x14ac:dyDescent="0.25">
      <c r="A159" s="83" t="str">
        <f t="array" ref="A159">IFERROR(INDEX('Annex 2 EHV charges'!$A$11:$A$61, MATCH(0, IF(ISBLANK('Annex 2 EHV charges'!$A$11:$A$61),1, COUNTIF(A$4:$A158, 'Annex 2 EHV charges'!$A$11:$A$61)), 0)),"")</f>
        <v/>
      </c>
      <c r="B159" s="83" t="str">
        <f>IF($A159="","",VLOOKUP($A159,'Annex 2 EHV charges'!$A:$O,2,0))</f>
        <v/>
      </c>
      <c r="C159" s="84" t="str">
        <f>IF($A159="","",VLOOKUP($A159,'Annex 2 EHV charges'!$A:$O,3,0))</f>
        <v/>
      </c>
      <c r="D159" s="83" t="str">
        <f>IF($A159="","",VLOOKUP($A159,'Annex 2 EHV charges'!$A:$O,7,0))</f>
        <v/>
      </c>
      <c r="E159" s="88" t="str">
        <f>IFERROR(IF(VLOOKUP($A159,'Annex 2 EHV charges'!$A:$O,8,FALSE)=0,"",VLOOKUP($A159,'Annex 2 EHV charges'!$A:$O,8,FALSE)),"")</f>
        <v/>
      </c>
      <c r="F159" s="89" t="str">
        <f>IFERROR(IF(VLOOKUP($A159,'Annex 2 EHV charges'!$A:$O,9,FALSE)=0,"",VLOOKUP($A159,'Annex 2 EHV charges'!$A:$O,9,FALSE)),"")</f>
        <v/>
      </c>
      <c r="G159" s="90" t="str">
        <f>IFERROR(IF(VLOOKUP($A159,'Annex 2 EHV charges'!$A:$O,10,FALSE)=0,"",VLOOKUP($A159,'Annex 2 EHV charges'!$A:$O,10,FALSE)),"")</f>
        <v/>
      </c>
      <c r="H159" s="90" t="str">
        <f>IFERROR(IF(VLOOKUP($A159,'Annex 2 EHV charges'!$A:$O,11,FALSE)=0,"",VLOOKUP($A159,'Annex 2 EHV charges'!$A:$O,11,FALSE)),"")</f>
        <v/>
      </c>
    </row>
    <row r="160" spans="1:8" x14ac:dyDescent="0.25">
      <c r="A160" s="83" t="str">
        <f t="array" ref="A160">IFERROR(INDEX('Annex 2 EHV charges'!$A$11:$A$61, MATCH(0, IF(ISBLANK('Annex 2 EHV charges'!$A$11:$A$61),1, COUNTIF(A$4:$A159, 'Annex 2 EHV charges'!$A$11:$A$61)), 0)),"")</f>
        <v/>
      </c>
      <c r="B160" s="83" t="str">
        <f>IF($A160="","",VLOOKUP($A160,'Annex 2 EHV charges'!$A:$O,2,0))</f>
        <v/>
      </c>
      <c r="C160" s="84" t="str">
        <f>IF($A160="","",VLOOKUP($A160,'Annex 2 EHV charges'!$A:$O,3,0))</f>
        <v/>
      </c>
      <c r="D160" s="83" t="str">
        <f>IF($A160="","",VLOOKUP($A160,'Annex 2 EHV charges'!$A:$O,7,0))</f>
        <v/>
      </c>
      <c r="E160" s="88" t="str">
        <f>IFERROR(IF(VLOOKUP($A160,'Annex 2 EHV charges'!$A:$O,8,FALSE)=0,"",VLOOKUP($A160,'Annex 2 EHV charges'!$A:$O,8,FALSE)),"")</f>
        <v/>
      </c>
      <c r="F160" s="89" t="str">
        <f>IFERROR(IF(VLOOKUP($A160,'Annex 2 EHV charges'!$A:$O,9,FALSE)=0,"",VLOOKUP($A160,'Annex 2 EHV charges'!$A:$O,9,FALSE)),"")</f>
        <v/>
      </c>
      <c r="G160" s="90" t="str">
        <f>IFERROR(IF(VLOOKUP($A160,'Annex 2 EHV charges'!$A:$O,10,FALSE)=0,"",VLOOKUP($A160,'Annex 2 EHV charges'!$A:$O,10,FALSE)),"")</f>
        <v/>
      </c>
      <c r="H160" s="90" t="str">
        <f>IFERROR(IF(VLOOKUP($A160,'Annex 2 EHV charges'!$A:$O,11,FALSE)=0,"",VLOOKUP($A160,'Annex 2 EHV charges'!$A:$O,11,FALSE)),"")</f>
        <v/>
      </c>
    </row>
    <row r="161" spans="1:8" x14ac:dyDescent="0.25">
      <c r="A161" s="83" t="str">
        <f t="array" ref="A161">IFERROR(INDEX('Annex 2 EHV charges'!$A$11:$A$61, MATCH(0, IF(ISBLANK('Annex 2 EHV charges'!$A$11:$A$61),1, COUNTIF(A$4:$A160, 'Annex 2 EHV charges'!$A$11:$A$61)), 0)),"")</f>
        <v/>
      </c>
      <c r="B161" s="83" t="str">
        <f>IF($A161="","",VLOOKUP($A161,'Annex 2 EHV charges'!$A:$O,2,0))</f>
        <v/>
      </c>
      <c r="C161" s="84" t="str">
        <f>IF($A161="","",VLOOKUP($A161,'Annex 2 EHV charges'!$A:$O,3,0))</f>
        <v/>
      </c>
      <c r="D161" s="83" t="str">
        <f>IF($A161="","",VLOOKUP($A161,'Annex 2 EHV charges'!$A:$O,7,0))</f>
        <v/>
      </c>
      <c r="E161" s="88" t="str">
        <f>IFERROR(IF(VLOOKUP($A161,'Annex 2 EHV charges'!$A:$O,8,FALSE)=0,"",VLOOKUP($A161,'Annex 2 EHV charges'!$A:$O,8,FALSE)),"")</f>
        <v/>
      </c>
      <c r="F161" s="89" t="str">
        <f>IFERROR(IF(VLOOKUP($A161,'Annex 2 EHV charges'!$A:$O,9,FALSE)=0,"",VLOOKUP($A161,'Annex 2 EHV charges'!$A:$O,9,FALSE)),"")</f>
        <v/>
      </c>
      <c r="G161" s="90" t="str">
        <f>IFERROR(IF(VLOOKUP($A161,'Annex 2 EHV charges'!$A:$O,10,FALSE)=0,"",VLOOKUP($A161,'Annex 2 EHV charges'!$A:$O,10,FALSE)),"")</f>
        <v/>
      </c>
      <c r="H161" s="90" t="str">
        <f>IFERROR(IF(VLOOKUP($A161,'Annex 2 EHV charges'!$A:$O,11,FALSE)=0,"",VLOOKUP($A161,'Annex 2 EHV charges'!$A:$O,11,FALSE)),"")</f>
        <v/>
      </c>
    </row>
    <row r="162" spans="1:8" x14ac:dyDescent="0.25">
      <c r="A162" s="83" t="str">
        <f t="array" ref="A162">IFERROR(INDEX('Annex 2 EHV charges'!$A$11:$A$61, MATCH(0, IF(ISBLANK('Annex 2 EHV charges'!$A$11:$A$61),1, COUNTIF(A$4:$A161, 'Annex 2 EHV charges'!$A$11:$A$61)), 0)),"")</f>
        <v/>
      </c>
      <c r="B162" s="83" t="str">
        <f>IF($A162="","",VLOOKUP($A162,'Annex 2 EHV charges'!$A:$O,2,0))</f>
        <v/>
      </c>
      <c r="C162" s="84" t="str">
        <f>IF($A162="","",VLOOKUP($A162,'Annex 2 EHV charges'!$A:$O,3,0))</f>
        <v/>
      </c>
      <c r="D162" s="83" t="str">
        <f>IF($A162="","",VLOOKUP($A162,'Annex 2 EHV charges'!$A:$O,7,0))</f>
        <v/>
      </c>
      <c r="E162" s="88" t="str">
        <f>IFERROR(IF(VLOOKUP($A162,'Annex 2 EHV charges'!$A:$O,8,FALSE)=0,"",VLOOKUP($A162,'Annex 2 EHV charges'!$A:$O,8,FALSE)),"")</f>
        <v/>
      </c>
      <c r="F162" s="89" t="str">
        <f>IFERROR(IF(VLOOKUP($A162,'Annex 2 EHV charges'!$A:$O,9,FALSE)=0,"",VLOOKUP($A162,'Annex 2 EHV charges'!$A:$O,9,FALSE)),"")</f>
        <v/>
      </c>
      <c r="G162" s="90" t="str">
        <f>IFERROR(IF(VLOOKUP($A162,'Annex 2 EHV charges'!$A:$O,10,FALSE)=0,"",VLOOKUP($A162,'Annex 2 EHV charges'!$A:$O,10,FALSE)),"")</f>
        <v/>
      </c>
      <c r="H162" s="90" t="str">
        <f>IFERROR(IF(VLOOKUP($A162,'Annex 2 EHV charges'!$A:$O,11,FALSE)=0,"",VLOOKUP($A162,'Annex 2 EHV charges'!$A:$O,11,FALSE)),"")</f>
        <v/>
      </c>
    </row>
    <row r="163" spans="1:8" x14ac:dyDescent="0.25">
      <c r="A163" s="83" t="str">
        <f t="array" ref="A163">IFERROR(INDEX('Annex 2 EHV charges'!$A$11:$A$61, MATCH(0, IF(ISBLANK('Annex 2 EHV charges'!$A$11:$A$61),1, COUNTIF(A$4:$A162, 'Annex 2 EHV charges'!$A$11:$A$61)), 0)),"")</f>
        <v/>
      </c>
      <c r="B163" s="83" t="str">
        <f>IF($A163="","",VLOOKUP($A163,'Annex 2 EHV charges'!$A:$O,2,0))</f>
        <v/>
      </c>
      <c r="C163" s="84" t="str">
        <f>IF($A163="","",VLOOKUP($A163,'Annex 2 EHV charges'!$A:$O,3,0))</f>
        <v/>
      </c>
      <c r="D163" s="83" t="str">
        <f>IF($A163="","",VLOOKUP($A163,'Annex 2 EHV charges'!$A:$O,7,0))</f>
        <v/>
      </c>
      <c r="E163" s="88" t="str">
        <f>IFERROR(IF(VLOOKUP($A163,'Annex 2 EHV charges'!$A:$O,8,FALSE)=0,"",VLOOKUP($A163,'Annex 2 EHV charges'!$A:$O,8,FALSE)),"")</f>
        <v/>
      </c>
      <c r="F163" s="89" t="str">
        <f>IFERROR(IF(VLOOKUP($A163,'Annex 2 EHV charges'!$A:$O,9,FALSE)=0,"",VLOOKUP($A163,'Annex 2 EHV charges'!$A:$O,9,FALSE)),"")</f>
        <v/>
      </c>
      <c r="G163" s="90" t="str">
        <f>IFERROR(IF(VLOOKUP($A163,'Annex 2 EHV charges'!$A:$O,10,FALSE)=0,"",VLOOKUP($A163,'Annex 2 EHV charges'!$A:$O,10,FALSE)),"")</f>
        <v/>
      </c>
      <c r="H163" s="90" t="str">
        <f>IFERROR(IF(VLOOKUP($A163,'Annex 2 EHV charges'!$A:$O,11,FALSE)=0,"",VLOOKUP($A163,'Annex 2 EHV charges'!$A:$O,11,FALSE)),"")</f>
        <v/>
      </c>
    </row>
    <row r="164" spans="1:8" x14ac:dyDescent="0.25">
      <c r="A164" s="83" t="str">
        <f t="array" ref="A164">IFERROR(INDEX('Annex 2 EHV charges'!$A$11:$A$61, MATCH(0, IF(ISBLANK('Annex 2 EHV charges'!$A$11:$A$61),1, COUNTIF(A$4:$A163, 'Annex 2 EHV charges'!$A$11:$A$61)), 0)),"")</f>
        <v/>
      </c>
      <c r="B164" s="83" t="str">
        <f>IF($A164="","",VLOOKUP($A164,'Annex 2 EHV charges'!$A:$O,2,0))</f>
        <v/>
      </c>
      <c r="C164" s="84" t="str">
        <f>IF($A164="","",VLOOKUP($A164,'Annex 2 EHV charges'!$A:$O,3,0))</f>
        <v/>
      </c>
      <c r="D164" s="83" t="str">
        <f>IF($A164="","",VLOOKUP($A164,'Annex 2 EHV charges'!$A:$O,7,0))</f>
        <v/>
      </c>
      <c r="E164" s="88" t="str">
        <f>IFERROR(IF(VLOOKUP($A164,'Annex 2 EHV charges'!$A:$O,8,FALSE)=0,"",VLOOKUP($A164,'Annex 2 EHV charges'!$A:$O,8,FALSE)),"")</f>
        <v/>
      </c>
      <c r="F164" s="89" t="str">
        <f>IFERROR(IF(VLOOKUP($A164,'Annex 2 EHV charges'!$A:$O,9,FALSE)=0,"",VLOOKUP($A164,'Annex 2 EHV charges'!$A:$O,9,FALSE)),"")</f>
        <v/>
      </c>
      <c r="G164" s="90" t="str">
        <f>IFERROR(IF(VLOOKUP($A164,'Annex 2 EHV charges'!$A:$O,10,FALSE)=0,"",VLOOKUP($A164,'Annex 2 EHV charges'!$A:$O,10,FALSE)),"")</f>
        <v/>
      </c>
      <c r="H164" s="90" t="str">
        <f>IFERROR(IF(VLOOKUP($A164,'Annex 2 EHV charges'!$A:$O,11,FALSE)=0,"",VLOOKUP($A164,'Annex 2 EHV charges'!$A:$O,11,FALSE)),"")</f>
        <v/>
      </c>
    </row>
    <row r="165" spans="1:8" x14ac:dyDescent="0.25">
      <c r="A165" s="83" t="str">
        <f t="array" ref="A165">IFERROR(INDEX('Annex 2 EHV charges'!$A$11:$A$61, MATCH(0, IF(ISBLANK('Annex 2 EHV charges'!$A$11:$A$61),1, COUNTIF(A$4:$A164, 'Annex 2 EHV charges'!$A$11:$A$61)), 0)),"")</f>
        <v/>
      </c>
      <c r="B165" s="83" t="str">
        <f>IF($A165="","",VLOOKUP($A165,'Annex 2 EHV charges'!$A:$O,2,0))</f>
        <v/>
      </c>
      <c r="C165" s="84" t="str">
        <f>IF($A165="","",VLOOKUP($A165,'Annex 2 EHV charges'!$A:$O,3,0))</f>
        <v/>
      </c>
      <c r="D165" s="83" t="str">
        <f>IF($A165="","",VLOOKUP($A165,'Annex 2 EHV charges'!$A:$O,7,0))</f>
        <v/>
      </c>
      <c r="E165" s="88" t="str">
        <f>IFERROR(IF(VLOOKUP($A165,'Annex 2 EHV charges'!$A:$O,8,FALSE)=0,"",VLOOKUP($A165,'Annex 2 EHV charges'!$A:$O,8,FALSE)),"")</f>
        <v/>
      </c>
      <c r="F165" s="89" t="str">
        <f>IFERROR(IF(VLOOKUP($A165,'Annex 2 EHV charges'!$A:$O,9,FALSE)=0,"",VLOOKUP($A165,'Annex 2 EHV charges'!$A:$O,9,FALSE)),"")</f>
        <v/>
      </c>
      <c r="G165" s="90" t="str">
        <f>IFERROR(IF(VLOOKUP($A165,'Annex 2 EHV charges'!$A:$O,10,FALSE)=0,"",VLOOKUP($A165,'Annex 2 EHV charges'!$A:$O,10,FALSE)),"")</f>
        <v/>
      </c>
      <c r="H165" s="90" t="str">
        <f>IFERROR(IF(VLOOKUP($A165,'Annex 2 EHV charges'!$A:$O,11,FALSE)=0,"",VLOOKUP($A165,'Annex 2 EHV charges'!$A:$O,11,FALSE)),"")</f>
        <v/>
      </c>
    </row>
    <row r="166" spans="1:8" x14ac:dyDescent="0.25">
      <c r="A166" s="83" t="str">
        <f t="array" ref="A166">IFERROR(INDEX('Annex 2 EHV charges'!$A$11:$A$61, MATCH(0, IF(ISBLANK('Annex 2 EHV charges'!$A$11:$A$61),1, COUNTIF(A$4:$A165, 'Annex 2 EHV charges'!$A$11:$A$61)), 0)),"")</f>
        <v/>
      </c>
      <c r="B166" s="83" t="str">
        <f>IF($A166="","",VLOOKUP($A166,'Annex 2 EHV charges'!$A:$O,2,0))</f>
        <v/>
      </c>
      <c r="C166" s="84" t="str">
        <f>IF($A166="","",VLOOKUP($A166,'Annex 2 EHV charges'!$A:$O,3,0))</f>
        <v/>
      </c>
      <c r="D166" s="83" t="str">
        <f>IF($A166="","",VLOOKUP($A166,'Annex 2 EHV charges'!$A:$O,7,0))</f>
        <v/>
      </c>
      <c r="E166" s="88" t="str">
        <f>IFERROR(IF(VLOOKUP($A166,'Annex 2 EHV charges'!$A:$O,8,FALSE)=0,"",VLOOKUP($A166,'Annex 2 EHV charges'!$A:$O,8,FALSE)),"")</f>
        <v/>
      </c>
      <c r="F166" s="89" t="str">
        <f>IFERROR(IF(VLOOKUP($A166,'Annex 2 EHV charges'!$A:$O,9,FALSE)=0,"",VLOOKUP($A166,'Annex 2 EHV charges'!$A:$O,9,FALSE)),"")</f>
        <v/>
      </c>
      <c r="G166" s="90" t="str">
        <f>IFERROR(IF(VLOOKUP($A166,'Annex 2 EHV charges'!$A:$O,10,FALSE)=0,"",VLOOKUP($A166,'Annex 2 EHV charges'!$A:$O,10,FALSE)),"")</f>
        <v/>
      </c>
      <c r="H166" s="90" t="str">
        <f>IFERROR(IF(VLOOKUP($A166,'Annex 2 EHV charges'!$A:$O,11,FALSE)=0,"",VLOOKUP($A166,'Annex 2 EHV charges'!$A:$O,11,FALSE)),"")</f>
        <v/>
      </c>
    </row>
    <row r="167" spans="1:8" x14ac:dyDescent="0.25">
      <c r="A167" s="83" t="str">
        <f t="array" ref="A167">IFERROR(INDEX('Annex 2 EHV charges'!$A$11:$A$61, MATCH(0, IF(ISBLANK('Annex 2 EHV charges'!$A$11:$A$61),1, COUNTIF(A$4:$A166, 'Annex 2 EHV charges'!$A$11:$A$61)), 0)),"")</f>
        <v/>
      </c>
      <c r="B167" s="83" t="str">
        <f>IF($A167="","",VLOOKUP($A167,'Annex 2 EHV charges'!$A:$O,2,0))</f>
        <v/>
      </c>
      <c r="C167" s="84" t="str">
        <f>IF($A167="","",VLOOKUP($A167,'Annex 2 EHV charges'!$A:$O,3,0))</f>
        <v/>
      </c>
      <c r="D167" s="83" t="str">
        <f>IF($A167="","",VLOOKUP($A167,'Annex 2 EHV charges'!$A:$O,7,0))</f>
        <v/>
      </c>
      <c r="E167" s="88" t="str">
        <f>IFERROR(IF(VLOOKUP($A167,'Annex 2 EHV charges'!$A:$O,8,FALSE)=0,"",VLOOKUP($A167,'Annex 2 EHV charges'!$A:$O,8,FALSE)),"")</f>
        <v/>
      </c>
      <c r="F167" s="89" t="str">
        <f>IFERROR(IF(VLOOKUP($A167,'Annex 2 EHV charges'!$A:$O,9,FALSE)=0,"",VLOOKUP($A167,'Annex 2 EHV charges'!$A:$O,9,FALSE)),"")</f>
        <v/>
      </c>
      <c r="G167" s="90" t="str">
        <f>IFERROR(IF(VLOOKUP($A167,'Annex 2 EHV charges'!$A:$O,10,FALSE)=0,"",VLOOKUP($A167,'Annex 2 EHV charges'!$A:$O,10,FALSE)),"")</f>
        <v/>
      </c>
      <c r="H167" s="90" t="str">
        <f>IFERROR(IF(VLOOKUP($A167,'Annex 2 EHV charges'!$A:$O,11,FALSE)=0,"",VLOOKUP($A167,'Annex 2 EHV charges'!$A:$O,11,FALSE)),"")</f>
        <v/>
      </c>
    </row>
    <row r="168" spans="1:8" x14ac:dyDescent="0.25">
      <c r="A168" s="83" t="str">
        <f t="array" ref="A168">IFERROR(INDEX('Annex 2 EHV charges'!$A$11:$A$61, MATCH(0, IF(ISBLANK('Annex 2 EHV charges'!$A$11:$A$61),1, COUNTIF(A$4:$A167, 'Annex 2 EHV charges'!$A$11:$A$61)), 0)),"")</f>
        <v/>
      </c>
      <c r="B168" s="83" t="str">
        <f>IF($A168="","",VLOOKUP($A168,'Annex 2 EHV charges'!$A:$O,2,0))</f>
        <v/>
      </c>
      <c r="C168" s="84" t="str">
        <f>IF($A168="","",VLOOKUP($A168,'Annex 2 EHV charges'!$A:$O,3,0))</f>
        <v/>
      </c>
      <c r="D168" s="83" t="str">
        <f>IF($A168="","",VLOOKUP($A168,'Annex 2 EHV charges'!$A:$O,7,0))</f>
        <v/>
      </c>
      <c r="E168" s="88" t="str">
        <f>IFERROR(IF(VLOOKUP($A168,'Annex 2 EHV charges'!$A:$O,8,FALSE)=0,"",VLOOKUP($A168,'Annex 2 EHV charges'!$A:$O,8,FALSE)),"")</f>
        <v/>
      </c>
      <c r="F168" s="89" t="str">
        <f>IFERROR(IF(VLOOKUP($A168,'Annex 2 EHV charges'!$A:$O,9,FALSE)=0,"",VLOOKUP($A168,'Annex 2 EHV charges'!$A:$O,9,FALSE)),"")</f>
        <v/>
      </c>
      <c r="G168" s="90" t="str">
        <f>IFERROR(IF(VLOOKUP($A168,'Annex 2 EHV charges'!$A:$O,10,FALSE)=0,"",VLOOKUP($A168,'Annex 2 EHV charges'!$A:$O,10,FALSE)),"")</f>
        <v/>
      </c>
      <c r="H168" s="90" t="str">
        <f>IFERROR(IF(VLOOKUP($A168,'Annex 2 EHV charges'!$A:$O,11,FALSE)=0,"",VLOOKUP($A168,'Annex 2 EHV charges'!$A:$O,11,FALSE)),"")</f>
        <v/>
      </c>
    </row>
    <row r="169" spans="1:8" x14ac:dyDescent="0.25">
      <c r="A169" s="83" t="str">
        <f t="array" ref="A169">IFERROR(INDEX('Annex 2 EHV charges'!$A$11:$A$61, MATCH(0, IF(ISBLANK('Annex 2 EHV charges'!$A$11:$A$61),1, COUNTIF(A$4:$A168, 'Annex 2 EHV charges'!$A$11:$A$61)), 0)),"")</f>
        <v/>
      </c>
      <c r="B169" s="83" t="str">
        <f>IF($A169="","",VLOOKUP($A169,'Annex 2 EHV charges'!$A:$O,2,0))</f>
        <v/>
      </c>
      <c r="C169" s="84" t="str">
        <f>IF($A169="","",VLOOKUP($A169,'Annex 2 EHV charges'!$A:$O,3,0))</f>
        <v/>
      </c>
      <c r="D169" s="83" t="str">
        <f>IF($A169="","",VLOOKUP($A169,'Annex 2 EHV charges'!$A:$O,7,0))</f>
        <v/>
      </c>
      <c r="E169" s="88" t="str">
        <f>IFERROR(IF(VLOOKUP($A169,'Annex 2 EHV charges'!$A:$O,8,FALSE)=0,"",VLOOKUP($A169,'Annex 2 EHV charges'!$A:$O,8,FALSE)),"")</f>
        <v/>
      </c>
      <c r="F169" s="89" t="str">
        <f>IFERROR(IF(VLOOKUP($A169,'Annex 2 EHV charges'!$A:$O,9,FALSE)=0,"",VLOOKUP($A169,'Annex 2 EHV charges'!$A:$O,9,FALSE)),"")</f>
        <v/>
      </c>
      <c r="G169" s="90" t="str">
        <f>IFERROR(IF(VLOOKUP($A169,'Annex 2 EHV charges'!$A:$O,10,FALSE)=0,"",VLOOKUP($A169,'Annex 2 EHV charges'!$A:$O,10,FALSE)),"")</f>
        <v/>
      </c>
      <c r="H169" s="90" t="str">
        <f>IFERROR(IF(VLOOKUP($A169,'Annex 2 EHV charges'!$A:$O,11,FALSE)=0,"",VLOOKUP($A169,'Annex 2 EHV charges'!$A:$O,11,FALSE)),"")</f>
        <v/>
      </c>
    </row>
    <row r="170" spans="1:8" x14ac:dyDescent="0.25">
      <c r="A170" s="83" t="str">
        <f t="array" ref="A170">IFERROR(INDEX('Annex 2 EHV charges'!$A$11:$A$61, MATCH(0, IF(ISBLANK('Annex 2 EHV charges'!$A$11:$A$61),1, COUNTIF(A$4:$A169, 'Annex 2 EHV charges'!$A$11:$A$61)), 0)),"")</f>
        <v/>
      </c>
      <c r="B170" s="83" t="str">
        <f>IF($A170="","",VLOOKUP($A170,'Annex 2 EHV charges'!$A:$O,2,0))</f>
        <v/>
      </c>
      <c r="C170" s="84" t="str">
        <f>IF($A170="","",VLOOKUP($A170,'Annex 2 EHV charges'!$A:$O,3,0))</f>
        <v/>
      </c>
      <c r="D170" s="83" t="str">
        <f>IF($A170="","",VLOOKUP($A170,'Annex 2 EHV charges'!$A:$O,7,0))</f>
        <v/>
      </c>
      <c r="E170" s="88" t="str">
        <f>IFERROR(IF(VLOOKUP($A170,'Annex 2 EHV charges'!$A:$O,8,FALSE)=0,"",VLOOKUP($A170,'Annex 2 EHV charges'!$A:$O,8,FALSE)),"")</f>
        <v/>
      </c>
      <c r="F170" s="89" t="str">
        <f>IFERROR(IF(VLOOKUP($A170,'Annex 2 EHV charges'!$A:$O,9,FALSE)=0,"",VLOOKUP($A170,'Annex 2 EHV charges'!$A:$O,9,FALSE)),"")</f>
        <v/>
      </c>
      <c r="G170" s="90" t="str">
        <f>IFERROR(IF(VLOOKUP($A170,'Annex 2 EHV charges'!$A:$O,10,FALSE)=0,"",VLOOKUP($A170,'Annex 2 EHV charges'!$A:$O,10,FALSE)),"")</f>
        <v/>
      </c>
      <c r="H170" s="90" t="str">
        <f>IFERROR(IF(VLOOKUP($A170,'Annex 2 EHV charges'!$A:$O,11,FALSE)=0,"",VLOOKUP($A170,'Annex 2 EHV charges'!$A:$O,11,FALSE)),"")</f>
        <v/>
      </c>
    </row>
    <row r="171" spans="1:8" x14ac:dyDescent="0.25">
      <c r="A171" s="83" t="str">
        <f t="array" ref="A171">IFERROR(INDEX('Annex 2 EHV charges'!$A$11:$A$61, MATCH(0, IF(ISBLANK('Annex 2 EHV charges'!$A$11:$A$61),1, COUNTIF(A$4:$A170, 'Annex 2 EHV charges'!$A$11:$A$61)), 0)),"")</f>
        <v/>
      </c>
      <c r="B171" s="83" t="str">
        <f>IF($A171="","",VLOOKUP($A171,'Annex 2 EHV charges'!$A:$O,2,0))</f>
        <v/>
      </c>
      <c r="C171" s="84" t="str">
        <f>IF($A171="","",VLOOKUP($A171,'Annex 2 EHV charges'!$A:$O,3,0))</f>
        <v/>
      </c>
      <c r="D171" s="83" t="str">
        <f>IF($A171="","",VLOOKUP($A171,'Annex 2 EHV charges'!$A:$O,7,0))</f>
        <v/>
      </c>
      <c r="E171" s="88" t="str">
        <f>IFERROR(IF(VLOOKUP($A171,'Annex 2 EHV charges'!$A:$O,8,FALSE)=0,"",VLOOKUP($A171,'Annex 2 EHV charges'!$A:$O,8,FALSE)),"")</f>
        <v/>
      </c>
      <c r="F171" s="89" t="str">
        <f>IFERROR(IF(VLOOKUP($A171,'Annex 2 EHV charges'!$A:$O,9,FALSE)=0,"",VLOOKUP($A171,'Annex 2 EHV charges'!$A:$O,9,FALSE)),"")</f>
        <v/>
      </c>
      <c r="G171" s="90" t="str">
        <f>IFERROR(IF(VLOOKUP($A171,'Annex 2 EHV charges'!$A:$O,10,FALSE)=0,"",VLOOKUP($A171,'Annex 2 EHV charges'!$A:$O,10,FALSE)),"")</f>
        <v/>
      </c>
      <c r="H171" s="90" t="str">
        <f>IFERROR(IF(VLOOKUP($A171,'Annex 2 EHV charges'!$A:$O,11,FALSE)=0,"",VLOOKUP($A171,'Annex 2 EHV charges'!$A:$O,11,FALSE)),"")</f>
        <v/>
      </c>
    </row>
    <row r="172" spans="1:8" x14ac:dyDescent="0.25">
      <c r="A172" s="83" t="str">
        <f t="array" ref="A172">IFERROR(INDEX('Annex 2 EHV charges'!$A$11:$A$61, MATCH(0, IF(ISBLANK('Annex 2 EHV charges'!$A$11:$A$61),1, COUNTIF(A$4:$A171, 'Annex 2 EHV charges'!$A$11:$A$61)), 0)),"")</f>
        <v/>
      </c>
      <c r="B172" s="83" t="str">
        <f>IF($A172="","",VLOOKUP($A172,'Annex 2 EHV charges'!$A:$O,2,0))</f>
        <v/>
      </c>
      <c r="C172" s="84" t="str">
        <f>IF($A172="","",VLOOKUP($A172,'Annex 2 EHV charges'!$A:$O,3,0))</f>
        <v/>
      </c>
      <c r="D172" s="83" t="str">
        <f>IF($A172="","",VLOOKUP($A172,'Annex 2 EHV charges'!$A:$O,7,0))</f>
        <v/>
      </c>
      <c r="E172" s="88" t="str">
        <f>IFERROR(IF(VLOOKUP($A172,'Annex 2 EHV charges'!$A:$O,8,FALSE)=0,"",VLOOKUP($A172,'Annex 2 EHV charges'!$A:$O,8,FALSE)),"")</f>
        <v/>
      </c>
      <c r="F172" s="89" t="str">
        <f>IFERROR(IF(VLOOKUP($A172,'Annex 2 EHV charges'!$A:$O,9,FALSE)=0,"",VLOOKUP($A172,'Annex 2 EHV charges'!$A:$O,9,FALSE)),"")</f>
        <v/>
      </c>
      <c r="G172" s="90" t="str">
        <f>IFERROR(IF(VLOOKUP($A172,'Annex 2 EHV charges'!$A:$O,10,FALSE)=0,"",VLOOKUP($A172,'Annex 2 EHV charges'!$A:$O,10,FALSE)),"")</f>
        <v/>
      </c>
      <c r="H172" s="90" t="str">
        <f>IFERROR(IF(VLOOKUP($A172,'Annex 2 EHV charges'!$A:$O,11,FALSE)=0,"",VLOOKUP($A172,'Annex 2 EHV charges'!$A:$O,11,FALSE)),"")</f>
        <v/>
      </c>
    </row>
    <row r="173" spans="1:8" x14ac:dyDescent="0.25">
      <c r="A173" s="83" t="str">
        <f t="array" ref="A173">IFERROR(INDEX('Annex 2 EHV charges'!$A$11:$A$61, MATCH(0, IF(ISBLANK('Annex 2 EHV charges'!$A$11:$A$61),1, COUNTIF(A$4:$A172, 'Annex 2 EHV charges'!$A$11:$A$61)), 0)),"")</f>
        <v/>
      </c>
      <c r="B173" s="83" t="str">
        <f>IF($A173="","",VLOOKUP($A173,'Annex 2 EHV charges'!$A:$O,2,0))</f>
        <v/>
      </c>
      <c r="C173" s="84" t="str">
        <f>IF($A173="","",VLOOKUP($A173,'Annex 2 EHV charges'!$A:$O,3,0))</f>
        <v/>
      </c>
      <c r="D173" s="83" t="str">
        <f>IF($A173="","",VLOOKUP($A173,'Annex 2 EHV charges'!$A:$O,7,0))</f>
        <v/>
      </c>
      <c r="E173" s="88" t="str">
        <f>IFERROR(IF(VLOOKUP($A173,'Annex 2 EHV charges'!$A:$O,8,FALSE)=0,"",VLOOKUP($A173,'Annex 2 EHV charges'!$A:$O,8,FALSE)),"")</f>
        <v/>
      </c>
      <c r="F173" s="89" t="str">
        <f>IFERROR(IF(VLOOKUP($A173,'Annex 2 EHV charges'!$A:$O,9,FALSE)=0,"",VLOOKUP($A173,'Annex 2 EHV charges'!$A:$O,9,FALSE)),"")</f>
        <v/>
      </c>
      <c r="G173" s="90" t="str">
        <f>IFERROR(IF(VLOOKUP($A173,'Annex 2 EHV charges'!$A:$O,10,FALSE)=0,"",VLOOKUP($A173,'Annex 2 EHV charges'!$A:$O,10,FALSE)),"")</f>
        <v/>
      </c>
      <c r="H173" s="90" t="str">
        <f>IFERROR(IF(VLOOKUP($A173,'Annex 2 EHV charges'!$A:$O,11,FALSE)=0,"",VLOOKUP($A173,'Annex 2 EHV charges'!$A:$O,11,FALSE)),"")</f>
        <v/>
      </c>
    </row>
    <row r="174" spans="1:8" x14ac:dyDescent="0.25">
      <c r="A174" s="83" t="str">
        <f t="array" ref="A174">IFERROR(INDEX('Annex 2 EHV charges'!$A$11:$A$61, MATCH(0, IF(ISBLANK('Annex 2 EHV charges'!$A$11:$A$61),1, COUNTIF(A$4:$A173, 'Annex 2 EHV charges'!$A$11:$A$61)), 0)),"")</f>
        <v/>
      </c>
      <c r="B174" s="83" t="str">
        <f>IF($A174="","",VLOOKUP($A174,'Annex 2 EHV charges'!$A:$O,2,0))</f>
        <v/>
      </c>
      <c r="C174" s="84" t="str">
        <f>IF($A174="","",VLOOKUP($A174,'Annex 2 EHV charges'!$A:$O,3,0))</f>
        <v/>
      </c>
      <c r="D174" s="83" t="str">
        <f>IF($A174="","",VLOOKUP($A174,'Annex 2 EHV charges'!$A:$O,7,0))</f>
        <v/>
      </c>
      <c r="E174" s="88" t="str">
        <f>IFERROR(IF(VLOOKUP($A174,'Annex 2 EHV charges'!$A:$O,8,FALSE)=0,"",VLOOKUP($A174,'Annex 2 EHV charges'!$A:$O,8,FALSE)),"")</f>
        <v/>
      </c>
      <c r="F174" s="89" t="str">
        <f>IFERROR(IF(VLOOKUP($A174,'Annex 2 EHV charges'!$A:$O,9,FALSE)=0,"",VLOOKUP($A174,'Annex 2 EHV charges'!$A:$O,9,FALSE)),"")</f>
        <v/>
      </c>
      <c r="G174" s="90" t="str">
        <f>IFERROR(IF(VLOOKUP($A174,'Annex 2 EHV charges'!$A:$O,10,FALSE)=0,"",VLOOKUP($A174,'Annex 2 EHV charges'!$A:$O,10,FALSE)),"")</f>
        <v/>
      </c>
      <c r="H174" s="90" t="str">
        <f>IFERROR(IF(VLOOKUP($A174,'Annex 2 EHV charges'!$A:$O,11,FALSE)=0,"",VLOOKUP($A174,'Annex 2 EHV charges'!$A:$O,11,FALSE)),"")</f>
        <v/>
      </c>
    </row>
    <row r="175" spans="1:8" x14ac:dyDescent="0.25">
      <c r="A175" s="83" t="str">
        <f t="array" ref="A175">IFERROR(INDEX('Annex 2 EHV charges'!$A$11:$A$61, MATCH(0, IF(ISBLANK('Annex 2 EHV charges'!$A$11:$A$61),1, COUNTIF(A$4:$A174, 'Annex 2 EHV charges'!$A$11:$A$61)), 0)),"")</f>
        <v/>
      </c>
      <c r="B175" s="83" t="str">
        <f>IF($A175="","",VLOOKUP($A175,'Annex 2 EHV charges'!$A:$O,2,0))</f>
        <v/>
      </c>
      <c r="C175" s="84" t="str">
        <f>IF($A175="","",VLOOKUP($A175,'Annex 2 EHV charges'!$A:$O,3,0))</f>
        <v/>
      </c>
      <c r="D175" s="83" t="str">
        <f>IF($A175="","",VLOOKUP($A175,'Annex 2 EHV charges'!$A:$O,7,0))</f>
        <v/>
      </c>
      <c r="E175" s="88" t="str">
        <f>IFERROR(IF(VLOOKUP($A175,'Annex 2 EHV charges'!$A:$O,8,FALSE)=0,"",VLOOKUP($A175,'Annex 2 EHV charges'!$A:$O,8,FALSE)),"")</f>
        <v/>
      </c>
      <c r="F175" s="89" t="str">
        <f>IFERROR(IF(VLOOKUP($A175,'Annex 2 EHV charges'!$A:$O,9,FALSE)=0,"",VLOOKUP($A175,'Annex 2 EHV charges'!$A:$O,9,FALSE)),"")</f>
        <v/>
      </c>
      <c r="G175" s="90" t="str">
        <f>IFERROR(IF(VLOOKUP($A175,'Annex 2 EHV charges'!$A:$O,10,FALSE)=0,"",VLOOKUP($A175,'Annex 2 EHV charges'!$A:$O,10,FALSE)),"")</f>
        <v/>
      </c>
      <c r="H175" s="90" t="str">
        <f>IFERROR(IF(VLOOKUP($A175,'Annex 2 EHV charges'!$A:$O,11,FALSE)=0,"",VLOOKUP($A175,'Annex 2 EHV charges'!$A:$O,11,FALSE)),"")</f>
        <v/>
      </c>
    </row>
    <row r="176" spans="1:8" x14ac:dyDescent="0.25">
      <c r="A176" s="83" t="str">
        <f t="array" ref="A176">IFERROR(INDEX('Annex 2 EHV charges'!$A$11:$A$61, MATCH(0, IF(ISBLANK('Annex 2 EHV charges'!$A$11:$A$61),1, COUNTIF(A$4:$A175, 'Annex 2 EHV charges'!$A$11:$A$61)), 0)),"")</f>
        <v/>
      </c>
      <c r="B176" s="83" t="str">
        <f>IF($A176="","",VLOOKUP($A176,'Annex 2 EHV charges'!$A:$O,2,0))</f>
        <v/>
      </c>
      <c r="C176" s="84" t="str">
        <f>IF($A176="","",VLOOKUP($A176,'Annex 2 EHV charges'!$A:$O,3,0))</f>
        <v/>
      </c>
      <c r="D176" s="83" t="str">
        <f>IF($A176="","",VLOOKUP($A176,'Annex 2 EHV charges'!$A:$O,7,0))</f>
        <v/>
      </c>
      <c r="E176" s="88" t="str">
        <f>IFERROR(IF(VLOOKUP($A176,'Annex 2 EHV charges'!$A:$O,8,FALSE)=0,"",VLOOKUP($A176,'Annex 2 EHV charges'!$A:$O,8,FALSE)),"")</f>
        <v/>
      </c>
      <c r="F176" s="89" t="str">
        <f>IFERROR(IF(VLOOKUP($A176,'Annex 2 EHV charges'!$A:$O,9,FALSE)=0,"",VLOOKUP($A176,'Annex 2 EHV charges'!$A:$O,9,FALSE)),"")</f>
        <v/>
      </c>
      <c r="G176" s="90" t="str">
        <f>IFERROR(IF(VLOOKUP($A176,'Annex 2 EHV charges'!$A:$O,10,FALSE)=0,"",VLOOKUP($A176,'Annex 2 EHV charges'!$A:$O,10,FALSE)),"")</f>
        <v/>
      </c>
      <c r="H176" s="90" t="str">
        <f>IFERROR(IF(VLOOKUP($A176,'Annex 2 EHV charges'!$A:$O,11,FALSE)=0,"",VLOOKUP($A176,'Annex 2 EHV charges'!$A:$O,11,FALSE)),"")</f>
        <v/>
      </c>
    </row>
    <row r="177" spans="1:8" x14ac:dyDescent="0.25">
      <c r="A177" s="83" t="str">
        <f t="array" ref="A177">IFERROR(INDEX('Annex 2 EHV charges'!$A$11:$A$61, MATCH(0, IF(ISBLANK('Annex 2 EHV charges'!$A$11:$A$61),1, COUNTIF(A$4:$A176, 'Annex 2 EHV charges'!$A$11:$A$61)), 0)),"")</f>
        <v/>
      </c>
      <c r="B177" s="83" t="str">
        <f>IF($A177="","",VLOOKUP($A177,'Annex 2 EHV charges'!$A:$O,2,0))</f>
        <v/>
      </c>
      <c r="C177" s="84" t="str">
        <f>IF($A177="","",VLOOKUP($A177,'Annex 2 EHV charges'!$A:$O,3,0))</f>
        <v/>
      </c>
      <c r="D177" s="83" t="str">
        <f>IF($A177="","",VLOOKUP($A177,'Annex 2 EHV charges'!$A:$O,7,0))</f>
        <v/>
      </c>
      <c r="E177" s="88" t="str">
        <f>IFERROR(IF(VLOOKUP($A177,'Annex 2 EHV charges'!$A:$O,8,FALSE)=0,"",VLOOKUP($A177,'Annex 2 EHV charges'!$A:$O,8,FALSE)),"")</f>
        <v/>
      </c>
      <c r="F177" s="89" t="str">
        <f>IFERROR(IF(VLOOKUP($A177,'Annex 2 EHV charges'!$A:$O,9,FALSE)=0,"",VLOOKUP($A177,'Annex 2 EHV charges'!$A:$O,9,FALSE)),"")</f>
        <v/>
      </c>
      <c r="G177" s="90" t="str">
        <f>IFERROR(IF(VLOOKUP($A177,'Annex 2 EHV charges'!$A:$O,10,FALSE)=0,"",VLOOKUP($A177,'Annex 2 EHV charges'!$A:$O,10,FALSE)),"")</f>
        <v/>
      </c>
      <c r="H177" s="90" t="str">
        <f>IFERROR(IF(VLOOKUP($A177,'Annex 2 EHV charges'!$A:$O,11,FALSE)=0,"",VLOOKUP($A177,'Annex 2 EHV charges'!$A:$O,11,FALSE)),"")</f>
        <v/>
      </c>
    </row>
    <row r="178" spans="1:8" x14ac:dyDescent="0.25">
      <c r="A178" s="83" t="str">
        <f t="array" ref="A178">IFERROR(INDEX('Annex 2 EHV charges'!$A$11:$A$61, MATCH(0, IF(ISBLANK('Annex 2 EHV charges'!$A$11:$A$61),1, COUNTIF(A$4:$A177, 'Annex 2 EHV charges'!$A$11:$A$61)), 0)),"")</f>
        <v/>
      </c>
      <c r="B178" s="83" t="str">
        <f>IF($A178="","",VLOOKUP($A178,'Annex 2 EHV charges'!$A:$O,2,0))</f>
        <v/>
      </c>
      <c r="C178" s="84" t="str">
        <f>IF($A178="","",VLOOKUP($A178,'Annex 2 EHV charges'!$A:$O,3,0))</f>
        <v/>
      </c>
      <c r="D178" s="83" t="str">
        <f>IF($A178="","",VLOOKUP($A178,'Annex 2 EHV charges'!$A:$O,7,0))</f>
        <v/>
      </c>
      <c r="E178" s="88" t="str">
        <f>IFERROR(IF(VLOOKUP($A178,'Annex 2 EHV charges'!$A:$O,8,FALSE)=0,"",VLOOKUP($A178,'Annex 2 EHV charges'!$A:$O,8,FALSE)),"")</f>
        <v/>
      </c>
      <c r="F178" s="89" t="str">
        <f>IFERROR(IF(VLOOKUP($A178,'Annex 2 EHV charges'!$A:$O,9,FALSE)=0,"",VLOOKUP($A178,'Annex 2 EHV charges'!$A:$O,9,FALSE)),"")</f>
        <v/>
      </c>
      <c r="G178" s="90" t="str">
        <f>IFERROR(IF(VLOOKUP($A178,'Annex 2 EHV charges'!$A:$O,10,FALSE)=0,"",VLOOKUP($A178,'Annex 2 EHV charges'!$A:$O,10,FALSE)),"")</f>
        <v/>
      </c>
      <c r="H178" s="90" t="str">
        <f>IFERROR(IF(VLOOKUP($A178,'Annex 2 EHV charges'!$A:$O,11,FALSE)=0,"",VLOOKUP($A178,'Annex 2 EHV charges'!$A:$O,11,FALSE)),"")</f>
        <v/>
      </c>
    </row>
    <row r="179" spans="1:8" x14ac:dyDescent="0.25">
      <c r="A179" s="83" t="str">
        <f t="array" ref="A179">IFERROR(INDEX('Annex 2 EHV charges'!$A$11:$A$61, MATCH(0, IF(ISBLANK('Annex 2 EHV charges'!$A$11:$A$61),1, COUNTIF(A$4:$A178, 'Annex 2 EHV charges'!$A$11:$A$61)), 0)),"")</f>
        <v/>
      </c>
      <c r="B179" s="83" t="str">
        <f>IF($A179="","",VLOOKUP($A179,'Annex 2 EHV charges'!$A:$O,2,0))</f>
        <v/>
      </c>
      <c r="C179" s="84" t="str">
        <f>IF($A179="","",VLOOKUP($A179,'Annex 2 EHV charges'!$A:$O,3,0))</f>
        <v/>
      </c>
      <c r="D179" s="83" t="str">
        <f>IF($A179="","",VLOOKUP($A179,'Annex 2 EHV charges'!$A:$O,7,0))</f>
        <v/>
      </c>
      <c r="E179" s="88" t="str">
        <f>IFERROR(IF(VLOOKUP($A179,'Annex 2 EHV charges'!$A:$O,8,FALSE)=0,"",VLOOKUP($A179,'Annex 2 EHV charges'!$A:$O,8,FALSE)),"")</f>
        <v/>
      </c>
      <c r="F179" s="89" t="str">
        <f>IFERROR(IF(VLOOKUP($A179,'Annex 2 EHV charges'!$A:$O,9,FALSE)=0,"",VLOOKUP($A179,'Annex 2 EHV charges'!$A:$O,9,FALSE)),"")</f>
        <v/>
      </c>
      <c r="G179" s="90" t="str">
        <f>IFERROR(IF(VLOOKUP($A179,'Annex 2 EHV charges'!$A:$O,10,FALSE)=0,"",VLOOKUP($A179,'Annex 2 EHV charges'!$A:$O,10,FALSE)),"")</f>
        <v/>
      </c>
      <c r="H179" s="90" t="str">
        <f>IFERROR(IF(VLOOKUP($A179,'Annex 2 EHV charges'!$A:$O,11,FALSE)=0,"",VLOOKUP($A179,'Annex 2 EHV charges'!$A:$O,11,FALSE)),"")</f>
        <v/>
      </c>
    </row>
    <row r="180" spans="1:8" x14ac:dyDescent="0.25">
      <c r="A180" s="83" t="str">
        <f t="array" ref="A180">IFERROR(INDEX('Annex 2 EHV charges'!$A$11:$A$61, MATCH(0, IF(ISBLANK('Annex 2 EHV charges'!$A$11:$A$61),1, COUNTIF(A$4:$A179, 'Annex 2 EHV charges'!$A$11:$A$61)), 0)),"")</f>
        <v/>
      </c>
      <c r="B180" s="83" t="str">
        <f>IF($A180="","",VLOOKUP($A180,'Annex 2 EHV charges'!$A:$O,2,0))</f>
        <v/>
      </c>
      <c r="C180" s="84" t="str">
        <f>IF($A180="","",VLOOKUP($A180,'Annex 2 EHV charges'!$A:$O,3,0))</f>
        <v/>
      </c>
      <c r="D180" s="83" t="str">
        <f>IF($A180="","",VLOOKUP($A180,'Annex 2 EHV charges'!$A:$O,7,0))</f>
        <v/>
      </c>
      <c r="E180" s="88" t="str">
        <f>IFERROR(IF(VLOOKUP($A180,'Annex 2 EHV charges'!$A:$O,8,FALSE)=0,"",VLOOKUP($A180,'Annex 2 EHV charges'!$A:$O,8,FALSE)),"")</f>
        <v/>
      </c>
      <c r="F180" s="89" t="str">
        <f>IFERROR(IF(VLOOKUP($A180,'Annex 2 EHV charges'!$A:$O,9,FALSE)=0,"",VLOOKUP($A180,'Annex 2 EHV charges'!$A:$O,9,FALSE)),"")</f>
        <v/>
      </c>
      <c r="G180" s="90" t="str">
        <f>IFERROR(IF(VLOOKUP($A180,'Annex 2 EHV charges'!$A:$O,10,FALSE)=0,"",VLOOKUP($A180,'Annex 2 EHV charges'!$A:$O,10,FALSE)),"")</f>
        <v/>
      </c>
      <c r="H180" s="90" t="str">
        <f>IFERROR(IF(VLOOKUP($A180,'Annex 2 EHV charges'!$A:$O,11,FALSE)=0,"",VLOOKUP($A180,'Annex 2 EHV charges'!$A:$O,11,FALSE)),"")</f>
        <v/>
      </c>
    </row>
    <row r="181" spans="1:8" x14ac:dyDescent="0.25">
      <c r="A181" s="83" t="str">
        <f t="array" ref="A181">IFERROR(INDEX('Annex 2 EHV charges'!$A$11:$A$61, MATCH(0, IF(ISBLANK('Annex 2 EHV charges'!$A$11:$A$61),1, COUNTIF(A$4:$A180, 'Annex 2 EHV charges'!$A$11:$A$61)), 0)),"")</f>
        <v/>
      </c>
      <c r="B181" s="83" t="str">
        <f>IF($A181="","",VLOOKUP($A181,'Annex 2 EHV charges'!$A:$O,2,0))</f>
        <v/>
      </c>
      <c r="C181" s="84" t="str">
        <f>IF($A181="","",VLOOKUP($A181,'Annex 2 EHV charges'!$A:$O,3,0))</f>
        <v/>
      </c>
      <c r="D181" s="83" t="str">
        <f>IF($A181="","",VLOOKUP($A181,'Annex 2 EHV charges'!$A:$O,7,0))</f>
        <v/>
      </c>
      <c r="E181" s="88" t="str">
        <f>IFERROR(IF(VLOOKUP($A181,'Annex 2 EHV charges'!$A:$O,8,FALSE)=0,"",VLOOKUP($A181,'Annex 2 EHV charges'!$A:$O,8,FALSE)),"")</f>
        <v/>
      </c>
      <c r="F181" s="89" t="str">
        <f>IFERROR(IF(VLOOKUP($A181,'Annex 2 EHV charges'!$A:$O,9,FALSE)=0,"",VLOOKUP($A181,'Annex 2 EHV charges'!$A:$O,9,FALSE)),"")</f>
        <v/>
      </c>
      <c r="G181" s="90" t="str">
        <f>IFERROR(IF(VLOOKUP($A181,'Annex 2 EHV charges'!$A:$O,10,FALSE)=0,"",VLOOKUP($A181,'Annex 2 EHV charges'!$A:$O,10,FALSE)),"")</f>
        <v/>
      </c>
      <c r="H181" s="90" t="str">
        <f>IFERROR(IF(VLOOKUP($A181,'Annex 2 EHV charges'!$A:$O,11,FALSE)=0,"",VLOOKUP($A181,'Annex 2 EHV charges'!$A:$O,11,FALSE)),"")</f>
        <v/>
      </c>
    </row>
    <row r="182" spans="1:8" x14ac:dyDescent="0.25">
      <c r="A182" s="83" t="str">
        <f t="array" ref="A182">IFERROR(INDEX('Annex 2 EHV charges'!$A$11:$A$61, MATCH(0, IF(ISBLANK('Annex 2 EHV charges'!$A$11:$A$61),1, COUNTIF(A$4:$A181, 'Annex 2 EHV charges'!$A$11:$A$61)), 0)),"")</f>
        <v/>
      </c>
      <c r="B182" s="83" t="str">
        <f>IF($A182="","",VLOOKUP($A182,'Annex 2 EHV charges'!$A:$O,2,0))</f>
        <v/>
      </c>
      <c r="C182" s="84" t="str">
        <f>IF($A182="","",VLOOKUP($A182,'Annex 2 EHV charges'!$A:$O,3,0))</f>
        <v/>
      </c>
      <c r="D182" s="83" t="str">
        <f>IF($A182="","",VLOOKUP($A182,'Annex 2 EHV charges'!$A:$O,7,0))</f>
        <v/>
      </c>
      <c r="E182" s="88" t="str">
        <f>IFERROR(IF(VLOOKUP($A182,'Annex 2 EHV charges'!$A:$O,8,FALSE)=0,"",VLOOKUP($A182,'Annex 2 EHV charges'!$A:$O,8,FALSE)),"")</f>
        <v/>
      </c>
      <c r="F182" s="89" t="str">
        <f>IFERROR(IF(VLOOKUP($A182,'Annex 2 EHV charges'!$A:$O,9,FALSE)=0,"",VLOOKUP($A182,'Annex 2 EHV charges'!$A:$O,9,FALSE)),"")</f>
        <v/>
      </c>
      <c r="G182" s="90" t="str">
        <f>IFERROR(IF(VLOOKUP($A182,'Annex 2 EHV charges'!$A:$O,10,FALSE)=0,"",VLOOKUP($A182,'Annex 2 EHV charges'!$A:$O,10,FALSE)),"")</f>
        <v/>
      </c>
      <c r="H182" s="90" t="str">
        <f>IFERROR(IF(VLOOKUP($A182,'Annex 2 EHV charges'!$A:$O,11,FALSE)=0,"",VLOOKUP($A182,'Annex 2 EHV charges'!$A:$O,11,FALSE)),"")</f>
        <v/>
      </c>
    </row>
    <row r="183" spans="1:8" x14ac:dyDescent="0.25">
      <c r="A183" s="83" t="str">
        <f t="array" ref="A183">IFERROR(INDEX('Annex 2 EHV charges'!$A$11:$A$61, MATCH(0, IF(ISBLANK('Annex 2 EHV charges'!$A$11:$A$61),1, COUNTIF(A$4:$A182, 'Annex 2 EHV charges'!$A$11:$A$61)), 0)),"")</f>
        <v/>
      </c>
      <c r="B183" s="83" t="str">
        <f>IF($A183="","",VLOOKUP($A183,'Annex 2 EHV charges'!$A:$O,2,0))</f>
        <v/>
      </c>
      <c r="C183" s="84" t="str">
        <f>IF($A183="","",VLOOKUP($A183,'Annex 2 EHV charges'!$A:$O,3,0))</f>
        <v/>
      </c>
      <c r="D183" s="83" t="str">
        <f>IF($A183="","",VLOOKUP($A183,'Annex 2 EHV charges'!$A:$O,7,0))</f>
        <v/>
      </c>
      <c r="E183" s="88" t="str">
        <f>IFERROR(IF(VLOOKUP($A183,'Annex 2 EHV charges'!$A:$O,8,FALSE)=0,"",VLOOKUP($A183,'Annex 2 EHV charges'!$A:$O,8,FALSE)),"")</f>
        <v/>
      </c>
      <c r="F183" s="89" t="str">
        <f>IFERROR(IF(VLOOKUP($A183,'Annex 2 EHV charges'!$A:$O,9,FALSE)=0,"",VLOOKUP($A183,'Annex 2 EHV charges'!$A:$O,9,FALSE)),"")</f>
        <v/>
      </c>
      <c r="G183" s="90" t="str">
        <f>IFERROR(IF(VLOOKUP($A183,'Annex 2 EHV charges'!$A:$O,10,FALSE)=0,"",VLOOKUP($A183,'Annex 2 EHV charges'!$A:$O,10,FALSE)),"")</f>
        <v/>
      </c>
      <c r="H183" s="90" t="str">
        <f>IFERROR(IF(VLOOKUP($A183,'Annex 2 EHV charges'!$A:$O,11,FALSE)=0,"",VLOOKUP($A183,'Annex 2 EHV charges'!$A:$O,11,FALSE)),"")</f>
        <v/>
      </c>
    </row>
    <row r="184" spans="1:8" x14ac:dyDescent="0.25">
      <c r="A184" s="83" t="str">
        <f t="array" ref="A184">IFERROR(INDEX('Annex 2 EHV charges'!$A$11:$A$61, MATCH(0, IF(ISBLANK('Annex 2 EHV charges'!$A$11:$A$61),1, COUNTIF(A$4:$A183, 'Annex 2 EHV charges'!$A$11:$A$61)), 0)),"")</f>
        <v/>
      </c>
      <c r="B184" s="83" t="str">
        <f>IF($A184="","",VLOOKUP($A184,'Annex 2 EHV charges'!$A:$O,2,0))</f>
        <v/>
      </c>
      <c r="C184" s="84" t="str">
        <f>IF($A184="","",VLOOKUP($A184,'Annex 2 EHV charges'!$A:$O,3,0))</f>
        <v/>
      </c>
      <c r="D184" s="83" t="str">
        <f>IF($A184="","",VLOOKUP($A184,'Annex 2 EHV charges'!$A:$O,7,0))</f>
        <v/>
      </c>
      <c r="E184" s="88" t="str">
        <f>IFERROR(IF(VLOOKUP($A184,'Annex 2 EHV charges'!$A:$O,8,FALSE)=0,"",VLOOKUP($A184,'Annex 2 EHV charges'!$A:$O,8,FALSE)),"")</f>
        <v/>
      </c>
      <c r="F184" s="89" t="str">
        <f>IFERROR(IF(VLOOKUP($A184,'Annex 2 EHV charges'!$A:$O,9,FALSE)=0,"",VLOOKUP($A184,'Annex 2 EHV charges'!$A:$O,9,FALSE)),"")</f>
        <v/>
      </c>
      <c r="G184" s="90" t="str">
        <f>IFERROR(IF(VLOOKUP($A184,'Annex 2 EHV charges'!$A:$O,10,FALSE)=0,"",VLOOKUP($A184,'Annex 2 EHV charges'!$A:$O,10,FALSE)),"")</f>
        <v/>
      </c>
      <c r="H184" s="90" t="str">
        <f>IFERROR(IF(VLOOKUP($A184,'Annex 2 EHV charges'!$A:$O,11,FALSE)=0,"",VLOOKUP($A184,'Annex 2 EHV charges'!$A:$O,11,FALSE)),"")</f>
        <v/>
      </c>
    </row>
    <row r="185" spans="1:8" x14ac:dyDescent="0.25">
      <c r="A185" s="83" t="str">
        <f t="array" ref="A185">IFERROR(INDEX('Annex 2 EHV charges'!$A$11:$A$61, MATCH(0, IF(ISBLANK('Annex 2 EHV charges'!$A$11:$A$61),1, COUNTIF(A$4:$A184, 'Annex 2 EHV charges'!$A$11:$A$61)), 0)),"")</f>
        <v/>
      </c>
      <c r="B185" s="83" t="str">
        <f>IF($A185="","",VLOOKUP($A185,'Annex 2 EHV charges'!$A:$O,2,0))</f>
        <v/>
      </c>
      <c r="C185" s="84" t="str">
        <f>IF($A185="","",VLOOKUP($A185,'Annex 2 EHV charges'!$A:$O,3,0))</f>
        <v/>
      </c>
      <c r="D185" s="83" t="str">
        <f>IF($A185="","",VLOOKUP($A185,'Annex 2 EHV charges'!$A:$O,7,0))</f>
        <v/>
      </c>
      <c r="E185" s="88" t="str">
        <f>IFERROR(IF(VLOOKUP($A185,'Annex 2 EHV charges'!$A:$O,8,FALSE)=0,"",VLOOKUP($A185,'Annex 2 EHV charges'!$A:$O,8,FALSE)),"")</f>
        <v/>
      </c>
      <c r="F185" s="89" t="str">
        <f>IFERROR(IF(VLOOKUP($A185,'Annex 2 EHV charges'!$A:$O,9,FALSE)=0,"",VLOOKUP($A185,'Annex 2 EHV charges'!$A:$O,9,FALSE)),"")</f>
        <v/>
      </c>
      <c r="G185" s="90" t="str">
        <f>IFERROR(IF(VLOOKUP($A185,'Annex 2 EHV charges'!$A:$O,10,FALSE)=0,"",VLOOKUP($A185,'Annex 2 EHV charges'!$A:$O,10,FALSE)),"")</f>
        <v/>
      </c>
      <c r="H185" s="90" t="str">
        <f>IFERROR(IF(VLOOKUP($A185,'Annex 2 EHV charges'!$A:$O,11,FALSE)=0,"",VLOOKUP($A185,'Annex 2 EHV charges'!$A:$O,11,FALSE)),"")</f>
        <v/>
      </c>
    </row>
    <row r="186" spans="1:8" x14ac:dyDescent="0.25">
      <c r="A186" s="83" t="str">
        <f t="array" ref="A186">IFERROR(INDEX('Annex 2 EHV charges'!$A$11:$A$61, MATCH(0, IF(ISBLANK('Annex 2 EHV charges'!$A$11:$A$61),1, COUNTIF(A$4:$A185, 'Annex 2 EHV charges'!$A$11:$A$61)), 0)),"")</f>
        <v/>
      </c>
      <c r="B186" s="83" t="str">
        <f>IF($A186="","",VLOOKUP($A186,'Annex 2 EHV charges'!$A:$O,2,0))</f>
        <v/>
      </c>
      <c r="C186" s="84" t="str">
        <f>IF($A186="","",VLOOKUP($A186,'Annex 2 EHV charges'!$A:$O,3,0))</f>
        <v/>
      </c>
      <c r="D186" s="83" t="str">
        <f>IF($A186="","",VLOOKUP($A186,'Annex 2 EHV charges'!$A:$O,7,0))</f>
        <v/>
      </c>
      <c r="E186" s="88" t="str">
        <f>IFERROR(IF(VLOOKUP($A186,'Annex 2 EHV charges'!$A:$O,8,FALSE)=0,"",VLOOKUP($A186,'Annex 2 EHV charges'!$A:$O,8,FALSE)),"")</f>
        <v/>
      </c>
      <c r="F186" s="89" t="str">
        <f>IFERROR(IF(VLOOKUP($A186,'Annex 2 EHV charges'!$A:$O,9,FALSE)=0,"",VLOOKUP($A186,'Annex 2 EHV charges'!$A:$O,9,FALSE)),"")</f>
        <v/>
      </c>
      <c r="G186" s="90" t="str">
        <f>IFERROR(IF(VLOOKUP($A186,'Annex 2 EHV charges'!$A:$O,10,FALSE)=0,"",VLOOKUP($A186,'Annex 2 EHV charges'!$A:$O,10,FALSE)),"")</f>
        <v/>
      </c>
      <c r="H186" s="90" t="str">
        <f>IFERROR(IF(VLOOKUP($A186,'Annex 2 EHV charges'!$A:$O,11,FALSE)=0,"",VLOOKUP($A186,'Annex 2 EHV charges'!$A:$O,11,FALSE)),"")</f>
        <v/>
      </c>
    </row>
    <row r="187" spans="1:8" x14ac:dyDescent="0.25">
      <c r="A187" s="83" t="str">
        <f t="array" ref="A187">IFERROR(INDEX('Annex 2 EHV charges'!$A$11:$A$61, MATCH(0, IF(ISBLANK('Annex 2 EHV charges'!$A$11:$A$61),1, COUNTIF(A$4:$A186, 'Annex 2 EHV charges'!$A$11:$A$61)), 0)),"")</f>
        <v/>
      </c>
      <c r="B187" s="83" t="str">
        <f>IF($A187="","",VLOOKUP($A187,'Annex 2 EHV charges'!$A:$O,2,0))</f>
        <v/>
      </c>
      <c r="C187" s="84" t="str">
        <f>IF($A187="","",VLOOKUP($A187,'Annex 2 EHV charges'!$A:$O,3,0))</f>
        <v/>
      </c>
      <c r="D187" s="83" t="str">
        <f>IF($A187="","",VLOOKUP($A187,'Annex 2 EHV charges'!$A:$O,7,0))</f>
        <v/>
      </c>
      <c r="E187" s="88" t="str">
        <f>IFERROR(IF(VLOOKUP($A187,'Annex 2 EHV charges'!$A:$O,8,FALSE)=0,"",VLOOKUP($A187,'Annex 2 EHV charges'!$A:$O,8,FALSE)),"")</f>
        <v/>
      </c>
      <c r="F187" s="89" t="str">
        <f>IFERROR(IF(VLOOKUP($A187,'Annex 2 EHV charges'!$A:$O,9,FALSE)=0,"",VLOOKUP($A187,'Annex 2 EHV charges'!$A:$O,9,FALSE)),"")</f>
        <v/>
      </c>
      <c r="G187" s="90" t="str">
        <f>IFERROR(IF(VLOOKUP($A187,'Annex 2 EHV charges'!$A:$O,10,FALSE)=0,"",VLOOKUP($A187,'Annex 2 EHV charges'!$A:$O,10,FALSE)),"")</f>
        <v/>
      </c>
      <c r="H187" s="90" t="str">
        <f>IFERROR(IF(VLOOKUP($A187,'Annex 2 EHV charges'!$A:$O,11,FALSE)=0,"",VLOOKUP($A187,'Annex 2 EHV charges'!$A:$O,11,FALSE)),"")</f>
        <v/>
      </c>
    </row>
    <row r="188" spans="1:8" x14ac:dyDescent="0.25">
      <c r="A188" s="83" t="str">
        <f t="array" ref="A188">IFERROR(INDEX('Annex 2 EHV charges'!$A$11:$A$61, MATCH(0, IF(ISBLANK('Annex 2 EHV charges'!$A$11:$A$61),1, COUNTIF(A$4:$A187, 'Annex 2 EHV charges'!$A$11:$A$61)), 0)),"")</f>
        <v/>
      </c>
      <c r="B188" s="83" t="str">
        <f>IF($A188="","",VLOOKUP($A188,'Annex 2 EHV charges'!$A:$O,2,0))</f>
        <v/>
      </c>
      <c r="C188" s="84" t="str">
        <f>IF($A188="","",VLOOKUP($A188,'Annex 2 EHV charges'!$A:$O,3,0))</f>
        <v/>
      </c>
      <c r="D188" s="83" t="str">
        <f>IF($A188="","",VLOOKUP($A188,'Annex 2 EHV charges'!$A:$O,7,0))</f>
        <v/>
      </c>
      <c r="E188" s="88" t="str">
        <f>IFERROR(IF(VLOOKUP($A188,'Annex 2 EHV charges'!$A:$O,8,FALSE)=0,"",VLOOKUP($A188,'Annex 2 EHV charges'!$A:$O,8,FALSE)),"")</f>
        <v/>
      </c>
      <c r="F188" s="89" t="str">
        <f>IFERROR(IF(VLOOKUP($A188,'Annex 2 EHV charges'!$A:$O,9,FALSE)=0,"",VLOOKUP($A188,'Annex 2 EHV charges'!$A:$O,9,FALSE)),"")</f>
        <v/>
      </c>
      <c r="G188" s="90" t="str">
        <f>IFERROR(IF(VLOOKUP($A188,'Annex 2 EHV charges'!$A:$O,10,FALSE)=0,"",VLOOKUP($A188,'Annex 2 EHV charges'!$A:$O,10,FALSE)),"")</f>
        <v/>
      </c>
      <c r="H188" s="90" t="str">
        <f>IFERROR(IF(VLOOKUP($A188,'Annex 2 EHV charges'!$A:$O,11,FALSE)=0,"",VLOOKUP($A188,'Annex 2 EHV charges'!$A:$O,11,FALSE)),"")</f>
        <v/>
      </c>
    </row>
    <row r="189" spans="1:8" x14ac:dyDescent="0.25">
      <c r="A189" s="83" t="str">
        <f t="array" ref="A189">IFERROR(INDEX('Annex 2 EHV charges'!$A$11:$A$61, MATCH(0, IF(ISBLANK('Annex 2 EHV charges'!$A$11:$A$61),1, COUNTIF(A$4:$A188, 'Annex 2 EHV charges'!$A$11:$A$61)), 0)),"")</f>
        <v/>
      </c>
      <c r="B189" s="83" t="str">
        <f>IF($A189="","",VLOOKUP($A189,'Annex 2 EHV charges'!$A:$O,2,0))</f>
        <v/>
      </c>
      <c r="C189" s="84" t="str">
        <f>IF($A189="","",VLOOKUP($A189,'Annex 2 EHV charges'!$A:$O,3,0))</f>
        <v/>
      </c>
      <c r="D189" s="83" t="str">
        <f>IF($A189="","",VLOOKUP($A189,'Annex 2 EHV charges'!$A:$O,7,0))</f>
        <v/>
      </c>
      <c r="E189" s="88" t="str">
        <f>IFERROR(IF(VLOOKUP($A189,'Annex 2 EHV charges'!$A:$O,8,FALSE)=0,"",VLOOKUP($A189,'Annex 2 EHV charges'!$A:$O,8,FALSE)),"")</f>
        <v/>
      </c>
      <c r="F189" s="89" t="str">
        <f>IFERROR(IF(VLOOKUP($A189,'Annex 2 EHV charges'!$A:$O,9,FALSE)=0,"",VLOOKUP($A189,'Annex 2 EHV charges'!$A:$O,9,FALSE)),"")</f>
        <v/>
      </c>
      <c r="G189" s="90" t="str">
        <f>IFERROR(IF(VLOOKUP($A189,'Annex 2 EHV charges'!$A:$O,10,FALSE)=0,"",VLOOKUP($A189,'Annex 2 EHV charges'!$A:$O,10,FALSE)),"")</f>
        <v/>
      </c>
      <c r="H189" s="90" t="str">
        <f>IFERROR(IF(VLOOKUP($A189,'Annex 2 EHV charges'!$A:$O,11,FALSE)=0,"",VLOOKUP($A189,'Annex 2 EHV charges'!$A:$O,11,FALSE)),"")</f>
        <v/>
      </c>
    </row>
    <row r="190" spans="1:8" x14ac:dyDescent="0.25">
      <c r="A190" s="83" t="str">
        <f t="array" ref="A190">IFERROR(INDEX('Annex 2 EHV charges'!$A$11:$A$61, MATCH(0, IF(ISBLANK('Annex 2 EHV charges'!$A$11:$A$61),1, COUNTIF(A$4:$A189, 'Annex 2 EHV charges'!$A$11:$A$61)), 0)),"")</f>
        <v/>
      </c>
      <c r="B190" s="83" t="str">
        <f>IF($A190="","",VLOOKUP($A190,'Annex 2 EHV charges'!$A:$O,2,0))</f>
        <v/>
      </c>
      <c r="C190" s="84" t="str">
        <f>IF($A190="","",VLOOKUP($A190,'Annex 2 EHV charges'!$A:$O,3,0))</f>
        <v/>
      </c>
      <c r="D190" s="83" t="str">
        <f>IF($A190="","",VLOOKUP($A190,'Annex 2 EHV charges'!$A:$O,7,0))</f>
        <v/>
      </c>
      <c r="E190" s="88" t="str">
        <f>IFERROR(IF(VLOOKUP($A190,'Annex 2 EHV charges'!$A:$O,8,FALSE)=0,"",VLOOKUP($A190,'Annex 2 EHV charges'!$A:$O,8,FALSE)),"")</f>
        <v/>
      </c>
      <c r="F190" s="89" t="str">
        <f>IFERROR(IF(VLOOKUP($A190,'Annex 2 EHV charges'!$A:$O,9,FALSE)=0,"",VLOOKUP($A190,'Annex 2 EHV charges'!$A:$O,9,FALSE)),"")</f>
        <v/>
      </c>
      <c r="G190" s="90" t="str">
        <f>IFERROR(IF(VLOOKUP($A190,'Annex 2 EHV charges'!$A:$O,10,FALSE)=0,"",VLOOKUP($A190,'Annex 2 EHV charges'!$A:$O,10,FALSE)),"")</f>
        <v/>
      </c>
      <c r="H190" s="90" t="str">
        <f>IFERROR(IF(VLOOKUP($A190,'Annex 2 EHV charges'!$A:$O,11,FALSE)=0,"",VLOOKUP($A190,'Annex 2 EHV charges'!$A:$O,11,FALSE)),"")</f>
        <v/>
      </c>
    </row>
    <row r="191" spans="1:8" x14ac:dyDescent="0.25">
      <c r="A191" s="83" t="str">
        <f t="array" ref="A191">IFERROR(INDEX('Annex 2 EHV charges'!$A$11:$A$61, MATCH(0, IF(ISBLANK('Annex 2 EHV charges'!$A$11:$A$61),1, COUNTIF(A$4:$A190, 'Annex 2 EHV charges'!$A$11:$A$61)), 0)),"")</f>
        <v/>
      </c>
      <c r="B191" s="83" t="str">
        <f>IF($A191="","",VLOOKUP($A191,'Annex 2 EHV charges'!$A:$O,2,0))</f>
        <v/>
      </c>
      <c r="C191" s="84" t="str">
        <f>IF($A191="","",VLOOKUP($A191,'Annex 2 EHV charges'!$A:$O,3,0))</f>
        <v/>
      </c>
      <c r="D191" s="83" t="str">
        <f>IF($A191="","",VLOOKUP($A191,'Annex 2 EHV charges'!$A:$O,7,0))</f>
        <v/>
      </c>
      <c r="E191" s="88" t="str">
        <f>IFERROR(IF(VLOOKUP($A191,'Annex 2 EHV charges'!$A:$O,8,FALSE)=0,"",VLOOKUP($A191,'Annex 2 EHV charges'!$A:$O,8,FALSE)),"")</f>
        <v/>
      </c>
      <c r="F191" s="89" t="str">
        <f>IFERROR(IF(VLOOKUP($A191,'Annex 2 EHV charges'!$A:$O,9,FALSE)=0,"",VLOOKUP($A191,'Annex 2 EHV charges'!$A:$O,9,FALSE)),"")</f>
        <v/>
      </c>
      <c r="G191" s="90" t="str">
        <f>IFERROR(IF(VLOOKUP($A191,'Annex 2 EHV charges'!$A:$O,10,FALSE)=0,"",VLOOKUP($A191,'Annex 2 EHV charges'!$A:$O,10,FALSE)),"")</f>
        <v/>
      </c>
      <c r="H191" s="90" t="str">
        <f>IFERROR(IF(VLOOKUP($A191,'Annex 2 EHV charges'!$A:$O,11,FALSE)=0,"",VLOOKUP($A191,'Annex 2 EHV charges'!$A:$O,11,FALSE)),"")</f>
        <v/>
      </c>
    </row>
    <row r="192" spans="1:8" x14ac:dyDescent="0.25">
      <c r="A192" s="83" t="str">
        <f t="array" ref="A192">IFERROR(INDEX('Annex 2 EHV charges'!$A$11:$A$61, MATCH(0, IF(ISBLANK('Annex 2 EHV charges'!$A$11:$A$61),1, COUNTIF(A$4:$A191, 'Annex 2 EHV charges'!$A$11:$A$61)), 0)),"")</f>
        <v/>
      </c>
      <c r="B192" s="83" t="str">
        <f>IF($A192="","",VLOOKUP($A192,'Annex 2 EHV charges'!$A:$O,2,0))</f>
        <v/>
      </c>
      <c r="C192" s="84" t="str">
        <f>IF($A192="","",VLOOKUP($A192,'Annex 2 EHV charges'!$A:$O,3,0))</f>
        <v/>
      </c>
      <c r="D192" s="83" t="str">
        <f>IF($A192="","",VLOOKUP($A192,'Annex 2 EHV charges'!$A:$O,7,0))</f>
        <v/>
      </c>
      <c r="E192" s="88" t="str">
        <f>IFERROR(IF(VLOOKUP($A192,'Annex 2 EHV charges'!$A:$O,8,FALSE)=0,"",VLOOKUP($A192,'Annex 2 EHV charges'!$A:$O,8,FALSE)),"")</f>
        <v/>
      </c>
      <c r="F192" s="89" t="str">
        <f>IFERROR(IF(VLOOKUP($A192,'Annex 2 EHV charges'!$A:$O,9,FALSE)=0,"",VLOOKUP($A192,'Annex 2 EHV charges'!$A:$O,9,FALSE)),"")</f>
        <v/>
      </c>
      <c r="G192" s="90" t="str">
        <f>IFERROR(IF(VLOOKUP($A192,'Annex 2 EHV charges'!$A:$O,10,FALSE)=0,"",VLOOKUP($A192,'Annex 2 EHV charges'!$A:$O,10,FALSE)),"")</f>
        <v/>
      </c>
      <c r="H192" s="90" t="str">
        <f>IFERROR(IF(VLOOKUP($A192,'Annex 2 EHV charges'!$A:$O,11,FALSE)=0,"",VLOOKUP($A192,'Annex 2 EHV charges'!$A:$O,11,FALSE)),"")</f>
        <v/>
      </c>
    </row>
    <row r="193" spans="1:12" x14ac:dyDescent="0.25">
      <c r="A193" s="83" t="str">
        <f t="array" ref="A193">IFERROR(INDEX('Annex 2 EHV charges'!$A$11:$A$61, MATCH(0, IF(ISBLANK('Annex 2 EHV charges'!$A$11:$A$61),1, COUNTIF(A$4:$A192, 'Annex 2 EHV charges'!$A$11:$A$61)), 0)),"")</f>
        <v/>
      </c>
      <c r="B193" s="83" t="str">
        <f>IF($A193="","",VLOOKUP($A193,'Annex 2 EHV charges'!$A:$O,2,0))</f>
        <v/>
      </c>
      <c r="C193" s="84" t="str">
        <f>IF($A193="","",VLOOKUP($A193,'Annex 2 EHV charges'!$A:$O,3,0))</f>
        <v/>
      </c>
      <c r="D193" s="83" t="str">
        <f>IF($A193="","",VLOOKUP($A193,'Annex 2 EHV charges'!$A:$O,7,0))</f>
        <v/>
      </c>
      <c r="E193" s="88" t="str">
        <f>IFERROR(IF(VLOOKUP($A193,'Annex 2 EHV charges'!$A:$O,8,FALSE)=0,"",VLOOKUP($A193,'Annex 2 EHV charges'!$A:$O,8,FALSE)),"")</f>
        <v/>
      </c>
      <c r="F193" s="89" t="str">
        <f>IFERROR(IF(VLOOKUP($A193,'Annex 2 EHV charges'!$A:$O,9,FALSE)=0,"",VLOOKUP($A193,'Annex 2 EHV charges'!$A:$O,9,FALSE)),"")</f>
        <v/>
      </c>
      <c r="G193" s="90" t="str">
        <f>IFERROR(IF(VLOOKUP($A193,'Annex 2 EHV charges'!$A:$O,10,FALSE)=0,"",VLOOKUP($A193,'Annex 2 EHV charges'!$A:$O,10,FALSE)),"")</f>
        <v/>
      </c>
      <c r="H193" s="90" t="str">
        <f>IFERROR(IF(VLOOKUP($A193,'Annex 2 EHV charges'!$A:$O,11,FALSE)=0,"",VLOOKUP($A193,'Annex 2 EHV charges'!$A:$O,11,FALSE)),"")</f>
        <v/>
      </c>
    </row>
    <row r="194" spans="1:12" x14ac:dyDescent="0.25">
      <c r="A194" s="83" t="str">
        <f t="array" ref="A194">IFERROR(INDEX('Annex 2 EHV charges'!$A$11:$A$61, MATCH(0, IF(ISBLANK('Annex 2 EHV charges'!$A$11:$A$61),1, COUNTIF(A$4:$A193, 'Annex 2 EHV charges'!$A$11:$A$61)), 0)),"")</f>
        <v/>
      </c>
      <c r="B194" s="83" t="str">
        <f>IF($A194="","",VLOOKUP($A194,'Annex 2 EHV charges'!$A:$O,2,0))</f>
        <v/>
      </c>
      <c r="C194" s="84" t="str">
        <f>IF($A194="","",VLOOKUP($A194,'Annex 2 EHV charges'!$A:$O,3,0))</f>
        <v/>
      </c>
      <c r="D194" s="83" t="str">
        <f>IF($A194="","",VLOOKUP($A194,'Annex 2 EHV charges'!$A:$O,7,0))</f>
        <v/>
      </c>
      <c r="E194" s="88" t="str">
        <f>IFERROR(IF(VLOOKUP($A194,'Annex 2 EHV charges'!$A:$O,8,FALSE)=0,"",VLOOKUP($A194,'Annex 2 EHV charges'!$A:$O,8,FALSE)),"")</f>
        <v/>
      </c>
      <c r="F194" s="89" t="str">
        <f>IFERROR(IF(VLOOKUP($A194,'Annex 2 EHV charges'!$A:$O,9,FALSE)=0,"",VLOOKUP($A194,'Annex 2 EHV charges'!$A:$O,9,FALSE)),"")</f>
        <v/>
      </c>
      <c r="G194" s="90" t="str">
        <f>IFERROR(IF(VLOOKUP($A194,'Annex 2 EHV charges'!$A:$O,10,FALSE)=0,"",VLOOKUP($A194,'Annex 2 EHV charges'!$A:$O,10,FALSE)),"")</f>
        <v/>
      </c>
      <c r="H194" s="90" t="str">
        <f>IFERROR(IF(VLOOKUP($A194,'Annex 2 EHV charges'!$A:$O,11,FALSE)=0,"",VLOOKUP($A194,'Annex 2 EHV charges'!$A:$O,11,FALSE)),"")</f>
        <v/>
      </c>
    </row>
    <row r="195" spans="1:12" x14ac:dyDescent="0.25">
      <c r="A195" s="83" t="str">
        <f t="array" ref="A195">IFERROR(INDEX('Annex 2 EHV charges'!$A$11:$A$61, MATCH(0, IF(ISBLANK('Annex 2 EHV charges'!$A$11:$A$61),1, COUNTIF(A$4:$A194, 'Annex 2 EHV charges'!$A$11:$A$61)), 0)),"")</f>
        <v/>
      </c>
      <c r="B195" s="83" t="str">
        <f>IF($A195="","",VLOOKUP($A195,'Annex 2 EHV charges'!$A:$O,2,0))</f>
        <v/>
      </c>
      <c r="C195" s="84" t="str">
        <f>IF($A195="","",VLOOKUP($A195,'Annex 2 EHV charges'!$A:$O,3,0))</f>
        <v/>
      </c>
      <c r="D195" s="83" t="str">
        <f>IF($A195="","",VLOOKUP($A195,'Annex 2 EHV charges'!$A:$O,7,0))</f>
        <v/>
      </c>
      <c r="E195" s="88" t="str">
        <f>IFERROR(IF(VLOOKUP($A195,'Annex 2 EHV charges'!$A:$O,8,FALSE)=0,"",VLOOKUP($A195,'Annex 2 EHV charges'!$A:$O,8,FALSE)),"")</f>
        <v/>
      </c>
      <c r="F195" s="89" t="str">
        <f>IFERROR(IF(VLOOKUP($A195,'Annex 2 EHV charges'!$A:$O,9,FALSE)=0,"",VLOOKUP($A195,'Annex 2 EHV charges'!$A:$O,9,FALSE)),"")</f>
        <v/>
      </c>
      <c r="G195" s="90" t="str">
        <f>IFERROR(IF(VLOOKUP($A195,'Annex 2 EHV charges'!$A:$O,10,FALSE)=0,"",VLOOKUP($A195,'Annex 2 EHV charges'!$A:$O,10,FALSE)),"")</f>
        <v/>
      </c>
      <c r="H195" s="90" t="str">
        <f>IFERROR(IF(VLOOKUP($A195,'Annex 2 EHV charges'!$A:$O,11,FALSE)=0,"",VLOOKUP($A195,'Annex 2 EHV charges'!$A:$O,11,FALSE)),"")</f>
        <v/>
      </c>
    </row>
    <row r="196" spans="1:12" x14ac:dyDescent="0.25">
      <c r="A196" s="83" t="str">
        <f t="array" ref="A196">IFERROR(INDEX('Annex 2 EHV charges'!$A$11:$A$61, MATCH(0, IF(ISBLANK('Annex 2 EHV charges'!$A$11:$A$61),1, COUNTIF(A$4:$A195, 'Annex 2 EHV charges'!$A$11:$A$61)), 0)),"")</f>
        <v/>
      </c>
      <c r="B196" s="83" t="str">
        <f>IF($A196="","",VLOOKUP($A196,'Annex 2 EHV charges'!$A:$O,2,0))</f>
        <v/>
      </c>
      <c r="C196" s="84" t="str">
        <f>IF($A196="","",VLOOKUP($A196,'Annex 2 EHV charges'!$A:$O,3,0))</f>
        <v/>
      </c>
      <c r="D196" s="83" t="str">
        <f>IF($A196="","",VLOOKUP($A196,'Annex 2 EHV charges'!$A:$O,7,0))</f>
        <v/>
      </c>
      <c r="E196" s="88" t="str">
        <f>IFERROR(IF(VLOOKUP($A196,'Annex 2 EHV charges'!$A:$O,8,FALSE)=0,"",VLOOKUP($A196,'Annex 2 EHV charges'!$A:$O,8,FALSE)),"")</f>
        <v/>
      </c>
      <c r="F196" s="89" t="str">
        <f>IFERROR(IF(VLOOKUP($A196,'Annex 2 EHV charges'!$A:$O,9,FALSE)=0,"",VLOOKUP($A196,'Annex 2 EHV charges'!$A:$O,9,FALSE)),"")</f>
        <v/>
      </c>
      <c r="G196" s="90" t="str">
        <f>IFERROR(IF(VLOOKUP($A196,'Annex 2 EHV charges'!$A:$O,10,FALSE)=0,"",VLOOKUP($A196,'Annex 2 EHV charges'!$A:$O,10,FALSE)),"")</f>
        <v/>
      </c>
      <c r="H196" s="90" t="str">
        <f>IFERROR(IF(VLOOKUP($A196,'Annex 2 EHV charges'!$A:$O,11,FALSE)=0,"",VLOOKUP($A196,'Annex 2 EHV charges'!$A:$O,11,FALSE)),"")</f>
        <v/>
      </c>
    </row>
    <row r="197" spans="1:12" x14ac:dyDescent="0.25">
      <c r="A197" s="83" t="str">
        <f t="array" ref="A197">IFERROR(INDEX('Annex 2 EHV charges'!$A$11:$A$61, MATCH(0, IF(ISBLANK('Annex 2 EHV charges'!$A$11:$A$61),1, COUNTIF(A$4:$A196, 'Annex 2 EHV charges'!$A$11:$A$61)), 0)),"")</f>
        <v/>
      </c>
      <c r="B197" s="83" t="str">
        <f>IF($A197="","",VLOOKUP($A197,'Annex 2 EHV charges'!$A:$O,2,0))</f>
        <v/>
      </c>
      <c r="C197" s="84" t="str">
        <f>IF($A197="","",VLOOKUP($A197,'Annex 2 EHV charges'!$A:$O,3,0))</f>
        <v/>
      </c>
      <c r="D197" s="83" t="str">
        <f>IF($A197="","",VLOOKUP($A197,'Annex 2 EHV charges'!$A:$O,7,0))</f>
        <v/>
      </c>
      <c r="E197" s="88" t="str">
        <f>IFERROR(IF(VLOOKUP($A197,'Annex 2 EHV charges'!$A:$O,8,FALSE)=0,"",VLOOKUP($A197,'Annex 2 EHV charges'!$A:$O,8,FALSE)),"")</f>
        <v/>
      </c>
      <c r="F197" s="89" t="str">
        <f>IFERROR(IF(VLOOKUP($A197,'Annex 2 EHV charges'!$A:$O,9,FALSE)=0,"",VLOOKUP($A197,'Annex 2 EHV charges'!$A:$O,9,FALSE)),"")</f>
        <v/>
      </c>
      <c r="G197" s="90" t="str">
        <f>IFERROR(IF(VLOOKUP($A197,'Annex 2 EHV charges'!$A:$O,10,FALSE)=0,"",VLOOKUP($A197,'Annex 2 EHV charges'!$A:$O,10,FALSE)),"")</f>
        <v/>
      </c>
      <c r="H197" s="90" t="str">
        <f>IFERROR(IF(VLOOKUP($A197,'Annex 2 EHV charges'!$A:$O,11,FALSE)=0,"",VLOOKUP($A197,'Annex 2 EHV charges'!$A:$O,11,FALSE)),"")</f>
        <v/>
      </c>
    </row>
    <row r="198" spans="1:12" x14ac:dyDescent="0.25">
      <c r="A198" s="83" t="str">
        <f t="array" ref="A198">IFERROR(INDEX('Annex 2 EHV charges'!$A$11:$A$61, MATCH(0, IF(ISBLANK('Annex 2 EHV charges'!$A$11:$A$61),1, COUNTIF(A$4:$A197, 'Annex 2 EHV charges'!$A$11:$A$61)), 0)),"")</f>
        <v/>
      </c>
      <c r="B198" s="83" t="str">
        <f>IF($A198="","",VLOOKUP($A198,'Annex 2 EHV charges'!$A:$O,2,0))</f>
        <v/>
      </c>
      <c r="C198" s="84" t="str">
        <f>IF($A198="","",VLOOKUP($A198,'Annex 2 EHV charges'!$A:$O,3,0))</f>
        <v/>
      </c>
      <c r="D198" s="83" t="str">
        <f>IF($A198="","",VLOOKUP($A198,'Annex 2 EHV charges'!$A:$O,7,0))</f>
        <v/>
      </c>
      <c r="E198" s="88" t="str">
        <f>IFERROR(IF(VLOOKUP($A198,'Annex 2 EHV charges'!$A:$O,8,FALSE)=0,"",VLOOKUP($A198,'Annex 2 EHV charges'!$A:$O,8,FALSE)),"")</f>
        <v/>
      </c>
      <c r="F198" s="89" t="str">
        <f>IFERROR(IF(VLOOKUP($A198,'Annex 2 EHV charges'!$A:$O,9,FALSE)=0,"",VLOOKUP($A198,'Annex 2 EHV charges'!$A:$O,9,FALSE)),"")</f>
        <v/>
      </c>
      <c r="G198" s="90" t="str">
        <f>IFERROR(IF(VLOOKUP($A198,'Annex 2 EHV charges'!$A:$O,10,FALSE)=0,"",VLOOKUP($A198,'Annex 2 EHV charges'!$A:$O,10,FALSE)),"")</f>
        <v/>
      </c>
      <c r="H198" s="90" t="str">
        <f>IFERROR(IF(VLOOKUP($A198,'Annex 2 EHV charges'!$A:$O,11,FALSE)=0,"",VLOOKUP($A198,'Annex 2 EHV charges'!$A:$O,11,FALSE)),"")</f>
        <v/>
      </c>
    </row>
    <row r="199" spans="1:12" x14ac:dyDescent="0.25">
      <c r="A199" s="83" t="str">
        <f t="array" ref="A199">IFERROR(INDEX('Annex 2 EHV charges'!$A$11:$A$61, MATCH(0, IF(ISBLANK('Annex 2 EHV charges'!$A$11:$A$61),1, COUNTIF(A$4:$A198, 'Annex 2 EHV charges'!$A$11:$A$61)), 0)),"")</f>
        <v/>
      </c>
      <c r="B199" s="83" t="str">
        <f>IF($A199="","",VLOOKUP($A199,'Annex 2 EHV charges'!$A:$O,2,0))</f>
        <v/>
      </c>
      <c r="C199" s="84" t="str">
        <f>IF($A199="","",VLOOKUP($A199,'Annex 2 EHV charges'!$A:$O,3,0))</f>
        <v/>
      </c>
      <c r="D199" s="83" t="str">
        <f>IF($A199="","",VLOOKUP($A199,'Annex 2 EHV charges'!$A:$O,7,0))</f>
        <v/>
      </c>
      <c r="E199" s="88" t="str">
        <f>IFERROR(IF(VLOOKUP($A199,'Annex 2 EHV charges'!$A:$O,8,FALSE)=0,"",VLOOKUP($A199,'Annex 2 EHV charges'!$A:$O,8,FALSE)),"")</f>
        <v/>
      </c>
      <c r="F199" s="89" t="str">
        <f>IFERROR(IF(VLOOKUP($A199,'Annex 2 EHV charges'!$A:$O,9,FALSE)=0,"",VLOOKUP($A199,'Annex 2 EHV charges'!$A:$O,9,FALSE)),"")</f>
        <v/>
      </c>
      <c r="G199" s="90" t="str">
        <f>IFERROR(IF(VLOOKUP($A199,'Annex 2 EHV charges'!$A:$O,10,FALSE)=0,"",VLOOKUP($A199,'Annex 2 EHV charges'!$A:$O,10,FALSE)),"")</f>
        <v/>
      </c>
      <c r="H199" s="90" t="str">
        <f>IFERROR(IF(VLOOKUP($A199,'Annex 2 EHV charges'!$A:$O,11,FALSE)=0,"",VLOOKUP($A199,'Annex 2 EHV charges'!$A:$O,11,FALSE)),"")</f>
        <v/>
      </c>
    </row>
    <row r="200" spans="1:12" x14ac:dyDescent="0.25">
      <c r="A200" s="83" t="str">
        <f t="array" ref="A200">IFERROR(INDEX('Annex 2 EHV charges'!$A$11:$A$61, MATCH(0, IF(ISBLANK('Annex 2 EHV charges'!$A$11:$A$61),1, COUNTIF(A$4:$A199, 'Annex 2 EHV charges'!$A$11:$A$61)), 0)),"")</f>
        <v/>
      </c>
      <c r="B200" s="83" t="str">
        <f>IF($A200="","",VLOOKUP($A200,'Annex 2 EHV charges'!$A:$O,2,0))</f>
        <v/>
      </c>
      <c r="C200" s="84" t="str">
        <f>IF($A200="","",VLOOKUP($A200,'Annex 2 EHV charges'!$A:$O,3,0))</f>
        <v/>
      </c>
      <c r="D200" s="83" t="str">
        <f>IF($A200="","",VLOOKUP($A200,'Annex 2 EHV charges'!$A:$O,7,0))</f>
        <v/>
      </c>
      <c r="E200" s="88" t="str">
        <f>IFERROR(IF(VLOOKUP($A200,'Annex 2 EHV charges'!$A:$O,8,FALSE)=0,"",VLOOKUP($A200,'Annex 2 EHV charges'!$A:$O,8,FALSE)),"")</f>
        <v/>
      </c>
      <c r="F200" s="89" t="str">
        <f>IFERROR(IF(VLOOKUP($A200,'Annex 2 EHV charges'!$A:$O,9,FALSE)=0,"",VLOOKUP($A200,'Annex 2 EHV charges'!$A:$O,9,FALSE)),"")</f>
        <v/>
      </c>
      <c r="G200" s="90" t="str">
        <f>IFERROR(IF(VLOOKUP($A200,'Annex 2 EHV charges'!$A:$O,10,FALSE)=0,"",VLOOKUP($A200,'Annex 2 EHV charges'!$A:$O,10,FALSE)),"")</f>
        <v/>
      </c>
      <c r="H200" s="90" t="str">
        <f>IFERROR(IF(VLOOKUP($A200,'Annex 2 EHV charges'!$A:$O,11,FALSE)=0,"",VLOOKUP($A200,'Annex 2 EHV charges'!$A:$O,11,FALSE)),"")</f>
        <v/>
      </c>
    </row>
    <row r="201" spans="1:12" x14ac:dyDescent="0.25">
      <c r="A201" s="83" t="str">
        <f t="array" ref="A201">IFERROR(INDEX('Annex 2 EHV charges'!$A$11:$A$61, MATCH(0, IF(ISBLANK('Annex 2 EHV charges'!$A$11:$A$61),1, COUNTIF(A$4:$A200, 'Annex 2 EHV charges'!$A$11:$A$61)), 0)),"")</f>
        <v/>
      </c>
      <c r="B201" s="83" t="str">
        <f>IF($A201="","",VLOOKUP($A201,'Annex 2 EHV charges'!$A:$O,2,0))</f>
        <v/>
      </c>
      <c r="C201" s="84" t="str">
        <f>IF($A201="","",VLOOKUP($A201,'Annex 2 EHV charges'!$A:$O,3,0))</f>
        <v/>
      </c>
      <c r="D201" s="83" t="str">
        <f>IF($A201="","",VLOOKUP($A201,'Annex 2 EHV charges'!$A:$O,7,0))</f>
        <v/>
      </c>
      <c r="E201" s="88" t="str">
        <f>IFERROR(IF(VLOOKUP($A201,'Annex 2 EHV charges'!$A:$O,8,FALSE)=0,"",VLOOKUP($A201,'Annex 2 EHV charges'!$A:$O,8,FALSE)),"")</f>
        <v/>
      </c>
      <c r="F201" s="89" t="str">
        <f>IFERROR(IF(VLOOKUP($A201,'Annex 2 EHV charges'!$A:$O,9,FALSE)=0,"",VLOOKUP($A201,'Annex 2 EHV charges'!$A:$O,9,FALSE)),"")</f>
        <v/>
      </c>
      <c r="G201" s="90" t="str">
        <f>IFERROR(IF(VLOOKUP($A201,'Annex 2 EHV charges'!$A:$O,10,FALSE)=0,"",VLOOKUP($A201,'Annex 2 EHV charges'!$A:$O,10,FALSE)),"")</f>
        <v/>
      </c>
      <c r="H201" s="90" t="str">
        <f>IFERROR(IF(VLOOKUP($A201,'Annex 2 EHV charges'!$A:$O,11,FALSE)=0,"",VLOOKUP($A201,'Annex 2 EHV charges'!$A:$O,11,FALSE)),"")</f>
        <v/>
      </c>
    </row>
    <row r="202" spans="1:12" x14ac:dyDescent="0.25">
      <c r="A202" s="83" t="str">
        <f t="array" ref="A202">IFERROR(INDEX('Annex 2 EHV charges'!$A$11:$A$61, MATCH(0, IF(ISBLANK('Annex 2 EHV charges'!$A$11:$A$61),1, COUNTIF(A$4:$A201, 'Annex 2 EHV charges'!$A$11:$A$61)), 0)),"")</f>
        <v/>
      </c>
      <c r="B202" s="83" t="str">
        <f>IF($A202="","",VLOOKUP($A202,'Annex 2 EHV charges'!$A:$O,2,0))</f>
        <v/>
      </c>
      <c r="C202" s="84" t="str">
        <f>IF($A202="","",VLOOKUP($A202,'Annex 2 EHV charges'!$A:$O,3,0))</f>
        <v/>
      </c>
      <c r="D202" s="83" t="str">
        <f>IF($A202="","",VLOOKUP($A202,'Annex 2 EHV charges'!$A:$O,7,0))</f>
        <v/>
      </c>
      <c r="E202" s="88" t="str">
        <f>IFERROR(IF(VLOOKUP($A202,'Annex 2 EHV charges'!$A:$O,8,FALSE)=0,"",VLOOKUP($A202,'Annex 2 EHV charges'!$A:$O,8,FALSE)),"")</f>
        <v/>
      </c>
      <c r="F202" s="89" t="str">
        <f>IFERROR(IF(VLOOKUP($A202,'Annex 2 EHV charges'!$A:$O,9,FALSE)=0,"",VLOOKUP($A202,'Annex 2 EHV charges'!$A:$O,9,FALSE)),"")</f>
        <v/>
      </c>
      <c r="G202" s="90" t="str">
        <f>IFERROR(IF(VLOOKUP($A202,'Annex 2 EHV charges'!$A:$O,10,FALSE)=0,"",VLOOKUP($A202,'Annex 2 EHV charges'!$A:$O,10,FALSE)),"")</f>
        <v/>
      </c>
      <c r="H202" s="90" t="str">
        <f>IFERROR(IF(VLOOKUP($A202,'Annex 2 EHV charges'!$A:$O,11,FALSE)=0,"",VLOOKUP($A202,'Annex 2 EHV charges'!$A:$O,11,FALSE)),"")</f>
        <v/>
      </c>
    </row>
    <row r="203" spans="1:12" x14ac:dyDescent="0.25">
      <c r="A203" s="83" t="str">
        <f t="array" ref="A203">IFERROR(INDEX('Annex 2 EHV charges'!$A$11:$A$61, MATCH(0, IF(ISBLANK('Annex 2 EHV charges'!$A$11:$A$61),1, COUNTIF(A$4:$A202, 'Annex 2 EHV charges'!$A$11:$A$61)), 0)),"")</f>
        <v/>
      </c>
      <c r="B203" s="83" t="str">
        <f>IF($A203="","",VLOOKUP($A203,'Annex 2 EHV charges'!$A:$O,2,0))</f>
        <v/>
      </c>
      <c r="C203" s="84" t="str">
        <f>IF($A203="","",VLOOKUP($A203,'Annex 2 EHV charges'!$A:$O,3,0))</f>
        <v/>
      </c>
      <c r="D203" s="83" t="str">
        <f>IF($A203="","",VLOOKUP($A203,'Annex 2 EHV charges'!$A:$O,7,0))</f>
        <v/>
      </c>
      <c r="E203" s="88" t="str">
        <f>IFERROR(IF(VLOOKUP($A203,'Annex 2 EHV charges'!$A:$O,8,FALSE)=0,"",VLOOKUP($A203,'Annex 2 EHV charges'!$A:$O,8,FALSE)),"")</f>
        <v/>
      </c>
      <c r="F203" s="89" t="str">
        <f>IFERROR(IF(VLOOKUP($A203,'Annex 2 EHV charges'!$A:$O,9,FALSE)=0,"",VLOOKUP($A203,'Annex 2 EHV charges'!$A:$O,9,FALSE)),"")</f>
        <v/>
      </c>
      <c r="G203" s="90" t="str">
        <f>IFERROR(IF(VLOOKUP($A203,'Annex 2 EHV charges'!$A:$O,10,FALSE)=0,"",VLOOKUP($A203,'Annex 2 EHV charges'!$A:$O,10,FALSE)),"")</f>
        <v/>
      </c>
      <c r="H203" s="90" t="str">
        <f>IFERROR(IF(VLOOKUP($A203,'Annex 2 EHV charges'!$A:$O,11,FALSE)=0,"",VLOOKUP($A203,'Annex 2 EHV charges'!$A:$O,11,FALSE)),"")</f>
        <v/>
      </c>
    </row>
    <row r="204" spans="1:12" x14ac:dyDescent="0.25">
      <c r="A204" s="83" t="str">
        <f t="array" ref="A204">IFERROR(INDEX('Annex 2 EHV charges'!$A$11:$A$61, MATCH(0, IF(ISBLANK('Annex 2 EHV charges'!$A$11:$A$61),1, COUNTIF(A$4:$A203, 'Annex 2 EHV charges'!$A$11:$A$61)), 0)),"")</f>
        <v/>
      </c>
      <c r="B204" s="83" t="str">
        <f>IF($A204="","",VLOOKUP($A204,'Annex 2 EHV charges'!$A:$O,2,0))</f>
        <v/>
      </c>
      <c r="C204" s="84" t="str">
        <f>IF($A204="","",VLOOKUP($A204,'Annex 2 EHV charges'!$A:$O,3,0))</f>
        <v/>
      </c>
      <c r="D204" s="83" t="str">
        <f>IF($A204="","",VLOOKUP($A204,'Annex 2 EHV charges'!$A:$O,7,0))</f>
        <v/>
      </c>
      <c r="E204" s="88" t="str">
        <f>IFERROR(IF(VLOOKUP($A204,'Annex 2 EHV charges'!$A:$O,8,FALSE)=0,"",VLOOKUP($A204,'Annex 2 EHV charges'!$A:$O,8,FALSE)),"")</f>
        <v/>
      </c>
      <c r="F204" s="89" t="str">
        <f>IFERROR(IF(VLOOKUP($A204,'Annex 2 EHV charges'!$A:$O,9,FALSE)=0,"",VLOOKUP($A204,'Annex 2 EHV charges'!$A:$O,9,FALSE)),"")</f>
        <v/>
      </c>
      <c r="G204" s="90" t="str">
        <f>IFERROR(IF(VLOOKUP($A204,'Annex 2 EHV charges'!$A:$O,10,FALSE)=0,"",VLOOKUP($A204,'Annex 2 EHV charges'!$A:$O,10,FALSE)),"")</f>
        <v/>
      </c>
      <c r="H204" s="90" t="str">
        <f>IFERROR(IF(VLOOKUP($A204,'Annex 2 EHV charges'!$A:$O,11,FALSE)=0,"",VLOOKUP($A204,'Annex 2 EHV charges'!$A:$O,11,FALSE)),"")</f>
        <v/>
      </c>
      <c r="J204" s="202"/>
      <c r="L204" s="202"/>
    </row>
    <row r="205" spans="1:12" x14ac:dyDescent="0.25">
      <c r="A205" s="83" t="str">
        <f t="array" ref="A205">IFERROR(INDEX('Annex 2 EHV charges'!$A$11:$A$61, MATCH(0, IF(ISBLANK('Annex 2 EHV charges'!$A$11:$A$61),1, COUNTIF(A$4:$A204, 'Annex 2 EHV charges'!$A$11:$A$61)), 0)),"")</f>
        <v/>
      </c>
      <c r="B205" s="83" t="str">
        <f>IF($A205="","",VLOOKUP($A205,'Annex 2 EHV charges'!$A:$O,2,0))</f>
        <v/>
      </c>
      <c r="C205" s="84" t="str">
        <f>IF($A205="","",VLOOKUP($A205,'Annex 2 EHV charges'!$A:$O,3,0))</f>
        <v/>
      </c>
      <c r="D205" s="83" t="str">
        <f>IF($A205="","",VLOOKUP($A205,'Annex 2 EHV charges'!$A:$O,7,0))</f>
        <v/>
      </c>
      <c r="E205" s="88" t="str">
        <f>IFERROR(IF(VLOOKUP($A205,'Annex 2 EHV charges'!$A:$O,8,FALSE)=0,"",VLOOKUP($A205,'Annex 2 EHV charges'!$A:$O,8,FALSE)),"")</f>
        <v/>
      </c>
      <c r="F205" s="89" t="str">
        <f>IFERROR(IF(VLOOKUP($A205,'Annex 2 EHV charges'!$A:$O,9,FALSE)=0,"",VLOOKUP($A205,'Annex 2 EHV charges'!$A:$O,9,FALSE)),"")</f>
        <v/>
      </c>
      <c r="G205" s="90" t="str">
        <f>IFERROR(IF(VLOOKUP($A205,'Annex 2 EHV charges'!$A:$O,10,FALSE)=0,"",VLOOKUP($A205,'Annex 2 EHV charges'!$A:$O,10,FALSE)),"")</f>
        <v/>
      </c>
      <c r="H205" s="90" t="str">
        <f>IFERROR(IF(VLOOKUP($A205,'Annex 2 EHV charges'!$A:$O,11,FALSE)=0,"",VLOOKUP($A205,'Annex 2 EHV charges'!$A:$O,11,FALSE)),"")</f>
        <v/>
      </c>
    </row>
    <row r="206" spans="1:12" x14ac:dyDescent="0.25">
      <c r="A206" s="83" t="str">
        <f t="array" ref="A206">IFERROR(INDEX('Annex 2 EHV charges'!$A$11:$A$61, MATCH(0, IF(ISBLANK('Annex 2 EHV charges'!$A$11:$A$61),1, COUNTIF(A$4:$A205, 'Annex 2 EHV charges'!$A$11:$A$61)), 0)),"")</f>
        <v/>
      </c>
      <c r="B206" s="83" t="str">
        <f>IF($A206="","",VLOOKUP($A206,'Annex 2 EHV charges'!$A:$O,2,0))</f>
        <v/>
      </c>
      <c r="C206" s="84" t="str">
        <f>IF($A206="","",VLOOKUP($A206,'Annex 2 EHV charges'!$A:$O,3,0))</f>
        <v/>
      </c>
      <c r="D206" s="83" t="str">
        <f>IF($A206="","",VLOOKUP($A206,'Annex 2 EHV charges'!$A:$O,7,0))</f>
        <v/>
      </c>
      <c r="E206" s="88" t="str">
        <f>IFERROR(IF(VLOOKUP($A206,'Annex 2 EHV charges'!$A:$O,8,FALSE)=0,"",VLOOKUP($A206,'Annex 2 EHV charges'!$A:$O,8,FALSE)),"")</f>
        <v/>
      </c>
      <c r="F206" s="89" t="str">
        <f>IFERROR(IF(VLOOKUP($A206,'Annex 2 EHV charges'!$A:$O,9,FALSE)=0,"",VLOOKUP($A206,'Annex 2 EHV charges'!$A:$O,9,FALSE)),"")</f>
        <v/>
      </c>
      <c r="G206" s="90" t="str">
        <f>IFERROR(IF(VLOOKUP($A206,'Annex 2 EHV charges'!$A:$O,10,FALSE)=0,"",VLOOKUP($A206,'Annex 2 EHV charges'!$A:$O,10,FALSE)),"")</f>
        <v/>
      </c>
      <c r="H206" s="90" t="str">
        <f>IFERROR(IF(VLOOKUP($A206,'Annex 2 EHV charges'!$A:$O,11,FALSE)=0,"",VLOOKUP($A206,'Annex 2 EHV charges'!$A:$O,11,FALSE)),"")</f>
        <v/>
      </c>
    </row>
    <row r="207" spans="1:12" x14ac:dyDescent="0.25">
      <c r="A207" s="83" t="str">
        <f t="array" ref="A207">IFERROR(INDEX('Annex 2 EHV charges'!$A$11:$A$61, MATCH(0, IF(ISBLANK('Annex 2 EHV charges'!$A$11:$A$61),1, COUNTIF(A$4:$A206, 'Annex 2 EHV charges'!$A$11:$A$61)), 0)),"")</f>
        <v/>
      </c>
      <c r="B207" s="83" t="str">
        <f>IF($A207="","",VLOOKUP($A207,'Annex 2 EHV charges'!$A:$O,2,0))</f>
        <v/>
      </c>
      <c r="C207" s="84" t="str">
        <f>IF($A207="","",VLOOKUP($A207,'Annex 2 EHV charges'!$A:$O,3,0))</f>
        <v/>
      </c>
      <c r="D207" s="83" t="str">
        <f>IF($A207="","",VLOOKUP($A207,'Annex 2 EHV charges'!$A:$O,7,0))</f>
        <v/>
      </c>
      <c r="E207" s="88" t="str">
        <f>IFERROR(IF(VLOOKUP($A207,'Annex 2 EHV charges'!$A:$O,8,FALSE)=0,"",VLOOKUP($A207,'Annex 2 EHV charges'!$A:$O,8,FALSE)),"")</f>
        <v/>
      </c>
      <c r="F207" s="89" t="str">
        <f>IFERROR(IF(VLOOKUP($A207,'Annex 2 EHV charges'!$A:$O,9,FALSE)=0,"",VLOOKUP($A207,'Annex 2 EHV charges'!$A:$O,9,FALSE)),"")</f>
        <v/>
      </c>
      <c r="G207" s="90" t="str">
        <f>IFERROR(IF(VLOOKUP($A207,'Annex 2 EHV charges'!$A:$O,10,FALSE)=0,"",VLOOKUP($A207,'Annex 2 EHV charges'!$A:$O,10,FALSE)),"")</f>
        <v/>
      </c>
      <c r="H207" s="90" t="str">
        <f>IFERROR(IF(VLOOKUP($A207,'Annex 2 EHV charges'!$A:$O,11,FALSE)=0,"",VLOOKUP($A207,'Annex 2 EHV charges'!$A:$O,11,FALSE)),"")</f>
        <v/>
      </c>
    </row>
    <row r="208" spans="1:12" x14ac:dyDescent="0.25">
      <c r="A208" s="83" t="str">
        <f t="array" ref="A208">IFERROR(INDEX('Annex 2 EHV charges'!$A$11:$A$61, MATCH(0, IF(ISBLANK('Annex 2 EHV charges'!$A$11:$A$61),1, COUNTIF(A$4:$A207, 'Annex 2 EHV charges'!$A$11:$A$61)), 0)),"")</f>
        <v/>
      </c>
      <c r="B208" s="83" t="str">
        <f>IF($A208="","",VLOOKUP($A208,'Annex 2 EHV charges'!$A:$O,2,0))</f>
        <v/>
      </c>
      <c r="C208" s="84" t="str">
        <f>IF($A208="","",VLOOKUP($A208,'Annex 2 EHV charges'!$A:$O,3,0))</f>
        <v/>
      </c>
      <c r="D208" s="83" t="str">
        <f>IF($A208="","",VLOOKUP($A208,'Annex 2 EHV charges'!$A:$O,7,0))</f>
        <v/>
      </c>
      <c r="E208" s="88" t="str">
        <f>IFERROR(IF(VLOOKUP($A208,'Annex 2 EHV charges'!$A:$O,8,FALSE)=0,"",VLOOKUP($A208,'Annex 2 EHV charges'!$A:$O,8,FALSE)),"")</f>
        <v/>
      </c>
      <c r="F208" s="89" t="str">
        <f>IFERROR(IF(VLOOKUP($A208,'Annex 2 EHV charges'!$A:$O,9,FALSE)=0,"",VLOOKUP($A208,'Annex 2 EHV charges'!$A:$O,9,FALSE)),"")</f>
        <v/>
      </c>
      <c r="G208" s="90" t="str">
        <f>IFERROR(IF(VLOOKUP($A208,'Annex 2 EHV charges'!$A:$O,10,FALSE)=0,"",VLOOKUP($A208,'Annex 2 EHV charges'!$A:$O,10,FALSE)),"")</f>
        <v/>
      </c>
      <c r="H208" s="90" t="str">
        <f>IFERROR(IF(VLOOKUP($A208,'Annex 2 EHV charges'!$A:$O,11,FALSE)=0,"",VLOOKUP($A208,'Annex 2 EHV charges'!$A:$O,11,FALSE)),"")</f>
        <v/>
      </c>
    </row>
    <row r="209" spans="1:8" x14ac:dyDescent="0.25">
      <c r="A209" s="83" t="str">
        <f t="array" ref="A209">IFERROR(INDEX('Annex 2 EHV charges'!$A$11:$A$61, MATCH(0, IF(ISBLANK('Annex 2 EHV charges'!$A$11:$A$61),1, COUNTIF(A$4:$A208, 'Annex 2 EHV charges'!$A$11:$A$61)), 0)),"")</f>
        <v/>
      </c>
      <c r="B209" s="83" t="str">
        <f>IF($A209="","",VLOOKUP($A209,'Annex 2 EHV charges'!$A:$O,2,0))</f>
        <v/>
      </c>
      <c r="C209" s="84" t="str">
        <f>IF($A209="","",VLOOKUP($A209,'Annex 2 EHV charges'!$A:$O,3,0))</f>
        <v/>
      </c>
      <c r="D209" s="83" t="str">
        <f>IF($A209="","",VLOOKUP($A209,'Annex 2 EHV charges'!$A:$O,7,0))</f>
        <v/>
      </c>
      <c r="E209" s="88" t="str">
        <f>IFERROR(IF(VLOOKUP($A209,'Annex 2 EHV charges'!$A:$O,8,FALSE)=0,"",VLOOKUP($A209,'Annex 2 EHV charges'!$A:$O,8,FALSE)),"")</f>
        <v/>
      </c>
      <c r="F209" s="89" t="str">
        <f>IFERROR(IF(VLOOKUP($A209,'Annex 2 EHV charges'!$A:$O,9,FALSE)=0,"",VLOOKUP($A209,'Annex 2 EHV charges'!$A:$O,9,FALSE)),"")</f>
        <v/>
      </c>
      <c r="G209" s="90" t="str">
        <f>IFERROR(IF(VLOOKUP($A209,'Annex 2 EHV charges'!$A:$O,10,FALSE)=0,"",VLOOKUP($A209,'Annex 2 EHV charges'!$A:$O,10,FALSE)),"")</f>
        <v/>
      </c>
      <c r="H209" s="90" t="str">
        <f>IFERROR(IF(VLOOKUP($A209,'Annex 2 EHV charges'!$A:$O,11,FALSE)=0,"",VLOOKUP($A209,'Annex 2 EHV charges'!$A:$O,11,FALSE)),"")</f>
        <v/>
      </c>
    </row>
    <row r="210" spans="1:8" x14ac:dyDescent="0.25">
      <c r="A210" s="83" t="str">
        <f t="array" ref="A210">IFERROR(INDEX('Annex 2 EHV charges'!$A$11:$A$61, MATCH(0, IF(ISBLANK('Annex 2 EHV charges'!$A$11:$A$61),1, COUNTIF(A$4:$A209, 'Annex 2 EHV charges'!$A$11:$A$61)), 0)),"")</f>
        <v/>
      </c>
      <c r="B210" s="83" t="str">
        <f>IF($A210="","",VLOOKUP($A210,'Annex 2 EHV charges'!$A:$O,2,0))</f>
        <v/>
      </c>
      <c r="C210" s="84" t="str">
        <f>IF($A210="","",VLOOKUP($A210,'Annex 2 EHV charges'!$A:$O,3,0))</f>
        <v/>
      </c>
      <c r="D210" s="83" t="str">
        <f>IF($A210="","",VLOOKUP($A210,'Annex 2 EHV charges'!$A:$O,7,0))</f>
        <v/>
      </c>
      <c r="E210" s="88" t="str">
        <f>IFERROR(IF(VLOOKUP($A210,'Annex 2 EHV charges'!$A:$O,8,FALSE)=0,"",VLOOKUP($A210,'Annex 2 EHV charges'!$A:$O,8,FALSE)),"")</f>
        <v/>
      </c>
      <c r="F210" s="89" t="str">
        <f>IFERROR(IF(VLOOKUP($A210,'Annex 2 EHV charges'!$A:$O,9,FALSE)=0,"",VLOOKUP($A210,'Annex 2 EHV charges'!$A:$O,9,FALSE)),"")</f>
        <v/>
      </c>
      <c r="G210" s="90" t="str">
        <f>IFERROR(IF(VLOOKUP($A210,'Annex 2 EHV charges'!$A:$O,10,FALSE)=0,"",VLOOKUP($A210,'Annex 2 EHV charges'!$A:$O,10,FALSE)),"")</f>
        <v/>
      </c>
      <c r="H210" s="90" t="str">
        <f>IFERROR(IF(VLOOKUP($A210,'Annex 2 EHV charges'!$A:$O,11,FALSE)=0,"",VLOOKUP($A210,'Annex 2 EHV charges'!$A:$O,11,FALSE)),"")</f>
        <v/>
      </c>
    </row>
    <row r="211" spans="1:8" x14ac:dyDescent="0.25">
      <c r="A211" s="83" t="str">
        <f t="array" ref="A211">IFERROR(INDEX('Annex 2 EHV charges'!$A$11:$A$61, MATCH(0, IF(ISBLANK('Annex 2 EHV charges'!$A$11:$A$61),1, COUNTIF(A$4:$A210, 'Annex 2 EHV charges'!$A$11:$A$61)), 0)),"")</f>
        <v/>
      </c>
      <c r="B211" s="83" t="str">
        <f>IF($A211="","",VLOOKUP($A211,'Annex 2 EHV charges'!$A:$O,2,0))</f>
        <v/>
      </c>
      <c r="C211" s="84" t="str">
        <f>IF($A211="","",VLOOKUP($A211,'Annex 2 EHV charges'!$A:$O,3,0))</f>
        <v/>
      </c>
      <c r="D211" s="83" t="str">
        <f>IF($A211="","",VLOOKUP($A211,'Annex 2 EHV charges'!$A:$O,7,0))</f>
        <v/>
      </c>
      <c r="E211" s="88" t="str">
        <f>IFERROR(IF(VLOOKUP($A211,'Annex 2 EHV charges'!$A:$O,8,FALSE)=0,"",VLOOKUP($A211,'Annex 2 EHV charges'!$A:$O,8,FALSE)),"")</f>
        <v/>
      </c>
      <c r="F211" s="89" t="str">
        <f>IFERROR(IF(VLOOKUP($A211,'Annex 2 EHV charges'!$A:$O,9,FALSE)=0,"",VLOOKUP($A211,'Annex 2 EHV charges'!$A:$O,9,FALSE)),"")</f>
        <v/>
      </c>
      <c r="G211" s="90" t="str">
        <f>IFERROR(IF(VLOOKUP($A211,'Annex 2 EHV charges'!$A:$O,10,FALSE)=0,"",VLOOKUP($A211,'Annex 2 EHV charges'!$A:$O,10,FALSE)),"")</f>
        <v/>
      </c>
      <c r="H211" s="90" t="str">
        <f>IFERROR(IF(VLOOKUP($A211,'Annex 2 EHV charges'!$A:$O,11,FALSE)=0,"",VLOOKUP($A211,'Annex 2 EHV charges'!$A:$O,11,FALSE)),"")</f>
        <v/>
      </c>
    </row>
    <row r="212" spans="1:8" x14ac:dyDescent="0.25">
      <c r="A212" s="83" t="str">
        <f t="array" ref="A212">IFERROR(INDEX('Annex 2 EHV charges'!$A$11:$A$61, MATCH(0, IF(ISBLANK('Annex 2 EHV charges'!$A$11:$A$61),1, COUNTIF(A$4:$A211, 'Annex 2 EHV charges'!$A$11:$A$61)), 0)),"")</f>
        <v/>
      </c>
      <c r="B212" s="83" t="str">
        <f>IF($A212="","",VLOOKUP($A212,'Annex 2 EHV charges'!$A:$O,2,0))</f>
        <v/>
      </c>
      <c r="C212" s="84" t="str">
        <f>IF($A212="","",VLOOKUP($A212,'Annex 2 EHV charges'!$A:$O,3,0))</f>
        <v/>
      </c>
      <c r="D212" s="83" t="str">
        <f>IF($A212="","",VLOOKUP($A212,'Annex 2 EHV charges'!$A:$O,7,0))</f>
        <v/>
      </c>
      <c r="E212" s="88" t="str">
        <f>IFERROR(IF(VLOOKUP($A212,'Annex 2 EHV charges'!$A:$O,8,FALSE)=0,"",VLOOKUP($A212,'Annex 2 EHV charges'!$A:$O,8,FALSE)),"")</f>
        <v/>
      </c>
      <c r="F212" s="89" t="str">
        <f>IFERROR(IF(VLOOKUP($A212,'Annex 2 EHV charges'!$A:$O,9,FALSE)=0,"",VLOOKUP($A212,'Annex 2 EHV charges'!$A:$O,9,FALSE)),"")</f>
        <v/>
      </c>
      <c r="G212" s="90" t="str">
        <f>IFERROR(IF(VLOOKUP($A212,'Annex 2 EHV charges'!$A:$O,10,FALSE)=0,"",VLOOKUP($A212,'Annex 2 EHV charges'!$A:$O,10,FALSE)),"")</f>
        <v/>
      </c>
      <c r="H212" s="90" t="str">
        <f>IFERROR(IF(VLOOKUP($A212,'Annex 2 EHV charges'!$A:$O,11,FALSE)=0,"",VLOOKUP($A212,'Annex 2 EHV charges'!$A:$O,11,FALSE)),"")</f>
        <v/>
      </c>
    </row>
    <row r="213" spans="1:8" x14ac:dyDescent="0.25">
      <c r="A213" s="83" t="str">
        <f t="array" ref="A213">IFERROR(INDEX('Annex 2 EHV charges'!$A$11:$A$61, MATCH(0, IF(ISBLANK('Annex 2 EHV charges'!$A$11:$A$61),1, COUNTIF(A$4:$A212, 'Annex 2 EHV charges'!$A$11:$A$61)), 0)),"")</f>
        <v/>
      </c>
      <c r="B213" s="83" t="str">
        <f>IF($A213="","",VLOOKUP($A213,'Annex 2 EHV charges'!$A:$O,2,0))</f>
        <v/>
      </c>
      <c r="C213" s="84" t="str">
        <f>IF($A213="","",VLOOKUP($A213,'Annex 2 EHV charges'!$A:$O,3,0))</f>
        <v/>
      </c>
      <c r="D213" s="83" t="str">
        <f>IF($A213="","",VLOOKUP($A213,'Annex 2 EHV charges'!$A:$O,7,0))</f>
        <v/>
      </c>
      <c r="E213" s="88" t="str">
        <f>IFERROR(IF(VLOOKUP($A213,'Annex 2 EHV charges'!$A:$O,8,FALSE)=0,"",VLOOKUP($A213,'Annex 2 EHV charges'!$A:$O,8,FALSE)),"")</f>
        <v/>
      </c>
      <c r="F213" s="89" t="str">
        <f>IFERROR(IF(VLOOKUP($A213,'Annex 2 EHV charges'!$A:$O,9,FALSE)=0,"",VLOOKUP($A213,'Annex 2 EHV charges'!$A:$O,9,FALSE)),"")</f>
        <v/>
      </c>
      <c r="G213" s="90" t="str">
        <f>IFERROR(IF(VLOOKUP($A213,'Annex 2 EHV charges'!$A:$O,10,FALSE)=0,"",VLOOKUP($A213,'Annex 2 EHV charges'!$A:$O,10,FALSE)),"")</f>
        <v/>
      </c>
      <c r="H213" s="90" t="str">
        <f>IFERROR(IF(VLOOKUP($A213,'Annex 2 EHV charges'!$A:$O,11,FALSE)=0,"",VLOOKUP($A213,'Annex 2 EHV charges'!$A:$O,11,FALSE)),"")</f>
        <v/>
      </c>
    </row>
    <row r="214" spans="1:8" x14ac:dyDescent="0.25">
      <c r="A214" s="83" t="str">
        <f t="array" ref="A214">IFERROR(INDEX('Annex 2 EHV charges'!$A$11:$A$61, MATCH(0, IF(ISBLANK('Annex 2 EHV charges'!$A$11:$A$61),1, COUNTIF(A$4:$A213, 'Annex 2 EHV charges'!$A$11:$A$61)), 0)),"")</f>
        <v/>
      </c>
      <c r="B214" s="83" t="str">
        <f>IF($A214="","",VLOOKUP($A214,'Annex 2 EHV charges'!$A:$O,2,0))</f>
        <v/>
      </c>
      <c r="C214" s="84" t="str">
        <f>IF($A214="","",VLOOKUP($A214,'Annex 2 EHV charges'!$A:$O,3,0))</f>
        <v/>
      </c>
      <c r="D214" s="83" t="str">
        <f>IF($A214="","",VLOOKUP($A214,'Annex 2 EHV charges'!$A:$O,7,0))</f>
        <v/>
      </c>
      <c r="E214" s="88" t="str">
        <f>IFERROR(IF(VLOOKUP($A214,'Annex 2 EHV charges'!$A:$O,8,FALSE)=0,"",VLOOKUP($A214,'Annex 2 EHV charges'!$A:$O,8,FALSE)),"")</f>
        <v/>
      </c>
      <c r="F214" s="89" t="str">
        <f>IFERROR(IF(VLOOKUP($A214,'Annex 2 EHV charges'!$A:$O,9,FALSE)=0,"",VLOOKUP($A214,'Annex 2 EHV charges'!$A:$O,9,FALSE)),"")</f>
        <v/>
      </c>
      <c r="G214" s="90" t="str">
        <f>IFERROR(IF(VLOOKUP($A214,'Annex 2 EHV charges'!$A:$O,10,FALSE)=0,"",VLOOKUP($A214,'Annex 2 EHV charges'!$A:$O,10,FALSE)),"")</f>
        <v/>
      </c>
      <c r="H214" s="90" t="str">
        <f>IFERROR(IF(VLOOKUP($A214,'Annex 2 EHV charges'!$A:$O,11,FALSE)=0,"",VLOOKUP($A214,'Annex 2 EHV charges'!$A:$O,11,FALSE)),"")</f>
        <v/>
      </c>
    </row>
    <row r="215" spans="1:8" x14ac:dyDescent="0.25">
      <c r="A215" s="83" t="str">
        <f t="array" ref="A215">IFERROR(INDEX('Annex 2 EHV charges'!$A$11:$A$61, MATCH(0, IF(ISBLANK('Annex 2 EHV charges'!$A$11:$A$61),1, COUNTIF(A$4:$A214, 'Annex 2 EHV charges'!$A$11:$A$61)), 0)),"")</f>
        <v/>
      </c>
      <c r="B215" s="83" t="str">
        <f>IF($A215="","",VLOOKUP($A215,'Annex 2 EHV charges'!$A:$O,2,0))</f>
        <v/>
      </c>
      <c r="C215" s="84" t="str">
        <f>IF($A215="","",VLOOKUP($A215,'Annex 2 EHV charges'!$A:$O,3,0))</f>
        <v/>
      </c>
      <c r="D215" s="83" t="str">
        <f>IF($A215="","",VLOOKUP($A215,'Annex 2 EHV charges'!$A:$O,7,0))</f>
        <v/>
      </c>
      <c r="E215" s="88" t="str">
        <f>IFERROR(IF(VLOOKUP($A215,'Annex 2 EHV charges'!$A:$O,8,FALSE)=0,"",VLOOKUP($A215,'Annex 2 EHV charges'!$A:$O,8,FALSE)),"")</f>
        <v/>
      </c>
      <c r="F215" s="89" t="str">
        <f>IFERROR(IF(VLOOKUP($A215,'Annex 2 EHV charges'!$A:$O,9,FALSE)=0,"",VLOOKUP($A215,'Annex 2 EHV charges'!$A:$O,9,FALSE)),"")</f>
        <v/>
      </c>
      <c r="G215" s="90" t="str">
        <f>IFERROR(IF(VLOOKUP($A215,'Annex 2 EHV charges'!$A:$O,10,FALSE)=0,"",VLOOKUP($A215,'Annex 2 EHV charges'!$A:$O,10,FALSE)),"")</f>
        <v/>
      </c>
      <c r="H215" s="90" t="str">
        <f>IFERROR(IF(VLOOKUP($A215,'Annex 2 EHV charges'!$A:$O,11,FALSE)=0,"",VLOOKUP($A215,'Annex 2 EHV charges'!$A:$O,11,FALSE)),"")</f>
        <v/>
      </c>
    </row>
    <row r="216" spans="1:8" x14ac:dyDescent="0.25">
      <c r="A216" s="83" t="str">
        <f t="array" ref="A216">IFERROR(INDEX('Annex 2 EHV charges'!$A$11:$A$61, MATCH(0, IF(ISBLANK('Annex 2 EHV charges'!$A$11:$A$61),1, COUNTIF(A$4:$A215, 'Annex 2 EHV charges'!$A$11:$A$61)), 0)),"")</f>
        <v/>
      </c>
      <c r="B216" s="83" t="str">
        <f>IF($A216="","",VLOOKUP($A216,'Annex 2 EHV charges'!$A:$O,2,0))</f>
        <v/>
      </c>
      <c r="C216" s="84" t="str">
        <f>IF($A216="","",VLOOKUP($A216,'Annex 2 EHV charges'!$A:$O,3,0))</f>
        <v/>
      </c>
      <c r="D216" s="83" t="str">
        <f>IF($A216="","",VLOOKUP($A216,'Annex 2 EHV charges'!$A:$O,7,0))</f>
        <v/>
      </c>
      <c r="E216" s="88" t="str">
        <f>IFERROR(IF(VLOOKUP($A216,'Annex 2 EHV charges'!$A:$O,8,FALSE)=0,"",VLOOKUP($A216,'Annex 2 EHV charges'!$A:$O,8,FALSE)),"")</f>
        <v/>
      </c>
      <c r="F216" s="89" t="str">
        <f>IFERROR(IF(VLOOKUP($A216,'Annex 2 EHV charges'!$A:$O,9,FALSE)=0,"",VLOOKUP($A216,'Annex 2 EHV charges'!$A:$O,9,FALSE)),"")</f>
        <v/>
      </c>
      <c r="G216" s="90" t="str">
        <f>IFERROR(IF(VLOOKUP($A216,'Annex 2 EHV charges'!$A:$O,10,FALSE)=0,"",VLOOKUP($A216,'Annex 2 EHV charges'!$A:$O,10,FALSE)),"")</f>
        <v/>
      </c>
      <c r="H216" s="90" t="str">
        <f>IFERROR(IF(VLOOKUP($A216,'Annex 2 EHV charges'!$A:$O,11,FALSE)=0,"",VLOOKUP($A216,'Annex 2 EHV charges'!$A:$O,11,FALSE)),"")</f>
        <v/>
      </c>
    </row>
    <row r="217" spans="1:8" x14ac:dyDescent="0.25">
      <c r="A217" s="83" t="str">
        <f t="array" ref="A217">IFERROR(INDEX('Annex 2 EHV charges'!$A$11:$A$61, MATCH(0, IF(ISBLANK('Annex 2 EHV charges'!$A$11:$A$61),1, COUNTIF(A$4:$A216, 'Annex 2 EHV charges'!$A$11:$A$61)), 0)),"")</f>
        <v/>
      </c>
      <c r="B217" s="83" t="str">
        <f>IF($A217="","",VLOOKUP($A217,'Annex 2 EHV charges'!$A:$O,2,0))</f>
        <v/>
      </c>
      <c r="C217" s="84" t="str">
        <f>IF($A217="","",VLOOKUP($A217,'Annex 2 EHV charges'!$A:$O,3,0))</f>
        <v/>
      </c>
      <c r="D217" s="83" t="str">
        <f>IF($A217="","",VLOOKUP($A217,'Annex 2 EHV charges'!$A:$O,7,0))</f>
        <v/>
      </c>
      <c r="E217" s="88" t="str">
        <f>IFERROR(IF(VLOOKUP($A217,'Annex 2 EHV charges'!$A:$O,8,FALSE)=0,"",VLOOKUP($A217,'Annex 2 EHV charges'!$A:$O,8,FALSE)),"")</f>
        <v/>
      </c>
      <c r="F217" s="89" t="str">
        <f>IFERROR(IF(VLOOKUP($A217,'Annex 2 EHV charges'!$A:$O,9,FALSE)=0,"",VLOOKUP($A217,'Annex 2 EHV charges'!$A:$O,9,FALSE)),"")</f>
        <v/>
      </c>
      <c r="G217" s="90" t="str">
        <f>IFERROR(IF(VLOOKUP($A217,'Annex 2 EHV charges'!$A:$O,10,FALSE)=0,"",VLOOKUP($A217,'Annex 2 EHV charges'!$A:$O,10,FALSE)),"")</f>
        <v/>
      </c>
      <c r="H217" s="90" t="str">
        <f>IFERROR(IF(VLOOKUP($A217,'Annex 2 EHV charges'!$A:$O,11,FALSE)=0,"",VLOOKUP($A217,'Annex 2 EHV charges'!$A:$O,11,FALSE)),"")</f>
        <v/>
      </c>
    </row>
    <row r="218" spans="1:8" x14ac:dyDescent="0.25">
      <c r="A218" s="83" t="str">
        <f t="array" ref="A218">IFERROR(INDEX('Annex 2 EHV charges'!$A$11:$A$61, MATCH(0, IF(ISBLANK('Annex 2 EHV charges'!$A$11:$A$61),1, COUNTIF(A$4:$A217, 'Annex 2 EHV charges'!$A$11:$A$61)), 0)),"")</f>
        <v/>
      </c>
      <c r="B218" s="83" t="str">
        <f>IF($A218="","",VLOOKUP($A218,'Annex 2 EHV charges'!$A:$O,2,0))</f>
        <v/>
      </c>
      <c r="C218" s="84" t="str">
        <f>IF($A218="","",VLOOKUP($A218,'Annex 2 EHV charges'!$A:$O,3,0))</f>
        <v/>
      </c>
      <c r="D218" s="83" t="str">
        <f>IF($A218="","",VLOOKUP($A218,'Annex 2 EHV charges'!$A:$O,7,0))</f>
        <v/>
      </c>
      <c r="E218" s="88" t="str">
        <f>IFERROR(IF(VLOOKUP($A218,'Annex 2 EHV charges'!$A:$O,8,FALSE)=0,"",VLOOKUP($A218,'Annex 2 EHV charges'!$A:$O,8,FALSE)),"")</f>
        <v/>
      </c>
      <c r="F218" s="89" t="str">
        <f>IFERROR(IF(VLOOKUP($A218,'Annex 2 EHV charges'!$A:$O,9,FALSE)=0,"",VLOOKUP($A218,'Annex 2 EHV charges'!$A:$O,9,FALSE)),"")</f>
        <v/>
      </c>
      <c r="G218" s="90" t="str">
        <f>IFERROR(IF(VLOOKUP($A218,'Annex 2 EHV charges'!$A:$O,10,FALSE)=0,"",VLOOKUP($A218,'Annex 2 EHV charges'!$A:$O,10,FALSE)),"")</f>
        <v/>
      </c>
      <c r="H218" s="90" t="str">
        <f>IFERROR(IF(VLOOKUP($A218,'Annex 2 EHV charges'!$A:$O,11,FALSE)=0,"",VLOOKUP($A218,'Annex 2 EHV charges'!$A:$O,11,FALSE)),"")</f>
        <v/>
      </c>
    </row>
    <row r="219" spans="1:8" x14ac:dyDescent="0.25">
      <c r="A219" s="83" t="str">
        <f t="array" ref="A219">IFERROR(INDEX('Annex 2 EHV charges'!$A$11:$A$61, MATCH(0, IF(ISBLANK('Annex 2 EHV charges'!$A$11:$A$61),1, COUNTIF(A$4:$A218, 'Annex 2 EHV charges'!$A$11:$A$61)), 0)),"")</f>
        <v/>
      </c>
      <c r="B219" s="83" t="str">
        <f>IF($A219="","",VLOOKUP($A219,'Annex 2 EHV charges'!$A:$O,2,0))</f>
        <v/>
      </c>
      <c r="C219" s="84" t="str">
        <f>IF($A219="","",VLOOKUP($A219,'Annex 2 EHV charges'!$A:$O,3,0))</f>
        <v/>
      </c>
      <c r="D219" s="83" t="str">
        <f>IF($A219="","",VLOOKUP($A219,'Annex 2 EHV charges'!$A:$O,7,0))</f>
        <v/>
      </c>
      <c r="E219" s="88" t="str">
        <f>IFERROR(IF(VLOOKUP($A219,'Annex 2 EHV charges'!$A:$O,8,FALSE)=0,"",VLOOKUP($A219,'Annex 2 EHV charges'!$A:$O,8,FALSE)),"")</f>
        <v/>
      </c>
      <c r="F219" s="89" t="str">
        <f>IFERROR(IF(VLOOKUP($A219,'Annex 2 EHV charges'!$A:$O,9,FALSE)=0,"",VLOOKUP($A219,'Annex 2 EHV charges'!$A:$O,9,FALSE)),"")</f>
        <v/>
      </c>
      <c r="G219" s="90" t="str">
        <f>IFERROR(IF(VLOOKUP($A219,'Annex 2 EHV charges'!$A:$O,10,FALSE)=0,"",VLOOKUP($A219,'Annex 2 EHV charges'!$A:$O,10,FALSE)),"")</f>
        <v/>
      </c>
      <c r="H219" s="90" t="str">
        <f>IFERROR(IF(VLOOKUP($A219,'Annex 2 EHV charges'!$A:$O,11,FALSE)=0,"",VLOOKUP($A219,'Annex 2 EHV charges'!$A:$O,11,FALSE)),"")</f>
        <v/>
      </c>
    </row>
    <row r="220" spans="1:8" x14ac:dyDescent="0.25">
      <c r="A220" s="83" t="str">
        <f t="array" ref="A220">IFERROR(INDEX('Annex 2 EHV charges'!$A$11:$A$61, MATCH(0, IF(ISBLANK('Annex 2 EHV charges'!$A$11:$A$61),1, COUNTIF(A$4:$A219, 'Annex 2 EHV charges'!$A$11:$A$61)), 0)),"")</f>
        <v/>
      </c>
      <c r="B220" s="83" t="str">
        <f>IF($A220="","",VLOOKUP($A220,'Annex 2 EHV charges'!$A:$O,2,0))</f>
        <v/>
      </c>
      <c r="C220" s="84" t="str">
        <f>IF($A220="","",VLOOKUP($A220,'Annex 2 EHV charges'!$A:$O,3,0))</f>
        <v/>
      </c>
      <c r="D220" s="83" t="str">
        <f>IF($A220="","",VLOOKUP($A220,'Annex 2 EHV charges'!$A:$O,7,0))</f>
        <v/>
      </c>
      <c r="E220" s="88" t="str">
        <f>IFERROR(IF(VLOOKUP($A220,'Annex 2 EHV charges'!$A:$O,8,FALSE)=0,"",VLOOKUP($A220,'Annex 2 EHV charges'!$A:$O,8,FALSE)),"")</f>
        <v/>
      </c>
      <c r="F220" s="89" t="str">
        <f>IFERROR(IF(VLOOKUP($A220,'Annex 2 EHV charges'!$A:$O,9,FALSE)=0,"",VLOOKUP($A220,'Annex 2 EHV charges'!$A:$O,9,FALSE)),"")</f>
        <v/>
      </c>
      <c r="G220" s="90" t="str">
        <f>IFERROR(IF(VLOOKUP($A220,'Annex 2 EHV charges'!$A:$O,10,FALSE)=0,"",VLOOKUP($A220,'Annex 2 EHV charges'!$A:$O,10,FALSE)),"")</f>
        <v/>
      </c>
      <c r="H220" s="90" t="str">
        <f>IFERROR(IF(VLOOKUP($A220,'Annex 2 EHV charges'!$A:$O,11,FALSE)=0,"",VLOOKUP($A220,'Annex 2 EHV charges'!$A:$O,11,FALSE)),"")</f>
        <v/>
      </c>
    </row>
    <row r="221" spans="1:8" x14ac:dyDescent="0.25">
      <c r="A221" s="83" t="str">
        <f t="array" ref="A221">IFERROR(INDEX('Annex 2 EHV charges'!$A$11:$A$61, MATCH(0, IF(ISBLANK('Annex 2 EHV charges'!$A$11:$A$61),1, COUNTIF(A$4:$A220, 'Annex 2 EHV charges'!$A$11:$A$61)), 0)),"")</f>
        <v/>
      </c>
      <c r="B221" s="83" t="str">
        <f>IF($A221="","",VLOOKUP($A221,'Annex 2 EHV charges'!$A:$O,2,0))</f>
        <v/>
      </c>
      <c r="C221" s="84" t="str">
        <f>IF($A221="","",VLOOKUP($A221,'Annex 2 EHV charges'!$A:$O,3,0))</f>
        <v/>
      </c>
      <c r="D221" s="83" t="str">
        <f>IF($A221="","",VLOOKUP($A221,'Annex 2 EHV charges'!$A:$O,7,0))</f>
        <v/>
      </c>
      <c r="E221" s="88" t="str">
        <f>IFERROR(IF(VLOOKUP($A221,'Annex 2 EHV charges'!$A:$O,8,FALSE)=0,"",VLOOKUP($A221,'Annex 2 EHV charges'!$A:$O,8,FALSE)),"")</f>
        <v/>
      </c>
      <c r="F221" s="89" t="str">
        <f>IFERROR(IF(VLOOKUP($A221,'Annex 2 EHV charges'!$A:$O,9,FALSE)=0,"",VLOOKUP($A221,'Annex 2 EHV charges'!$A:$O,9,FALSE)),"")</f>
        <v/>
      </c>
      <c r="G221" s="90" t="str">
        <f>IFERROR(IF(VLOOKUP($A221,'Annex 2 EHV charges'!$A:$O,10,FALSE)=0,"",VLOOKUP($A221,'Annex 2 EHV charges'!$A:$O,10,FALSE)),"")</f>
        <v/>
      </c>
      <c r="H221" s="90" t="str">
        <f>IFERROR(IF(VLOOKUP($A221,'Annex 2 EHV charges'!$A:$O,11,FALSE)=0,"",VLOOKUP($A221,'Annex 2 EHV charges'!$A:$O,11,FALSE)),"")</f>
        <v/>
      </c>
    </row>
    <row r="222" spans="1:8" x14ac:dyDescent="0.25">
      <c r="A222" s="83" t="str">
        <f t="array" ref="A222">IFERROR(INDEX('Annex 2 EHV charges'!$A$11:$A$61, MATCH(0, IF(ISBLANK('Annex 2 EHV charges'!$A$11:$A$61),1, COUNTIF(A$4:$A221, 'Annex 2 EHV charges'!$A$11:$A$61)), 0)),"")</f>
        <v/>
      </c>
      <c r="B222" s="83" t="str">
        <f>IF($A222="","",VLOOKUP($A222,'Annex 2 EHV charges'!$A:$O,2,0))</f>
        <v/>
      </c>
      <c r="C222" s="84" t="str">
        <f>IF($A222="","",VLOOKUP($A222,'Annex 2 EHV charges'!$A:$O,3,0))</f>
        <v/>
      </c>
      <c r="D222" s="83" t="str">
        <f>IF($A222="","",VLOOKUP($A222,'Annex 2 EHV charges'!$A:$O,7,0))</f>
        <v/>
      </c>
      <c r="E222" s="88" t="str">
        <f>IFERROR(IF(VLOOKUP($A222,'Annex 2 EHV charges'!$A:$O,8,FALSE)=0,"",VLOOKUP($A222,'Annex 2 EHV charges'!$A:$O,8,FALSE)),"")</f>
        <v/>
      </c>
      <c r="F222" s="89" t="str">
        <f>IFERROR(IF(VLOOKUP($A222,'Annex 2 EHV charges'!$A:$O,9,FALSE)=0,"",VLOOKUP($A222,'Annex 2 EHV charges'!$A:$O,9,FALSE)),"")</f>
        <v/>
      </c>
      <c r="G222" s="90" t="str">
        <f>IFERROR(IF(VLOOKUP($A222,'Annex 2 EHV charges'!$A:$O,10,FALSE)=0,"",VLOOKUP($A222,'Annex 2 EHV charges'!$A:$O,10,FALSE)),"")</f>
        <v/>
      </c>
      <c r="H222" s="90" t="str">
        <f>IFERROR(IF(VLOOKUP($A222,'Annex 2 EHV charges'!$A:$O,11,FALSE)=0,"",VLOOKUP($A222,'Annex 2 EHV charges'!$A:$O,11,FALSE)),"")</f>
        <v/>
      </c>
    </row>
    <row r="223" spans="1:8" x14ac:dyDescent="0.25">
      <c r="A223" s="83" t="str">
        <f t="array" ref="A223">IFERROR(INDEX('Annex 2 EHV charges'!$A$11:$A$61, MATCH(0, IF(ISBLANK('Annex 2 EHV charges'!$A$11:$A$61),1, COUNTIF(A$4:$A222, 'Annex 2 EHV charges'!$A$11:$A$61)), 0)),"")</f>
        <v/>
      </c>
      <c r="B223" s="83" t="str">
        <f>IF($A223="","",VLOOKUP($A223,'Annex 2 EHV charges'!$A:$O,2,0))</f>
        <v/>
      </c>
      <c r="C223" s="84" t="str">
        <f>IF($A223="","",VLOOKUP($A223,'Annex 2 EHV charges'!$A:$O,3,0))</f>
        <v/>
      </c>
      <c r="D223" s="83" t="str">
        <f>IF($A223="","",VLOOKUP($A223,'Annex 2 EHV charges'!$A:$O,7,0))</f>
        <v/>
      </c>
      <c r="E223" s="88" t="str">
        <f>IFERROR(IF(VLOOKUP($A223,'Annex 2 EHV charges'!$A:$O,8,FALSE)=0,"",VLOOKUP($A223,'Annex 2 EHV charges'!$A:$O,8,FALSE)),"")</f>
        <v/>
      </c>
      <c r="F223" s="89" t="str">
        <f>IFERROR(IF(VLOOKUP($A223,'Annex 2 EHV charges'!$A:$O,9,FALSE)=0,"",VLOOKUP($A223,'Annex 2 EHV charges'!$A:$O,9,FALSE)),"")</f>
        <v/>
      </c>
      <c r="G223" s="90" t="str">
        <f>IFERROR(IF(VLOOKUP($A223,'Annex 2 EHV charges'!$A:$O,10,FALSE)=0,"",VLOOKUP($A223,'Annex 2 EHV charges'!$A:$O,10,FALSE)),"")</f>
        <v/>
      </c>
      <c r="H223" s="90" t="str">
        <f>IFERROR(IF(VLOOKUP($A223,'Annex 2 EHV charges'!$A:$O,11,FALSE)=0,"",VLOOKUP($A223,'Annex 2 EHV charges'!$A:$O,11,FALSE)),"")</f>
        <v/>
      </c>
    </row>
    <row r="224" spans="1:8" x14ac:dyDescent="0.25">
      <c r="A224" s="83" t="str">
        <f t="array" ref="A224">IFERROR(INDEX('Annex 2 EHV charges'!$A$11:$A$61, MATCH(0, IF(ISBLANK('Annex 2 EHV charges'!$A$11:$A$61),1, COUNTIF(A$4:$A223, 'Annex 2 EHV charges'!$A$11:$A$61)), 0)),"")</f>
        <v/>
      </c>
      <c r="B224" s="83" t="str">
        <f>IF($A224="","",VLOOKUP($A224,'Annex 2 EHV charges'!$A:$O,2,0))</f>
        <v/>
      </c>
      <c r="C224" s="84" t="str">
        <f>IF($A224="","",VLOOKUP($A224,'Annex 2 EHV charges'!$A:$O,3,0))</f>
        <v/>
      </c>
      <c r="D224" s="83" t="str">
        <f>IF($A224="","",VLOOKUP($A224,'Annex 2 EHV charges'!$A:$O,7,0))</f>
        <v/>
      </c>
      <c r="E224" s="88" t="str">
        <f>IFERROR(IF(VLOOKUP($A224,'Annex 2 EHV charges'!$A:$O,8,FALSE)=0,"",VLOOKUP($A224,'Annex 2 EHV charges'!$A:$O,8,FALSE)),"")</f>
        <v/>
      </c>
      <c r="F224" s="89" t="str">
        <f>IFERROR(IF(VLOOKUP($A224,'Annex 2 EHV charges'!$A:$O,9,FALSE)=0,"",VLOOKUP($A224,'Annex 2 EHV charges'!$A:$O,9,FALSE)),"")</f>
        <v/>
      </c>
      <c r="G224" s="90" t="str">
        <f>IFERROR(IF(VLOOKUP($A224,'Annex 2 EHV charges'!$A:$O,10,FALSE)=0,"",VLOOKUP($A224,'Annex 2 EHV charges'!$A:$O,10,FALSE)),"")</f>
        <v/>
      </c>
      <c r="H224" s="90" t="str">
        <f>IFERROR(IF(VLOOKUP($A224,'Annex 2 EHV charges'!$A:$O,11,FALSE)=0,"",VLOOKUP($A224,'Annex 2 EHV charges'!$A:$O,11,FALSE)),"")</f>
        <v/>
      </c>
    </row>
    <row r="225" spans="1:8" x14ac:dyDescent="0.25">
      <c r="A225" s="83" t="str">
        <f t="array" ref="A225">IFERROR(INDEX('Annex 2 EHV charges'!$A$11:$A$61, MATCH(0, IF(ISBLANK('Annex 2 EHV charges'!$A$11:$A$61),1, COUNTIF(A$4:$A224, 'Annex 2 EHV charges'!$A$11:$A$61)), 0)),"")</f>
        <v/>
      </c>
      <c r="B225" s="83" t="str">
        <f>IF($A225="","",VLOOKUP($A225,'Annex 2 EHV charges'!$A:$O,2,0))</f>
        <v/>
      </c>
      <c r="C225" s="84" t="str">
        <f>IF($A225="","",VLOOKUP($A225,'Annex 2 EHV charges'!$A:$O,3,0))</f>
        <v/>
      </c>
      <c r="D225" s="83" t="str">
        <f>IF($A225="","",VLOOKUP($A225,'Annex 2 EHV charges'!$A:$O,7,0))</f>
        <v/>
      </c>
      <c r="E225" s="88" t="str">
        <f>IFERROR(IF(VLOOKUP($A225,'Annex 2 EHV charges'!$A:$O,8,FALSE)=0,"",VLOOKUP($A225,'Annex 2 EHV charges'!$A:$O,8,FALSE)),"")</f>
        <v/>
      </c>
      <c r="F225" s="89" t="str">
        <f>IFERROR(IF(VLOOKUP($A225,'Annex 2 EHV charges'!$A:$O,9,FALSE)=0,"",VLOOKUP($A225,'Annex 2 EHV charges'!$A:$O,9,FALSE)),"")</f>
        <v/>
      </c>
      <c r="G225" s="90" t="str">
        <f>IFERROR(IF(VLOOKUP($A225,'Annex 2 EHV charges'!$A:$O,10,FALSE)=0,"",VLOOKUP($A225,'Annex 2 EHV charges'!$A:$O,10,FALSE)),"")</f>
        <v/>
      </c>
      <c r="H225" s="90" t="str">
        <f>IFERROR(IF(VLOOKUP($A225,'Annex 2 EHV charges'!$A:$O,11,FALSE)=0,"",VLOOKUP($A225,'Annex 2 EHV charges'!$A:$O,11,FALSE)),"")</f>
        <v/>
      </c>
    </row>
    <row r="226" spans="1:8" x14ac:dyDescent="0.25">
      <c r="A226" s="83" t="str">
        <f t="array" ref="A226">IFERROR(INDEX('Annex 2 EHV charges'!$A$11:$A$61, MATCH(0, IF(ISBLANK('Annex 2 EHV charges'!$A$11:$A$61),1, COUNTIF(A$4:$A225, 'Annex 2 EHV charges'!$A$11:$A$61)), 0)),"")</f>
        <v/>
      </c>
      <c r="B226" s="83" t="str">
        <f>IF($A226="","",VLOOKUP($A226,'Annex 2 EHV charges'!$A:$O,2,0))</f>
        <v/>
      </c>
      <c r="C226" s="84" t="str">
        <f>IF($A226="","",VLOOKUP($A226,'Annex 2 EHV charges'!$A:$O,3,0))</f>
        <v/>
      </c>
      <c r="D226" s="83" t="str">
        <f>IF($A226="","",VLOOKUP($A226,'Annex 2 EHV charges'!$A:$O,7,0))</f>
        <v/>
      </c>
      <c r="E226" s="88" t="str">
        <f>IFERROR(IF(VLOOKUP($A226,'Annex 2 EHV charges'!$A:$O,8,FALSE)=0,"",VLOOKUP($A226,'Annex 2 EHV charges'!$A:$O,8,FALSE)),"")</f>
        <v/>
      </c>
      <c r="F226" s="89" t="str">
        <f>IFERROR(IF(VLOOKUP($A226,'Annex 2 EHV charges'!$A:$O,9,FALSE)=0,"",VLOOKUP($A226,'Annex 2 EHV charges'!$A:$O,9,FALSE)),"")</f>
        <v/>
      </c>
      <c r="G226" s="90" t="str">
        <f>IFERROR(IF(VLOOKUP($A226,'Annex 2 EHV charges'!$A:$O,10,FALSE)=0,"",VLOOKUP($A226,'Annex 2 EHV charges'!$A:$O,10,FALSE)),"")</f>
        <v/>
      </c>
      <c r="H226" s="90" t="str">
        <f>IFERROR(IF(VLOOKUP($A226,'Annex 2 EHV charges'!$A:$O,11,FALSE)=0,"",VLOOKUP($A226,'Annex 2 EHV charges'!$A:$O,11,FALSE)),"")</f>
        <v/>
      </c>
    </row>
    <row r="227" spans="1:8" x14ac:dyDescent="0.25">
      <c r="A227" s="83" t="str">
        <f t="array" ref="A227">IFERROR(INDEX('Annex 2 EHV charges'!$A$11:$A$61, MATCH(0, IF(ISBLANK('Annex 2 EHV charges'!$A$11:$A$61),1, COUNTIF(A$4:$A226, 'Annex 2 EHV charges'!$A$11:$A$61)), 0)),"")</f>
        <v/>
      </c>
      <c r="B227" s="83" t="str">
        <f>IF($A227="","",VLOOKUP($A227,'Annex 2 EHV charges'!$A:$O,2,0))</f>
        <v/>
      </c>
      <c r="C227" s="84" t="str">
        <f>IF($A227="","",VLOOKUP($A227,'Annex 2 EHV charges'!$A:$O,3,0))</f>
        <v/>
      </c>
      <c r="D227" s="83" t="str">
        <f>IF($A227="","",VLOOKUP($A227,'Annex 2 EHV charges'!$A:$O,7,0))</f>
        <v/>
      </c>
      <c r="E227" s="88" t="str">
        <f>IFERROR(IF(VLOOKUP($A227,'Annex 2 EHV charges'!$A:$O,8,FALSE)=0,"",VLOOKUP($A227,'Annex 2 EHV charges'!$A:$O,8,FALSE)),"")</f>
        <v/>
      </c>
      <c r="F227" s="89" t="str">
        <f>IFERROR(IF(VLOOKUP($A227,'Annex 2 EHV charges'!$A:$O,9,FALSE)=0,"",VLOOKUP($A227,'Annex 2 EHV charges'!$A:$O,9,FALSE)),"")</f>
        <v/>
      </c>
      <c r="G227" s="90" t="str">
        <f>IFERROR(IF(VLOOKUP($A227,'Annex 2 EHV charges'!$A:$O,10,FALSE)=0,"",VLOOKUP($A227,'Annex 2 EHV charges'!$A:$O,10,FALSE)),"")</f>
        <v/>
      </c>
      <c r="H227" s="90" t="str">
        <f>IFERROR(IF(VLOOKUP($A227,'Annex 2 EHV charges'!$A:$O,11,FALSE)=0,"",VLOOKUP($A227,'Annex 2 EHV charges'!$A:$O,11,FALSE)),"")</f>
        <v/>
      </c>
    </row>
    <row r="228" spans="1:8" x14ac:dyDescent="0.25">
      <c r="A228" s="83" t="str">
        <f t="array" ref="A228">IFERROR(INDEX('Annex 2 EHV charges'!$A$11:$A$61, MATCH(0, IF(ISBLANK('Annex 2 EHV charges'!$A$11:$A$61),1, COUNTIF(A$4:$A227, 'Annex 2 EHV charges'!$A$11:$A$61)), 0)),"")</f>
        <v/>
      </c>
      <c r="B228" s="83" t="str">
        <f>IF($A228="","",VLOOKUP($A228,'Annex 2 EHV charges'!$A:$O,2,0))</f>
        <v/>
      </c>
      <c r="C228" s="84" t="str">
        <f>IF($A228="","",VLOOKUP($A228,'Annex 2 EHV charges'!$A:$O,3,0))</f>
        <v/>
      </c>
      <c r="D228" s="83" t="str">
        <f>IF($A228="","",VLOOKUP($A228,'Annex 2 EHV charges'!$A:$O,7,0))</f>
        <v/>
      </c>
      <c r="E228" s="88" t="str">
        <f>IFERROR(IF(VLOOKUP($A228,'Annex 2 EHV charges'!$A:$O,8,FALSE)=0,"",VLOOKUP($A228,'Annex 2 EHV charges'!$A:$O,8,FALSE)),"")</f>
        <v/>
      </c>
      <c r="F228" s="89" t="str">
        <f>IFERROR(IF(VLOOKUP($A228,'Annex 2 EHV charges'!$A:$O,9,FALSE)=0,"",VLOOKUP($A228,'Annex 2 EHV charges'!$A:$O,9,FALSE)),"")</f>
        <v/>
      </c>
      <c r="G228" s="90" t="str">
        <f>IFERROR(IF(VLOOKUP($A228,'Annex 2 EHV charges'!$A:$O,10,FALSE)=0,"",VLOOKUP($A228,'Annex 2 EHV charges'!$A:$O,10,FALSE)),"")</f>
        <v/>
      </c>
      <c r="H228" s="90" t="str">
        <f>IFERROR(IF(VLOOKUP($A228,'Annex 2 EHV charges'!$A:$O,11,FALSE)=0,"",VLOOKUP($A228,'Annex 2 EHV charges'!$A:$O,11,FALSE)),"")</f>
        <v/>
      </c>
    </row>
    <row r="229" spans="1:8" x14ac:dyDescent="0.25">
      <c r="A229" s="83" t="str">
        <f t="array" ref="A229">IFERROR(INDEX('Annex 2 EHV charges'!$A$11:$A$61, MATCH(0, IF(ISBLANK('Annex 2 EHV charges'!$A$11:$A$61),1, COUNTIF(A$4:$A228, 'Annex 2 EHV charges'!$A$11:$A$61)), 0)),"")</f>
        <v/>
      </c>
      <c r="B229" s="83" t="str">
        <f>IF($A229="","",VLOOKUP($A229,'Annex 2 EHV charges'!$A:$O,2,0))</f>
        <v/>
      </c>
      <c r="C229" s="84" t="str">
        <f>IF($A229="","",VLOOKUP($A229,'Annex 2 EHV charges'!$A:$O,3,0))</f>
        <v/>
      </c>
      <c r="D229" s="83" t="str">
        <f>IF($A229="","",VLOOKUP($A229,'Annex 2 EHV charges'!$A:$O,7,0))</f>
        <v/>
      </c>
      <c r="E229" s="88" t="str">
        <f>IFERROR(IF(VLOOKUP($A229,'Annex 2 EHV charges'!$A:$O,8,FALSE)=0,"",VLOOKUP($A229,'Annex 2 EHV charges'!$A:$O,8,FALSE)),"")</f>
        <v/>
      </c>
      <c r="F229" s="89" t="str">
        <f>IFERROR(IF(VLOOKUP($A229,'Annex 2 EHV charges'!$A:$O,9,FALSE)=0,"",VLOOKUP($A229,'Annex 2 EHV charges'!$A:$O,9,FALSE)),"")</f>
        <v/>
      </c>
      <c r="G229" s="90" t="str">
        <f>IFERROR(IF(VLOOKUP($A229,'Annex 2 EHV charges'!$A:$O,10,FALSE)=0,"",VLOOKUP($A229,'Annex 2 EHV charges'!$A:$O,10,FALSE)),"")</f>
        <v/>
      </c>
      <c r="H229" s="90" t="str">
        <f>IFERROR(IF(VLOOKUP($A229,'Annex 2 EHV charges'!$A:$O,11,FALSE)=0,"",VLOOKUP($A229,'Annex 2 EHV charges'!$A:$O,11,FALSE)),"")</f>
        <v/>
      </c>
    </row>
    <row r="230" spans="1:8" x14ac:dyDescent="0.25">
      <c r="A230" s="83" t="str">
        <f t="array" ref="A230">IFERROR(INDEX('Annex 2 EHV charges'!$A$11:$A$61, MATCH(0, IF(ISBLANK('Annex 2 EHV charges'!$A$11:$A$61),1, COUNTIF(A$4:$A229, 'Annex 2 EHV charges'!$A$11:$A$61)), 0)),"")</f>
        <v/>
      </c>
      <c r="B230" s="83" t="str">
        <f>IF($A230="","",VLOOKUP($A230,'Annex 2 EHV charges'!$A:$O,2,0))</f>
        <v/>
      </c>
      <c r="C230" s="84" t="str">
        <f>IF($A230="","",VLOOKUP($A230,'Annex 2 EHV charges'!$A:$O,3,0))</f>
        <v/>
      </c>
      <c r="D230" s="83" t="str">
        <f>IF($A230="","",VLOOKUP($A230,'Annex 2 EHV charges'!$A:$O,7,0))</f>
        <v/>
      </c>
      <c r="E230" s="88" t="str">
        <f>IFERROR(IF(VLOOKUP($A230,'Annex 2 EHV charges'!$A:$O,8,FALSE)=0,"",VLOOKUP($A230,'Annex 2 EHV charges'!$A:$O,8,FALSE)),"")</f>
        <v/>
      </c>
      <c r="F230" s="89" t="str">
        <f>IFERROR(IF(VLOOKUP($A230,'Annex 2 EHV charges'!$A:$O,9,FALSE)=0,"",VLOOKUP($A230,'Annex 2 EHV charges'!$A:$O,9,FALSE)),"")</f>
        <v/>
      </c>
      <c r="G230" s="90" t="str">
        <f>IFERROR(IF(VLOOKUP($A230,'Annex 2 EHV charges'!$A:$O,10,FALSE)=0,"",VLOOKUP($A230,'Annex 2 EHV charges'!$A:$O,10,FALSE)),"")</f>
        <v/>
      </c>
      <c r="H230" s="90" t="str">
        <f>IFERROR(IF(VLOOKUP($A230,'Annex 2 EHV charges'!$A:$O,11,FALSE)=0,"",VLOOKUP($A230,'Annex 2 EHV charges'!$A:$O,11,FALSE)),"")</f>
        <v/>
      </c>
    </row>
    <row r="231" spans="1:8" x14ac:dyDescent="0.25">
      <c r="A231" s="83" t="str">
        <f t="array" ref="A231">IFERROR(INDEX('Annex 2 EHV charges'!$A$11:$A$61, MATCH(0, IF(ISBLANK('Annex 2 EHV charges'!$A$11:$A$61),1, COUNTIF(A$4:$A230, 'Annex 2 EHV charges'!$A$11:$A$61)), 0)),"")</f>
        <v/>
      </c>
      <c r="B231" s="83" t="str">
        <f>IF($A231="","",VLOOKUP($A231,'Annex 2 EHV charges'!$A:$O,2,0))</f>
        <v/>
      </c>
      <c r="C231" s="84" t="str">
        <f>IF($A231="","",VLOOKUP($A231,'Annex 2 EHV charges'!$A:$O,3,0))</f>
        <v/>
      </c>
      <c r="D231" s="83" t="str">
        <f>IF($A231="","",VLOOKUP($A231,'Annex 2 EHV charges'!$A:$O,7,0))</f>
        <v/>
      </c>
      <c r="E231" s="88" t="str">
        <f>IFERROR(IF(VLOOKUP($A231,'Annex 2 EHV charges'!$A:$O,8,FALSE)=0,"",VLOOKUP($A231,'Annex 2 EHV charges'!$A:$O,8,FALSE)),"")</f>
        <v/>
      </c>
      <c r="F231" s="89" t="str">
        <f>IFERROR(IF(VLOOKUP($A231,'Annex 2 EHV charges'!$A:$O,9,FALSE)=0,"",VLOOKUP($A231,'Annex 2 EHV charges'!$A:$O,9,FALSE)),"")</f>
        <v/>
      </c>
      <c r="G231" s="90" t="str">
        <f>IFERROR(IF(VLOOKUP($A231,'Annex 2 EHV charges'!$A:$O,10,FALSE)=0,"",VLOOKUP($A231,'Annex 2 EHV charges'!$A:$O,10,FALSE)),"")</f>
        <v/>
      </c>
      <c r="H231" s="90" t="str">
        <f>IFERROR(IF(VLOOKUP($A231,'Annex 2 EHV charges'!$A:$O,11,FALSE)=0,"",VLOOKUP($A231,'Annex 2 EHV charges'!$A:$O,11,FALSE)),"")</f>
        <v/>
      </c>
    </row>
    <row r="232" spans="1:8" x14ac:dyDescent="0.25">
      <c r="A232" s="83" t="str">
        <f t="array" ref="A232">IFERROR(INDEX('Annex 2 EHV charges'!$A$11:$A$61, MATCH(0, IF(ISBLANK('Annex 2 EHV charges'!$A$11:$A$61),1, COUNTIF(A$4:$A231, 'Annex 2 EHV charges'!$A$11:$A$61)), 0)),"")</f>
        <v/>
      </c>
      <c r="B232" s="83" t="str">
        <f>IF($A232="","",VLOOKUP($A232,'Annex 2 EHV charges'!$A:$O,2,0))</f>
        <v/>
      </c>
      <c r="C232" s="84" t="str">
        <f>IF($A232="","",VLOOKUP($A232,'Annex 2 EHV charges'!$A:$O,3,0))</f>
        <v/>
      </c>
      <c r="D232" s="83" t="str">
        <f>IF($A232="","",VLOOKUP($A232,'Annex 2 EHV charges'!$A:$O,7,0))</f>
        <v/>
      </c>
      <c r="E232" s="88" t="str">
        <f>IFERROR(IF(VLOOKUP($A232,'Annex 2 EHV charges'!$A:$O,8,FALSE)=0,"",VLOOKUP($A232,'Annex 2 EHV charges'!$A:$O,8,FALSE)),"")</f>
        <v/>
      </c>
      <c r="F232" s="89" t="str">
        <f>IFERROR(IF(VLOOKUP($A232,'Annex 2 EHV charges'!$A:$O,9,FALSE)=0,"",VLOOKUP($A232,'Annex 2 EHV charges'!$A:$O,9,FALSE)),"")</f>
        <v/>
      </c>
      <c r="G232" s="90" t="str">
        <f>IFERROR(IF(VLOOKUP($A232,'Annex 2 EHV charges'!$A:$O,10,FALSE)=0,"",VLOOKUP($A232,'Annex 2 EHV charges'!$A:$O,10,FALSE)),"")</f>
        <v/>
      </c>
      <c r="H232" s="90" t="str">
        <f>IFERROR(IF(VLOOKUP($A232,'Annex 2 EHV charges'!$A:$O,11,FALSE)=0,"",VLOOKUP($A232,'Annex 2 EHV charges'!$A:$O,11,FALSE)),"")</f>
        <v/>
      </c>
    </row>
    <row r="233" spans="1:8" x14ac:dyDescent="0.25">
      <c r="A233" s="83" t="str">
        <f t="array" ref="A233">IFERROR(INDEX('Annex 2 EHV charges'!$A$11:$A$61, MATCH(0, IF(ISBLANK('Annex 2 EHV charges'!$A$11:$A$61),1, COUNTIF(A$4:$A232, 'Annex 2 EHV charges'!$A$11:$A$61)), 0)),"")</f>
        <v/>
      </c>
      <c r="B233" s="83" t="str">
        <f>IF($A233="","",VLOOKUP($A233,'Annex 2 EHV charges'!$A:$O,2,0))</f>
        <v/>
      </c>
      <c r="C233" s="84" t="str">
        <f>IF($A233="","",VLOOKUP($A233,'Annex 2 EHV charges'!$A:$O,3,0))</f>
        <v/>
      </c>
      <c r="D233" s="83" t="str">
        <f>IF($A233="","",VLOOKUP($A233,'Annex 2 EHV charges'!$A:$O,7,0))</f>
        <v/>
      </c>
      <c r="E233" s="88" t="str">
        <f>IFERROR(IF(VLOOKUP($A233,'Annex 2 EHV charges'!$A:$O,8,FALSE)=0,"",VLOOKUP($A233,'Annex 2 EHV charges'!$A:$O,8,FALSE)),"")</f>
        <v/>
      </c>
      <c r="F233" s="89" t="str">
        <f>IFERROR(IF(VLOOKUP($A233,'Annex 2 EHV charges'!$A:$O,9,FALSE)=0,"",VLOOKUP($A233,'Annex 2 EHV charges'!$A:$O,9,FALSE)),"")</f>
        <v/>
      </c>
      <c r="G233" s="90" t="str">
        <f>IFERROR(IF(VLOOKUP($A233,'Annex 2 EHV charges'!$A:$O,10,FALSE)=0,"",VLOOKUP($A233,'Annex 2 EHV charges'!$A:$O,10,FALSE)),"")</f>
        <v/>
      </c>
      <c r="H233" s="90" t="str">
        <f>IFERROR(IF(VLOOKUP($A233,'Annex 2 EHV charges'!$A:$O,11,FALSE)=0,"",VLOOKUP($A233,'Annex 2 EHV charges'!$A:$O,11,FALSE)),"")</f>
        <v/>
      </c>
    </row>
    <row r="234" spans="1:8" x14ac:dyDescent="0.25">
      <c r="A234" s="83" t="str">
        <f t="array" ref="A234">IFERROR(INDEX('Annex 2 EHV charges'!$A$11:$A$61, MATCH(0, IF(ISBLANK('Annex 2 EHV charges'!$A$11:$A$61),1, COUNTIF(A$4:$A233, 'Annex 2 EHV charges'!$A$11:$A$61)), 0)),"")</f>
        <v/>
      </c>
      <c r="B234" s="83" t="str">
        <f>IF($A234="","",VLOOKUP($A234,'Annex 2 EHV charges'!$A:$O,2,0))</f>
        <v/>
      </c>
      <c r="C234" s="84" t="str">
        <f>IF($A234="","",VLOOKUP($A234,'Annex 2 EHV charges'!$A:$O,3,0))</f>
        <v/>
      </c>
      <c r="D234" s="83" t="str">
        <f>IF($A234="","",VLOOKUP($A234,'Annex 2 EHV charges'!$A:$O,7,0))</f>
        <v/>
      </c>
      <c r="E234" s="88" t="str">
        <f>IFERROR(IF(VLOOKUP($A234,'Annex 2 EHV charges'!$A:$O,8,FALSE)=0,"",VLOOKUP($A234,'Annex 2 EHV charges'!$A:$O,8,FALSE)),"")</f>
        <v/>
      </c>
      <c r="F234" s="89" t="str">
        <f>IFERROR(IF(VLOOKUP($A234,'Annex 2 EHV charges'!$A:$O,9,FALSE)=0,"",VLOOKUP($A234,'Annex 2 EHV charges'!$A:$O,9,FALSE)),"")</f>
        <v/>
      </c>
      <c r="G234" s="90" t="str">
        <f>IFERROR(IF(VLOOKUP($A234,'Annex 2 EHV charges'!$A:$O,10,FALSE)=0,"",VLOOKUP($A234,'Annex 2 EHV charges'!$A:$O,10,FALSE)),"")</f>
        <v/>
      </c>
      <c r="H234" s="90" t="str">
        <f>IFERROR(IF(VLOOKUP($A234,'Annex 2 EHV charges'!$A:$O,11,FALSE)=0,"",VLOOKUP($A234,'Annex 2 EHV charges'!$A:$O,11,FALSE)),"")</f>
        <v/>
      </c>
    </row>
    <row r="235" spans="1:8" x14ac:dyDescent="0.25">
      <c r="A235" s="83" t="str">
        <f t="array" ref="A235">IFERROR(INDEX('Annex 2 EHV charges'!$A$11:$A$61, MATCH(0, IF(ISBLANK('Annex 2 EHV charges'!$A$11:$A$61),1, COUNTIF(A$4:$A234, 'Annex 2 EHV charges'!$A$11:$A$61)), 0)),"")</f>
        <v/>
      </c>
      <c r="B235" s="83" t="str">
        <f>IF($A235="","",VLOOKUP($A235,'Annex 2 EHV charges'!$A:$O,2,0))</f>
        <v/>
      </c>
      <c r="C235" s="84" t="str">
        <f>IF($A235="","",VLOOKUP($A235,'Annex 2 EHV charges'!$A:$O,3,0))</f>
        <v/>
      </c>
      <c r="D235" s="83" t="str">
        <f>IF($A235="","",VLOOKUP($A235,'Annex 2 EHV charges'!$A:$O,7,0))</f>
        <v/>
      </c>
      <c r="E235" s="88" t="str">
        <f>IFERROR(IF(VLOOKUP($A235,'Annex 2 EHV charges'!$A:$O,8,FALSE)=0,"",VLOOKUP($A235,'Annex 2 EHV charges'!$A:$O,8,FALSE)),"")</f>
        <v/>
      </c>
      <c r="F235" s="89" t="str">
        <f>IFERROR(IF(VLOOKUP($A235,'Annex 2 EHV charges'!$A:$O,9,FALSE)=0,"",VLOOKUP($A235,'Annex 2 EHV charges'!$A:$O,9,FALSE)),"")</f>
        <v/>
      </c>
      <c r="G235" s="90" t="str">
        <f>IFERROR(IF(VLOOKUP($A235,'Annex 2 EHV charges'!$A:$O,10,FALSE)=0,"",VLOOKUP($A235,'Annex 2 EHV charges'!$A:$O,10,FALSE)),"")</f>
        <v/>
      </c>
      <c r="H235" s="90" t="str">
        <f>IFERROR(IF(VLOOKUP($A235,'Annex 2 EHV charges'!$A:$O,11,FALSE)=0,"",VLOOKUP($A235,'Annex 2 EHV charges'!$A:$O,11,FALSE)),"")</f>
        <v/>
      </c>
    </row>
    <row r="236" spans="1:8" x14ac:dyDescent="0.25">
      <c r="A236" s="83" t="str">
        <f t="array" ref="A236">IFERROR(INDEX('Annex 2 EHV charges'!$A$11:$A$61, MATCH(0, IF(ISBLANK('Annex 2 EHV charges'!$A$11:$A$61),1, COUNTIF(A$4:$A235, 'Annex 2 EHV charges'!$A$11:$A$61)), 0)),"")</f>
        <v/>
      </c>
      <c r="B236" s="83" t="str">
        <f>IF($A236="","",VLOOKUP($A236,'Annex 2 EHV charges'!$A:$O,2,0))</f>
        <v/>
      </c>
      <c r="C236" s="84" t="str">
        <f>IF($A236="","",VLOOKUP($A236,'Annex 2 EHV charges'!$A:$O,3,0))</f>
        <v/>
      </c>
      <c r="D236" s="83" t="str">
        <f>IF($A236="","",VLOOKUP($A236,'Annex 2 EHV charges'!$A:$O,7,0))</f>
        <v/>
      </c>
      <c r="E236" s="88" t="str">
        <f>IFERROR(IF(VLOOKUP($A236,'Annex 2 EHV charges'!$A:$O,8,FALSE)=0,"",VLOOKUP($A236,'Annex 2 EHV charges'!$A:$O,8,FALSE)),"")</f>
        <v/>
      </c>
      <c r="F236" s="89" t="str">
        <f>IFERROR(IF(VLOOKUP($A236,'Annex 2 EHV charges'!$A:$O,9,FALSE)=0,"",VLOOKUP($A236,'Annex 2 EHV charges'!$A:$O,9,FALSE)),"")</f>
        <v/>
      </c>
      <c r="G236" s="90" t="str">
        <f>IFERROR(IF(VLOOKUP($A236,'Annex 2 EHV charges'!$A:$O,10,FALSE)=0,"",VLOOKUP($A236,'Annex 2 EHV charges'!$A:$O,10,FALSE)),"")</f>
        <v/>
      </c>
      <c r="H236" s="90" t="str">
        <f>IFERROR(IF(VLOOKUP($A236,'Annex 2 EHV charges'!$A:$O,11,FALSE)=0,"",VLOOKUP($A236,'Annex 2 EHV charges'!$A:$O,11,FALSE)),"")</f>
        <v/>
      </c>
    </row>
    <row r="237" spans="1:8" x14ac:dyDescent="0.25">
      <c r="A237" s="83" t="str">
        <f t="array" ref="A237">IFERROR(INDEX('Annex 2 EHV charges'!$A$11:$A$61, MATCH(0, IF(ISBLANK('Annex 2 EHV charges'!$A$11:$A$61),1, COUNTIF(A$4:$A236, 'Annex 2 EHV charges'!$A$11:$A$61)), 0)),"")</f>
        <v/>
      </c>
      <c r="B237" s="83" t="str">
        <f>IF($A237="","",VLOOKUP($A237,'Annex 2 EHV charges'!$A:$O,2,0))</f>
        <v/>
      </c>
      <c r="C237" s="84" t="str">
        <f>IF($A237="","",VLOOKUP($A237,'Annex 2 EHV charges'!$A:$O,3,0))</f>
        <v/>
      </c>
      <c r="D237" s="83" t="str">
        <f>IF($A237="","",VLOOKUP($A237,'Annex 2 EHV charges'!$A:$O,7,0))</f>
        <v/>
      </c>
      <c r="E237" s="88" t="str">
        <f>IFERROR(IF(VLOOKUP($A237,'Annex 2 EHV charges'!$A:$O,8,FALSE)=0,"",VLOOKUP($A237,'Annex 2 EHV charges'!$A:$O,8,FALSE)),"")</f>
        <v/>
      </c>
      <c r="F237" s="89" t="str">
        <f>IFERROR(IF(VLOOKUP($A237,'Annex 2 EHV charges'!$A:$O,9,FALSE)=0,"",VLOOKUP($A237,'Annex 2 EHV charges'!$A:$O,9,FALSE)),"")</f>
        <v/>
      </c>
      <c r="G237" s="90" t="str">
        <f>IFERROR(IF(VLOOKUP($A237,'Annex 2 EHV charges'!$A:$O,10,FALSE)=0,"",VLOOKUP($A237,'Annex 2 EHV charges'!$A:$O,10,FALSE)),"")</f>
        <v/>
      </c>
      <c r="H237" s="90" t="str">
        <f>IFERROR(IF(VLOOKUP($A237,'Annex 2 EHV charges'!$A:$O,11,FALSE)=0,"",VLOOKUP($A237,'Annex 2 EHV charges'!$A:$O,11,FALSE)),"")</f>
        <v/>
      </c>
    </row>
    <row r="238" spans="1:8" x14ac:dyDescent="0.25">
      <c r="A238" s="83" t="str">
        <f t="array" ref="A238">IFERROR(INDEX('Annex 2 EHV charges'!$A$11:$A$61, MATCH(0, IF(ISBLANK('Annex 2 EHV charges'!$A$11:$A$61),1, COUNTIF(A$4:$A237, 'Annex 2 EHV charges'!$A$11:$A$61)), 0)),"")</f>
        <v/>
      </c>
      <c r="B238" s="83" t="str">
        <f>IF($A238="","",VLOOKUP($A238,'Annex 2 EHV charges'!$A:$O,2,0))</f>
        <v/>
      </c>
      <c r="C238" s="84" t="str">
        <f>IF($A238="","",VLOOKUP($A238,'Annex 2 EHV charges'!$A:$O,3,0))</f>
        <v/>
      </c>
      <c r="D238" s="83" t="str">
        <f>IF($A238="","",VLOOKUP($A238,'Annex 2 EHV charges'!$A:$O,7,0))</f>
        <v/>
      </c>
      <c r="E238" s="88" t="str">
        <f>IFERROR(IF(VLOOKUP($A238,'Annex 2 EHV charges'!$A:$O,8,FALSE)=0,"",VLOOKUP($A238,'Annex 2 EHV charges'!$A:$O,8,FALSE)),"")</f>
        <v/>
      </c>
      <c r="F238" s="89" t="str">
        <f>IFERROR(IF(VLOOKUP($A238,'Annex 2 EHV charges'!$A:$O,9,FALSE)=0,"",VLOOKUP($A238,'Annex 2 EHV charges'!$A:$O,9,FALSE)),"")</f>
        <v/>
      </c>
      <c r="G238" s="90" t="str">
        <f>IFERROR(IF(VLOOKUP($A238,'Annex 2 EHV charges'!$A:$O,10,FALSE)=0,"",VLOOKUP($A238,'Annex 2 EHV charges'!$A:$O,10,FALSE)),"")</f>
        <v/>
      </c>
      <c r="H238" s="90" t="str">
        <f>IFERROR(IF(VLOOKUP($A238,'Annex 2 EHV charges'!$A:$O,11,FALSE)=0,"",VLOOKUP($A238,'Annex 2 EHV charges'!$A:$O,11,FALSE)),"")</f>
        <v/>
      </c>
    </row>
    <row r="239" spans="1:8" x14ac:dyDescent="0.25">
      <c r="A239" s="83" t="str">
        <f t="array" ref="A239">IFERROR(INDEX('Annex 2 EHV charges'!$A$11:$A$61, MATCH(0, IF(ISBLANK('Annex 2 EHV charges'!$A$11:$A$61),1, COUNTIF(A$4:$A238, 'Annex 2 EHV charges'!$A$11:$A$61)), 0)),"")</f>
        <v/>
      </c>
      <c r="B239" s="83" t="str">
        <f>IF($A239="","",VLOOKUP($A239,'Annex 2 EHV charges'!$A:$O,2,0))</f>
        <v/>
      </c>
      <c r="C239" s="84" t="str">
        <f>IF($A239="","",VLOOKUP($A239,'Annex 2 EHV charges'!$A:$O,3,0))</f>
        <v/>
      </c>
      <c r="D239" s="83" t="str">
        <f>IF($A239="","",VLOOKUP($A239,'Annex 2 EHV charges'!$A:$O,7,0))</f>
        <v/>
      </c>
      <c r="E239" s="88" t="str">
        <f>IFERROR(IF(VLOOKUP($A239,'Annex 2 EHV charges'!$A:$O,8,FALSE)=0,"",VLOOKUP($A239,'Annex 2 EHV charges'!$A:$O,8,FALSE)),"")</f>
        <v/>
      </c>
      <c r="F239" s="89" t="str">
        <f>IFERROR(IF(VLOOKUP($A239,'Annex 2 EHV charges'!$A:$O,9,FALSE)=0,"",VLOOKUP($A239,'Annex 2 EHV charges'!$A:$O,9,FALSE)),"")</f>
        <v/>
      </c>
      <c r="G239" s="90" t="str">
        <f>IFERROR(IF(VLOOKUP($A239,'Annex 2 EHV charges'!$A:$O,10,FALSE)=0,"",VLOOKUP($A239,'Annex 2 EHV charges'!$A:$O,10,FALSE)),"")</f>
        <v/>
      </c>
      <c r="H239" s="90" t="str">
        <f>IFERROR(IF(VLOOKUP($A239,'Annex 2 EHV charges'!$A:$O,11,FALSE)=0,"",VLOOKUP($A239,'Annex 2 EHV charges'!$A:$O,11,FALSE)),"")</f>
        <v/>
      </c>
    </row>
    <row r="240" spans="1:8" x14ac:dyDescent="0.25">
      <c r="A240" s="83" t="str">
        <f t="array" ref="A240">IFERROR(INDEX('Annex 2 EHV charges'!$A$11:$A$61, MATCH(0, IF(ISBLANK('Annex 2 EHV charges'!$A$11:$A$61),1, COUNTIF(A$4:$A239, 'Annex 2 EHV charges'!$A$11:$A$61)), 0)),"")</f>
        <v/>
      </c>
      <c r="B240" s="83" t="str">
        <f>IF($A240="","",VLOOKUP($A240,'Annex 2 EHV charges'!$A:$O,2,0))</f>
        <v/>
      </c>
      <c r="C240" s="84" t="str">
        <f>IF($A240="","",VLOOKUP($A240,'Annex 2 EHV charges'!$A:$O,3,0))</f>
        <v/>
      </c>
      <c r="D240" s="83" t="str">
        <f>IF($A240="","",VLOOKUP($A240,'Annex 2 EHV charges'!$A:$O,7,0))</f>
        <v/>
      </c>
      <c r="E240" s="88" t="str">
        <f>IFERROR(IF(VLOOKUP($A240,'Annex 2 EHV charges'!$A:$O,8,FALSE)=0,"",VLOOKUP($A240,'Annex 2 EHV charges'!$A:$O,8,FALSE)),"")</f>
        <v/>
      </c>
      <c r="F240" s="89" t="str">
        <f>IFERROR(IF(VLOOKUP($A240,'Annex 2 EHV charges'!$A:$O,9,FALSE)=0,"",VLOOKUP($A240,'Annex 2 EHV charges'!$A:$O,9,FALSE)),"")</f>
        <v/>
      </c>
      <c r="G240" s="90" t="str">
        <f>IFERROR(IF(VLOOKUP($A240,'Annex 2 EHV charges'!$A:$O,10,FALSE)=0,"",VLOOKUP($A240,'Annex 2 EHV charges'!$A:$O,10,FALSE)),"")</f>
        <v/>
      </c>
      <c r="H240" s="90" t="str">
        <f>IFERROR(IF(VLOOKUP($A240,'Annex 2 EHV charges'!$A:$O,11,FALSE)=0,"",VLOOKUP($A240,'Annex 2 EHV charges'!$A:$O,11,FALSE)),"")</f>
        <v/>
      </c>
    </row>
    <row r="241" spans="1:8" x14ac:dyDescent="0.25">
      <c r="A241" s="83" t="str">
        <f t="array" ref="A241">IFERROR(INDEX('Annex 2 EHV charges'!$A$11:$A$61, MATCH(0, IF(ISBLANK('Annex 2 EHV charges'!$A$11:$A$61),1, COUNTIF(A$4:$A240, 'Annex 2 EHV charges'!$A$11:$A$61)), 0)),"")</f>
        <v/>
      </c>
      <c r="B241" s="83" t="str">
        <f>IF($A241="","",VLOOKUP($A241,'Annex 2 EHV charges'!$A:$O,2,0))</f>
        <v/>
      </c>
      <c r="C241" s="84" t="str">
        <f>IF($A241="","",VLOOKUP($A241,'Annex 2 EHV charges'!$A:$O,3,0))</f>
        <v/>
      </c>
      <c r="D241" s="83" t="str">
        <f>IF($A241="","",VLOOKUP($A241,'Annex 2 EHV charges'!$A:$O,7,0))</f>
        <v/>
      </c>
      <c r="E241" s="88" t="str">
        <f>IFERROR(IF(VLOOKUP($A241,'Annex 2 EHV charges'!$A:$O,8,FALSE)=0,"",VLOOKUP($A241,'Annex 2 EHV charges'!$A:$O,8,FALSE)),"")</f>
        <v/>
      </c>
      <c r="F241" s="89" t="str">
        <f>IFERROR(IF(VLOOKUP($A241,'Annex 2 EHV charges'!$A:$O,9,FALSE)=0,"",VLOOKUP($A241,'Annex 2 EHV charges'!$A:$O,9,FALSE)),"")</f>
        <v/>
      </c>
      <c r="G241" s="90" t="str">
        <f>IFERROR(IF(VLOOKUP($A241,'Annex 2 EHV charges'!$A:$O,10,FALSE)=0,"",VLOOKUP($A241,'Annex 2 EHV charges'!$A:$O,10,FALSE)),"")</f>
        <v/>
      </c>
      <c r="H241" s="90" t="str">
        <f>IFERROR(IF(VLOOKUP($A241,'Annex 2 EHV charges'!$A:$O,11,FALSE)=0,"",VLOOKUP($A241,'Annex 2 EHV charges'!$A:$O,11,FALSE)),"")</f>
        <v/>
      </c>
    </row>
    <row r="242" spans="1:8" x14ac:dyDescent="0.25">
      <c r="A242" s="83" t="str">
        <f t="array" ref="A242">IFERROR(INDEX('Annex 2 EHV charges'!$A$11:$A$61, MATCH(0, IF(ISBLANK('Annex 2 EHV charges'!$A$11:$A$61),1, COUNTIF(A$4:$A241, 'Annex 2 EHV charges'!$A$11:$A$61)), 0)),"")</f>
        <v/>
      </c>
      <c r="B242" s="83" t="str">
        <f>IF($A242="","",VLOOKUP($A242,'Annex 2 EHV charges'!$A:$O,2,0))</f>
        <v/>
      </c>
      <c r="C242" s="84" t="str">
        <f>IF($A242="","",VLOOKUP($A242,'Annex 2 EHV charges'!$A:$O,3,0))</f>
        <v/>
      </c>
      <c r="D242" s="83" t="str">
        <f>IF($A242="","",VLOOKUP($A242,'Annex 2 EHV charges'!$A:$O,7,0))</f>
        <v/>
      </c>
      <c r="E242" s="88" t="str">
        <f>IFERROR(IF(VLOOKUP($A242,'Annex 2 EHV charges'!$A:$O,8,FALSE)=0,"",VLOOKUP($A242,'Annex 2 EHV charges'!$A:$O,8,FALSE)),"")</f>
        <v/>
      </c>
      <c r="F242" s="89" t="str">
        <f>IFERROR(IF(VLOOKUP($A242,'Annex 2 EHV charges'!$A:$O,9,FALSE)=0,"",VLOOKUP($A242,'Annex 2 EHV charges'!$A:$O,9,FALSE)),"")</f>
        <v/>
      </c>
      <c r="G242" s="90" t="str">
        <f>IFERROR(IF(VLOOKUP($A242,'Annex 2 EHV charges'!$A:$O,10,FALSE)=0,"",VLOOKUP($A242,'Annex 2 EHV charges'!$A:$O,10,FALSE)),"")</f>
        <v/>
      </c>
      <c r="H242" s="90" t="str">
        <f>IFERROR(IF(VLOOKUP($A242,'Annex 2 EHV charges'!$A:$O,11,FALSE)=0,"",VLOOKUP($A242,'Annex 2 EHV charges'!$A:$O,11,FALSE)),"")</f>
        <v/>
      </c>
    </row>
    <row r="243" spans="1:8" x14ac:dyDescent="0.25">
      <c r="A243" s="83" t="str">
        <f t="array" ref="A243">IFERROR(INDEX('Annex 2 EHV charges'!$A$11:$A$61, MATCH(0, IF(ISBLANK('Annex 2 EHV charges'!$A$11:$A$61),1, COUNTIF(A$4:$A242, 'Annex 2 EHV charges'!$A$11:$A$61)), 0)),"")</f>
        <v/>
      </c>
      <c r="B243" s="83" t="str">
        <f>IF($A243="","",VLOOKUP($A243,'Annex 2 EHV charges'!$A:$O,2,0))</f>
        <v/>
      </c>
      <c r="C243" s="84" t="str">
        <f>IF($A243="","",VLOOKUP($A243,'Annex 2 EHV charges'!$A:$O,3,0))</f>
        <v/>
      </c>
      <c r="D243" s="83" t="str">
        <f>IF($A243="","",VLOOKUP($A243,'Annex 2 EHV charges'!$A:$O,7,0))</f>
        <v/>
      </c>
      <c r="E243" s="88" t="str">
        <f>IFERROR(IF(VLOOKUP($A243,'Annex 2 EHV charges'!$A:$O,8,FALSE)=0,"",VLOOKUP($A243,'Annex 2 EHV charges'!$A:$O,8,FALSE)),"")</f>
        <v/>
      </c>
      <c r="F243" s="89" t="str">
        <f>IFERROR(IF(VLOOKUP($A243,'Annex 2 EHV charges'!$A:$O,9,FALSE)=0,"",VLOOKUP($A243,'Annex 2 EHV charges'!$A:$O,9,FALSE)),"")</f>
        <v/>
      </c>
      <c r="G243" s="90" t="str">
        <f>IFERROR(IF(VLOOKUP($A243,'Annex 2 EHV charges'!$A:$O,10,FALSE)=0,"",VLOOKUP($A243,'Annex 2 EHV charges'!$A:$O,10,FALSE)),"")</f>
        <v/>
      </c>
      <c r="H243" s="90" t="str">
        <f>IFERROR(IF(VLOOKUP($A243,'Annex 2 EHV charges'!$A:$O,11,FALSE)=0,"",VLOOKUP($A243,'Annex 2 EHV charges'!$A:$O,11,FALSE)),"")</f>
        <v/>
      </c>
    </row>
    <row r="244" spans="1:8" x14ac:dyDescent="0.25">
      <c r="A244" s="83" t="str">
        <f t="array" ref="A244">IFERROR(INDEX('Annex 2 EHV charges'!$A$11:$A$61, MATCH(0, IF(ISBLANK('Annex 2 EHV charges'!$A$11:$A$61),1, COUNTIF(A$4:$A243, 'Annex 2 EHV charges'!$A$11:$A$61)), 0)),"")</f>
        <v/>
      </c>
      <c r="B244" s="83" t="str">
        <f>IF($A244="","",VLOOKUP($A244,'Annex 2 EHV charges'!$A:$O,2,0))</f>
        <v/>
      </c>
      <c r="C244" s="84" t="str">
        <f>IF($A244="","",VLOOKUP($A244,'Annex 2 EHV charges'!$A:$O,3,0))</f>
        <v/>
      </c>
      <c r="D244" s="83" t="str">
        <f>IF($A244="","",VLOOKUP($A244,'Annex 2 EHV charges'!$A:$O,7,0))</f>
        <v/>
      </c>
      <c r="E244" s="88" t="str">
        <f>IFERROR(IF(VLOOKUP($A244,'Annex 2 EHV charges'!$A:$O,8,FALSE)=0,"",VLOOKUP($A244,'Annex 2 EHV charges'!$A:$O,8,FALSE)),"")</f>
        <v/>
      </c>
      <c r="F244" s="89" t="str">
        <f>IFERROR(IF(VLOOKUP($A244,'Annex 2 EHV charges'!$A:$O,9,FALSE)=0,"",VLOOKUP($A244,'Annex 2 EHV charges'!$A:$O,9,FALSE)),"")</f>
        <v/>
      </c>
      <c r="G244" s="90" t="str">
        <f>IFERROR(IF(VLOOKUP($A244,'Annex 2 EHV charges'!$A:$O,10,FALSE)=0,"",VLOOKUP($A244,'Annex 2 EHV charges'!$A:$O,10,FALSE)),"")</f>
        <v/>
      </c>
      <c r="H244" s="90" t="str">
        <f>IFERROR(IF(VLOOKUP($A244,'Annex 2 EHV charges'!$A:$O,11,FALSE)=0,"",VLOOKUP($A244,'Annex 2 EHV charges'!$A:$O,11,FALSE)),"")</f>
        <v/>
      </c>
    </row>
    <row r="245" spans="1:8" x14ac:dyDescent="0.25">
      <c r="A245" s="83" t="str">
        <f t="array" ref="A245">IFERROR(INDEX('Annex 2 EHV charges'!$A$11:$A$61, MATCH(0, IF(ISBLANK('Annex 2 EHV charges'!$A$11:$A$61),1, COUNTIF(A$4:$A244, 'Annex 2 EHV charges'!$A$11:$A$61)), 0)),"")</f>
        <v/>
      </c>
      <c r="B245" s="83" t="str">
        <f>IF($A245="","",VLOOKUP($A245,'Annex 2 EHV charges'!$A:$O,2,0))</f>
        <v/>
      </c>
      <c r="C245" s="84" t="str">
        <f>IF($A245="","",VLOOKUP($A245,'Annex 2 EHV charges'!$A:$O,3,0))</f>
        <v/>
      </c>
      <c r="D245" s="83" t="str">
        <f>IF($A245="","",VLOOKUP($A245,'Annex 2 EHV charges'!$A:$O,7,0))</f>
        <v/>
      </c>
      <c r="E245" s="88" t="str">
        <f>IFERROR(IF(VLOOKUP($A245,'Annex 2 EHV charges'!$A:$O,8,FALSE)=0,"",VLOOKUP($A245,'Annex 2 EHV charges'!$A:$O,8,FALSE)),"")</f>
        <v/>
      </c>
      <c r="F245" s="89" t="str">
        <f>IFERROR(IF(VLOOKUP($A245,'Annex 2 EHV charges'!$A:$O,9,FALSE)=0,"",VLOOKUP($A245,'Annex 2 EHV charges'!$A:$O,9,FALSE)),"")</f>
        <v/>
      </c>
      <c r="G245" s="90" t="str">
        <f>IFERROR(IF(VLOOKUP($A245,'Annex 2 EHV charges'!$A:$O,10,FALSE)=0,"",VLOOKUP($A245,'Annex 2 EHV charges'!$A:$O,10,FALSE)),"")</f>
        <v/>
      </c>
      <c r="H245" s="90" t="str">
        <f>IFERROR(IF(VLOOKUP($A245,'Annex 2 EHV charges'!$A:$O,11,FALSE)=0,"",VLOOKUP($A245,'Annex 2 EHV charges'!$A:$O,11,FALSE)),"")</f>
        <v/>
      </c>
    </row>
    <row r="246" spans="1:8" x14ac:dyDescent="0.25">
      <c r="A246" s="83" t="str">
        <f t="array" ref="A246">IFERROR(INDEX('Annex 2 EHV charges'!$A$11:$A$61, MATCH(0, IF(ISBLANK('Annex 2 EHV charges'!$A$11:$A$61),1, COUNTIF(A$4:$A245, 'Annex 2 EHV charges'!$A$11:$A$61)), 0)),"")</f>
        <v/>
      </c>
      <c r="B246" s="83" t="str">
        <f>IF($A246="","",VLOOKUP($A246,'Annex 2 EHV charges'!$A:$O,2,0))</f>
        <v/>
      </c>
      <c r="C246" s="84" t="str">
        <f>IF($A246="","",VLOOKUP($A246,'Annex 2 EHV charges'!$A:$O,3,0))</f>
        <v/>
      </c>
      <c r="D246" s="83" t="str">
        <f>IF($A246="","",VLOOKUP($A246,'Annex 2 EHV charges'!$A:$O,7,0))</f>
        <v/>
      </c>
      <c r="E246" s="88" t="str">
        <f>IFERROR(IF(VLOOKUP($A246,'Annex 2 EHV charges'!$A:$O,8,FALSE)=0,"",VLOOKUP($A246,'Annex 2 EHV charges'!$A:$O,8,FALSE)),"")</f>
        <v/>
      </c>
      <c r="F246" s="89" t="str">
        <f>IFERROR(IF(VLOOKUP($A246,'Annex 2 EHV charges'!$A:$O,9,FALSE)=0,"",VLOOKUP($A246,'Annex 2 EHV charges'!$A:$O,9,FALSE)),"")</f>
        <v/>
      </c>
      <c r="G246" s="90" t="str">
        <f>IFERROR(IF(VLOOKUP($A246,'Annex 2 EHV charges'!$A:$O,10,FALSE)=0,"",VLOOKUP($A246,'Annex 2 EHV charges'!$A:$O,10,FALSE)),"")</f>
        <v/>
      </c>
      <c r="H246" s="90" t="str">
        <f>IFERROR(IF(VLOOKUP($A246,'Annex 2 EHV charges'!$A:$O,11,FALSE)=0,"",VLOOKUP($A246,'Annex 2 EHV charges'!$A:$O,11,FALSE)),"")</f>
        <v/>
      </c>
    </row>
    <row r="247" spans="1:8" x14ac:dyDescent="0.25">
      <c r="A247" s="83" t="str">
        <f t="array" ref="A247">IFERROR(INDEX('Annex 2 EHV charges'!$A$11:$A$61, MATCH(0, IF(ISBLANK('Annex 2 EHV charges'!$A$11:$A$61),1, COUNTIF(A$4:$A246, 'Annex 2 EHV charges'!$A$11:$A$61)), 0)),"")</f>
        <v/>
      </c>
      <c r="B247" s="83" t="str">
        <f>IF($A247="","",VLOOKUP($A247,'Annex 2 EHV charges'!$A:$O,2,0))</f>
        <v/>
      </c>
      <c r="C247" s="84" t="str">
        <f>IF($A247="","",VLOOKUP($A247,'Annex 2 EHV charges'!$A:$O,3,0))</f>
        <v/>
      </c>
      <c r="D247" s="83" t="str">
        <f>IF($A247="","",VLOOKUP($A247,'Annex 2 EHV charges'!$A:$O,7,0))</f>
        <v/>
      </c>
      <c r="E247" s="88" t="str">
        <f>IFERROR(IF(VLOOKUP($A247,'Annex 2 EHV charges'!$A:$O,8,FALSE)=0,"",VLOOKUP($A247,'Annex 2 EHV charges'!$A:$O,8,FALSE)),"")</f>
        <v/>
      </c>
      <c r="F247" s="89" t="str">
        <f>IFERROR(IF(VLOOKUP($A247,'Annex 2 EHV charges'!$A:$O,9,FALSE)=0,"",VLOOKUP($A247,'Annex 2 EHV charges'!$A:$O,9,FALSE)),"")</f>
        <v/>
      </c>
      <c r="G247" s="90" t="str">
        <f>IFERROR(IF(VLOOKUP($A247,'Annex 2 EHV charges'!$A:$O,10,FALSE)=0,"",VLOOKUP($A247,'Annex 2 EHV charges'!$A:$O,10,FALSE)),"")</f>
        <v/>
      </c>
      <c r="H247" s="90" t="str">
        <f>IFERROR(IF(VLOOKUP($A247,'Annex 2 EHV charges'!$A:$O,11,FALSE)=0,"",VLOOKUP($A247,'Annex 2 EHV charges'!$A:$O,11,FALSE)),"")</f>
        <v/>
      </c>
    </row>
    <row r="248" spans="1:8" x14ac:dyDescent="0.25">
      <c r="A248" s="83" t="str">
        <f t="array" ref="A248">IFERROR(INDEX('Annex 2 EHV charges'!$A$11:$A$61, MATCH(0, IF(ISBLANK('Annex 2 EHV charges'!$A$11:$A$61),1, COUNTIF(A$4:$A247, 'Annex 2 EHV charges'!$A$11:$A$61)), 0)),"")</f>
        <v/>
      </c>
      <c r="B248" s="83" t="str">
        <f>IF($A248="","",VLOOKUP($A248,'Annex 2 EHV charges'!$A:$O,2,0))</f>
        <v/>
      </c>
      <c r="C248" s="84" t="str">
        <f>IF($A248="","",VLOOKUP($A248,'Annex 2 EHV charges'!$A:$O,3,0))</f>
        <v/>
      </c>
      <c r="D248" s="83" t="str">
        <f>IF($A248="","",VLOOKUP($A248,'Annex 2 EHV charges'!$A:$O,7,0))</f>
        <v/>
      </c>
      <c r="E248" s="88" t="str">
        <f>IFERROR(IF(VLOOKUP($A248,'Annex 2 EHV charges'!$A:$O,8,FALSE)=0,"",VLOOKUP($A248,'Annex 2 EHV charges'!$A:$O,8,FALSE)),"")</f>
        <v/>
      </c>
      <c r="F248" s="89" t="str">
        <f>IFERROR(IF(VLOOKUP($A248,'Annex 2 EHV charges'!$A:$O,9,FALSE)=0,"",VLOOKUP($A248,'Annex 2 EHV charges'!$A:$O,9,FALSE)),"")</f>
        <v/>
      </c>
      <c r="G248" s="90" t="str">
        <f>IFERROR(IF(VLOOKUP($A248,'Annex 2 EHV charges'!$A:$O,10,FALSE)=0,"",VLOOKUP($A248,'Annex 2 EHV charges'!$A:$O,10,FALSE)),"")</f>
        <v/>
      </c>
      <c r="H248" s="90" t="str">
        <f>IFERROR(IF(VLOOKUP($A248,'Annex 2 EHV charges'!$A:$O,11,FALSE)=0,"",VLOOKUP($A248,'Annex 2 EHV charges'!$A:$O,11,FALSE)),"")</f>
        <v/>
      </c>
    </row>
    <row r="249" spans="1:8" x14ac:dyDescent="0.25">
      <c r="A249" s="83" t="str">
        <f t="array" ref="A249">IFERROR(INDEX('Annex 2 EHV charges'!$A$11:$A$61, MATCH(0, IF(ISBLANK('Annex 2 EHV charges'!$A$11:$A$61),1, COUNTIF(A$4:$A248, 'Annex 2 EHV charges'!$A$11:$A$61)), 0)),"")</f>
        <v/>
      </c>
      <c r="B249" s="83" t="str">
        <f>IF($A249="","",VLOOKUP($A249,'Annex 2 EHV charges'!$A:$O,2,0))</f>
        <v/>
      </c>
      <c r="C249" s="84" t="str">
        <f>IF($A249="","",VLOOKUP($A249,'Annex 2 EHV charges'!$A:$O,3,0))</f>
        <v/>
      </c>
      <c r="D249" s="83" t="str">
        <f>IF($A249="","",VLOOKUP($A249,'Annex 2 EHV charges'!$A:$O,7,0))</f>
        <v/>
      </c>
      <c r="E249" s="88" t="str">
        <f>IFERROR(IF(VLOOKUP($A249,'Annex 2 EHV charges'!$A:$O,8,FALSE)=0,"",VLOOKUP($A249,'Annex 2 EHV charges'!$A:$O,8,FALSE)),"")</f>
        <v/>
      </c>
      <c r="F249" s="89" t="str">
        <f>IFERROR(IF(VLOOKUP($A249,'Annex 2 EHV charges'!$A:$O,9,FALSE)=0,"",VLOOKUP($A249,'Annex 2 EHV charges'!$A:$O,9,FALSE)),"")</f>
        <v/>
      </c>
      <c r="G249" s="90" t="str">
        <f>IFERROR(IF(VLOOKUP($A249,'Annex 2 EHV charges'!$A:$O,10,FALSE)=0,"",VLOOKUP($A249,'Annex 2 EHV charges'!$A:$O,10,FALSE)),"")</f>
        <v/>
      </c>
      <c r="H249" s="90" t="str">
        <f>IFERROR(IF(VLOOKUP($A249,'Annex 2 EHV charges'!$A:$O,11,FALSE)=0,"",VLOOKUP($A249,'Annex 2 EHV charges'!$A:$O,11,FALSE)),"")</f>
        <v/>
      </c>
    </row>
    <row r="250" spans="1:8" x14ac:dyDescent="0.25">
      <c r="A250" s="83" t="str">
        <f t="array" ref="A250">IFERROR(INDEX('Annex 2 EHV charges'!$A$11:$A$61, MATCH(0, IF(ISBLANK('Annex 2 EHV charges'!$A$11:$A$61),1, COUNTIF(A$4:$A249, 'Annex 2 EHV charges'!$A$11:$A$61)), 0)),"")</f>
        <v/>
      </c>
      <c r="B250" s="83" t="str">
        <f>IF($A250="","",VLOOKUP($A250,'Annex 2 EHV charges'!$A:$O,2,0))</f>
        <v/>
      </c>
      <c r="C250" s="84" t="str">
        <f>IF($A250="","",VLOOKUP($A250,'Annex 2 EHV charges'!$A:$O,3,0))</f>
        <v/>
      </c>
      <c r="D250" s="83" t="str">
        <f>IF($A250="","",VLOOKUP($A250,'Annex 2 EHV charges'!$A:$O,7,0))</f>
        <v/>
      </c>
      <c r="E250" s="88" t="str">
        <f>IFERROR(IF(VLOOKUP($A250,'Annex 2 EHV charges'!$A:$O,8,FALSE)=0,"",VLOOKUP($A250,'Annex 2 EHV charges'!$A:$O,8,FALSE)),"")</f>
        <v/>
      </c>
      <c r="F250" s="89" t="str">
        <f>IFERROR(IF(VLOOKUP($A250,'Annex 2 EHV charges'!$A:$O,9,FALSE)=0,"",VLOOKUP($A250,'Annex 2 EHV charges'!$A:$O,9,FALSE)),"")</f>
        <v/>
      </c>
      <c r="G250" s="90" t="str">
        <f>IFERROR(IF(VLOOKUP($A250,'Annex 2 EHV charges'!$A:$O,10,FALSE)=0,"",VLOOKUP($A250,'Annex 2 EHV charges'!$A:$O,10,FALSE)),"")</f>
        <v/>
      </c>
      <c r="H250" s="90" t="str">
        <f>IFERROR(IF(VLOOKUP($A250,'Annex 2 EHV charges'!$A:$O,11,FALSE)=0,"",VLOOKUP($A250,'Annex 2 EHV charges'!$A:$O,11,FALSE)),"")</f>
        <v/>
      </c>
    </row>
    <row r="251" spans="1:8" x14ac:dyDescent="0.25">
      <c r="A251" s="83" t="str">
        <f t="array" ref="A251">IFERROR(INDEX('Annex 2 EHV charges'!$A$11:$A$61, MATCH(0, IF(ISBLANK('Annex 2 EHV charges'!$A$11:$A$61),1, COUNTIF(A$4:$A250, 'Annex 2 EHV charges'!$A$11:$A$61)), 0)),"")</f>
        <v/>
      </c>
      <c r="B251" s="83" t="str">
        <f>IF($A251="","",VLOOKUP($A251,'Annex 2 EHV charges'!$A:$O,2,0))</f>
        <v/>
      </c>
      <c r="C251" s="84" t="str">
        <f>IF($A251="","",VLOOKUP($A251,'Annex 2 EHV charges'!$A:$O,3,0))</f>
        <v/>
      </c>
      <c r="D251" s="83" t="str">
        <f>IF($A251="","",VLOOKUP($A251,'Annex 2 EHV charges'!$A:$O,7,0))</f>
        <v/>
      </c>
      <c r="E251" s="88" t="str">
        <f>IFERROR(IF(VLOOKUP($A251,'Annex 2 EHV charges'!$A:$O,8,FALSE)=0,"",VLOOKUP($A251,'Annex 2 EHV charges'!$A:$O,8,FALSE)),"")</f>
        <v/>
      </c>
      <c r="F251" s="89" t="str">
        <f>IFERROR(IF(VLOOKUP($A251,'Annex 2 EHV charges'!$A:$O,9,FALSE)=0,"",VLOOKUP($A251,'Annex 2 EHV charges'!$A:$O,9,FALSE)),"")</f>
        <v/>
      </c>
      <c r="G251" s="90" t="str">
        <f>IFERROR(IF(VLOOKUP($A251,'Annex 2 EHV charges'!$A:$O,10,FALSE)=0,"",VLOOKUP($A251,'Annex 2 EHV charges'!$A:$O,10,FALSE)),"")</f>
        <v/>
      </c>
      <c r="H251" s="90" t="str">
        <f>IFERROR(IF(VLOOKUP($A251,'Annex 2 EHV charges'!$A:$O,11,FALSE)=0,"",VLOOKUP($A251,'Annex 2 EHV charges'!$A:$O,11,FALSE)),"")</f>
        <v/>
      </c>
    </row>
    <row r="252" spans="1:8" x14ac:dyDescent="0.25">
      <c r="A252" s="83" t="str">
        <f t="array" ref="A252">IFERROR(INDEX('Annex 2 EHV charges'!$A$11:$A$61, MATCH(0, IF(ISBLANK('Annex 2 EHV charges'!$A$11:$A$61),1, COUNTIF(A$4:$A251, 'Annex 2 EHV charges'!$A$11:$A$61)), 0)),"")</f>
        <v/>
      </c>
      <c r="B252" s="83" t="str">
        <f>IF($A252="","",VLOOKUP($A252,'Annex 2 EHV charges'!$A:$O,2,0))</f>
        <v/>
      </c>
      <c r="C252" s="84" t="str">
        <f>IF($A252="","",VLOOKUP($A252,'Annex 2 EHV charges'!$A:$O,3,0))</f>
        <v/>
      </c>
      <c r="D252" s="83" t="str">
        <f>IF($A252="","",VLOOKUP($A252,'Annex 2 EHV charges'!$A:$O,7,0))</f>
        <v/>
      </c>
      <c r="E252" s="88" t="str">
        <f>IFERROR(IF(VLOOKUP($A252,'Annex 2 EHV charges'!$A:$O,8,FALSE)=0,"",VLOOKUP($A252,'Annex 2 EHV charges'!$A:$O,8,FALSE)),"")</f>
        <v/>
      </c>
      <c r="F252" s="89" t="str">
        <f>IFERROR(IF(VLOOKUP($A252,'Annex 2 EHV charges'!$A:$O,9,FALSE)=0,"",VLOOKUP($A252,'Annex 2 EHV charges'!$A:$O,9,FALSE)),"")</f>
        <v/>
      </c>
      <c r="G252" s="90" t="str">
        <f>IFERROR(IF(VLOOKUP($A252,'Annex 2 EHV charges'!$A:$O,10,FALSE)=0,"",VLOOKUP($A252,'Annex 2 EHV charges'!$A:$O,10,FALSE)),"")</f>
        <v/>
      </c>
      <c r="H252" s="90" t="str">
        <f>IFERROR(IF(VLOOKUP($A252,'Annex 2 EHV charges'!$A:$O,11,FALSE)=0,"",VLOOKUP($A252,'Annex 2 EHV charges'!$A:$O,11,FALSE)),"")</f>
        <v/>
      </c>
    </row>
    <row r="253" spans="1:8" x14ac:dyDescent="0.25">
      <c r="A253" s="83" t="str">
        <f t="array" ref="A253">IFERROR(INDEX('Annex 2 EHV charges'!$A$11:$A$61, MATCH(0, IF(ISBLANK('Annex 2 EHV charges'!$A$11:$A$61),1, COUNTIF(A$4:$A252, 'Annex 2 EHV charges'!$A$11:$A$61)), 0)),"")</f>
        <v/>
      </c>
      <c r="B253" s="83" t="str">
        <f>IF($A253="","",VLOOKUP($A253,'Annex 2 EHV charges'!$A:$O,2,0))</f>
        <v/>
      </c>
      <c r="C253" s="84" t="str">
        <f>IF($A253="","",VLOOKUP($A253,'Annex 2 EHV charges'!$A:$O,3,0))</f>
        <v/>
      </c>
      <c r="D253" s="83" t="str">
        <f>IF($A253="","",VLOOKUP($A253,'Annex 2 EHV charges'!$A:$O,7,0))</f>
        <v/>
      </c>
      <c r="E253" s="88" t="str">
        <f>IFERROR(IF(VLOOKUP($A253,'Annex 2 EHV charges'!$A:$O,8,FALSE)=0,"",VLOOKUP($A253,'Annex 2 EHV charges'!$A:$O,8,FALSE)),"")</f>
        <v/>
      </c>
      <c r="F253" s="89" t="str">
        <f>IFERROR(IF(VLOOKUP($A253,'Annex 2 EHV charges'!$A:$O,9,FALSE)=0,"",VLOOKUP($A253,'Annex 2 EHV charges'!$A:$O,9,FALSE)),"")</f>
        <v/>
      </c>
      <c r="G253" s="90" t="str">
        <f>IFERROR(IF(VLOOKUP($A253,'Annex 2 EHV charges'!$A:$O,10,FALSE)=0,"",VLOOKUP($A253,'Annex 2 EHV charges'!$A:$O,10,FALSE)),"")</f>
        <v/>
      </c>
      <c r="H253" s="90" t="str">
        <f>IFERROR(IF(VLOOKUP($A253,'Annex 2 EHV charges'!$A:$O,11,FALSE)=0,"",VLOOKUP($A253,'Annex 2 EHV charges'!$A:$O,11,FALSE)),"")</f>
        <v/>
      </c>
    </row>
    <row r="254" spans="1:8" x14ac:dyDescent="0.25">
      <c r="A254" s="83" t="str">
        <f t="array" ref="A254">IFERROR(INDEX('Annex 2 EHV charges'!$A$11:$A$61, MATCH(0, IF(ISBLANK('Annex 2 EHV charges'!$A$11:$A$61),1, COUNTIF(A$4:$A253, 'Annex 2 EHV charges'!$A$11:$A$61)), 0)),"")</f>
        <v/>
      </c>
      <c r="B254" s="83" t="str">
        <f>IF($A254="","",VLOOKUP($A254,'Annex 2 EHV charges'!$A:$O,2,0))</f>
        <v/>
      </c>
      <c r="C254" s="84" t="str">
        <f>IF($A254="","",VLOOKUP($A254,'Annex 2 EHV charges'!$A:$O,3,0))</f>
        <v/>
      </c>
      <c r="D254" s="83" t="str">
        <f>IF($A254="","",VLOOKUP($A254,'Annex 2 EHV charges'!$A:$O,7,0))</f>
        <v/>
      </c>
      <c r="E254" s="88" t="str">
        <f>IFERROR(IF(VLOOKUP($A254,'Annex 2 EHV charges'!$A:$O,8,FALSE)=0,"",VLOOKUP($A254,'Annex 2 EHV charges'!$A:$O,8,FALSE)),"")</f>
        <v/>
      </c>
      <c r="F254" s="89" t="str">
        <f>IFERROR(IF(VLOOKUP($A254,'Annex 2 EHV charges'!$A:$O,9,FALSE)=0,"",VLOOKUP($A254,'Annex 2 EHV charges'!$A:$O,9,FALSE)),"")</f>
        <v/>
      </c>
      <c r="G254" s="90" t="str">
        <f>IFERROR(IF(VLOOKUP($A254,'Annex 2 EHV charges'!$A:$O,10,FALSE)=0,"",VLOOKUP($A254,'Annex 2 EHV charges'!$A:$O,10,FALSE)),"")</f>
        <v/>
      </c>
      <c r="H254" s="90" t="str">
        <f>IFERROR(IF(VLOOKUP($A254,'Annex 2 EHV charges'!$A:$O,11,FALSE)=0,"",VLOOKUP($A254,'Annex 2 EHV charges'!$A:$O,11,FALSE)),"")</f>
        <v/>
      </c>
    </row>
  </sheetData>
  <autoFilter ref="A4:H254"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B186" sqref="B186"/>
    </sheetView>
  </sheetViews>
  <sheetFormatPr defaultColWidth="9.109375" defaultRowHeight="13.2" x14ac:dyDescent="0.25"/>
  <cols>
    <col min="1" max="1" width="15.88671875" style="49" bestFit="1" customWidth="1"/>
    <col min="2" max="2" width="15" style="49" bestFit="1" customWidth="1"/>
    <col min="3" max="3" width="15.6640625" style="57" bestFit="1" customWidth="1"/>
    <col min="4" max="4" width="50.6640625" style="57" customWidth="1"/>
    <col min="5" max="5" width="14.6640625" style="58" customWidth="1"/>
    <col min="6" max="7" width="14.6640625" style="59" customWidth="1"/>
    <col min="8" max="8" width="14.6640625" style="49" customWidth="1"/>
    <col min="9" max="9" width="15.5546875" style="49" customWidth="1"/>
    <col min="10" max="10" width="12" style="49" bestFit="1" customWidth="1"/>
    <col min="11" max="16384" width="9.109375" style="49"/>
  </cols>
  <sheetData>
    <row r="1" spans="1:15" ht="66.75" customHeight="1" x14ac:dyDescent="0.25">
      <c r="A1" s="252" t="s">
        <v>65</v>
      </c>
      <c r="B1" s="252"/>
      <c r="C1" s="252"/>
      <c r="D1" s="252"/>
      <c r="E1" s="252"/>
      <c r="F1" s="252"/>
      <c r="G1" s="252"/>
      <c r="H1" s="252"/>
    </row>
    <row r="2" spans="1:15" s="50" customFormat="1" ht="25.5" customHeight="1" x14ac:dyDescent="0.25">
      <c r="A2" s="254" t="str">
        <f>Overview!B4&amp; " - Effective from "&amp;TEXT(Overview!D4,"D MMMM YYYY")&amp;" - "&amp;Overview!E4&amp;" EDCM export charges"</f>
        <v>Harlaxton Energy Networks Limited - GSP_K - Effective from 1 April 2027 - Final EDCM export charges</v>
      </c>
      <c r="B2" s="255"/>
      <c r="C2" s="255"/>
      <c r="D2" s="255"/>
      <c r="E2" s="255"/>
      <c r="F2" s="255"/>
      <c r="G2" s="255"/>
      <c r="H2" s="256"/>
    </row>
    <row r="3" spans="1:15" s="75" customFormat="1" ht="17.399999999999999" x14ac:dyDescent="0.25">
      <c r="A3" s="76"/>
      <c r="B3" s="76"/>
      <c r="C3" s="76"/>
      <c r="D3" s="77"/>
      <c r="E3" s="78"/>
      <c r="F3" s="78"/>
      <c r="G3" s="79"/>
      <c r="H3" s="79"/>
      <c r="I3" s="74"/>
      <c r="J3" s="74"/>
      <c r="K3" s="74"/>
      <c r="L3" s="74"/>
      <c r="M3" s="74"/>
      <c r="N3" s="74"/>
      <c r="O3" s="74"/>
    </row>
    <row r="4" spans="1:15" ht="60.75" customHeight="1" x14ac:dyDescent="0.25">
      <c r="A4" s="51" t="s">
        <v>53</v>
      </c>
      <c r="B4" s="52" t="s">
        <v>41</v>
      </c>
      <c r="C4" s="51" t="s">
        <v>43</v>
      </c>
      <c r="D4" s="53" t="s">
        <v>35</v>
      </c>
      <c r="E4" s="53" t="str">
        <f>'Annex 2 EHV charges'!L10</f>
        <v>Export
Super Red
unit charge
(p/kWh)</v>
      </c>
      <c r="F4" s="53" t="str">
        <f>'Annex 2 EHV charges'!M10</f>
        <v>Export
fixed charge
(p/day)</v>
      </c>
      <c r="G4" s="53" t="str">
        <f>'Annex 2 EHV charges'!N10</f>
        <v>Export
capacity charge
(p/kVA/day)</v>
      </c>
      <c r="H4" s="53" t="str">
        <f>'Annex 2 EHV charges'!O10</f>
        <v>Export
exceeded capacity charge
(p/kVA/day)</v>
      </c>
    </row>
    <row r="5" spans="1:15" x14ac:dyDescent="0.25">
      <c r="A5" s="84" t="str">
        <f t="array" ref="A5">IFERROR(INDEX('Annex 2 EHV charges'!$D$11:$D$61, MATCH(0, IF(ISBLANK('Annex 2 EHV charges'!$D$11:$D$61),1, COUNTIF(A$4:$A4, 'Annex 2 EHV charges'!$D$11:$D$61)), 0)),"")</f>
        <v/>
      </c>
      <c r="B5" s="83" t="str">
        <f>IF($A5="","",VLOOKUP($A5,'Annex 2 EHV charges'!$D:$O,2,0))</f>
        <v/>
      </c>
      <c r="C5" s="84" t="str">
        <f>IF($A5="","",VLOOKUP($A5,'Annex 2 EHV charges'!$D:$O,3,0))</f>
        <v/>
      </c>
      <c r="D5" s="83" t="str">
        <f>IF($A5="","",VLOOKUP($A5,'Annex 2 EHV charges'!$D:$O,4,0))</f>
        <v/>
      </c>
      <c r="E5" s="85" t="str">
        <f>IFERROR(IF(VLOOKUP($A5,'Annex 2 EHV charges'!$D:$O,9,FALSE)=0,"",VLOOKUP($A5,'Annex 2 EHV charges'!$D:$O,9,FALSE)),"")</f>
        <v/>
      </c>
      <c r="F5" s="86" t="str">
        <f>IFERROR(IF(VLOOKUP($A5,'Annex 2 EHV charges'!$D:$O,10,FALSE)=0,"",VLOOKUP($A5,'Annex 2 EHV charges'!$D:$O,10,FALSE)),"")</f>
        <v/>
      </c>
      <c r="G5" s="87" t="str">
        <f>IFERROR(IF(VLOOKUP($A5,'Annex 2 EHV charges'!$D:$O,11,FALSE)=0,"",VLOOKUP($A5,'Annex 2 EHV charges'!$D:$O,11,FALSE)),"")</f>
        <v/>
      </c>
      <c r="H5" s="87" t="str">
        <f>IFERROR(IF(VLOOKUP($A5,'Annex 2 EHV charges'!$D:$O,12,FALSE)=0,"",VLOOKUP($A5,'Annex 2 EHV charges'!$D:$O,12,FALSE)),"")</f>
        <v/>
      </c>
    </row>
    <row r="6" spans="1:15" x14ac:dyDescent="0.25">
      <c r="A6" s="84" t="str">
        <f t="array" ref="A6">IFERROR(INDEX('Annex 2 EHV charges'!$D$11:$D$61, MATCH(0, IF(ISBLANK('Annex 2 EHV charges'!$D$11:$D$61),1, COUNTIF(A$4:$A5, 'Annex 2 EHV charges'!$D$11:$D$61)), 0)),"")</f>
        <v/>
      </c>
      <c r="B6" s="83" t="str">
        <f>IF($A6="","",VLOOKUP($A6,'Annex 2 EHV charges'!$D:$O,2,0))</f>
        <v/>
      </c>
      <c r="C6" s="84" t="str">
        <f>IF($A6="","",VLOOKUP($A6,'Annex 2 EHV charges'!$D:$O,3,0))</f>
        <v/>
      </c>
      <c r="D6" s="83" t="str">
        <f>IF($A6="","",VLOOKUP($A6,'Annex 2 EHV charges'!$D:$O,4,0))</f>
        <v/>
      </c>
      <c r="E6" s="85" t="str">
        <f>IFERROR(IF(VLOOKUP($A6,'Annex 2 EHV charges'!$D:$O,9,FALSE)=0,"",VLOOKUP($A6,'Annex 2 EHV charges'!$D:$O,9,FALSE)),"")</f>
        <v/>
      </c>
      <c r="F6" s="86" t="str">
        <f>IFERROR(IF(VLOOKUP($A6,'Annex 2 EHV charges'!$D:$O,10,FALSE)=0,"",VLOOKUP($A6,'Annex 2 EHV charges'!$D:$O,10,FALSE)),"")</f>
        <v/>
      </c>
      <c r="G6" s="87" t="str">
        <f>IFERROR(IF(VLOOKUP($A6,'Annex 2 EHV charges'!$D:$O,11,FALSE)=0,"",VLOOKUP($A6,'Annex 2 EHV charges'!$D:$O,11,FALSE)),"")</f>
        <v/>
      </c>
      <c r="H6" s="87" t="str">
        <f>IFERROR(IF(VLOOKUP($A6,'Annex 2 EHV charges'!$D:$O,12,FALSE)=0,"",VLOOKUP($A6,'Annex 2 EHV charges'!$D:$O,12,FALSE)),"")</f>
        <v/>
      </c>
    </row>
    <row r="7" spans="1:15" x14ac:dyDescent="0.25">
      <c r="A7" s="84" t="str">
        <f t="array" ref="A7">IFERROR(INDEX('Annex 2 EHV charges'!$D$11:$D$61, MATCH(0, IF(ISBLANK('Annex 2 EHV charges'!$D$11:$D$61),1, COUNTIF(A$4:$A6, 'Annex 2 EHV charges'!$D$11:$D$61)), 0)),"")</f>
        <v/>
      </c>
      <c r="B7" s="83" t="str">
        <f>IF($A7="","",VLOOKUP($A7,'Annex 2 EHV charges'!$D:$O,2,0))</f>
        <v/>
      </c>
      <c r="C7" s="84" t="str">
        <f>IF($A7="","",VLOOKUP($A7,'Annex 2 EHV charges'!$D:$O,3,0))</f>
        <v/>
      </c>
      <c r="D7" s="83" t="str">
        <f>IF($A7="","",VLOOKUP($A7,'Annex 2 EHV charges'!$D:$O,4,0))</f>
        <v/>
      </c>
      <c r="E7" s="85" t="str">
        <f>IFERROR(IF(VLOOKUP($A7,'Annex 2 EHV charges'!$D:$O,9,FALSE)=0,"",VLOOKUP($A7,'Annex 2 EHV charges'!$D:$O,9,FALSE)),"")</f>
        <v/>
      </c>
      <c r="F7" s="86" t="str">
        <f>IFERROR(IF(VLOOKUP($A7,'Annex 2 EHV charges'!$D:$O,10,FALSE)=0,"",VLOOKUP($A7,'Annex 2 EHV charges'!$D:$O,10,FALSE)),"")</f>
        <v/>
      </c>
      <c r="G7" s="87" t="str">
        <f>IFERROR(IF(VLOOKUP($A7,'Annex 2 EHV charges'!$D:$O,11,FALSE)=0,"",VLOOKUP($A7,'Annex 2 EHV charges'!$D:$O,11,FALSE)),"")</f>
        <v/>
      </c>
      <c r="H7" s="87" t="str">
        <f>IFERROR(IF(VLOOKUP($A7,'Annex 2 EHV charges'!$D:$O,12,FALSE)=0,"",VLOOKUP($A7,'Annex 2 EHV charges'!$D:$O,12,FALSE)),"")</f>
        <v/>
      </c>
    </row>
    <row r="8" spans="1:15" x14ac:dyDescent="0.25">
      <c r="A8" s="84" t="str">
        <f t="array" ref="A8">IFERROR(INDEX('Annex 2 EHV charges'!$D$11:$D$61, MATCH(0, IF(ISBLANK('Annex 2 EHV charges'!$D$11:$D$61),1, COUNTIF(A$4:$A7, 'Annex 2 EHV charges'!$D$11:$D$61)), 0)),"")</f>
        <v/>
      </c>
      <c r="B8" s="83" t="str">
        <f>IF($A8="","",VLOOKUP($A8,'Annex 2 EHV charges'!$D:$O,2,0))</f>
        <v/>
      </c>
      <c r="C8" s="84" t="str">
        <f>IF($A8="","",VLOOKUP($A8,'Annex 2 EHV charges'!$D:$O,3,0))</f>
        <v/>
      </c>
      <c r="D8" s="83" t="str">
        <f>IF($A8="","",VLOOKUP($A8,'Annex 2 EHV charges'!$D:$O,4,0))</f>
        <v/>
      </c>
      <c r="E8" s="85" t="str">
        <f>IFERROR(IF(VLOOKUP($A8,'Annex 2 EHV charges'!$D:$O,9,FALSE)=0,"",VLOOKUP($A8,'Annex 2 EHV charges'!$D:$O,9,FALSE)),"")</f>
        <v/>
      </c>
      <c r="F8" s="86" t="str">
        <f>IFERROR(IF(VLOOKUP($A8,'Annex 2 EHV charges'!$D:$O,10,FALSE)=0,"",VLOOKUP($A8,'Annex 2 EHV charges'!$D:$O,10,FALSE)),"")</f>
        <v/>
      </c>
      <c r="G8" s="87" t="str">
        <f>IFERROR(IF(VLOOKUP($A8,'Annex 2 EHV charges'!$D:$O,11,FALSE)=0,"",VLOOKUP($A8,'Annex 2 EHV charges'!$D:$O,11,FALSE)),"")</f>
        <v/>
      </c>
      <c r="H8" s="87" t="str">
        <f>IFERROR(IF(VLOOKUP($A8,'Annex 2 EHV charges'!$D:$O,12,FALSE)=0,"",VLOOKUP($A8,'Annex 2 EHV charges'!$D:$O,12,FALSE)),"")</f>
        <v/>
      </c>
    </row>
    <row r="9" spans="1:15" x14ac:dyDescent="0.25">
      <c r="A9" s="84" t="str">
        <f t="array" ref="A9">IFERROR(INDEX('Annex 2 EHV charges'!$D$11:$D$61, MATCH(0, IF(ISBLANK('Annex 2 EHV charges'!$D$11:$D$61),1, COUNTIF(A$4:$A8, 'Annex 2 EHV charges'!$D$11:$D$61)), 0)),"")</f>
        <v/>
      </c>
      <c r="B9" s="83" t="str">
        <f>IF($A9="","",VLOOKUP($A9,'Annex 2 EHV charges'!$D:$O,2,0))</f>
        <v/>
      </c>
      <c r="C9" s="84" t="str">
        <f>IF($A9="","",VLOOKUP($A9,'Annex 2 EHV charges'!$D:$O,3,0))</f>
        <v/>
      </c>
      <c r="D9" s="83" t="str">
        <f>IF($A9="","",VLOOKUP($A9,'Annex 2 EHV charges'!$D:$O,4,0))</f>
        <v/>
      </c>
      <c r="E9" s="85" t="str">
        <f>IFERROR(IF(VLOOKUP($A9,'Annex 2 EHV charges'!$D:$O,9,FALSE)=0,"",VLOOKUP($A9,'Annex 2 EHV charges'!$D:$O,9,FALSE)),"")</f>
        <v/>
      </c>
      <c r="F9" s="86" t="str">
        <f>IFERROR(IF(VLOOKUP($A9,'Annex 2 EHV charges'!$D:$O,10,FALSE)=0,"",VLOOKUP($A9,'Annex 2 EHV charges'!$D:$O,10,FALSE)),"")</f>
        <v/>
      </c>
      <c r="G9" s="87" t="str">
        <f>IFERROR(IF(VLOOKUP($A9,'Annex 2 EHV charges'!$D:$O,11,FALSE)=0,"",VLOOKUP($A9,'Annex 2 EHV charges'!$D:$O,11,FALSE)),"")</f>
        <v/>
      </c>
      <c r="H9" s="87" t="str">
        <f>IFERROR(IF(VLOOKUP($A9,'Annex 2 EHV charges'!$D:$O,12,FALSE)=0,"",VLOOKUP($A9,'Annex 2 EHV charges'!$D:$O,12,FALSE)),"")</f>
        <v/>
      </c>
    </row>
    <row r="10" spans="1:15" x14ac:dyDescent="0.25">
      <c r="A10" s="84" t="str">
        <f t="array" ref="A10">IFERROR(INDEX('Annex 2 EHV charges'!$D$11:$D$61, MATCH(0, IF(ISBLANK('Annex 2 EHV charges'!$D$11:$D$61),1, COUNTIF(A$4:$A9, 'Annex 2 EHV charges'!$D$11:$D$61)), 0)),"")</f>
        <v/>
      </c>
      <c r="B10" s="83" t="str">
        <f>IF($A10="","",VLOOKUP($A10,'Annex 2 EHV charges'!$D:$O,2,0))</f>
        <v/>
      </c>
      <c r="C10" s="84" t="str">
        <f>IF($A10="","",VLOOKUP($A10,'Annex 2 EHV charges'!$D:$O,3,0))</f>
        <v/>
      </c>
      <c r="D10" s="83" t="str">
        <f>IF($A10="","",VLOOKUP($A10,'Annex 2 EHV charges'!$D:$O,4,0))</f>
        <v/>
      </c>
      <c r="E10" s="85" t="str">
        <f>IFERROR(IF(VLOOKUP($A10,'Annex 2 EHV charges'!$D:$O,9,FALSE)=0,"",VLOOKUP($A10,'Annex 2 EHV charges'!$D:$O,9,FALSE)),"")</f>
        <v/>
      </c>
      <c r="F10" s="86" t="str">
        <f>IFERROR(IF(VLOOKUP($A10,'Annex 2 EHV charges'!$D:$O,10,FALSE)=0,"",VLOOKUP($A10,'Annex 2 EHV charges'!$D:$O,10,FALSE)),"")</f>
        <v/>
      </c>
      <c r="G10" s="87" t="str">
        <f>IFERROR(IF(VLOOKUP($A10,'Annex 2 EHV charges'!$D:$O,11,FALSE)=0,"",VLOOKUP($A10,'Annex 2 EHV charges'!$D:$O,11,FALSE)),"")</f>
        <v/>
      </c>
      <c r="H10" s="87" t="str">
        <f>IFERROR(IF(VLOOKUP($A10,'Annex 2 EHV charges'!$D:$O,12,FALSE)=0,"",VLOOKUP($A10,'Annex 2 EHV charges'!$D:$O,12,FALSE)),"")</f>
        <v/>
      </c>
    </row>
    <row r="11" spans="1:15" x14ac:dyDescent="0.25">
      <c r="A11" s="84" t="str">
        <f t="array" ref="A11">IFERROR(INDEX('Annex 2 EHV charges'!$D$11:$D$61, MATCH(0, IF(ISBLANK('Annex 2 EHV charges'!$D$11:$D$61),1, COUNTIF(A$4:$A10, 'Annex 2 EHV charges'!$D$11:$D$61)), 0)),"")</f>
        <v/>
      </c>
      <c r="B11" s="83" t="str">
        <f>IF($A11="","",VLOOKUP($A11,'Annex 2 EHV charges'!$D:$O,2,0))</f>
        <v/>
      </c>
      <c r="C11" s="84" t="str">
        <f>IF($A11="","",VLOOKUP($A11,'Annex 2 EHV charges'!$D:$O,3,0))</f>
        <v/>
      </c>
      <c r="D11" s="83" t="str">
        <f>IF($A11="","",VLOOKUP($A11,'Annex 2 EHV charges'!$D:$O,4,0))</f>
        <v/>
      </c>
      <c r="E11" s="85" t="str">
        <f>IFERROR(IF(VLOOKUP($A11,'Annex 2 EHV charges'!$D:$O,9,FALSE)=0,"",VLOOKUP($A11,'Annex 2 EHV charges'!$D:$O,9,FALSE)),"")</f>
        <v/>
      </c>
      <c r="F11" s="86" t="str">
        <f>IFERROR(IF(VLOOKUP($A11,'Annex 2 EHV charges'!$D:$O,10,FALSE)=0,"",VLOOKUP($A11,'Annex 2 EHV charges'!$D:$O,10,FALSE)),"")</f>
        <v/>
      </c>
      <c r="G11" s="87" t="str">
        <f>IFERROR(IF(VLOOKUP($A11,'Annex 2 EHV charges'!$D:$O,11,FALSE)=0,"",VLOOKUP($A11,'Annex 2 EHV charges'!$D:$O,11,FALSE)),"")</f>
        <v/>
      </c>
      <c r="H11" s="87" t="str">
        <f>IFERROR(IF(VLOOKUP($A11,'Annex 2 EHV charges'!$D:$O,12,FALSE)=0,"",VLOOKUP($A11,'Annex 2 EHV charges'!$D:$O,12,FALSE)),"")</f>
        <v/>
      </c>
    </row>
    <row r="12" spans="1:15" x14ac:dyDescent="0.25">
      <c r="A12" s="84" t="str">
        <f t="array" ref="A12">IFERROR(INDEX('Annex 2 EHV charges'!$D$11:$D$61, MATCH(0, IF(ISBLANK('Annex 2 EHV charges'!$D$11:$D$61),1, COUNTIF(A$4:$A11, 'Annex 2 EHV charges'!$D$11:$D$61)), 0)),"")</f>
        <v/>
      </c>
      <c r="B12" s="83" t="str">
        <f>IF($A12="","",VLOOKUP($A12,'Annex 2 EHV charges'!$D:$O,2,0))</f>
        <v/>
      </c>
      <c r="C12" s="84" t="str">
        <f>IF($A12="","",VLOOKUP($A12,'Annex 2 EHV charges'!$D:$O,3,0))</f>
        <v/>
      </c>
      <c r="D12" s="83" t="str">
        <f>IF($A12="","",VLOOKUP($A12,'Annex 2 EHV charges'!$D:$O,4,0))</f>
        <v/>
      </c>
      <c r="E12" s="85" t="str">
        <f>IFERROR(IF(VLOOKUP($A12,'Annex 2 EHV charges'!$D:$O,9,FALSE)=0,"",VLOOKUP($A12,'Annex 2 EHV charges'!$D:$O,9,FALSE)),"")</f>
        <v/>
      </c>
      <c r="F12" s="86" t="str">
        <f>IFERROR(IF(VLOOKUP($A12,'Annex 2 EHV charges'!$D:$O,10,FALSE)=0,"",VLOOKUP($A12,'Annex 2 EHV charges'!$D:$O,10,FALSE)),"")</f>
        <v/>
      </c>
      <c r="G12" s="87" t="str">
        <f>IFERROR(IF(VLOOKUP($A12,'Annex 2 EHV charges'!$D:$O,11,FALSE)=0,"",VLOOKUP($A12,'Annex 2 EHV charges'!$D:$O,11,FALSE)),"")</f>
        <v/>
      </c>
      <c r="H12" s="87" t="str">
        <f>IFERROR(IF(VLOOKUP($A12,'Annex 2 EHV charges'!$D:$O,12,FALSE)=0,"",VLOOKUP($A12,'Annex 2 EHV charges'!$D:$O,12,FALSE)),"")</f>
        <v/>
      </c>
    </row>
    <row r="13" spans="1:15" x14ac:dyDescent="0.25">
      <c r="A13" s="84" t="str">
        <f t="array" ref="A13">IFERROR(INDEX('Annex 2 EHV charges'!$D$11:$D$61, MATCH(0, IF(ISBLANK('Annex 2 EHV charges'!$D$11:$D$61),1, COUNTIF(A$4:$A12, 'Annex 2 EHV charges'!$D$11:$D$61)), 0)),"")</f>
        <v/>
      </c>
      <c r="B13" s="83" t="str">
        <f>IF($A13="","",VLOOKUP($A13,'Annex 2 EHV charges'!$D:$O,2,0))</f>
        <v/>
      </c>
      <c r="C13" s="84" t="str">
        <f>IF($A13="","",VLOOKUP($A13,'Annex 2 EHV charges'!$D:$O,3,0))</f>
        <v/>
      </c>
      <c r="D13" s="83" t="str">
        <f>IF($A13="","",VLOOKUP($A13,'Annex 2 EHV charges'!$D:$O,4,0))</f>
        <v/>
      </c>
      <c r="E13" s="85" t="str">
        <f>IFERROR(IF(VLOOKUP($A13,'Annex 2 EHV charges'!$D:$O,9,FALSE)=0,"",VLOOKUP($A13,'Annex 2 EHV charges'!$D:$O,9,FALSE)),"")</f>
        <v/>
      </c>
      <c r="F13" s="86" t="str">
        <f>IFERROR(IF(VLOOKUP($A13,'Annex 2 EHV charges'!$D:$O,10,FALSE)=0,"",VLOOKUP($A13,'Annex 2 EHV charges'!$D:$O,10,FALSE)),"")</f>
        <v/>
      </c>
      <c r="G13" s="87" t="str">
        <f>IFERROR(IF(VLOOKUP($A13,'Annex 2 EHV charges'!$D:$O,11,FALSE)=0,"",VLOOKUP($A13,'Annex 2 EHV charges'!$D:$O,11,FALSE)),"")</f>
        <v/>
      </c>
      <c r="H13" s="87" t="str">
        <f>IFERROR(IF(VLOOKUP($A13,'Annex 2 EHV charges'!$D:$O,12,FALSE)=0,"",VLOOKUP($A13,'Annex 2 EHV charges'!$D:$O,12,FALSE)),"")</f>
        <v/>
      </c>
    </row>
    <row r="14" spans="1:15" x14ac:dyDescent="0.25">
      <c r="A14" s="84" t="str">
        <f t="array" ref="A14">IFERROR(INDEX('Annex 2 EHV charges'!$D$11:$D$61, MATCH(0, IF(ISBLANK('Annex 2 EHV charges'!$D$11:$D$61),1, COUNTIF(A$4:$A13, 'Annex 2 EHV charges'!$D$11:$D$61)), 0)),"")</f>
        <v/>
      </c>
      <c r="B14" s="83" t="str">
        <f>IF($A14="","",VLOOKUP($A14,'Annex 2 EHV charges'!$D:$O,2,0))</f>
        <v/>
      </c>
      <c r="C14" s="84" t="str">
        <f>IF($A14="","",VLOOKUP($A14,'Annex 2 EHV charges'!$D:$O,3,0))</f>
        <v/>
      </c>
      <c r="D14" s="83" t="str">
        <f>IF($A14="","",VLOOKUP($A14,'Annex 2 EHV charges'!$D:$O,4,0))</f>
        <v/>
      </c>
      <c r="E14" s="85" t="str">
        <f>IFERROR(IF(VLOOKUP($A14,'Annex 2 EHV charges'!$D:$O,9,FALSE)=0,"",VLOOKUP($A14,'Annex 2 EHV charges'!$D:$O,9,FALSE)),"")</f>
        <v/>
      </c>
      <c r="F14" s="86" t="str">
        <f>IFERROR(IF(VLOOKUP($A14,'Annex 2 EHV charges'!$D:$O,10,FALSE)=0,"",VLOOKUP($A14,'Annex 2 EHV charges'!$D:$O,10,FALSE)),"")</f>
        <v/>
      </c>
      <c r="G14" s="87" t="str">
        <f>IFERROR(IF(VLOOKUP($A14,'Annex 2 EHV charges'!$D:$O,11,FALSE)=0,"",VLOOKUP($A14,'Annex 2 EHV charges'!$D:$O,11,FALSE)),"")</f>
        <v/>
      </c>
      <c r="H14" s="87" t="str">
        <f>IFERROR(IF(VLOOKUP($A14,'Annex 2 EHV charges'!$D:$O,12,FALSE)=0,"",VLOOKUP($A14,'Annex 2 EHV charges'!$D:$O,12,FALSE)),"")</f>
        <v/>
      </c>
    </row>
    <row r="15" spans="1:15" x14ac:dyDescent="0.25">
      <c r="A15" s="84" t="str">
        <f t="array" ref="A15">IFERROR(INDEX('Annex 2 EHV charges'!$D$11:$D$61, MATCH(0, IF(ISBLANK('Annex 2 EHV charges'!$D$11:$D$61),1, COUNTIF(A$4:$A14, 'Annex 2 EHV charges'!$D$11:$D$61)), 0)),"")</f>
        <v/>
      </c>
      <c r="B15" s="83" t="str">
        <f>IF($A15="","",VLOOKUP($A15,'Annex 2 EHV charges'!$D:$O,2,0))</f>
        <v/>
      </c>
      <c r="C15" s="84" t="str">
        <f>IF($A15="","",VLOOKUP($A15,'Annex 2 EHV charges'!$D:$O,3,0))</f>
        <v/>
      </c>
      <c r="D15" s="83" t="str">
        <f>IF($A15="","",VLOOKUP($A15,'Annex 2 EHV charges'!$D:$O,4,0))</f>
        <v/>
      </c>
      <c r="E15" s="85" t="str">
        <f>IFERROR(IF(VLOOKUP($A15,'Annex 2 EHV charges'!$D:$O,9,FALSE)=0,"",VLOOKUP($A15,'Annex 2 EHV charges'!$D:$O,9,FALSE)),"")</f>
        <v/>
      </c>
      <c r="F15" s="86" t="str">
        <f>IFERROR(IF(VLOOKUP($A15,'Annex 2 EHV charges'!$D:$O,10,FALSE)=0,"",VLOOKUP($A15,'Annex 2 EHV charges'!$D:$O,10,FALSE)),"")</f>
        <v/>
      </c>
      <c r="G15" s="87" t="str">
        <f>IFERROR(IF(VLOOKUP($A15,'Annex 2 EHV charges'!$D:$O,11,FALSE)=0,"",VLOOKUP($A15,'Annex 2 EHV charges'!$D:$O,11,FALSE)),"")</f>
        <v/>
      </c>
      <c r="H15" s="87" t="str">
        <f>IFERROR(IF(VLOOKUP($A15,'Annex 2 EHV charges'!$D:$O,12,FALSE)=0,"",VLOOKUP($A15,'Annex 2 EHV charges'!$D:$O,12,FALSE)),"")</f>
        <v/>
      </c>
    </row>
    <row r="16" spans="1:15" x14ac:dyDescent="0.25">
      <c r="A16" s="84" t="str">
        <f t="array" ref="A16">IFERROR(INDEX('Annex 2 EHV charges'!$D$11:$D$61, MATCH(0, IF(ISBLANK('Annex 2 EHV charges'!$D$11:$D$61),1, COUNTIF(A$4:$A15, 'Annex 2 EHV charges'!$D$11:$D$61)), 0)),"")</f>
        <v/>
      </c>
      <c r="B16" s="83" t="str">
        <f>IF($A16="","",VLOOKUP($A16,'Annex 2 EHV charges'!$D:$O,2,0))</f>
        <v/>
      </c>
      <c r="C16" s="84" t="str">
        <f>IF($A16="","",VLOOKUP($A16,'Annex 2 EHV charges'!$D:$O,3,0))</f>
        <v/>
      </c>
      <c r="D16" s="83" t="str">
        <f>IF($A16="","",VLOOKUP($A16,'Annex 2 EHV charges'!$D:$O,4,0))</f>
        <v/>
      </c>
      <c r="E16" s="85" t="str">
        <f>IFERROR(IF(VLOOKUP($A16,'Annex 2 EHV charges'!$D:$O,9,FALSE)=0,"",VLOOKUP($A16,'Annex 2 EHV charges'!$D:$O,9,FALSE)),"")</f>
        <v/>
      </c>
      <c r="F16" s="86" t="str">
        <f>IFERROR(IF(VLOOKUP($A16,'Annex 2 EHV charges'!$D:$O,10,FALSE)=0,"",VLOOKUP($A16,'Annex 2 EHV charges'!$D:$O,10,FALSE)),"")</f>
        <v/>
      </c>
      <c r="G16" s="87" t="str">
        <f>IFERROR(IF(VLOOKUP($A16,'Annex 2 EHV charges'!$D:$O,11,FALSE)=0,"",VLOOKUP($A16,'Annex 2 EHV charges'!$D:$O,11,FALSE)),"")</f>
        <v/>
      </c>
      <c r="H16" s="87" t="str">
        <f>IFERROR(IF(VLOOKUP($A16,'Annex 2 EHV charges'!$D:$O,12,FALSE)=0,"",VLOOKUP($A16,'Annex 2 EHV charges'!$D:$O,12,FALSE)),"")</f>
        <v/>
      </c>
    </row>
    <row r="17" spans="1:8" x14ac:dyDescent="0.25">
      <c r="A17" s="84" t="str">
        <f t="array" ref="A17">IFERROR(INDEX('Annex 2 EHV charges'!$D$11:$D$61, MATCH(0, IF(ISBLANK('Annex 2 EHV charges'!$D$11:$D$61),1, COUNTIF(A$4:$A16, 'Annex 2 EHV charges'!$D$11:$D$61)), 0)),"")</f>
        <v/>
      </c>
      <c r="B17" s="83" t="str">
        <f>IF($A17="","",VLOOKUP($A17,'Annex 2 EHV charges'!$D:$O,2,0))</f>
        <v/>
      </c>
      <c r="C17" s="84" t="str">
        <f>IF($A17="","",VLOOKUP($A17,'Annex 2 EHV charges'!$D:$O,3,0))</f>
        <v/>
      </c>
      <c r="D17" s="83" t="str">
        <f>IF($A17="","",VLOOKUP($A17,'Annex 2 EHV charges'!$D:$O,4,0))</f>
        <v/>
      </c>
      <c r="E17" s="85" t="str">
        <f>IFERROR(IF(VLOOKUP($A17,'Annex 2 EHV charges'!$D:$O,9,FALSE)=0,"",VLOOKUP($A17,'Annex 2 EHV charges'!$D:$O,9,FALSE)),"")</f>
        <v/>
      </c>
      <c r="F17" s="86" t="str">
        <f>IFERROR(IF(VLOOKUP($A17,'Annex 2 EHV charges'!$D:$O,10,FALSE)=0,"",VLOOKUP($A17,'Annex 2 EHV charges'!$D:$O,10,FALSE)),"")</f>
        <v/>
      </c>
      <c r="G17" s="87" t="str">
        <f>IFERROR(IF(VLOOKUP($A17,'Annex 2 EHV charges'!$D:$O,11,FALSE)=0,"",VLOOKUP($A17,'Annex 2 EHV charges'!$D:$O,11,FALSE)),"")</f>
        <v/>
      </c>
      <c r="H17" s="87" t="str">
        <f>IFERROR(IF(VLOOKUP($A17,'Annex 2 EHV charges'!$D:$O,12,FALSE)=0,"",VLOOKUP($A17,'Annex 2 EHV charges'!$D:$O,12,FALSE)),"")</f>
        <v/>
      </c>
    </row>
    <row r="18" spans="1:8" x14ac:dyDescent="0.25">
      <c r="A18" s="84" t="str">
        <f t="array" ref="A18">IFERROR(INDEX('Annex 2 EHV charges'!$D$11:$D$61, MATCH(0, IF(ISBLANK('Annex 2 EHV charges'!$D$11:$D$61),1, COUNTIF(A$4:$A17, 'Annex 2 EHV charges'!$D$11:$D$61)), 0)),"")</f>
        <v/>
      </c>
      <c r="B18" s="83" t="str">
        <f>IF($A18="","",VLOOKUP($A18,'Annex 2 EHV charges'!$D:$O,2,0))</f>
        <v/>
      </c>
      <c r="C18" s="84" t="str">
        <f>IF($A18="","",VLOOKUP($A18,'Annex 2 EHV charges'!$D:$O,3,0))</f>
        <v/>
      </c>
      <c r="D18" s="83" t="str">
        <f>IF($A18="","",VLOOKUP($A18,'Annex 2 EHV charges'!$D:$O,4,0))</f>
        <v/>
      </c>
      <c r="E18" s="85" t="str">
        <f>IFERROR(IF(VLOOKUP($A18,'Annex 2 EHV charges'!$D:$O,9,FALSE)=0,"",VLOOKUP($A18,'Annex 2 EHV charges'!$D:$O,9,FALSE)),"")</f>
        <v/>
      </c>
      <c r="F18" s="86" t="str">
        <f>IFERROR(IF(VLOOKUP($A18,'Annex 2 EHV charges'!$D:$O,10,FALSE)=0,"",VLOOKUP($A18,'Annex 2 EHV charges'!$D:$O,10,FALSE)),"")</f>
        <v/>
      </c>
      <c r="G18" s="87" t="str">
        <f>IFERROR(IF(VLOOKUP($A18,'Annex 2 EHV charges'!$D:$O,11,FALSE)=0,"",VLOOKUP($A18,'Annex 2 EHV charges'!$D:$O,11,FALSE)),"")</f>
        <v/>
      </c>
      <c r="H18" s="87" t="str">
        <f>IFERROR(IF(VLOOKUP($A18,'Annex 2 EHV charges'!$D:$O,12,FALSE)=0,"",VLOOKUP($A18,'Annex 2 EHV charges'!$D:$O,12,FALSE)),"")</f>
        <v/>
      </c>
    </row>
    <row r="19" spans="1:8" x14ac:dyDescent="0.25">
      <c r="A19" s="84" t="str">
        <f t="array" ref="A19">IFERROR(INDEX('Annex 2 EHV charges'!$D$11:$D$61, MATCH(0, IF(ISBLANK('Annex 2 EHV charges'!$D$11:$D$61),1, COUNTIF(A$4:$A18, 'Annex 2 EHV charges'!$D$11:$D$61)), 0)),"")</f>
        <v/>
      </c>
      <c r="B19" s="83" t="str">
        <f>IF($A19="","",VLOOKUP($A19,'Annex 2 EHV charges'!$D:$O,2,0))</f>
        <v/>
      </c>
      <c r="C19" s="84" t="str">
        <f>IF($A19="","",VLOOKUP($A19,'Annex 2 EHV charges'!$D:$O,3,0))</f>
        <v/>
      </c>
      <c r="D19" s="83" t="str">
        <f>IF($A19="","",VLOOKUP($A19,'Annex 2 EHV charges'!$D:$O,4,0))</f>
        <v/>
      </c>
      <c r="E19" s="85" t="str">
        <f>IFERROR(IF(VLOOKUP($A19,'Annex 2 EHV charges'!$D:$O,9,FALSE)=0,"",VLOOKUP($A19,'Annex 2 EHV charges'!$D:$O,9,FALSE)),"")</f>
        <v/>
      </c>
      <c r="F19" s="86" t="str">
        <f>IFERROR(IF(VLOOKUP($A19,'Annex 2 EHV charges'!$D:$O,10,FALSE)=0,"",VLOOKUP($A19,'Annex 2 EHV charges'!$D:$O,10,FALSE)),"")</f>
        <v/>
      </c>
      <c r="G19" s="87" t="str">
        <f>IFERROR(IF(VLOOKUP($A19,'Annex 2 EHV charges'!$D:$O,11,FALSE)=0,"",VLOOKUP($A19,'Annex 2 EHV charges'!$D:$O,11,FALSE)),"")</f>
        <v/>
      </c>
      <c r="H19" s="87" t="str">
        <f>IFERROR(IF(VLOOKUP($A19,'Annex 2 EHV charges'!$D:$O,12,FALSE)=0,"",VLOOKUP($A19,'Annex 2 EHV charges'!$D:$O,12,FALSE)),"")</f>
        <v/>
      </c>
    </row>
    <row r="20" spans="1:8" x14ac:dyDescent="0.25">
      <c r="A20" s="84" t="str">
        <f t="array" ref="A20">IFERROR(INDEX('Annex 2 EHV charges'!$D$11:$D$61, MATCH(0, IF(ISBLANK('Annex 2 EHV charges'!$D$11:$D$61),1, COUNTIF(A$4:$A19, 'Annex 2 EHV charges'!$D$11:$D$61)), 0)),"")</f>
        <v/>
      </c>
      <c r="B20" s="83" t="str">
        <f>IF($A20="","",VLOOKUP($A20,'Annex 2 EHV charges'!$D:$O,2,0))</f>
        <v/>
      </c>
      <c r="C20" s="84" t="str">
        <f>IF($A20="","",VLOOKUP($A20,'Annex 2 EHV charges'!$D:$O,3,0))</f>
        <v/>
      </c>
      <c r="D20" s="83" t="str">
        <f>IF($A20="","",VLOOKUP($A20,'Annex 2 EHV charges'!$D:$O,4,0))</f>
        <v/>
      </c>
      <c r="E20" s="85" t="str">
        <f>IFERROR(IF(VLOOKUP($A20,'Annex 2 EHV charges'!$D:$O,9,FALSE)=0,"",VLOOKUP($A20,'Annex 2 EHV charges'!$D:$O,9,FALSE)),"")</f>
        <v/>
      </c>
      <c r="F20" s="86" t="str">
        <f>IFERROR(IF(VLOOKUP($A20,'Annex 2 EHV charges'!$D:$O,10,FALSE)=0,"",VLOOKUP($A20,'Annex 2 EHV charges'!$D:$O,10,FALSE)),"")</f>
        <v/>
      </c>
      <c r="G20" s="87" t="str">
        <f>IFERROR(IF(VLOOKUP($A20,'Annex 2 EHV charges'!$D:$O,11,FALSE)=0,"",VLOOKUP($A20,'Annex 2 EHV charges'!$D:$O,11,FALSE)),"")</f>
        <v/>
      </c>
      <c r="H20" s="87" t="str">
        <f>IFERROR(IF(VLOOKUP($A20,'Annex 2 EHV charges'!$D:$O,12,FALSE)=0,"",VLOOKUP($A20,'Annex 2 EHV charges'!$D:$O,12,FALSE)),"")</f>
        <v/>
      </c>
    </row>
    <row r="21" spans="1:8" x14ac:dyDescent="0.25">
      <c r="A21" s="84" t="str">
        <f t="array" ref="A21">IFERROR(INDEX('Annex 2 EHV charges'!$D$11:$D$61, MATCH(0, IF(ISBLANK('Annex 2 EHV charges'!$D$11:$D$61),1, COUNTIF(A$4:$A20, 'Annex 2 EHV charges'!$D$11:$D$61)), 0)),"")</f>
        <v/>
      </c>
      <c r="B21" s="83" t="str">
        <f>IF($A21="","",VLOOKUP($A21,'Annex 2 EHV charges'!$D:$O,2,0))</f>
        <v/>
      </c>
      <c r="C21" s="84" t="str">
        <f>IF($A21="","",VLOOKUP($A21,'Annex 2 EHV charges'!$D:$O,3,0))</f>
        <v/>
      </c>
      <c r="D21" s="83" t="str">
        <f>IF($A21="","",VLOOKUP($A21,'Annex 2 EHV charges'!$D:$O,4,0))</f>
        <v/>
      </c>
      <c r="E21" s="85" t="str">
        <f>IFERROR(IF(VLOOKUP($A21,'Annex 2 EHV charges'!$D:$O,9,FALSE)=0,"",VLOOKUP($A21,'Annex 2 EHV charges'!$D:$O,9,FALSE)),"")</f>
        <v/>
      </c>
      <c r="F21" s="86" t="str">
        <f>IFERROR(IF(VLOOKUP($A21,'Annex 2 EHV charges'!$D:$O,10,FALSE)=0,"",VLOOKUP($A21,'Annex 2 EHV charges'!$D:$O,10,FALSE)),"")</f>
        <v/>
      </c>
      <c r="G21" s="87" t="str">
        <f>IFERROR(IF(VLOOKUP($A21,'Annex 2 EHV charges'!$D:$O,11,FALSE)=0,"",VLOOKUP($A21,'Annex 2 EHV charges'!$D:$O,11,FALSE)),"")</f>
        <v/>
      </c>
      <c r="H21" s="87" t="str">
        <f>IFERROR(IF(VLOOKUP($A21,'Annex 2 EHV charges'!$D:$O,12,FALSE)=0,"",VLOOKUP($A21,'Annex 2 EHV charges'!$D:$O,12,FALSE)),"")</f>
        <v/>
      </c>
    </row>
    <row r="22" spans="1:8" x14ac:dyDescent="0.25">
      <c r="A22" s="84" t="str">
        <f t="array" ref="A22">IFERROR(INDEX('Annex 2 EHV charges'!$D$11:$D$61, MATCH(0, IF(ISBLANK('Annex 2 EHV charges'!$D$11:$D$61),1, COUNTIF(A$4:$A21, 'Annex 2 EHV charges'!$D$11:$D$61)), 0)),"")</f>
        <v/>
      </c>
      <c r="B22" s="83" t="str">
        <f>IF($A22="","",VLOOKUP($A22,'Annex 2 EHV charges'!$D:$O,2,0))</f>
        <v/>
      </c>
      <c r="C22" s="84" t="str">
        <f>IF($A22="","",VLOOKUP($A22,'Annex 2 EHV charges'!$D:$O,3,0))</f>
        <v/>
      </c>
      <c r="D22" s="83" t="str">
        <f>IF($A22="","",VLOOKUP($A22,'Annex 2 EHV charges'!$D:$O,4,0))</f>
        <v/>
      </c>
      <c r="E22" s="85" t="str">
        <f>IFERROR(IF(VLOOKUP($A22,'Annex 2 EHV charges'!$D:$O,9,FALSE)=0,"",VLOOKUP($A22,'Annex 2 EHV charges'!$D:$O,9,FALSE)),"")</f>
        <v/>
      </c>
      <c r="F22" s="86" t="str">
        <f>IFERROR(IF(VLOOKUP($A22,'Annex 2 EHV charges'!$D:$O,10,FALSE)=0,"",VLOOKUP($A22,'Annex 2 EHV charges'!$D:$O,10,FALSE)),"")</f>
        <v/>
      </c>
      <c r="G22" s="87" t="str">
        <f>IFERROR(IF(VLOOKUP($A22,'Annex 2 EHV charges'!$D:$O,11,FALSE)=0,"",VLOOKUP($A22,'Annex 2 EHV charges'!$D:$O,11,FALSE)),"")</f>
        <v/>
      </c>
      <c r="H22" s="87" t="str">
        <f>IFERROR(IF(VLOOKUP($A22,'Annex 2 EHV charges'!$D:$O,12,FALSE)=0,"",VLOOKUP($A22,'Annex 2 EHV charges'!$D:$O,12,FALSE)),"")</f>
        <v/>
      </c>
    </row>
    <row r="23" spans="1:8" x14ac:dyDescent="0.25">
      <c r="A23" s="84" t="str">
        <f t="array" ref="A23">IFERROR(INDEX('Annex 2 EHV charges'!$D$11:$D$61, MATCH(0, IF(ISBLANK('Annex 2 EHV charges'!$D$11:$D$61),1, COUNTIF(A$4:$A22, 'Annex 2 EHV charges'!$D$11:$D$61)), 0)),"")</f>
        <v/>
      </c>
      <c r="B23" s="83" t="str">
        <f>IF($A23="","",VLOOKUP($A23,'Annex 2 EHV charges'!$D:$O,2,0))</f>
        <v/>
      </c>
      <c r="C23" s="84" t="str">
        <f>IF($A23="","",VLOOKUP($A23,'Annex 2 EHV charges'!$D:$O,3,0))</f>
        <v/>
      </c>
      <c r="D23" s="83" t="str">
        <f>IF($A23="","",VLOOKUP($A23,'Annex 2 EHV charges'!$D:$O,4,0))</f>
        <v/>
      </c>
      <c r="E23" s="85" t="str">
        <f>IFERROR(IF(VLOOKUP($A23,'Annex 2 EHV charges'!$D:$O,9,FALSE)=0,"",VLOOKUP($A23,'Annex 2 EHV charges'!$D:$O,9,FALSE)),"")</f>
        <v/>
      </c>
      <c r="F23" s="86" t="str">
        <f>IFERROR(IF(VLOOKUP($A23,'Annex 2 EHV charges'!$D:$O,10,FALSE)=0,"",VLOOKUP($A23,'Annex 2 EHV charges'!$D:$O,10,FALSE)),"")</f>
        <v/>
      </c>
      <c r="G23" s="87" t="str">
        <f>IFERROR(IF(VLOOKUP($A23,'Annex 2 EHV charges'!$D:$O,11,FALSE)=0,"",VLOOKUP($A23,'Annex 2 EHV charges'!$D:$O,11,FALSE)),"")</f>
        <v/>
      </c>
      <c r="H23" s="87" t="str">
        <f>IFERROR(IF(VLOOKUP($A23,'Annex 2 EHV charges'!$D:$O,12,FALSE)=0,"",VLOOKUP($A23,'Annex 2 EHV charges'!$D:$O,12,FALSE)),"")</f>
        <v/>
      </c>
    </row>
    <row r="24" spans="1:8" x14ac:dyDescent="0.25">
      <c r="A24" s="84" t="str">
        <f t="array" ref="A24">IFERROR(INDEX('Annex 2 EHV charges'!$D$11:$D$61, MATCH(0, IF(ISBLANK('Annex 2 EHV charges'!$D$11:$D$61),1, COUNTIF(A$4:$A23, 'Annex 2 EHV charges'!$D$11:$D$61)), 0)),"")</f>
        <v/>
      </c>
      <c r="B24" s="83" t="str">
        <f>IF($A24="","",VLOOKUP($A24,'Annex 2 EHV charges'!$D:$O,2,0))</f>
        <v/>
      </c>
      <c r="C24" s="84" t="str">
        <f>IF($A24="","",VLOOKUP($A24,'Annex 2 EHV charges'!$D:$O,3,0))</f>
        <v/>
      </c>
      <c r="D24" s="83" t="str">
        <f>IF($A24="","",VLOOKUP($A24,'Annex 2 EHV charges'!$D:$O,4,0))</f>
        <v/>
      </c>
      <c r="E24" s="85" t="str">
        <f>IFERROR(IF(VLOOKUP($A24,'Annex 2 EHV charges'!$D:$O,9,FALSE)=0,"",VLOOKUP($A24,'Annex 2 EHV charges'!$D:$O,9,FALSE)),"")</f>
        <v/>
      </c>
      <c r="F24" s="86" t="str">
        <f>IFERROR(IF(VLOOKUP($A24,'Annex 2 EHV charges'!$D:$O,10,FALSE)=0,"",VLOOKUP($A24,'Annex 2 EHV charges'!$D:$O,10,FALSE)),"")</f>
        <v/>
      </c>
      <c r="G24" s="87" t="str">
        <f>IFERROR(IF(VLOOKUP($A24,'Annex 2 EHV charges'!$D:$O,11,FALSE)=0,"",VLOOKUP($A24,'Annex 2 EHV charges'!$D:$O,11,FALSE)),"")</f>
        <v/>
      </c>
      <c r="H24" s="87" t="str">
        <f>IFERROR(IF(VLOOKUP($A24,'Annex 2 EHV charges'!$D:$O,12,FALSE)=0,"",VLOOKUP($A24,'Annex 2 EHV charges'!$D:$O,12,FALSE)),"")</f>
        <v/>
      </c>
    </row>
    <row r="25" spans="1:8" x14ac:dyDescent="0.25">
      <c r="A25" s="84" t="str">
        <f t="array" ref="A25">IFERROR(INDEX('Annex 2 EHV charges'!$D$11:$D$61, MATCH(0, IF(ISBLANK('Annex 2 EHV charges'!$D$11:$D$61),1, COUNTIF(A$4:$A24, 'Annex 2 EHV charges'!$D$11:$D$61)), 0)),"")</f>
        <v/>
      </c>
      <c r="B25" s="83" t="str">
        <f>IF($A25="","",VLOOKUP($A25,'Annex 2 EHV charges'!$D:$O,2,0))</f>
        <v/>
      </c>
      <c r="C25" s="84" t="str">
        <f>IF($A25="","",VLOOKUP($A25,'Annex 2 EHV charges'!$D:$O,3,0))</f>
        <v/>
      </c>
      <c r="D25" s="83" t="str">
        <f>IF($A25="","",VLOOKUP($A25,'Annex 2 EHV charges'!$D:$O,4,0))</f>
        <v/>
      </c>
      <c r="E25" s="85" t="str">
        <f>IFERROR(IF(VLOOKUP($A25,'Annex 2 EHV charges'!$D:$O,9,FALSE)=0,"",VLOOKUP($A25,'Annex 2 EHV charges'!$D:$O,9,FALSE)),"")</f>
        <v/>
      </c>
      <c r="F25" s="86" t="str">
        <f>IFERROR(IF(VLOOKUP($A25,'Annex 2 EHV charges'!$D:$O,10,FALSE)=0,"",VLOOKUP($A25,'Annex 2 EHV charges'!$D:$O,10,FALSE)),"")</f>
        <v/>
      </c>
      <c r="G25" s="87" t="str">
        <f>IFERROR(IF(VLOOKUP($A25,'Annex 2 EHV charges'!$D:$O,11,FALSE)=0,"",VLOOKUP($A25,'Annex 2 EHV charges'!$D:$O,11,FALSE)),"")</f>
        <v/>
      </c>
      <c r="H25" s="87" t="str">
        <f>IFERROR(IF(VLOOKUP($A25,'Annex 2 EHV charges'!$D:$O,12,FALSE)=0,"",VLOOKUP($A25,'Annex 2 EHV charges'!$D:$O,12,FALSE)),"")</f>
        <v/>
      </c>
    </row>
    <row r="26" spans="1:8" x14ac:dyDescent="0.25">
      <c r="A26" s="84" t="str">
        <f t="array" ref="A26">IFERROR(INDEX('Annex 2 EHV charges'!$D$11:$D$61, MATCH(0, IF(ISBLANK('Annex 2 EHV charges'!$D$11:$D$61),1, COUNTIF(A$4:$A25, 'Annex 2 EHV charges'!$D$11:$D$61)), 0)),"")</f>
        <v/>
      </c>
      <c r="B26" s="83" t="str">
        <f>IF($A26="","",VLOOKUP($A26,'Annex 2 EHV charges'!$D:$O,2,0))</f>
        <v/>
      </c>
      <c r="C26" s="84" t="str">
        <f>IF($A26="","",VLOOKUP($A26,'Annex 2 EHV charges'!$D:$O,3,0))</f>
        <v/>
      </c>
      <c r="D26" s="83" t="str">
        <f>IF($A26="","",VLOOKUP($A26,'Annex 2 EHV charges'!$D:$O,4,0))</f>
        <v/>
      </c>
      <c r="E26" s="85" t="str">
        <f>IFERROR(IF(VLOOKUP($A26,'Annex 2 EHV charges'!$D:$O,9,FALSE)=0,"",VLOOKUP($A26,'Annex 2 EHV charges'!$D:$O,9,FALSE)),"")</f>
        <v/>
      </c>
      <c r="F26" s="86" t="str">
        <f>IFERROR(IF(VLOOKUP($A26,'Annex 2 EHV charges'!$D:$O,10,FALSE)=0,"",VLOOKUP($A26,'Annex 2 EHV charges'!$D:$O,10,FALSE)),"")</f>
        <v/>
      </c>
      <c r="G26" s="87" t="str">
        <f>IFERROR(IF(VLOOKUP($A26,'Annex 2 EHV charges'!$D:$O,11,FALSE)=0,"",VLOOKUP($A26,'Annex 2 EHV charges'!$D:$O,11,FALSE)),"")</f>
        <v/>
      </c>
      <c r="H26" s="87" t="str">
        <f>IFERROR(IF(VLOOKUP($A26,'Annex 2 EHV charges'!$D:$O,12,FALSE)=0,"",VLOOKUP($A26,'Annex 2 EHV charges'!$D:$O,12,FALSE)),"")</f>
        <v/>
      </c>
    </row>
    <row r="27" spans="1:8" x14ac:dyDescent="0.25">
      <c r="A27" s="84" t="str">
        <f t="array" ref="A27">IFERROR(INDEX('Annex 2 EHV charges'!$D$11:$D$61, MATCH(0, IF(ISBLANK('Annex 2 EHV charges'!$D$11:$D$61),1, COUNTIF(A$4:$A26, 'Annex 2 EHV charges'!$D$11:$D$61)), 0)),"")</f>
        <v/>
      </c>
      <c r="B27" s="83" t="str">
        <f>IF($A27="","",VLOOKUP($A27,'Annex 2 EHV charges'!$D:$O,2,0))</f>
        <v/>
      </c>
      <c r="C27" s="84" t="str">
        <f>IF($A27="","",VLOOKUP($A27,'Annex 2 EHV charges'!$D:$O,3,0))</f>
        <v/>
      </c>
      <c r="D27" s="83" t="str">
        <f>IF($A27="","",VLOOKUP($A27,'Annex 2 EHV charges'!$D:$O,4,0))</f>
        <v/>
      </c>
      <c r="E27" s="85" t="str">
        <f>IFERROR(IF(VLOOKUP($A27,'Annex 2 EHV charges'!$D:$O,9,FALSE)=0,"",VLOOKUP($A27,'Annex 2 EHV charges'!$D:$O,9,FALSE)),"")</f>
        <v/>
      </c>
      <c r="F27" s="86" t="str">
        <f>IFERROR(IF(VLOOKUP($A27,'Annex 2 EHV charges'!$D:$O,10,FALSE)=0,"",VLOOKUP($A27,'Annex 2 EHV charges'!$D:$O,10,FALSE)),"")</f>
        <v/>
      </c>
      <c r="G27" s="87" t="str">
        <f>IFERROR(IF(VLOOKUP($A27,'Annex 2 EHV charges'!$D:$O,11,FALSE)=0,"",VLOOKUP($A27,'Annex 2 EHV charges'!$D:$O,11,FALSE)),"")</f>
        <v/>
      </c>
      <c r="H27" s="87" t="str">
        <f>IFERROR(IF(VLOOKUP($A27,'Annex 2 EHV charges'!$D:$O,12,FALSE)=0,"",VLOOKUP($A27,'Annex 2 EHV charges'!$D:$O,12,FALSE)),"")</f>
        <v/>
      </c>
    </row>
    <row r="28" spans="1:8" x14ac:dyDescent="0.25">
      <c r="A28" s="84" t="str">
        <f t="array" ref="A28">IFERROR(INDEX('Annex 2 EHV charges'!$D$11:$D$61, MATCH(0, IF(ISBLANK('Annex 2 EHV charges'!$D$11:$D$61),1, COUNTIF(A$4:$A27, 'Annex 2 EHV charges'!$D$11:$D$61)), 0)),"")</f>
        <v/>
      </c>
      <c r="B28" s="83" t="str">
        <f>IF($A28="","",VLOOKUP($A28,'Annex 2 EHV charges'!$D:$O,2,0))</f>
        <v/>
      </c>
      <c r="C28" s="84" t="str">
        <f>IF($A28="","",VLOOKUP($A28,'Annex 2 EHV charges'!$D:$O,3,0))</f>
        <v/>
      </c>
      <c r="D28" s="83" t="str">
        <f>IF($A28="","",VLOOKUP($A28,'Annex 2 EHV charges'!$D:$O,4,0))</f>
        <v/>
      </c>
      <c r="E28" s="85" t="str">
        <f>IFERROR(IF(VLOOKUP($A28,'Annex 2 EHV charges'!$D:$O,9,FALSE)=0,"",VLOOKUP($A28,'Annex 2 EHV charges'!$D:$O,9,FALSE)),"")</f>
        <v/>
      </c>
      <c r="F28" s="86" t="str">
        <f>IFERROR(IF(VLOOKUP($A28,'Annex 2 EHV charges'!$D:$O,10,FALSE)=0,"",VLOOKUP($A28,'Annex 2 EHV charges'!$D:$O,10,FALSE)),"")</f>
        <v/>
      </c>
      <c r="G28" s="87" t="str">
        <f>IFERROR(IF(VLOOKUP($A28,'Annex 2 EHV charges'!$D:$O,11,FALSE)=0,"",VLOOKUP($A28,'Annex 2 EHV charges'!$D:$O,11,FALSE)),"")</f>
        <v/>
      </c>
      <c r="H28" s="87" t="str">
        <f>IFERROR(IF(VLOOKUP($A28,'Annex 2 EHV charges'!$D:$O,12,FALSE)=0,"",VLOOKUP($A28,'Annex 2 EHV charges'!$D:$O,12,FALSE)),"")</f>
        <v/>
      </c>
    </row>
    <row r="29" spans="1:8" x14ac:dyDescent="0.25">
      <c r="A29" s="84" t="str">
        <f t="array" ref="A29">IFERROR(INDEX('Annex 2 EHV charges'!$D$11:$D$61, MATCH(0, IF(ISBLANK('Annex 2 EHV charges'!$D$11:$D$61),1, COUNTIF(A$4:$A28, 'Annex 2 EHV charges'!$D$11:$D$61)), 0)),"")</f>
        <v/>
      </c>
      <c r="B29" s="83" t="str">
        <f>IF($A29="","",VLOOKUP($A29,'Annex 2 EHV charges'!$D:$O,2,0))</f>
        <v/>
      </c>
      <c r="C29" s="84" t="str">
        <f>IF($A29="","",VLOOKUP($A29,'Annex 2 EHV charges'!$D:$O,3,0))</f>
        <v/>
      </c>
      <c r="D29" s="83" t="str">
        <f>IF($A29="","",VLOOKUP($A29,'Annex 2 EHV charges'!$D:$O,4,0))</f>
        <v/>
      </c>
      <c r="E29" s="85" t="str">
        <f>IFERROR(IF(VLOOKUP($A29,'Annex 2 EHV charges'!$D:$O,9,FALSE)=0,"",VLOOKUP($A29,'Annex 2 EHV charges'!$D:$O,9,FALSE)),"")</f>
        <v/>
      </c>
      <c r="F29" s="86" t="str">
        <f>IFERROR(IF(VLOOKUP($A29,'Annex 2 EHV charges'!$D:$O,10,FALSE)=0,"",VLOOKUP($A29,'Annex 2 EHV charges'!$D:$O,10,FALSE)),"")</f>
        <v/>
      </c>
      <c r="G29" s="87" t="str">
        <f>IFERROR(IF(VLOOKUP($A29,'Annex 2 EHV charges'!$D:$O,11,FALSE)=0,"",VLOOKUP($A29,'Annex 2 EHV charges'!$D:$O,11,FALSE)),"")</f>
        <v/>
      </c>
      <c r="H29" s="87" t="str">
        <f>IFERROR(IF(VLOOKUP($A29,'Annex 2 EHV charges'!$D:$O,12,FALSE)=0,"",VLOOKUP($A29,'Annex 2 EHV charges'!$D:$O,12,FALSE)),"")</f>
        <v/>
      </c>
    </row>
    <row r="30" spans="1:8" x14ac:dyDescent="0.25">
      <c r="A30" s="84" t="str">
        <f t="array" ref="A30">IFERROR(INDEX('Annex 2 EHV charges'!$D$11:$D$61, MATCH(0, IF(ISBLANK('Annex 2 EHV charges'!$D$11:$D$61),1, COUNTIF(A$4:$A29, 'Annex 2 EHV charges'!$D$11:$D$61)), 0)),"")</f>
        <v/>
      </c>
      <c r="B30" s="83" t="str">
        <f>IF($A30="","",VLOOKUP($A30,'Annex 2 EHV charges'!$D:$O,2,0))</f>
        <v/>
      </c>
      <c r="C30" s="84" t="str">
        <f>IF($A30="","",VLOOKUP($A30,'Annex 2 EHV charges'!$D:$O,3,0))</f>
        <v/>
      </c>
      <c r="D30" s="83" t="str">
        <f>IF($A30="","",VLOOKUP($A30,'Annex 2 EHV charges'!$D:$O,4,0))</f>
        <v/>
      </c>
      <c r="E30" s="85" t="str">
        <f>IFERROR(IF(VLOOKUP($A30,'Annex 2 EHV charges'!$D:$O,9,FALSE)=0,"",VLOOKUP($A30,'Annex 2 EHV charges'!$D:$O,9,FALSE)),"")</f>
        <v/>
      </c>
      <c r="F30" s="86" t="str">
        <f>IFERROR(IF(VLOOKUP($A30,'Annex 2 EHV charges'!$D:$O,10,FALSE)=0,"",VLOOKUP($A30,'Annex 2 EHV charges'!$D:$O,10,FALSE)),"")</f>
        <v/>
      </c>
      <c r="G30" s="87" t="str">
        <f>IFERROR(IF(VLOOKUP($A30,'Annex 2 EHV charges'!$D:$O,11,FALSE)=0,"",VLOOKUP($A30,'Annex 2 EHV charges'!$D:$O,11,FALSE)),"")</f>
        <v/>
      </c>
      <c r="H30" s="87" t="str">
        <f>IFERROR(IF(VLOOKUP($A30,'Annex 2 EHV charges'!$D:$O,12,FALSE)=0,"",VLOOKUP($A30,'Annex 2 EHV charges'!$D:$O,12,FALSE)),"")</f>
        <v/>
      </c>
    </row>
    <row r="31" spans="1:8" x14ac:dyDescent="0.25">
      <c r="A31" s="84" t="str">
        <f t="array" ref="A31">IFERROR(INDEX('Annex 2 EHV charges'!$D$11:$D$61, MATCH(0, IF(ISBLANK('Annex 2 EHV charges'!$D$11:$D$61),1, COUNTIF(A$4:$A30, 'Annex 2 EHV charges'!$D$11:$D$61)), 0)),"")</f>
        <v/>
      </c>
      <c r="B31" s="83" t="str">
        <f>IF($A31="","",VLOOKUP($A31,'Annex 2 EHV charges'!$D:$O,2,0))</f>
        <v/>
      </c>
      <c r="C31" s="84" t="str">
        <f>IF($A31="","",VLOOKUP($A31,'Annex 2 EHV charges'!$D:$O,3,0))</f>
        <v/>
      </c>
      <c r="D31" s="83" t="str">
        <f>IF($A31="","",VLOOKUP($A31,'Annex 2 EHV charges'!$D:$O,4,0))</f>
        <v/>
      </c>
      <c r="E31" s="85" t="str">
        <f>IFERROR(IF(VLOOKUP($A31,'Annex 2 EHV charges'!$D:$O,9,FALSE)=0,"",VLOOKUP($A31,'Annex 2 EHV charges'!$D:$O,9,FALSE)),"")</f>
        <v/>
      </c>
      <c r="F31" s="86" t="str">
        <f>IFERROR(IF(VLOOKUP($A31,'Annex 2 EHV charges'!$D:$O,10,FALSE)=0,"",VLOOKUP($A31,'Annex 2 EHV charges'!$D:$O,10,FALSE)),"")</f>
        <v/>
      </c>
      <c r="G31" s="87" t="str">
        <f>IFERROR(IF(VLOOKUP($A31,'Annex 2 EHV charges'!$D:$O,11,FALSE)=0,"",VLOOKUP($A31,'Annex 2 EHV charges'!$D:$O,11,FALSE)),"")</f>
        <v/>
      </c>
      <c r="H31" s="87" t="str">
        <f>IFERROR(IF(VLOOKUP($A31,'Annex 2 EHV charges'!$D:$O,12,FALSE)=0,"",VLOOKUP($A31,'Annex 2 EHV charges'!$D:$O,12,FALSE)),"")</f>
        <v/>
      </c>
    </row>
    <row r="32" spans="1:8" x14ac:dyDescent="0.25">
      <c r="A32" s="84" t="str">
        <f t="array" ref="A32">IFERROR(INDEX('Annex 2 EHV charges'!$D$11:$D$61, MATCH(0, IF(ISBLANK('Annex 2 EHV charges'!$D$11:$D$61),1, COUNTIF(A$4:$A31, 'Annex 2 EHV charges'!$D$11:$D$61)), 0)),"")</f>
        <v/>
      </c>
      <c r="B32" s="83" t="str">
        <f>IF($A32="","",VLOOKUP($A32,'Annex 2 EHV charges'!$D:$O,2,0))</f>
        <v/>
      </c>
      <c r="C32" s="84" t="str">
        <f>IF($A32="","",VLOOKUP($A32,'Annex 2 EHV charges'!$D:$O,3,0))</f>
        <v/>
      </c>
      <c r="D32" s="83" t="str">
        <f>IF($A32="","",VLOOKUP($A32,'Annex 2 EHV charges'!$D:$O,4,0))</f>
        <v/>
      </c>
      <c r="E32" s="85" t="str">
        <f>IFERROR(IF(VLOOKUP($A32,'Annex 2 EHV charges'!$D:$O,9,FALSE)=0,"",VLOOKUP($A32,'Annex 2 EHV charges'!$D:$O,9,FALSE)),"")</f>
        <v/>
      </c>
      <c r="F32" s="86" t="str">
        <f>IFERROR(IF(VLOOKUP($A32,'Annex 2 EHV charges'!$D:$O,10,FALSE)=0,"",VLOOKUP($A32,'Annex 2 EHV charges'!$D:$O,10,FALSE)),"")</f>
        <v/>
      </c>
      <c r="G32" s="87" t="str">
        <f>IFERROR(IF(VLOOKUP($A32,'Annex 2 EHV charges'!$D:$O,11,FALSE)=0,"",VLOOKUP($A32,'Annex 2 EHV charges'!$D:$O,11,FALSE)),"")</f>
        <v/>
      </c>
      <c r="H32" s="87" t="str">
        <f>IFERROR(IF(VLOOKUP($A32,'Annex 2 EHV charges'!$D:$O,12,FALSE)=0,"",VLOOKUP($A32,'Annex 2 EHV charges'!$D:$O,12,FALSE)),"")</f>
        <v/>
      </c>
    </row>
    <row r="33" spans="1:8" x14ac:dyDescent="0.25">
      <c r="A33" s="84" t="str">
        <f t="array" ref="A33">IFERROR(INDEX('Annex 2 EHV charges'!$D$11:$D$61, MATCH(0, IF(ISBLANK('Annex 2 EHV charges'!$D$11:$D$61),1, COUNTIF(A$4:$A32, 'Annex 2 EHV charges'!$D$11:$D$61)), 0)),"")</f>
        <v/>
      </c>
      <c r="B33" s="83" t="str">
        <f>IF($A33="","",VLOOKUP($A33,'Annex 2 EHV charges'!$D:$O,2,0))</f>
        <v/>
      </c>
      <c r="C33" s="84" t="str">
        <f>IF($A33="","",VLOOKUP($A33,'Annex 2 EHV charges'!$D:$O,3,0))</f>
        <v/>
      </c>
      <c r="D33" s="83" t="str">
        <f>IF($A33="","",VLOOKUP($A33,'Annex 2 EHV charges'!$D:$O,4,0))</f>
        <v/>
      </c>
      <c r="E33" s="85" t="str">
        <f>IFERROR(IF(VLOOKUP($A33,'Annex 2 EHV charges'!$D:$O,9,FALSE)=0,"",VLOOKUP($A33,'Annex 2 EHV charges'!$D:$O,9,FALSE)),"")</f>
        <v/>
      </c>
      <c r="F33" s="86" t="str">
        <f>IFERROR(IF(VLOOKUP($A33,'Annex 2 EHV charges'!$D:$O,10,FALSE)=0,"",VLOOKUP($A33,'Annex 2 EHV charges'!$D:$O,10,FALSE)),"")</f>
        <v/>
      </c>
      <c r="G33" s="87" t="str">
        <f>IFERROR(IF(VLOOKUP($A33,'Annex 2 EHV charges'!$D:$O,11,FALSE)=0,"",VLOOKUP($A33,'Annex 2 EHV charges'!$D:$O,11,FALSE)),"")</f>
        <v/>
      </c>
      <c r="H33" s="87" t="str">
        <f>IFERROR(IF(VLOOKUP($A33,'Annex 2 EHV charges'!$D:$O,12,FALSE)=0,"",VLOOKUP($A33,'Annex 2 EHV charges'!$D:$O,12,FALSE)),"")</f>
        <v/>
      </c>
    </row>
    <row r="34" spans="1:8" x14ac:dyDescent="0.25">
      <c r="A34" s="84" t="str">
        <f t="array" ref="A34">IFERROR(INDEX('Annex 2 EHV charges'!$D$11:$D$61, MATCH(0, IF(ISBLANK('Annex 2 EHV charges'!$D$11:$D$61),1, COUNTIF(A$4:$A33, 'Annex 2 EHV charges'!$D$11:$D$61)), 0)),"")</f>
        <v/>
      </c>
      <c r="B34" s="83" t="str">
        <f>IF($A34="","",VLOOKUP($A34,'Annex 2 EHV charges'!$D:$O,2,0))</f>
        <v/>
      </c>
      <c r="C34" s="84" t="str">
        <f>IF($A34="","",VLOOKUP($A34,'Annex 2 EHV charges'!$D:$O,3,0))</f>
        <v/>
      </c>
      <c r="D34" s="83" t="str">
        <f>IF($A34="","",VLOOKUP($A34,'Annex 2 EHV charges'!$D:$O,4,0))</f>
        <v/>
      </c>
      <c r="E34" s="85" t="str">
        <f>IFERROR(IF(VLOOKUP($A34,'Annex 2 EHV charges'!$D:$O,9,FALSE)=0,"",VLOOKUP($A34,'Annex 2 EHV charges'!$D:$O,9,FALSE)),"")</f>
        <v/>
      </c>
      <c r="F34" s="86" t="str">
        <f>IFERROR(IF(VLOOKUP($A34,'Annex 2 EHV charges'!$D:$O,10,FALSE)=0,"",VLOOKUP($A34,'Annex 2 EHV charges'!$D:$O,10,FALSE)),"")</f>
        <v/>
      </c>
      <c r="G34" s="87" t="str">
        <f>IFERROR(IF(VLOOKUP($A34,'Annex 2 EHV charges'!$D:$O,11,FALSE)=0,"",VLOOKUP($A34,'Annex 2 EHV charges'!$D:$O,11,FALSE)),"")</f>
        <v/>
      </c>
      <c r="H34" s="87" t="str">
        <f>IFERROR(IF(VLOOKUP($A34,'Annex 2 EHV charges'!$D:$O,12,FALSE)=0,"",VLOOKUP($A34,'Annex 2 EHV charges'!$D:$O,12,FALSE)),"")</f>
        <v/>
      </c>
    </row>
    <row r="35" spans="1:8" x14ac:dyDescent="0.25">
      <c r="A35" s="84" t="str">
        <f t="array" ref="A35">IFERROR(INDEX('Annex 2 EHV charges'!$D$11:$D$61, MATCH(0, IF(ISBLANK('Annex 2 EHV charges'!$D$11:$D$61),1, COUNTIF(A$4:$A34, 'Annex 2 EHV charges'!$D$11:$D$61)), 0)),"")</f>
        <v/>
      </c>
      <c r="B35" s="83" t="str">
        <f>IF($A35="","",VLOOKUP($A35,'Annex 2 EHV charges'!$D:$O,2,0))</f>
        <v/>
      </c>
      <c r="C35" s="84" t="str">
        <f>IF($A35="","",VLOOKUP($A35,'Annex 2 EHV charges'!$D:$O,3,0))</f>
        <v/>
      </c>
      <c r="D35" s="83" t="str">
        <f>IF($A35="","",VLOOKUP($A35,'Annex 2 EHV charges'!$D:$O,4,0))</f>
        <v/>
      </c>
      <c r="E35" s="85" t="str">
        <f>IFERROR(IF(VLOOKUP($A35,'Annex 2 EHV charges'!$D:$O,9,FALSE)=0,"",VLOOKUP($A35,'Annex 2 EHV charges'!$D:$O,9,FALSE)),"")</f>
        <v/>
      </c>
      <c r="F35" s="86" t="str">
        <f>IFERROR(IF(VLOOKUP($A35,'Annex 2 EHV charges'!$D:$O,10,FALSE)=0,"",VLOOKUP($A35,'Annex 2 EHV charges'!$D:$O,10,FALSE)),"")</f>
        <v/>
      </c>
      <c r="G35" s="87" t="str">
        <f>IFERROR(IF(VLOOKUP($A35,'Annex 2 EHV charges'!$D:$O,11,FALSE)=0,"",VLOOKUP($A35,'Annex 2 EHV charges'!$D:$O,11,FALSE)),"")</f>
        <v/>
      </c>
      <c r="H35" s="87" t="str">
        <f>IFERROR(IF(VLOOKUP($A35,'Annex 2 EHV charges'!$D:$O,12,FALSE)=0,"",VLOOKUP($A35,'Annex 2 EHV charges'!$D:$O,12,FALSE)),"")</f>
        <v/>
      </c>
    </row>
    <row r="36" spans="1:8" x14ac:dyDescent="0.25">
      <c r="A36" s="84" t="str">
        <f t="array" ref="A36">IFERROR(INDEX('Annex 2 EHV charges'!$D$11:$D$61, MATCH(0, IF(ISBLANK('Annex 2 EHV charges'!$D$11:$D$61),1, COUNTIF(A$4:$A35, 'Annex 2 EHV charges'!$D$11:$D$61)), 0)),"")</f>
        <v/>
      </c>
      <c r="B36" s="83" t="str">
        <f>IF($A36="","",VLOOKUP($A36,'Annex 2 EHV charges'!$D:$O,2,0))</f>
        <v/>
      </c>
      <c r="C36" s="84" t="str">
        <f>IF($A36="","",VLOOKUP($A36,'Annex 2 EHV charges'!$D:$O,3,0))</f>
        <v/>
      </c>
      <c r="D36" s="83" t="str">
        <f>IF($A36="","",VLOOKUP($A36,'Annex 2 EHV charges'!$D:$O,4,0))</f>
        <v/>
      </c>
      <c r="E36" s="85" t="str">
        <f>IFERROR(IF(VLOOKUP($A36,'Annex 2 EHV charges'!$D:$O,9,FALSE)=0,"",VLOOKUP($A36,'Annex 2 EHV charges'!$D:$O,9,FALSE)),"")</f>
        <v/>
      </c>
      <c r="F36" s="86" t="str">
        <f>IFERROR(IF(VLOOKUP($A36,'Annex 2 EHV charges'!$D:$O,10,FALSE)=0,"",VLOOKUP($A36,'Annex 2 EHV charges'!$D:$O,10,FALSE)),"")</f>
        <v/>
      </c>
      <c r="G36" s="87" t="str">
        <f>IFERROR(IF(VLOOKUP($A36,'Annex 2 EHV charges'!$D:$O,11,FALSE)=0,"",VLOOKUP($A36,'Annex 2 EHV charges'!$D:$O,11,FALSE)),"")</f>
        <v/>
      </c>
      <c r="H36" s="87" t="str">
        <f>IFERROR(IF(VLOOKUP($A36,'Annex 2 EHV charges'!$D:$O,12,FALSE)=0,"",VLOOKUP($A36,'Annex 2 EHV charges'!$D:$O,12,FALSE)),"")</f>
        <v/>
      </c>
    </row>
    <row r="37" spans="1:8" x14ac:dyDescent="0.25">
      <c r="A37" s="84" t="str">
        <f t="array" ref="A37">IFERROR(INDEX('Annex 2 EHV charges'!$D$11:$D$61, MATCH(0, IF(ISBLANK('Annex 2 EHV charges'!$D$11:$D$61),1, COUNTIF(A$4:$A36, 'Annex 2 EHV charges'!$D$11:$D$61)), 0)),"")</f>
        <v/>
      </c>
      <c r="B37" s="83" t="str">
        <f>IF($A37="","",VLOOKUP($A37,'Annex 2 EHV charges'!$D:$O,2,0))</f>
        <v/>
      </c>
      <c r="C37" s="84" t="str">
        <f>IF($A37="","",VLOOKUP($A37,'Annex 2 EHV charges'!$D:$O,3,0))</f>
        <v/>
      </c>
      <c r="D37" s="83" t="str">
        <f>IF($A37="","",VLOOKUP($A37,'Annex 2 EHV charges'!$D:$O,4,0))</f>
        <v/>
      </c>
      <c r="E37" s="85" t="str">
        <f>IFERROR(IF(VLOOKUP($A37,'Annex 2 EHV charges'!$D:$O,9,FALSE)=0,"",VLOOKUP($A37,'Annex 2 EHV charges'!$D:$O,9,FALSE)),"")</f>
        <v/>
      </c>
      <c r="F37" s="86" t="str">
        <f>IFERROR(IF(VLOOKUP($A37,'Annex 2 EHV charges'!$D:$O,10,FALSE)=0,"",VLOOKUP($A37,'Annex 2 EHV charges'!$D:$O,10,FALSE)),"")</f>
        <v/>
      </c>
      <c r="G37" s="87" t="str">
        <f>IFERROR(IF(VLOOKUP($A37,'Annex 2 EHV charges'!$D:$O,11,FALSE)=0,"",VLOOKUP($A37,'Annex 2 EHV charges'!$D:$O,11,FALSE)),"")</f>
        <v/>
      </c>
      <c r="H37" s="87" t="str">
        <f>IFERROR(IF(VLOOKUP($A37,'Annex 2 EHV charges'!$D:$O,12,FALSE)=0,"",VLOOKUP($A37,'Annex 2 EHV charges'!$D:$O,12,FALSE)),"")</f>
        <v/>
      </c>
    </row>
    <row r="38" spans="1:8" x14ac:dyDescent="0.25">
      <c r="A38" s="84" t="str">
        <f t="array" ref="A38">IFERROR(INDEX('Annex 2 EHV charges'!$D$11:$D$61, MATCH(0, IF(ISBLANK('Annex 2 EHV charges'!$D$11:$D$61),1, COUNTIF(A$4:$A37, 'Annex 2 EHV charges'!$D$11:$D$61)), 0)),"")</f>
        <v/>
      </c>
      <c r="B38" s="83" t="str">
        <f>IF($A38="","",VLOOKUP($A38,'Annex 2 EHV charges'!$D:$O,2,0))</f>
        <v/>
      </c>
      <c r="C38" s="84" t="str">
        <f>IF($A38="","",VLOOKUP($A38,'Annex 2 EHV charges'!$D:$O,3,0))</f>
        <v/>
      </c>
      <c r="D38" s="83" t="str">
        <f>IF($A38="","",VLOOKUP($A38,'Annex 2 EHV charges'!$D:$O,4,0))</f>
        <v/>
      </c>
      <c r="E38" s="85" t="str">
        <f>IFERROR(IF(VLOOKUP($A38,'Annex 2 EHV charges'!$D:$O,9,FALSE)=0,"",VLOOKUP($A38,'Annex 2 EHV charges'!$D:$O,9,FALSE)),"")</f>
        <v/>
      </c>
      <c r="F38" s="86" t="str">
        <f>IFERROR(IF(VLOOKUP($A38,'Annex 2 EHV charges'!$D:$O,10,FALSE)=0,"",VLOOKUP($A38,'Annex 2 EHV charges'!$D:$O,10,FALSE)),"")</f>
        <v/>
      </c>
      <c r="G38" s="87" t="str">
        <f>IFERROR(IF(VLOOKUP($A38,'Annex 2 EHV charges'!$D:$O,11,FALSE)=0,"",VLOOKUP($A38,'Annex 2 EHV charges'!$D:$O,11,FALSE)),"")</f>
        <v/>
      </c>
      <c r="H38" s="87" t="str">
        <f>IFERROR(IF(VLOOKUP($A38,'Annex 2 EHV charges'!$D:$O,12,FALSE)=0,"",VLOOKUP($A38,'Annex 2 EHV charges'!$D:$O,12,FALSE)),"")</f>
        <v/>
      </c>
    </row>
    <row r="39" spans="1:8" x14ac:dyDescent="0.25">
      <c r="A39" s="84" t="str">
        <f t="array" ref="A39">IFERROR(INDEX('Annex 2 EHV charges'!$D$11:$D$61, MATCH(0, IF(ISBLANK('Annex 2 EHV charges'!$D$11:$D$61),1, COUNTIF(A$4:$A38, 'Annex 2 EHV charges'!$D$11:$D$61)), 0)),"")</f>
        <v/>
      </c>
      <c r="B39" s="83" t="str">
        <f>IF($A39="","",VLOOKUP($A39,'Annex 2 EHV charges'!$D:$O,2,0))</f>
        <v/>
      </c>
      <c r="C39" s="84" t="str">
        <f>IF($A39="","",VLOOKUP($A39,'Annex 2 EHV charges'!$D:$O,3,0))</f>
        <v/>
      </c>
      <c r="D39" s="83" t="str">
        <f>IF($A39="","",VLOOKUP($A39,'Annex 2 EHV charges'!$D:$O,4,0))</f>
        <v/>
      </c>
      <c r="E39" s="85" t="str">
        <f>IFERROR(IF(VLOOKUP($A39,'Annex 2 EHV charges'!$D:$O,9,FALSE)=0,"",VLOOKUP($A39,'Annex 2 EHV charges'!$D:$O,9,FALSE)),"")</f>
        <v/>
      </c>
      <c r="F39" s="86" t="str">
        <f>IFERROR(IF(VLOOKUP($A39,'Annex 2 EHV charges'!$D:$O,10,FALSE)=0,"",VLOOKUP($A39,'Annex 2 EHV charges'!$D:$O,10,FALSE)),"")</f>
        <v/>
      </c>
      <c r="G39" s="87" t="str">
        <f>IFERROR(IF(VLOOKUP($A39,'Annex 2 EHV charges'!$D:$O,11,FALSE)=0,"",VLOOKUP($A39,'Annex 2 EHV charges'!$D:$O,11,FALSE)),"")</f>
        <v/>
      </c>
      <c r="H39" s="87" t="str">
        <f>IFERROR(IF(VLOOKUP($A39,'Annex 2 EHV charges'!$D:$O,12,FALSE)=0,"",VLOOKUP($A39,'Annex 2 EHV charges'!$D:$O,12,FALSE)),"")</f>
        <v/>
      </c>
    </row>
    <row r="40" spans="1:8" x14ac:dyDescent="0.25">
      <c r="A40" s="84" t="str">
        <f t="array" ref="A40">IFERROR(INDEX('Annex 2 EHV charges'!$D$11:$D$61, MATCH(0, IF(ISBLANK('Annex 2 EHV charges'!$D$11:$D$61),1, COUNTIF(A$4:$A39, 'Annex 2 EHV charges'!$D$11:$D$61)), 0)),"")</f>
        <v/>
      </c>
      <c r="B40" s="83" t="str">
        <f>IF($A40="","",VLOOKUP($A40,'Annex 2 EHV charges'!$D:$O,2,0))</f>
        <v/>
      </c>
      <c r="C40" s="84" t="str">
        <f>IF($A40="","",VLOOKUP($A40,'Annex 2 EHV charges'!$D:$O,3,0))</f>
        <v/>
      </c>
      <c r="D40" s="83" t="str">
        <f>IF($A40="","",VLOOKUP($A40,'Annex 2 EHV charges'!$D:$O,4,0))</f>
        <v/>
      </c>
      <c r="E40" s="85" t="str">
        <f>IFERROR(IF(VLOOKUP($A40,'Annex 2 EHV charges'!$D:$O,9,FALSE)=0,"",VLOOKUP($A40,'Annex 2 EHV charges'!$D:$O,9,FALSE)),"")</f>
        <v/>
      </c>
      <c r="F40" s="86" t="str">
        <f>IFERROR(IF(VLOOKUP($A40,'Annex 2 EHV charges'!$D:$O,10,FALSE)=0,"",VLOOKUP($A40,'Annex 2 EHV charges'!$D:$O,10,FALSE)),"")</f>
        <v/>
      </c>
      <c r="G40" s="87" t="str">
        <f>IFERROR(IF(VLOOKUP($A40,'Annex 2 EHV charges'!$D:$O,11,FALSE)=0,"",VLOOKUP($A40,'Annex 2 EHV charges'!$D:$O,11,FALSE)),"")</f>
        <v/>
      </c>
      <c r="H40" s="87" t="str">
        <f>IFERROR(IF(VLOOKUP($A40,'Annex 2 EHV charges'!$D:$O,12,FALSE)=0,"",VLOOKUP($A40,'Annex 2 EHV charges'!$D:$O,12,FALSE)),"")</f>
        <v/>
      </c>
    </row>
    <row r="41" spans="1:8" x14ac:dyDescent="0.25">
      <c r="A41" s="84" t="str">
        <f t="array" ref="A41">IFERROR(INDEX('Annex 2 EHV charges'!$D$11:$D$61, MATCH(0, IF(ISBLANK('Annex 2 EHV charges'!$D$11:$D$61),1, COUNTIF(A$4:$A40, 'Annex 2 EHV charges'!$D$11:$D$61)), 0)),"")</f>
        <v/>
      </c>
      <c r="B41" s="83" t="str">
        <f>IF($A41="","",VLOOKUP($A41,'Annex 2 EHV charges'!$D:$O,2,0))</f>
        <v/>
      </c>
      <c r="C41" s="84" t="str">
        <f>IF($A41="","",VLOOKUP($A41,'Annex 2 EHV charges'!$D:$O,3,0))</f>
        <v/>
      </c>
      <c r="D41" s="83" t="str">
        <f>IF($A41="","",VLOOKUP($A41,'Annex 2 EHV charges'!$D:$O,4,0))</f>
        <v/>
      </c>
      <c r="E41" s="85" t="str">
        <f>IFERROR(IF(VLOOKUP($A41,'Annex 2 EHV charges'!$D:$O,9,FALSE)=0,"",VLOOKUP($A41,'Annex 2 EHV charges'!$D:$O,9,FALSE)),"")</f>
        <v/>
      </c>
      <c r="F41" s="86" t="str">
        <f>IFERROR(IF(VLOOKUP($A41,'Annex 2 EHV charges'!$D:$O,10,FALSE)=0,"",VLOOKUP($A41,'Annex 2 EHV charges'!$D:$O,10,FALSE)),"")</f>
        <v/>
      </c>
      <c r="G41" s="87" t="str">
        <f>IFERROR(IF(VLOOKUP($A41,'Annex 2 EHV charges'!$D:$O,11,FALSE)=0,"",VLOOKUP($A41,'Annex 2 EHV charges'!$D:$O,11,FALSE)),"")</f>
        <v/>
      </c>
      <c r="H41" s="87" t="str">
        <f>IFERROR(IF(VLOOKUP($A41,'Annex 2 EHV charges'!$D:$O,12,FALSE)=0,"",VLOOKUP($A41,'Annex 2 EHV charges'!$D:$O,12,FALSE)),"")</f>
        <v/>
      </c>
    </row>
    <row r="42" spans="1:8" x14ac:dyDescent="0.25">
      <c r="A42" s="84" t="str">
        <f t="array" ref="A42">IFERROR(INDEX('Annex 2 EHV charges'!$D$11:$D$61, MATCH(0, IF(ISBLANK('Annex 2 EHV charges'!$D$11:$D$61),1, COUNTIF(A$4:$A41, 'Annex 2 EHV charges'!$D$11:$D$61)), 0)),"")</f>
        <v/>
      </c>
      <c r="B42" s="83" t="str">
        <f>IF($A42="","",VLOOKUP($A42,'Annex 2 EHV charges'!$D:$O,2,0))</f>
        <v/>
      </c>
      <c r="C42" s="84" t="str">
        <f>IF($A42="","",VLOOKUP($A42,'Annex 2 EHV charges'!$D:$O,3,0))</f>
        <v/>
      </c>
      <c r="D42" s="83" t="str">
        <f>IF($A42="","",VLOOKUP($A42,'Annex 2 EHV charges'!$D:$O,4,0))</f>
        <v/>
      </c>
      <c r="E42" s="85" t="str">
        <f>IFERROR(IF(VLOOKUP($A42,'Annex 2 EHV charges'!$D:$O,9,FALSE)=0,"",VLOOKUP($A42,'Annex 2 EHV charges'!$D:$O,9,FALSE)),"")</f>
        <v/>
      </c>
      <c r="F42" s="86" t="str">
        <f>IFERROR(IF(VLOOKUP($A42,'Annex 2 EHV charges'!$D:$O,10,FALSE)=0,"",VLOOKUP($A42,'Annex 2 EHV charges'!$D:$O,10,FALSE)),"")</f>
        <v/>
      </c>
      <c r="G42" s="87" t="str">
        <f>IFERROR(IF(VLOOKUP($A42,'Annex 2 EHV charges'!$D:$O,11,FALSE)=0,"",VLOOKUP($A42,'Annex 2 EHV charges'!$D:$O,11,FALSE)),"")</f>
        <v/>
      </c>
      <c r="H42" s="87" t="str">
        <f>IFERROR(IF(VLOOKUP($A42,'Annex 2 EHV charges'!$D:$O,12,FALSE)=0,"",VLOOKUP($A42,'Annex 2 EHV charges'!$D:$O,12,FALSE)),"")</f>
        <v/>
      </c>
    </row>
    <row r="43" spans="1:8" x14ac:dyDescent="0.25">
      <c r="A43" s="84" t="str">
        <f t="array" ref="A43">IFERROR(INDEX('Annex 2 EHV charges'!$D$11:$D$61, MATCH(0, IF(ISBLANK('Annex 2 EHV charges'!$D$11:$D$61),1, COUNTIF(A$4:$A42, 'Annex 2 EHV charges'!$D$11:$D$61)), 0)),"")</f>
        <v/>
      </c>
      <c r="B43" s="83" t="str">
        <f>IF($A43="","",VLOOKUP($A43,'Annex 2 EHV charges'!$D:$O,2,0))</f>
        <v/>
      </c>
      <c r="C43" s="84" t="str">
        <f>IF($A43="","",VLOOKUP($A43,'Annex 2 EHV charges'!$D:$O,3,0))</f>
        <v/>
      </c>
      <c r="D43" s="83" t="str">
        <f>IF($A43="","",VLOOKUP($A43,'Annex 2 EHV charges'!$D:$O,4,0))</f>
        <v/>
      </c>
      <c r="E43" s="85" t="str">
        <f>IFERROR(IF(VLOOKUP($A43,'Annex 2 EHV charges'!$D:$O,9,FALSE)=0,"",VLOOKUP($A43,'Annex 2 EHV charges'!$D:$O,9,FALSE)),"")</f>
        <v/>
      </c>
      <c r="F43" s="86" t="str">
        <f>IFERROR(IF(VLOOKUP($A43,'Annex 2 EHV charges'!$D:$O,10,FALSE)=0,"",VLOOKUP($A43,'Annex 2 EHV charges'!$D:$O,10,FALSE)),"")</f>
        <v/>
      </c>
      <c r="G43" s="87" t="str">
        <f>IFERROR(IF(VLOOKUP($A43,'Annex 2 EHV charges'!$D:$O,11,FALSE)=0,"",VLOOKUP($A43,'Annex 2 EHV charges'!$D:$O,11,FALSE)),"")</f>
        <v/>
      </c>
      <c r="H43" s="87" t="str">
        <f>IFERROR(IF(VLOOKUP($A43,'Annex 2 EHV charges'!$D:$O,12,FALSE)=0,"",VLOOKUP($A43,'Annex 2 EHV charges'!$D:$O,12,FALSE)),"")</f>
        <v/>
      </c>
    </row>
    <row r="44" spans="1:8" x14ac:dyDescent="0.25">
      <c r="A44" s="84" t="str">
        <f t="array" ref="A44">IFERROR(INDEX('Annex 2 EHV charges'!$D$11:$D$61, MATCH(0, IF(ISBLANK('Annex 2 EHV charges'!$D$11:$D$61),1, COUNTIF(A$4:$A43, 'Annex 2 EHV charges'!$D$11:$D$61)), 0)),"")</f>
        <v/>
      </c>
      <c r="B44" s="83" t="str">
        <f>IF($A44="","",VLOOKUP($A44,'Annex 2 EHV charges'!$D:$O,2,0))</f>
        <v/>
      </c>
      <c r="C44" s="84" t="str">
        <f>IF($A44="","",VLOOKUP($A44,'Annex 2 EHV charges'!$D:$O,3,0))</f>
        <v/>
      </c>
      <c r="D44" s="83" t="str">
        <f>IF($A44="","",VLOOKUP($A44,'Annex 2 EHV charges'!$D:$O,4,0))</f>
        <v/>
      </c>
      <c r="E44" s="85" t="str">
        <f>IFERROR(IF(VLOOKUP($A44,'Annex 2 EHV charges'!$D:$O,9,FALSE)=0,"",VLOOKUP($A44,'Annex 2 EHV charges'!$D:$O,9,FALSE)),"")</f>
        <v/>
      </c>
      <c r="F44" s="86" t="str">
        <f>IFERROR(IF(VLOOKUP($A44,'Annex 2 EHV charges'!$D:$O,10,FALSE)=0,"",VLOOKUP($A44,'Annex 2 EHV charges'!$D:$O,10,FALSE)),"")</f>
        <v/>
      </c>
      <c r="G44" s="87" t="str">
        <f>IFERROR(IF(VLOOKUP($A44,'Annex 2 EHV charges'!$D:$O,11,FALSE)=0,"",VLOOKUP($A44,'Annex 2 EHV charges'!$D:$O,11,FALSE)),"")</f>
        <v/>
      </c>
      <c r="H44" s="87" t="str">
        <f>IFERROR(IF(VLOOKUP($A44,'Annex 2 EHV charges'!$D:$O,12,FALSE)=0,"",VLOOKUP($A44,'Annex 2 EHV charges'!$D:$O,12,FALSE)),"")</f>
        <v/>
      </c>
    </row>
    <row r="45" spans="1:8" x14ac:dyDescent="0.25">
      <c r="A45" s="84" t="str">
        <f t="array" ref="A45">IFERROR(INDEX('Annex 2 EHV charges'!$D$11:$D$61, MATCH(0, IF(ISBLANK('Annex 2 EHV charges'!$D$11:$D$61),1, COUNTIF(A$4:$A44, 'Annex 2 EHV charges'!$D$11:$D$61)), 0)),"")</f>
        <v/>
      </c>
      <c r="B45" s="83" t="str">
        <f>IF($A45="","",VLOOKUP($A45,'Annex 2 EHV charges'!$D:$O,2,0))</f>
        <v/>
      </c>
      <c r="C45" s="84" t="str">
        <f>IF($A45="","",VLOOKUP($A45,'Annex 2 EHV charges'!$D:$O,3,0))</f>
        <v/>
      </c>
      <c r="D45" s="83" t="str">
        <f>IF($A45="","",VLOOKUP($A45,'Annex 2 EHV charges'!$D:$O,4,0))</f>
        <v/>
      </c>
      <c r="E45" s="85" t="str">
        <f>IFERROR(IF(VLOOKUP($A45,'Annex 2 EHV charges'!$D:$O,9,FALSE)=0,"",VLOOKUP($A45,'Annex 2 EHV charges'!$D:$O,9,FALSE)),"")</f>
        <v/>
      </c>
      <c r="F45" s="86" t="str">
        <f>IFERROR(IF(VLOOKUP($A45,'Annex 2 EHV charges'!$D:$O,10,FALSE)=0,"",VLOOKUP($A45,'Annex 2 EHV charges'!$D:$O,10,FALSE)),"")</f>
        <v/>
      </c>
      <c r="G45" s="87" t="str">
        <f>IFERROR(IF(VLOOKUP($A45,'Annex 2 EHV charges'!$D:$O,11,FALSE)=0,"",VLOOKUP($A45,'Annex 2 EHV charges'!$D:$O,11,FALSE)),"")</f>
        <v/>
      </c>
      <c r="H45" s="87" t="str">
        <f>IFERROR(IF(VLOOKUP($A45,'Annex 2 EHV charges'!$D:$O,12,FALSE)=0,"",VLOOKUP($A45,'Annex 2 EHV charges'!$D:$O,12,FALSE)),"")</f>
        <v/>
      </c>
    </row>
    <row r="46" spans="1:8" x14ac:dyDescent="0.25">
      <c r="A46" s="84" t="str">
        <f t="array" ref="A46">IFERROR(INDEX('Annex 2 EHV charges'!$D$11:$D$61, MATCH(0, IF(ISBLANK('Annex 2 EHV charges'!$D$11:$D$61),1, COUNTIF(A$4:$A45, 'Annex 2 EHV charges'!$D$11:$D$61)), 0)),"")</f>
        <v/>
      </c>
      <c r="B46" s="83" t="str">
        <f>IF($A46="","",VLOOKUP($A46,'Annex 2 EHV charges'!$D:$O,2,0))</f>
        <v/>
      </c>
      <c r="C46" s="84" t="str">
        <f>IF($A46="","",VLOOKUP($A46,'Annex 2 EHV charges'!$D:$O,3,0))</f>
        <v/>
      </c>
      <c r="D46" s="83" t="str">
        <f>IF($A46="","",VLOOKUP($A46,'Annex 2 EHV charges'!$D:$O,4,0))</f>
        <v/>
      </c>
      <c r="E46" s="85" t="str">
        <f>IFERROR(IF(VLOOKUP($A46,'Annex 2 EHV charges'!$D:$O,9,FALSE)=0,"",VLOOKUP($A46,'Annex 2 EHV charges'!$D:$O,9,FALSE)),"")</f>
        <v/>
      </c>
      <c r="F46" s="86" t="str">
        <f>IFERROR(IF(VLOOKUP($A46,'Annex 2 EHV charges'!$D:$O,10,FALSE)=0,"",VLOOKUP($A46,'Annex 2 EHV charges'!$D:$O,10,FALSE)),"")</f>
        <v/>
      </c>
      <c r="G46" s="87" t="str">
        <f>IFERROR(IF(VLOOKUP($A46,'Annex 2 EHV charges'!$D:$O,11,FALSE)=0,"",VLOOKUP($A46,'Annex 2 EHV charges'!$D:$O,11,FALSE)),"")</f>
        <v/>
      </c>
      <c r="H46" s="87" t="str">
        <f>IFERROR(IF(VLOOKUP($A46,'Annex 2 EHV charges'!$D:$O,12,FALSE)=0,"",VLOOKUP($A46,'Annex 2 EHV charges'!$D:$O,12,FALSE)),"")</f>
        <v/>
      </c>
    </row>
    <row r="47" spans="1:8" x14ac:dyDescent="0.25">
      <c r="A47" s="84" t="str">
        <f t="array" ref="A47">IFERROR(INDEX('Annex 2 EHV charges'!$D$11:$D$61, MATCH(0, IF(ISBLANK('Annex 2 EHV charges'!$D$11:$D$61),1, COUNTIF(A$4:$A46, 'Annex 2 EHV charges'!$D$11:$D$61)), 0)),"")</f>
        <v/>
      </c>
      <c r="B47" s="83" t="str">
        <f>IF($A47="","",VLOOKUP($A47,'Annex 2 EHV charges'!$D:$O,2,0))</f>
        <v/>
      </c>
      <c r="C47" s="84" t="str">
        <f>IF($A47="","",VLOOKUP($A47,'Annex 2 EHV charges'!$D:$O,3,0))</f>
        <v/>
      </c>
      <c r="D47" s="83" t="str">
        <f>IF($A47="","",VLOOKUP($A47,'Annex 2 EHV charges'!$D:$O,4,0))</f>
        <v/>
      </c>
      <c r="E47" s="85" t="str">
        <f>IFERROR(IF(VLOOKUP($A47,'Annex 2 EHV charges'!$D:$O,9,FALSE)=0,"",VLOOKUP($A47,'Annex 2 EHV charges'!$D:$O,9,FALSE)),"")</f>
        <v/>
      </c>
      <c r="F47" s="86" t="str">
        <f>IFERROR(IF(VLOOKUP($A47,'Annex 2 EHV charges'!$D:$O,10,FALSE)=0,"",VLOOKUP($A47,'Annex 2 EHV charges'!$D:$O,10,FALSE)),"")</f>
        <v/>
      </c>
      <c r="G47" s="87" t="str">
        <f>IFERROR(IF(VLOOKUP($A47,'Annex 2 EHV charges'!$D:$O,11,FALSE)=0,"",VLOOKUP($A47,'Annex 2 EHV charges'!$D:$O,11,FALSE)),"")</f>
        <v/>
      </c>
      <c r="H47" s="87" t="str">
        <f>IFERROR(IF(VLOOKUP($A47,'Annex 2 EHV charges'!$D:$O,12,FALSE)=0,"",VLOOKUP($A47,'Annex 2 EHV charges'!$D:$O,12,FALSE)),"")</f>
        <v/>
      </c>
    </row>
    <row r="48" spans="1:8" x14ac:dyDescent="0.25">
      <c r="A48" s="84" t="str">
        <f t="array" ref="A48">IFERROR(INDEX('Annex 2 EHV charges'!$D$11:$D$61, MATCH(0, IF(ISBLANK('Annex 2 EHV charges'!$D$11:$D$61),1, COUNTIF(A$4:$A47, 'Annex 2 EHV charges'!$D$11:$D$61)), 0)),"")</f>
        <v/>
      </c>
      <c r="B48" s="83" t="str">
        <f>IF($A48="","",VLOOKUP($A48,'Annex 2 EHV charges'!$D:$O,2,0))</f>
        <v/>
      </c>
      <c r="C48" s="84" t="str">
        <f>IF($A48="","",VLOOKUP($A48,'Annex 2 EHV charges'!$D:$O,3,0))</f>
        <v/>
      </c>
      <c r="D48" s="83" t="str">
        <f>IF($A48="","",VLOOKUP($A48,'Annex 2 EHV charges'!$D:$O,4,0))</f>
        <v/>
      </c>
      <c r="E48" s="85" t="str">
        <f>IFERROR(IF(VLOOKUP($A48,'Annex 2 EHV charges'!$D:$O,9,FALSE)=0,"",VLOOKUP($A48,'Annex 2 EHV charges'!$D:$O,9,FALSE)),"")</f>
        <v/>
      </c>
      <c r="F48" s="86" t="str">
        <f>IFERROR(IF(VLOOKUP($A48,'Annex 2 EHV charges'!$D:$O,10,FALSE)=0,"",VLOOKUP($A48,'Annex 2 EHV charges'!$D:$O,10,FALSE)),"")</f>
        <v/>
      </c>
      <c r="G48" s="87" t="str">
        <f>IFERROR(IF(VLOOKUP($A48,'Annex 2 EHV charges'!$D:$O,11,FALSE)=0,"",VLOOKUP($A48,'Annex 2 EHV charges'!$D:$O,11,FALSE)),"")</f>
        <v/>
      </c>
      <c r="H48" s="87" t="str">
        <f>IFERROR(IF(VLOOKUP($A48,'Annex 2 EHV charges'!$D:$O,12,FALSE)=0,"",VLOOKUP($A48,'Annex 2 EHV charges'!$D:$O,12,FALSE)),"")</f>
        <v/>
      </c>
    </row>
    <row r="49" spans="1:8" x14ac:dyDescent="0.25">
      <c r="A49" s="84" t="str">
        <f t="array" ref="A49">IFERROR(INDEX('Annex 2 EHV charges'!$D$11:$D$61, MATCH(0, IF(ISBLANK('Annex 2 EHV charges'!$D$11:$D$61),1, COUNTIF(A$4:$A48, 'Annex 2 EHV charges'!$D$11:$D$61)), 0)),"")</f>
        <v/>
      </c>
      <c r="B49" s="83" t="str">
        <f>IF($A49="","",VLOOKUP($A49,'Annex 2 EHV charges'!$D:$O,2,0))</f>
        <v/>
      </c>
      <c r="C49" s="84" t="str">
        <f>IF($A49="","",VLOOKUP($A49,'Annex 2 EHV charges'!$D:$O,3,0))</f>
        <v/>
      </c>
      <c r="D49" s="83" t="str">
        <f>IF($A49="","",VLOOKUP($A49,'Annex 2 EHV charges'!$D:$O,4,0))</f>
        <v/>
      </c>
      <c r="E49" s="85" t="str">
        <f>IFERROR(IF(VLOOKUP($A49,'Annex 2 EHV charges'!$D:$O,9,FALSE)=0,"",VLOOKUP($A49,'Annex 2 EHV charges'!$D:$O,9,FALSE)),"")</f>
        <v/>
      </c>
      <c r="F49" s="86" t="str">
        <f>IFERROR(IF(VLOOKUP($A49,'Annex 2 EHV charges'!$D:$O,10,FALSE)=0,"",VLOOKUP($A49,'Annex 2 EHV charges'!$D:$O,10,FALSE)),"")</f>
        <v/>
      </c>
      <c r="G49" s="87" t="str">
        <f>IFERROR(IF(VLOOKUP($A49,'Annex 2 EHV charges'!$D:$O,11,FALSE)=0,"",VLOOKUP($A49,'Annex 2 EHV charges'!$D:$O,11,FALSE)),"")</f>
        <v/>
      </c>
      <c r="H49" s="87" t="str">
        <f>IFERROR(IF(VLOOKUP($A49,'Annex 2 EHV charges'!$D:$O,12,FALSE)=0,"",VLOOKUP($A49,'Annex 2 EHV charges'!$D:$O,12,FALSE)),"")</f>
        <v/>
      </c>
    </row>
    <row r="50" spans="1:8" x14ac:dyDescent="0.25">
      <c r="A50" s="84" t="str">
        <f t="array" ref="A50">IFERROR(INDEX('Annex 2 EHV charges'!$D$11:$D$61, MATCH(0, IF(ISBLANK('Annex 2 EHV charges'!$D$11:$D$61),1, COUNTIF(A$4:$A49, 'Annex 2 EHV charges'!$D$11:$D$61)), 0)),"")</f>
        <v/>
      </c>
      <c r="B50" s="83" t="str">
        <f>IF($A50="","",VLOOKUP($A50,'Annex 2 EHV charges'!$D:$O,2,0))</f>
        <v/>
      </c>
      <c r="C50" s="84" t="str">
        <f>IF($A50="","",VLOOKUP($A50,'Annex 2 EHV charges'!$D:$O,3,0))</f>
        <v/>
      </c>
      <c r="D50" s="83" t="str">
        <f>IF($A50="","",VLOOKUP($A50,'Annex 2 EHV charges'!$D:$O,4,0))</f>
        <v/>
      </c>
      <c r="E50" s="85" t="str">
        <f>IFERROR(IF(VLOOKUP($A50,'Annex 2 EHV charges'!$D:$O,9,FALSE)=0,"",VLOOKUP($A50,'Annex 2 EHV charges'!$D:$O,9,FALSE)),"")</f>
        <v/>
      </c>
      <c r="F50" s="86" t="str">
        <f>IFERROR(IF(VLOOKUP($A50,'Annex 2 EHV charges'!$D:$O,10,FALSE)=0,"",VLOOKUP($A50,'Annex 2 EHV charges'!$D:$O,10,FALSE)),"")</f>
        <v/>
      </c>
      <c r="G50" s="87" t="str">
        <f>IFERROR(IF(VLOOKUP($A50,'Annex 2 EHV charges'!$D:$O,11,FALSE)=0,"",VLOOKUP($A50,'Annex 2 EHV charges'!$D:$O,11,FALSE)),"")</f>
        <v/>
      </c>
      <c r="H50" s="87" t="str">
        <f>IFERROR(IF(VLOOKUP($A50,'Annex 2 EHV charges'!$D:$O,12,FALSE)=0,"",VLOOKUP($A50,'Annex 2 EHV charges'!$D:$O,12,FALSE)),"")</f>
        <v/>
      </c>
    </row>
    <row r="51" spans="1:8" x14ac:dyDescent="0.25">
      <c r="A51" s="84" t="str">
        <f t="array" ref="A51">IFERROR(INDEX('Annex 2 EHV charges'!$D$11:$D$61, MATCH(0, IF(ISBLANK('Annex 2 EHV charges'!$D$11:$D$61),1, COUNTIF(A$4:$A50, 'Annex 2 EHV charges'!$D$11:$D$61)), 0)),"")</f>
        <v/>
      </c>
      <c r="B51" s="83" t="str">
        <f>IF($A51="","",VLOOKUP($A51,'Annex 2 EHV charges'!$D:$O,2,0))</f>
        <v/>
      </c>
      <c r="C51" s="84" t="str">
        <f>IF($A51="","",VLOOKUP($A51,'Annex 2 EHV charges'!$D:$O,3,0))</f>
        <v/>
      </c>
      <c r="D51" s="83" t="str">
        <f>IF($A51="","",VLOOKUP($A51,'Annex 2 EHV charges'!$D:$O,4,0))</f>
        <v/>
      </c>
      <c r="E51" s="85" t="str">
        <f>IFERROR(IF(VLOOKUP($A51,'Annex 2 EHV charges'!$D:$O,9,FALSE)=0,"",VLOOKUP($A51,'Annex 2 EHV charges'!$D:$O,9,FALSE)),"")</f>
        <v/>
      </c>
      <c r="F51" s="86" t="str">
        <f>IFERROR(IF(VLOOKUP($A51,'Annex 2 EHV charges'!$D:$O,10,FALSE)=0,"",VLOOKUP($A51,'Annex 2 EHV charges'!$D:$O,10,FALSE)),"")</f>
        <v/>
      </c>
      <c r="G51" s="87" t="str">
        <f>IFERROR(IF(VLOOKUP($A51,'Annex 2 EHV charges'!$D:$O,11,FALSE)=0,"",VLOOKUP($A51,'Annex 2 EHV charges'!$D:$O,11,FALSE)),"")</f>
        <v/>
      </c>
      <c r="H51" s="87" t="str">
        <f>IFERROR(IF(VLOOKUP($A51,'Annex 2 EHV charges'!$D:$O,12,FALSE)=0,"",VLOOKUP($A51,'Annex 2 EHV charges'!$D:$O,12,FALSE)),"")</f>
        <v/>
      </c>
    </row>
    <row r="52" spans="1:8" x14ac:dyDescent="0.25">
      <c r="A52" s="84" t="str">
        <f t="array" ref="A52">IFERROR(INDEX('Annex 2 EHV charges'!$D$11:$D$61, MATCH(0, IF(ISBLANK('Annex 2 EHV charges'!$D$11:$D$61),1, COUNTIF(A$4:$A51, 'Annex 2 EHV charges'!$D$11:$D$61)), 0)),"")</f>
        <v/>
      </c>
      <c r="B52" s="83" t="str">
        <f>IF($A52="","",VLOOKUP($A52,'Annex 2 EHV charges'!$D:$O,2,0))</f>
        <v/>
      </c>
      <c r="C52" s="84" t="str">
        <f>IF($A52="","",VLOOKUP($A52,'Annex 2 EHV charges'!$D:$O,3,0))</f>
        <v/>
      </c>
      <c r="D52" s="83" t="str">
        <f>IF($A52="","",VLOOKUP($A52,'Annex 2 EHV charges'!$D:$O,4,0))</f>
        <v/>
      </c>
      <c r="E52" s="85" t="str">
        <f>IFERROR(IF(VLOOKUP($A52,'Annex 2 EHV charges'!$D:$O,9,FALSE)=0,"",VLOOKUP($A52,'Annex 2 EHV charges'!$D:$O,9,FALSE)),"")</f>
        <v/>
      </c>
      <c r="F52" s="86" t="str">
        <f>IFERROR(IF(VLOOKUP($A52,'Annex 2 EHV charges'!$D:$O,10,FALSE)=0,"",VLOOKUP($A52,'Annex 2 EHV charges'!$D:$O,10,FALSE)),"")</f>
        <v/>
      </c>
      <c r="G52" s="87" t="str">
        <f>IFERROR(IF(VLOOKUP($A52,'Annex 2 EHV charges'!$D:$O,11,FALSE)=0,"",VLOOKUP($A52,'Annex 2 EHV charges'!$D:$O,11,FALSE)),"")</f>
        <v/>
      </c>
      <c r="H52" s="87" t="str">
        <f>IFERROR(IF(VLOOKUP($A52,'Annex 2 EHV charges'!$D:$O,12,FALSE)=0,"",VLOOKUP($A52,'Annex 2 EHV charges'!$D:$O,12,FALSE)),"")</f>
        <v/>
      </c>
    </row>
    <row r="53" spans="1:8" x14ac:dyDescent="0.25">
      <c r="A53" s="84" t="str">
        <f t="array" ref="A53">IFERROR(INDEX('Annex 2 EHV charges'!$D$11:$D$61, MATCH(0, IF(ISBLANK('Annex 2 EHV charges'!$D$11:$D$61),1, COUNTIF(A$4:$A52, 'Annex 2 EHV charges'!$D$11:$D$61)), 0)),"")</f>
        <v/>
      </c>
      <c r="B53" s="83" t="str">
        <f>IF($A53="","",VLOOKUP($A53,'Annex 2 EHV charges'!$D:$O,2,0))</f>
        <v/>
      </c>
      <c r="C53" s="84" t="str">
        <f>IF($A53="","",VLOOKUP($A53,'Annex 2 EHV charges'!$D:$O,3,0))</f>
        <v/>
      </c>
      <c r="D53" s="83" t="str">
        <f>IF($A53="","",VLOOKUP($A53,'Annex 2 EHV charges'!$D:$O,4,0))</f>
        <v/>
      </c>
      <c r="E53" s="85" t="str">
        <f>IFERROR(IF(VLOOKUP($A53,'Annex 2 EHV charges'!$D:$O,9,FALSE)=0,"",VLOOKUP($A53,'Annex 2 EHV charges'!$D:$O,9,FALSE)),"")</f>
        <v/>
      </c>
      <c r="F53" s="86" t="str">
        <f>IFERROR(IF(VLOOKUP($A53,'Annex 2 EHV charges'!$D:$O,10,FALSE)=0,"",VLOOKUP($A53,'Annex 2 EHV charges'!$D:$O,10,FALSE)),"")</f>
        <v/>
      </c>
      <c r="G53" s="87" t="str">
        <f>IFERROR(IF(VLOOKUP($A53,'Annex 2 EHV charges'!$D:$O,11,FALSE)=0,"",VLOOKUP($A53,'Annex 2 EHV charges'!$D:$O,11,FALSE)),"")</f>
        <v/>
      </c>
      <c r="H53" s="87" t="str">
        <f>IFERROR(IF(VLOOKUP($A53,'Annex 2 EHV charges'!$D:$O,12,FALSE)=0,"",VLOOKUP($A53,'Annex 2 EHV charges'!$D:$O,12,FALSE)),"")</f>
        <v/>
      </c>
    </row>
    <row r="54" spans="1:8" x14ac:dyDescent="0.25">
      <c r="A54" s="84" t="str">
        <f t="array" ref="A54">IFERROR(INDEX('Annex 2 EHV charges'!$D$11:$D$61, MATCH(0, IF(ISBLANK('Annex 2 EHV charges'!$D$11:$D$61),1, COUNTIF(A$4:$A53, 'Annex 2 EHV charges'!$D$11:$D$61)), 0)),"")</f>
        <v/>
      </c>
      <c r="B54" s="83" t="str">
        <f>IF($A54="","",VLOOKUP($A54,'Annex 2 EHV charges'!$D:$O,2,0))</f>
        <v/>
      </c>
      <c r="C54" s="84" t="str">
        <f>IF($A54="","",VLOOKUP($A54,'Annex 2 EHV charges'!$D:$O,3,0))</f>
        <v/>
      </c>
      <c r="D54" s="83" t="str">
        <f>IF($A54="","",VLOOKUP($A54,'Annex 2 EHV charges'!$D:$O,4,0))</f>
        <v/>
      </c>
      <c r="E54" s="85" t="str">
        <f>IFERROR(IF(VLOOKUP($A54,'Annex 2 EHV charges'!$D:$O,9,FALSE)=0,"",VLOOKUP($A54,'Annex 2 EHV charges'!$D:$O,9,FALSE)),"")</f>
        <v/>
      </c>
      <c r="F54" s="86" t="str">
        <f>IFERROR(IF(VLOOKUP($A54,'Annex 2 EHV charges'!$D:$O,10,FALSE)=0,"",VLOOKUP($A54,'Annex 2 EHV charges'!$D:$O,10,FALSE)),"")</f>
        <v/>
      </c>
      <c r="G54" s="87" t="str">
        <f>IFERROR(IF(VLOOKUP($A54,'Annex 2 EHV charges'!$D:$O,11,FALSE)=0,"",VLOOKUP($A54,'Annex 2 EHV charges'!$D:$O,11,FALSE)),"")</f>
        <v/>
      </c>
      <c r="H54" s="87" t="str">
        <f>IFERROR(IF(VLOOKUP($A54,'Annex 2 EHV charges'!$D:$O,12,FALSE)=0,"",VLOOKUP($A54,'Annex 2 EHV charges'!$D:$O,12,FALSE)),"")</f>
        <v/>
      </c>
    </row>
    <row r="55" spans="1:8" x14ac:dyDescent="0.25">
      <c r="A55" s="84" t="str">
        <f t="array" ref="A55">IFERROR(INDEX('Annex 2 EHV charges'!$D$11:$D$61, MATCH(0, IF(ISBLANK('Annex 2 EHV charges'!$D$11:$D$61),1, COUNTIF(A$4:$A54, 'Annex 2 EHV charges'!$D$11:$D$61)), 0)),"")</f>
        <v/>
      </c>
      <c r="B55" s="83" t="str">
        <f>IF($A55="","",VLOOKUP($A55,'Annex 2 EHV charges'!$D:$O,2,0))</f>
        <v/>
      </c>
      <c r="C55" s="84" t="str">
        <f>IF($A55="","",VLOOKUP($A55,'Annex 2 EHV charges'!$D:$O,3,0))</f>
        <v/>
      </c>
      <c r="D55" s="83" t="str">
        <f>IF($A55="","",VLOOKUP($A55,'Annex 2 EHV charges'!$D:$O,4,0))</f>
        <v/>
      </c>
      <c r="E55" s="85" t="str">
        <f>IFERROR(IF(VLOOKUP($A55,'Annex 2 EHV charges'!$D:$O,9,FALSE)=0,"",VLOOKUP($A55,'Annex 2 EHV charges'!$D:$O,9,FALSE)),"")</f>
        <v/>
      </c>
      <c r="F55" s="86" t="str">
        <f>IFERROR(IF(VLOOKUP($A55,'Annex 2 EHV charges'!$D:$O,10,FALSE)=0,"",VLOOKUP($A55,'Annex 2 EHV charges'!$D:$O,10,FALSE)),"")</f>
        <v/>
      </c>
      <c r="G55" s="87" t="str">
        <f>IFERROR(IF(VLOOKUP($A55,'Annex 2 EHV charges'!$D:$O,11,FALSE)=0,"",VLOOKUP($A55,'Annex 2 EHV charges'!$D:$O,11,FALSE)),"")</f>
        <v/>
      </c>
      <c r="H55" s="87" t="str">
        <f>IFERROR(IF(VLOOKUP($A55,'Annex 2 EHV charges'!$D:$O,12,FALSE)=0,"",VLOOKUP($A55,'Annex 2 EHV charges'!$D:$O,12,FALSE)),"")</f>
        <v/>
      </c>
    </row>
    <row r="56" spans="1:8" x14ac:dyDescent="0.25">
      <c r="A56" s="84" t="str">
        <f t="array" ref="A56">IFERROR(INDEX('Annex 2 EHV charges'!$D$11:$D$61, MATCH(0, IF(ISBLANK('Annex 2 EHV charges'!$D$11:$D$61),1, COUNTIF(A$4:$A55, 'Annex 2 EHV charges'!$D$11:$D$61)), 0)),"")</f>
        <v/>
      </c>
      <c r="B56" s="83" t="str">
        <f>IF($A56="","",VLOOKUP($A56,'Annex 2 EHV charges'!$D:$O,2,0))</f>
        <v/>
      </c>
      <c r="C56" s="84" t="str">
        <f>IF($A56="","",VLOOKUP($A56,'Annex 2 EHV charges'!$D:$O,3,0))</f>
        <v/>
      </c>
      <c r="D56" s="83" t="str">
        <f>IF($A56="","",VLOOKUP($A56,'Annex 2 EHV charges'!$D:$O,4,0))</f>
        <v/>
      </c>
      <c r="E56" s="85" t="str">
        <f>IFERROR(IF(VLOOKUP($A56,'Annex 2 EHV charges'!$D:$O,9,FALSE)=0,"",VLOOKUP($A56,'Annex 2 EHV charges'!$D:$O,9,FALSE)),"")</f>
        <v/>
      </c>
      <c r="F56" s="86" t="str">
        <f>IFERROR(IF(VLOOKUP($A56,'Annex 2 EHV charges'!$D:$O,10,FALSE)=0,"",VLOOKUP($A56,'Annex 2 EHV charges'!$D:$O,10,FALSE)),"")</f>
        <v/>
      </c>
      <c r="G56" s="87" t="str">
        <f>IFERROR(IF(VLOOKUP($A56,'Annex 2 EHV charges'!$D:$O,11,FALSE)=0,"",VLOOKUP($A56,'Annex 2 EHV charges'!$D:$O,11,FALSE)),"")</f>
        <v/>
      </c>
      <c r="H56" s="87" t="str">
        <f>IFERROR(IF(VLOOKUP($A56,'Annex 2 EHV charges'!$D:$O,12,FALSE)=0,"",VLOOKUP($A56,'Annex 2 EHV charges'!$D:$O,12,FALSE)),"")</f>
        <v/>
      </c>
    </row>
    <row r="57" spans="1:8" x14ac:dyDescent="0.25">
      <c r="A57" s="84" t="str">
        <f t="array" ref="A57">IFERROR(INDEX('Annex 2 EHV charges'!$D$11:$D$61, MATCH(0, IF(ISBLANK('Annex 2 EHV charges'!$D$11:$D$61),1, COUNTIF(A$4:$A56, 'Annex 2 EHV charges'!$D$11:$D$61)), 0)),"")</f>
        <v/>
      </c>
      <c r="B57" s="83" t="str">
        <f>IF($A57="","",VLOOKUP($A57,'Annex 2 EHV charges'!$D:$O,2,0))</f>
        <v/>
      </c>
      <c r="C57" s="84" t="str">
        <f>IF($A57="","",VLOOKUP($A57,'Annex 2 EHV charges'!$D:$O,3,0))</f>
        <v/>
      </c>
      <c r="D57" s="83" t="str">
        <f>IF($A57="","",VLOOKUP($A57,'Annex 2 EHV charges'!$D:$O,4,0))</f>
        <v/>
      </c>
      <c r="E57" s="85" t="str">
        <f>IFERROR(IF(VLOOKUP($A57,'Annex 2 EHV charges'!$D:$O,9,FALSE)=0,"",VLOOKUP($A57,'Annex 2 EHV charges'!$D:$O,9,FALSE)),"")</f>
        <v/>
      </c>
      <c r="F57" s="86" t="str">
        <f>IFERROR(IF(VLOOKUP($A57,'Annex 2 EHV charges'!$D:$O,10,FALSE)=0,"",VLOOKUP($A57,'Annex 2 EHV charges'!$D:$O,10,FALSE)),"")</f>
        <v/>
      </c>
      <c r="G57" s="87" t="str">
        <f>IFERROR(IF(VLOOKUP($A57,'Annex 2 EHV charges'!$D:$O,11,FALSE)=0,"",VLOOKUP($A57,'Annex 2 EHV charges'!$D:$O,11,FALSE)),"")</f>
        <v/>
      </c>
      <c r="H57" s="87" t="str">
        <f>IFERROR(IF(VLOOKUP($A57,'Annex 2 EHV charges'!$D:$O,12,FALSE)=0,"",VLOOKUP($A57,'Annex 2 EHV charges'!$D:$O,12,FALSE)),"")</f>
        <v/>
      </c>
    </row>
    <row r="58" spans="1:8" x14ac:dyDescent="0.25">
      <c r="A58" s="84" t="str">
        <f t="array" ref="A58">IFERROR(INDEX('Annex 2 EHV charges'!$D$11:$D$61, MATCH(0, IF(ISBLANK('Annex 2 EHV charges'!$D$11:$D$61),1, COUNTIF(A$4:$A57, 'Annex 2 EHV charges'!$D$11:$D$61)), 0)),"")</f>
        <v/>
      </c>
      <c r="B58" s="83" t="str">
        <f>IF($A58="","",VLOOKUP($A58,'Annex 2 EHV charges'!$D:$O,2,0))</f>
        <v/>
      </c>
      <c r="C58" s="84" t="str">
        <f>IF($A58="","",VLOOKUP($A58,'Annex 2 EHV charges'!$D:$O,3,0))</f>
        <v/>
      </c>
      <c r="D58" s="83" t="str">
        <f>IF($A58="","",VLOOKUP($A58,'Annex 2 EHV charges'!$D:$O,4,0))</f>
        <v/>
      </c>
      <c r="E58" s="85" t="str">
        <f>IFERROR(IF(VLOOKUP($A58,'Annex 2 EHV charges'!$D:$O,9,FALSE)=0,"",VLOOKUP($A58,'Annex 2 EHV charges'!$D:$O,9,FALSE)),"")</f>
        <v/>
      </c>
      <c r="F58" s="86" t="str">
        <f>IFERROR(IF(VLOOKUP($A58,'Annex 2 EHV charges'!$D:$O,10,FALSE)=0,"",VLOOKUP($A58,'Annex 2 EHV charges'!$D:$O,10,FALSE)),"")</f>
        <v/>
      </c>
      <c r="G58" s="87" t="str">
        <f>IFERROR(IF(VLOOKUP($A58,'Annex 2 EHV charges'!$D:$O,11,FALSE)=0,"",VLOOKUP($A58,'Annex 2 EHV charges'!$D:$O,11,FALSE)),"")</f>
        <v/>
      </c>
      <c r="H58" s="87" t="str">
        <f>IFERROR(IF(VLOOKUP($A58,'Annex 2 EHV charges'!$D:$O,12,FALSE)=0,"",VLOOKUP($A58,'Annex 2 EHV charges'!$D:$O,12,FALSE)),"")</f>
        <v/>
      </c>
    </row>
    <row r="59" spans="1:8" x14ac:dyDescent="0.25">
      <c r="A59" s="84" t="str">
        <f t="array" ref="A59">IFERROR(INDEX('Annex 2 EHV charges'!$D$11:$D$61, MATCH(0, IF(ISBLANK('Annex 2 EHV charges'!$D$11:$D$61),1, COUNTIF(A$4:$A58, 'Annex 2 EHV charges'!$D$11:$D$61)), 0)),"")</f>
        <v/>
      </c>
      <c r="B59" s="83" t="str">
        <f>IF($A59="","",VLOOKUP($A59,'Annex 2 EHV charges'!$D:$O,2,0))</f>
        <v/>
      </c>
      <c r="C59" s="84" t="str">
        <f>IF($A59="","",VLOOKUP($A59,'Annex 2 EHV charges'!$D:$O,3,0))</f>
        <v/>
      </c>
      <c r="D59" s="83" t="str">
        <f>IF($A59="","",VLOOKUP($A59,'Annex 2 EHV charges'!$D:$O,4,0))</f>
        <v/>
      </c>
      <c r="E59" s="85" t="str">
        <f>IFERROR(IF(VLOOKUP($A59,'Annex 2 EHV charges'!$D:$O,9,FALSE)=0,"",VLOOKUP($A59,'Annex 2 EHV charges'!$D:$O,9,FALSE)),"")</f>
        <v/>
      </c>
      <c r="F59" s="86" t="str">
        <f>IFERROR(IF(VLOOKUP($A59,'Annex 2 EHV charges'!$D:$O,10,FALSE)=0,"",VLOOKUP($A59,'Annex 2 EHV charges'!$D:$O,10,FALSE)),"")</f>
        <v/>
      </c>
      <c r="G59" s="87" t="str">
        <f>IFERROR(IF(VLOOKUP($A59,'Annex 2 EHV charges'!$D:$O,11,FALSE)=0,"",VLOOKUP($A59,'Annex 2 EHV charges'!$D:$O,11,FALSE)),"")</f>
        <v/>
      </c>
      <c r="H59" s="87" t="str">
        <f>IFERROR(IF(VLOOKUP($A59,'Annex 2 EHV charges'!$D:$O,12,FALSE)=0,"",VLOOKUP($A59,'Annex 2 EHV charges'!$D:$O,12,FALSE)),"")</f>
        <v/>
      </c>
    </row>
    <row r="60" spans="1:8" x14ac:dyDescent="0.25">
      <c r="A60" s="84" t="str">
        <f t="array" ref="A60">IFERROR(INDEX('Annex 2 EHV charges'!$D$11:$D$61, MATCH(0, IF(ISBLANK('Annex 2 EHV charges'!$D$11:$D$61),1, COUNTIF(A$4:$A59, 'Annex 2 EHV charges'!$D$11:$D$61)), 0)),"")</f>
        <v/>
      </c>
      <c r="B60" s="83" t="str">
        <f>IF($A60="","",VLOOKUP($A60,'Annex 2 EHV charges'!$D:$O,2,0))</f>
        <v/>
      </c>
      <c r="C60" s="84" t="str">
        <f>IF($A60="","",VLOOKUP($A60,'Annex 2 EHV charges'!$D:$O,3,0))</f>
        <v/>
      </c>
      <c r="D60" s="83" t="str">
        <f>IF($A60="","",VLOOKUP($A60,'Annex 2 EHV charges'!$D:$O,4,0))</f>
        <v/>
      </c>
      <c r="E60" s="85" t="str">
        <f>IFERROR(IF(VLOOKUP($A60,'Annex 2 EHV charges'!$D:$O,9,FALSE)=0,"",VLOOKUP($A60,'Annex 2 EHV charges'!$D:$O,9,FALSE)),"")</f>
        <v/>
      </c>
      <c r="F60" s="86" t="str">
        <f>IFERROR(IF(VLOOKUP($A60,'Annex 2 EHV charges'!$D:$O,10,FALSE)=0,"",VLOOKUP($A60,'Annex 2 EHV charges'!$D:$O,10,FALSE)),"")</f>
        <v/>
      </c>
      <c r="G60" s="87" t="str">
        <f>IFERROR(IF(VLOOKUP($A60,'Annex 2 EHV charges'!$D:$O,11,FALSE)=0,"",VLOOKUP($A60,'Annex 2 EHV charges'!$D:$O,11,FALSE)),"")</f>
        <v/>
      </c>
      <c r="H60" s="87" t="str">
        <f>IFERROR(IF(VLOOKUP($A60,'Annex 2 EHV charges'!$D:$O,12,FALSE)=0,"",VLOOKUP($A60,'Annex 2 EHV charges'!$D:$O,12,FALSE)),"")</f>
        <v/>
      </c>
    </row>
    <row r="61" spans="1:8" x14ac:dyDescent="0.25">
      <c r="A61" s="84" t="str">
        <f t="array" ref="A61">IFERROR(INDEX('Annex 2 EHV charges'!$D$11:$D$61, MATCH(0, IF(ISBLANK('Annex 2 EHV charges'!$D$11:$D$61),1, COUNTIF(A$4:$A60, 'Annex 2 EHV charges'!$D$11:$D$61)), 0)),"")</f>
        <v/>
      </c>
      <c r="B61" s="83" t="str">
        <f>IF($A61="","",VLOOKUP($A61,'Annex 2 EHV charges'!$D:$O,2,0))</f>
        <v/>
      </c>
      <c r="C61" s="84" t="str">
        <f>IF($A61="","",VLOOKUP($A61,'Annex 2 EHV charges'!$D:$O,3,0))</f>
        <v/>
      </c>
      <c r="D61" s="83" t="str">
        <f>IF($A61="","",VLOOKUP($A61,'Annex 2 EHV charges'!$D:$O,4,0))</f>
        <v/>
      </c>
      <c r="E61" s="85" t="str">
        <f>IFERROR(IF(VLOOKUP($A61,'Annex 2 EHV charges'!$D:$O,9,FALSE)=0,"",VLOOKUP($A61,'Annex 2 EHV charges'!$D:$O,9,FALSE)),"")</f>
        <v/>
      </c>
      <c r="F61" s="86" t="str">
        <f>IFERROR(IF(VLOOKUP($A61,'Annex 2 EHV charges'!$D:$O,10,FALSE)=0,"",VLOOKUP($A61,'Annex 2 EHV charges'!$D:$O,10,FALSE)),"")</f>
        <v/>
      </c>
      <c r="G61" s="87" t="str">
        <f>IFERROR(IF(VLOOKUP($A61,'Annex 2 EHV charges'!$D:$O,11,FALSE)=0,"",VLOOKUP($A61,'Annex 2 EHV charges'!$D:$O,11,FALSE)),"")</f>
        <v/>
      </c>
      <c r="H61" s="87" t="str">
        <f>IFERROR(IF(VLOOKUP($A61,'Annex 2 EHV charges'!$D:$O,12,FALSE)=0,"",VLOOKUP($A61,'Annex 2 EHV charges'!$D:$O,12,FALSE)),"")</f>
        <v/>
      </c>
    </row>
    <row r="62" spans="1:8" x14ac:dyDescent="0.25">
      <c r="A62" s="84" t="str">
        <f t="array" ref="A62">IFERROR(INDEX('Annex 2 EHV charges'!$D$11:$D$61, MATCH(0, IF(ISBLANK('Annex 2 EHV charges'!$D$11:$D$61),1, COUNTIF(A$4:$A61, 'Annex 2 EHV charges'!$D$11:$D$61)), 0)),"")</f>
        <v/>
      </c>
      <c r="B62" s="83" t="str">
        <f>IF($A62="","",VLOOKUP($A62,'Annex 2 EHV charges'!$D:$O,2,0))</f>
        <v/>
      </c>
      <c r="C62" s="84" t="str">
        <f>IF($A62="","",VLOOKUP($A62,'Annex 2 EHV charges'!$D:$O,3,0))</f>
        <v/>
      </c>
      <c r="D62" s="83" t="str">
        <f>IF($A62="","",VLOOKUP($A62,'Annex 2 EHV charges'!$D:$O,4,0))</f>
        <v/>
      </c>
      <c r="E62" s="85" t="str">
        <f>IFERROR(IF(VLOOKUP($A62,'Annex 2 EHV charges'!$D:$O,9,FALSE)=0,"",VLOOKUP($A62,'Annex 2 EHV charges'!$D:$O,9,FALSE)),"")</f>
        <v/>
      </c>
      <c r="F62" s="86" t="str">
        <f>IFERROR(IF(VLOOKUP($A62,'Annex 2 EHV charges'!$D:$O,10,FALSE)=0,"",VLOOKUP($A62,'Annex 2 EHV charges'!$D:$O,10,FALSE)),"")</f>
        <v/>
      </c>
      <c r="G62" s="87" t="str">
        <f>IFERROR(IF(VLOOKUP($A62,'Annex 2 EHV charges'!$D:$O,11,FALSE)=0,"",VLOOKUP($A62,'Annex 2 EHV charges'!$D:$O,11,FALSE)),"")</f>
        <v/>
      </c>
      <c r="H62" s="87" t="str">
        <f>IFERROR(IF(VLOOKUP($A62,'Annex 2 EHV charges'!$D:$O,12,FALSE)=0,"",VLOOKUP($A62,'Annex 2 EHV charges'!$D:$O,12,FALSE)),"")</f>
        <v/>
      </c>
    </row>
    <row r="63" spans="1:8" x14ac:dyDescent="0.25">
      <c r="A63" s="84" t="str">
        <f t="array" ref="A63">IFERROR(INDEX('Annex 2 EHV charges'!$D$11:$D$61, MATCH(0, IF(ISBLANK('Annex 2 EHV charges'!$D$11:$D$61),1, COUNTIF(A$4:$A62, 'Annex 2 EHV charges'!$D$11:$D$61)), 0)),"")</f>
        <v/>
      </c>
      <c r="B63" s="83" t="str">
        <f>IF($A63="","",VLOOKUP($A63,'Annex 2 EHV charges'!$D:$O,2,0))</f>
        <v/>
      </c>
      <c r="C63" s="84" t="str">
        <f>IF($A63="","",VLOOKUP($A63,'Annex 2 EHV charges'!$D:$O,3,0))</f>
        <v/>
      </c>
      <c r="D63" s="83" t="str">
        <f>IF($A63="","",VLOOKUP($A63,'Annex 2 EHV charges'!$D:$O,4,0))</f>
        <v/>
      </c>
      <c r="E63" s="85" t="str">
        <f>IFERROR(IF(VLOOKUP($A63,'Annex 2 EHV charges'!$D:$O,9,FALSE)=0,"",VLOOKUP($A63,'Annex 2 EHV charges'!$D:$O,9,FALSE)),"")</f>
        <v/>
      </c>
      <c r="F63" s="86" t="str">
        <f>IFERROR(IF(VLOOKUP($A63,'Annex 2 EHV charges'!$D:$O,10,FALSE)=0,"",VLOOKUP($A63,'Annex 2 EHV charges'!$D:$O,10,FALSE)),"")</f>
        <v/>
      </c>
      <c r="G63" s="87" t="str">
        <f>IFERROR(IF(VLOOKUP($A63,'Annex 2 EHV charges'!$D:$O,11,FALSE)=0,"",VLOOKUP($A63,'Annex 2 EHV charges'!$D:$O,11,FALSE)),"")</f>
        <v/>
      </c>
      <c r="H63" s="87" t="str">
        <f>IFERROR(IF(VLOOKUP($A63,'Annex 2 EHV charges'!$D:$O,12,FALSE)=0,"",VLOOKUP($A63,'Annex 2 EHV charges'!$D:$O,12,FALSE)),"")</f>
        <v/>
      </c>
    </row>
    <row r="64" spans="1:8" x14ac:dyDescent="0.25">
      <c r="A64" s="84" t="str">
        <f t="array" ref="A64">IFERROR(INDEX('Annex 2 EHV charges'!$D$11:$D$61, MATCH(0, IF(ISBLANK('Annex 2 EHV charges'!$D$11:$D$61),1, COUNTIF(A$4:$A63, 'Annex 2 EHV charges'!$D$11:$D$61)), 0)),"")</f>
        <v/>
      </c>
      <c r="B64" s="83" t="str">
        <f>IF($A64="","",VLOOKUP($A64,'Annex 2 EHV charges'!$D:$O,2,0))</f>
        <v/>
      </c>
      <c r="C64" s="84" t="str">
        <f>IF($A64="","",VLOOKUP($A64,'Annex 2 EHV charges'!$D:$O,3,0))</f>
        <v/>
      </c>
      <c r="D64" s="83" t="str">
        <f>IF($A64="","",VLOOKUP($A64,'Annex 2 EHV charges'!$D:$O,4,0))</f>
        <v/>
      </c>
      <c r="E64" s="85" t="str">
        <f>IFERROR(IF(VLOOKUP($A64,'Annex 2 EHV charges'!$D:$O,9,FALSE)=0,"",VLOOKUP($A64,'Annex 2 EHV charges'!$D:$O,9,FALSE)),"")</f>
        <v/>
      </c>
      <c r="F64" s="86" t="str">
        <f>IFERROR(IF(VLOOKUP($A64,'Annex 2 EHV charges'!$D:$O,10,FALSE)=0,"",VLOOKUP($A64,'Annex 2 EHV charges'!$D:$O,10,FALSE)),"")</f>
        <v/>
      </c>
      <c r="G64" s="87" t="str">
        <f>IFERROR(IF(VLOOKUP($A64,'Annex 2 EHV charges'!$D:$O,11,FALSE)=0,"",VLOOKUP($A64,'Annex 2 EHV charges'!$D:$O,11,FALSE)),"")</f>
        <v/>
      </c>
      <c r="H64" s="87" t="str">
        <f>IFERROR(IF(VLOOKUP($A64,'Annex 2 EHV charges'!$D:$O,12,FALSE)=0,"",VLOOKUP($A64,'Annex 2 EHV charges'!$D:$O,12,FALSE)),"")</f>
        <v/>
      </c>
    </row>
    <row r="65" spans="1:8" x14ac:dyDescent="0.25">
      <c r="A65" s="84" t="str">
        <f t="array" ref="A65">IFERROR(INDEX('Annex 2 EHV charges'!$D$11:$D$61, MATCH(0, IF(ISBLANK('Annex 2 EHV charges'!$D$11:$D$61),1, COUNTIF(A$4:$A64, 'Annex 2 EHV charges'!$D$11:$D$61)), 0)),"")</f>
        <v/>
      </c>
      <c r="B65" s="83" t="str">
        <f>IF($A65="","",VLOOKUP($A65,'Annex 2 EHV charges'!$D:$O,2,0))</f>
        <v/>
      </c>
      <c r="C65" s="84" t="str">
        <f>IF($A65="","",VLOOKUP($A65,'Annex 2 EHV charges'!$D:$O,3,0))</f>
        <v/>
      </c>
      <c r="D65" s="83" t="str">
        <f>IF($A65="","",VLOOKUP($A65,'Annex 2 EHV charges'!$D:$O,4,0))</f>
        <v/>
      </c>
      <c r="E65" s="85" t="str">
        <f>IFERROR(IF(VLOOKUP($A65,'Annex 2 EHV charges'!$D:$O,9,FALSE)=0,"",VLOOKUP($A65,'Annex 2 EHV charges'!$D:$O,9,FALSE)),"")</f>
        <v/>
      </c>
      <c r="F65" s="86" t="str">
        <f>IFERROR(IF(VLOOKUP($A65,'Annex 2 EHV charges'!$D:$O,10,FALSE)=0,"",VLOOKUP($A65,'Annex 2 EHV charges'!$D:$O,10,FALSE)),"")</f>
        <v/>
      </c>
      <c r="G65" s="87" t="str">
        <f>IFERROR(IF(VLOOKUP($A65,'Annex 2 EHV charges'!$D:$O,11,FALSE)=0,"",VLOOKUP($A65,'Annex 2 EHV charges'!$D:$O,11,FALSE)),"")</f>
        <v/>
      </c>
      <c r="H65" s="87" t="str">
        <f>IFERROR(IF(VLOOKUP($A65,'Annex 2 EHV charges'!$D:$O,12,FALSE)=0,"",VLOOKUP($A65,'Annex 2 EHV charges'!$D:$O,12,FALSE)),"")</f>
        <v/>
      </c>
    </row>
    <row r="66" spans="1:8" x14ac:dyDescent="0.25">
      <c r="A66" s="84" t="str">
        <f t="array" ref="A66">IFERROR(INDEX('Annex 2 EHV charges'!$D$11:$D$61, MATCH(0, IF(ISBLANK('Annex 2 EHV charges'!$D$11:$D$61),1, COUNTIF(A$4:$A65, 'Annex 2 EHV charges'!$D$11:$D$61)), 0)),"")</f>
        <v/>
      </c>
      <c r="B66" s="83" t="str">
        <f>IF($A66="","",VLOOKUP($A66,'Annex 2 EHV charges'!$D:$O,2,0))</f>
        <v/>
      </c>
      <c r="C66" s="84" t="str">
        <f>IF($A66="","",VLOOKUP($A66,'Annex 2 EHV charges'!$D:$O,3,0))</f>
        <v/>
      </c>
      <c r="D66" s="83" t="str">
        <f>IF($A66="","",VLOOKUP($A66,'Annex 2 EHV charges'!$D:$O,4,0))</f>
        <v/>
      </c>
      <c r="E66" s="85" t="str">
        <f>IFERROR(IF(VLOOKUP($A66,'Annex 2 EHV charges'!$D:$O,9,FALSE)=0,"",VLOOKUP($A66,'Annex 2 EHV charges'!$D:$O,9,FALSE)),"")</f>
        <v/>
      </c>
      <c r="F66" s="86" t="str">
        <f>IFERROR(IF(VLOOKUP($A66,'Annex 2 EHV charges'!$D:$O,10,FALSE)=0,"",VLOOKUP($A66,'Annex 2 EHV charges'!$D:$O,10,FALSE)),"")</f>
        <v/>
      </c>
      <c r="G66" s="87" t="str">
        <f>IFERROR(IF(VLOOKUP($A66,'Annex 2 EHV charges'!$D:$O,11,FALSE)=0,"",VLOOKUP($A66,'Annex 2 EHV charges'!$D:$O,11,FALSE)),"")</f>
        <v/>
      </c>
      <c r="H66" s="87" t="str">
        <f>IFERROR(IF(VLOOKUP($A66,'Annex 2 EHV charges'!$D:$O,12,FALSE)=0,"",VLOOKUP($A66,'Annex 2 EHV charges'!$D:$O,12,FALSE)),"")</f>
        <v/>
      </c>
    </row>
    <row r="67" spans="1:8" x14ac:dyDescent="0.25">
      <c r="A67" s="84" t="str">
        <f t="array" ref="A67">IFERROR(INDEX('Annex 2 EHV charges'!$D$11:$D$61, MATCH(0, IF(ISBLANK('Annex 2 EHV charges'!$D$11:$D$61),1, COUNTIF(A$4:$A66, 'Annex 2 EHV charges'!$D$11:$D$61)), 0)),"")</f>
        <v/>
      </c>
      <c r="B67" s="83" t="str">
        <f>IF($A67="","",VLOOKUP($A67,'Annex 2 EHV charges'!$D:$O,2,0))</f>
        <v/>
      </c>
      <c r="C67" s="84" t="str">
        <f>IF($A67="","",VLOOKUP($A67,'Annex 2 EHV charges'!$D:$O,3,0))</f>
        <v/>
      </c>
      <c r="D67" s="83" t="str">
        <f>IF($A67="","",VLOOKUP($A67,'Annex 2 EHV charges'!$D:$O,4,0))</f>
        <v/>
      </c>
      <c r="E67" s="85" t="str">
        <f>IFERROR(IF(VLOOKUP($A67,'Annex 2 EHV charges'!$D:$O,9,FALSE)=0,"",VLOOKUP($A67,'Annex 2 EHV charges'!$D:$O,9,FALSE)),"")</f>
        <v/>
      </c>
      <c r="F67" s="86" t="str">
        <f>IFERROR(IF(VLOOKUP($A67,'Annex 2 EHV charges'!$D:$O,10,FALSE)=0,"",VLOOKUP($A67,'Annex 2 EHV charges'!$D:$O,10,FALSE)),"")</f>
        <v/>
      </c>
      <c r="G67" s="87" t="str">
        <f>IFERROR(IF(VLOOKUP($A67,'Annex 2 EHV charges'!$D:$O,11,FALSE)=0,"",VLOOKUP($A67,'Annex 2 EHV charges'!$D:$O,11,FALSE)),"")</f>
        <v/>
      </c>
      <c r="H67" s="87" t="str">
        <f>IFERROR(IF(VLOOKUP($A67,'Annex 2 EHV charges'!$D:$O,12,FALSE)=0,"",VLOOKUP($A67,'Annex 2 EHV charges'!$D:$O,12,FALSE)),"")</f>
        <v/>
      </c>
    </row>
    <row r="68" spans="1:8" x14ac:dyDescent="0.25">
      <c r="A68" s="84" t="str">
        <f t="array" ref="A68">IFERROR(INDEX('Annex 2 EHV charges'!$D$11:$D$61, MATCH(0, IF(ISBLANK('Annex 2 EHV charges'!$D$11:$D$61),1, COUNTIF(A$4:$A67, 'Annex 2 EHV charges'!$D$11:$D$61)), 0)),"")</f>
        <v/>
      </c>
      <c r="B68" s="83" t="str">
        <f>IF($A68="","",VLOOKUP($A68,'Annex 2 EHV charges'!$D:$O,2,0))</f>
        <v/>
      </c>
      <c r="C68" s="84" t="str">
        <f>IF($A68="","",VLOOKUP($A68,'Annex 2 EHV charges'!$D:$O,3,0))</f>
        <v/>
      </c>
      <c r="D68" s="83" t="str">
        <f>IF($A68="","",VLOOKUP($A68,'Annex 2 EHV charges'!$D:$O,4,0))</f>
        <v/>
      </c>
      <c r="E68" s="85" t="str">
        <f>IFERROR(IF(VLOOKUP($A68,'Annex 2 EHV charges'!$D:$O,9,FALSE)=0,"",VLOOKUP($A68,'Annex 2 EHV charges'!$D:$O,9,FALSE)),"")</f>
        <v/>
      </c>
      <c r="F68" s="86" t="str">
        <f>IFERROR(IF(VLOOKUP($A68,'Annex 2 EHV charges'!$D:$O,10,FALSE)=0,"",VLOOKUP($A68,'Annex 2 EHV charges'!$D:$O,10,FALSE)),"")</f>
        <v/>
      </c>
      <c r="G68" s="87" t="str">
        <f>IFERROR(IF(VLOOKUP($A68,'Annex 2 EHV charges'!$D:$O,11,FALSE)=0,"",VLOOKUP($A68,'Annex 2 EHV charges'!$D:$O,11,FALSE)),"")</f>
        <v/>
      </c>
      <c r="H68" s="87" t="str">
        <f>IFERROR(IF(VLOOKUP($A68,'Annex 2 EHV charges'!$D:$O,12,FALSE)=0,"",VLOOKUP($A68,'Annex 2 EHV charges'!$D:$O,12,FALSE)),"")</f>
        <v/>
      </c>
    </row>
    <row r="69" spans="1:8" x14ac:dyDescent="0.25">
      <c r="A69" s="84" t="str">
        <f t="array" ref="A69">IFERROR(INDEX('Annex 2 EHV charges'!$D$11:$D$61, MATCH(0, IF(ISBLANK('Annex 2 EHV charges'!$D$11:$D$61),1, COUNTIF(A$4:$A68, 'Annex 2 EHV charges'!$D$11:$D$61)), 0)),"")</f>
        <v/>
      </c>
      <c r="B69" s="83" t="str">
        <f>IF($A69="","",VLOOKUP($A69,'Annex 2 EHV charges'!$D:$O,2,0))</f>
        <v/>
      </c>
      <c r="C69" s="84" t="str">
        <f>IF($A69="","",VLOOKUP($A69,'Annex 2 EHV charges'!$D:$O,3,0))</f>
        <v/>
      </c>
      <c r="D69" s="83" t="str">
        <f>IF($A69="","",VLOOKUP($A69,'Annex 2 EHV charges'!$D:$O,4,0))</f>
        <v/>
      </c>
      <c r="E69" s="85" t="str">
        <f>IFERROR(IF(VLOOKUP($A69,'Annex 2 EHV charges'!$D:$O,9,FALSE)=0,"",VLOOKUP($A69,'Annex 2 EHV charges'!$D:$O,9,FALSE)),"")</f>
        <v/>
      </c>
      <c r="F69" s="86" t="str">
        <f>IFERROR(IF(VLOOKUP($A69,'Annex 2 EHV charges'!$D:$O,10,FALSE)=0,"",VLOOKUP($A69,'Annex 2 EHV charges'!$D:$O,10,FALSE)),"")</f>
        <v/>
      </c>
      <c r="G69" s="87" t="str">
        <f>IFERROR(IF(VLOOKUP($A69,'Annex 2 EHV charges'!$D:$O,11,FALSE)=0,"",VLOOKUP($A69,'Annex 2 EHV charges'!$D:$O,11,FALSE)),"")</f>
        <v/>
      </c>
      <c r="H69" s="87" t="str">
        <f>IFERROR(IF(VLOOKUP($A69,'Annex 2 EHV charges'!$D:$O,12,FALSE)=0,"",VLOOKUP($A69,'Annex 2 EHV charges'!$D:$O,12,FALSE)),"")</f>
        <v/>
      </c>
    </row>
    <row r="70" spans="1:8" x14ac:dyDescent="0.25">
      <c r="A70" s="84" t="str">
        <f t="array" ref="A70">IFERROR(INDEX('Annex 2 EHV charges'!$D$11:$D$61, MATCH(0, IF(ISBLANK('Annex 2 EHV charges'!$D$11:$D$61),1, COUNTIF(A$4:$A69, 'Annex 2 EHV charges'!$D$11:$D$61)), 0)),"")</f>
        <v/>
      </c>
      <c r="B70" s="83" t="str">
        <f>IF($A70="","",VLOOKUP($A70,'Annex 2 EHV charges'!$D:$O,2,0))</f>
        <v/>
      </c>
      <c r="C70" s="84" t="str">
        <f>IF($A70="","",VLOOKUP($A70,'Annex 2 EHV charges'!$D:$O,3,0))</f>
        <v/>
      </c>
      <c r="D70" s="83" t="str">
        <f>IF($A70="","",VLOOKUP($A70,'Annex 2 EHV charges'!$D:$O,4,0))</f>
        <v/>
      </c>
      <c r="E70" s="85" t="str">
        <f>IFERROR(IF(VLOOKUP($A70,'Annex 2 EHV charges'!$D:$O,9,FALSE)=0,"",VLOOKUP($A70,'Annex 2 EHV charges'!$D:$O,9,FALSE)),"")</f>
        <v/>
      </c>
      <c r="F70" s="86" t="str">
        <f>IFERROR(IF(VLOOKUP($A70,'Annex 2 EHV charges'!$D:$O,10,FALSE)=0,"",VLOOKUP($A70,'Annex 2 EHV charges'!$D:$O,10,FALSE)),"")</f>
        <v/>
      </c>
      <c r="G70" s="87" t="str">
        <f>IFERROR(IF(VLOOKUP($A70,'Annex 2 EHV charges'!$D:$O,11,FALSE)=0,"",VLOOKUP($A70,'Annex 2 EHV charges'!$D:$O,11,FALSE)),"")</f>
        <v/>
      </c>
      <c r="H70" s="87" t="str">
        <f>IFERROR(IF(VLOOKUP($A70,'Annex 2 EHV charges'!$D:$O,12,FALSE)=0,"",VLOOKUP($A70,'Annex 2 EHV charges'!$D:$O,12,FALSE)),"")</f>
        <v/>
      </c>
    </row>
    <row r="71" spans="1:8" x14ac:dyDescent="0.25">
      <c r="A71" s="84" t="str">
        <f t="array" ref="A71">IFERROR(INDEX('Annex 2 EHV charges'!$D$11:$D$61, MATCH(0, IF(ISBLANK('Annex 2 EHV charges'!$D$11:$D$61),1, COUNTIF(A$4:$A70, 'Annex 2 EHV charges'!$D$11:$D$61)), 0)),"")</f>
        <v/>
      </c>
      <c r="B71" s="83" t="str">
        <f>IF($A71="","",VLOOKUP($A71,'Annex 2 EHV charges'!$D:$O,2,0))</f>
        <v/>
      </c>
      <c r="C71" s="84" t="str">
        <f>IF($A71="","",VLOOKUP($A71,'Annex 2 EHV charges'!$D:$O,3,0))</f>
        <v/>
      </c>
      <c r="D71" s="83" t="str">
        <f>IF($A71="","",VLOOKUP($A71,'Annex 2 EHV charges'!$D:$O,4,0))</f>
        <v/>
      </c>
      <c r="E71" s="85" t="str">
        <f>IFERROR(IF(VLOOKUP($A71,'Annex 2 EHV charges'!$D:$O,9,FALSE)=0,"",VLOOKUP($A71,'Annex 2 EHV charges'!$D:$O,9,FALSE)),"")</f>
        <v/>
      </c>
      <c r="F71" s="86" t="str">
        <f>IFERROR(IF(VLOOKUP($A71,'Annex 2 EHV charges'!$D:$O,10,FALSE)=0,"",VLOOKUP($A71,'Annex 2 EHV charges'!$D:$O,10,FALSE)),"")</f>
        <v/>
      </c>
      <c r="G71" s="87" t="str">
        <f>IFERROR(IF(VLOOKUP($A71,'Annex 2 EHV charges'!$D:$O,11,FALSE)=0,"",VLOOKUP($A71,'Annex 2 EHV charges'!$D:$O,11,FALSE)),"")</f>
        <v/>
      </c>
      <c r="H71" s="87" t="str">
        <f>IFERROR(IF(VLOOKUP($A71,'Annex 2 EHV charges'!$D:$O,12,FALSE)=0,"",VLOOKUP($A71,'Annex 2 EHV charges'!$D:$O,12,FALSE)),"")</f>
        <v/>
      </c>
    </row>
    <row r="72" spans="1:8" x14ac:dyDescent="0.25">
      <c r="A72" s="84" t="str">
        <f t="array" ref="A72">IFERROR(INDEX('Annex 2 EHV charges'!$D$11:$D$61, MATCH(0, IF(ISBLANK('Annex 2 EHV charges'!$D$11:$D$61),1, COUNTIF(A$4:$A71, 'Annex 2 EHV charges'!$D$11:$D$61)), 0)),"")</f>
        <v/>
      </c>
      <c r="B72" s="83" t="str">
        <f>IF($A72="","",VLOOKUP($A72,'Annex 2 EHV charges'!$D:$O,2,0))</f>
        <v/>
      </c>
      <c r="C72" s="84" t="str">
        <f>IF($A72="","",VLOOKUP($A72,'Annex 2 EHV charges'!$D:$O,3,0))</f>
        <v/>
      </c>
      <c r="D72" s="83" t="str">
        <f>IF($A72="","",VLOOKUP($A72,'Annex 2 EHV charges'!$D:$O,4,0))</f>
        <v/>
      </c>
      <c r="E72" s="85" t="str">
        <f>IFERROR(IF(VLOOKUP($A72,'Annex 2 EHV charges'!$D:$O,9,FALSE)=0,"",VLOOKUP($A72,'Annex 2 EHV charges'!$D:$O,9,FALSE)),"")</f>
        <v/>
      </c>
      <c r="F72" s="86" t="str">
        <f>IFERROR(IF(VLOOKUP($A72,'Annex 2 EHV charges'!$D:$O,10,FALSE)=0,"",VLOOKUP($A72,'Annex 2 EHV charges'!$D:$O,10,FALSE)),"")</f>
        <v/>
      </c>
      <c r="G72" s="87" t="str">
        <f>IFERROR(IF(VLOOKUP($A72,'Annex 2 EHV charges'!$D:$O,11,FALSE)=0,"",VLOOKUP($A72,'Annex 2 EHV charges'!$D:$O,11,FALSE)),"")</f>
        <v/>
      </c>
      <c r="H72" s="87" t="str">
        <f>IFERROR(IF(VLOOKUP($A72,'Annex 2 EHV charges'!$D:$O,12,FALSE)=0,"",VLOOKUP($A72,'Annex 2 EHV charges'!$D:$O,12,FALSE)),"")</f>
        <v/>
      </c>
    </row>
    <row r="73" spans="1:8" x14ac:dyDescent="0.25">
      <c r="A73" s="84" t="str">
        <f t="array" ref="A73">IFERROR(INDEX('Annex 2 EHV charges'!$D$11:$D$61, MATCH(0, IF(ISBLANK('Annex 2 EHV charges'!$D$11:$D$61),1, COUNTIF(A$4:$A72, 'Annex 2 EHV charges'!$D$11:$D$61)), 0)),"")</f>
        <v/>
      </c>
      <c r="B73" s="83" t="str">
        <f>IF($A73="","",VLOOKUP($A73,'Annex 2 EHV charges'!$D:$O,2,0))</f>
        <v/>
      </c>
      <c r="C73" s="84" t="str">
        <f>IF($A73="","",VLOOKUP($A73,'Annex 2 EHV charges'!$D:$O,3,0))</f>
        <v/>
      </c>
      <c r="D73" s="83" t="str">
        <f>IF($A73="","",VLOOKUP($A73,'Annex 2 EHV charges'!$D:$O,4,0))</f>
        <v/>
      </c>
      <c r="E73" s="85" t="str">
        <f>IFERROR(IF(VLOOKUP($A73,'Annex 2 EHV charges'!$D:$O,9,FALSE)=0,"",VLOOKUP($A73,'Annex 2 EHV charges'!$D:$O,9,FALSE)),"")</f>
        <v/>
      </c>
      <c r="F73" s="86" t="str">
        <f>IFERROR(IF(VLOOKUP($A73,'Annex 2 EHV charges'!$D:$O,10,FALSE)=0,"",VLOOKUP($A73,'Annex 2 EHV charges'!$D:$O,10,FALSE)),"")</f>
        <v/>
      </c>
      <c r="G73" s="87" t="str">
        <f>IFERROR(IF(VLOOKUP($A73,'Annex 2 EHV charges'!$D:$O,11,FALSE)=0,"",VLOOKUP($A73,'Annex 2 EHV charges'!$D:$O,11,FALSE)),"")</f>
        <v/>
      </c>
      <c r="H73" s="87" t="str">
        <f>IFERROR(IF(VLOOKUP($A73,'Annex 2 EHV charges'!$D:$O,12,FALSE)=0,"",VLOOKUP($A73,'Annex 2 EHV charges'!$D:$O,12,FALSE)),"")</f>
        <v/>
      </c>
    </row>
    <row r="74" spans="1:8" x14ac:dyDescent="0.25">
      <c r="A74" s="84" t="str">
        <f t="array" ref="A74">IFERROR(INDEX('Annex 2 EHV charges'!$D$11:$D$61, MATCH(0, IF(ISBLANK('Annex 2 EHV charges'!$D$11:$D$61),1, COUNTIF(A$4:$A73, 'Annex 2 EHV charges'!$D$11:$D$61)), 0)),"")</f>
        <v/>
      </c>
      <c r="B74" s="83" t="str">
        <f>IF($A74="","",VLOOKUP($A74,'Annex 2 EHV charges'!$D:$O,2,0))</f>
        <v/>
      </c>
      <c r="C74" s="84" t="str">
        <f>IF($A74="","",VLOOKUP($A74,'Annex 2 EHV charges'!$D:$O,3,0))</f>
        <v/>
      </c>
      <c r="D74" s="83" t="str">
        <f>IF($A74="","",VLOOKUP($A74,'Annex 2 EHV charges'!$D:$O,4,0))</f>
        <v/>
      </c>
      <c r="E74" s="85" t="str">
        <f>IFERROR(IF(VLOOKUP($A74,'Annex 2 EHV charges'!$D:$O,9,FALSE)=0,"",VLOOKUP($A74,'Annex 2 EHV charges'!$D:$O,9,FALSE)),"")</f>
        <v/>
      </c>
      <c r="F74" s="86" t="str">
        <f>IFERROR(IF(VLOOKUP($A74,'Annex 2 EHV charges'!$D:$O,10,FALSE)=0,"",VLOOKUP($A74,'Annex 2 EHV charges'!$D:$O,10,FALSE)),"")</f>
        <v/>
      </c>
      <c r="G74" s="87" t="str">
        <f>IFERROR(IF(VLOOKUP($A74,'Annex 2 EHV charges'!$D:$O,11,FALSE)=0,"",VLOOKUP($A74,'Annex 2 EHV charges'!$D:$O,11,FALSE)),"")</f>
        <v/>
      </c>
      <c r="H74" s="87" t="str">
        <f>IFERROR(IF(VLOOKUP($A74,'Annex 2 EHV charges'!$D:$O,12,FALSE)=0,"",VLOOKUP($A74,'Annex 2 EHV charges'!$D:$O,12,FALSE)),"")</f>
        <v/>
      </c>
    </row>
    <row r="75" spans="1:8" x14ac:dyDescent="0.25">
      <c r="A75" s="84" t="str">
        <f t="array" ref="A75">IFERROR(INDEX('Annex 2 EHV charges'!$D$11:$D$61, MATCH(0, IF(ISBLANK('Annex 2 EHV charges'!$D$11:$D$61),1, COUNTIF(A$4:$A74, 'Annex 2 EHV charges'!$D$11:$D$61)), 0)),"")</f>
        <v/>
      </c>
      <c r="B75" s="83" t="str">
        <f>IF($A75="","",VLOOKUP($A75,'Annex 2 EHV charges'!$D:$O,2,0))</f>
        <v/>
      </c>
      <c r="C75" s="84" t="str">
        <f>IF($A75="","",VLOOKUP($A75,'Annex 2 EHV charges'!$D:$O,3,0))</f>
        <v/>
      </c>
      <c r="D75" s="83" t="str">
        <f>IF($A75="","",VLOOKUP($A75,'Annex 2 EHV charges'!$D:$O,4,0))</f>
        <v/>
      </c>
      <c r="E75" s="85" t="str">
        <f>IFERROR(IF(VLOOKUP($A75,'Annex 2 EHV charges'!$D:$O,9,FALSE)=0,"",VLOOKUP($A75,'Annex 2 EHV charges'!$D:$O,9,FALSE)),"")</f>
        <v/>
      </c>
      <c r="F75" s="86" t="str">
        <f>IFERROR(IF(VLOOKUP($A75,'Annex 2 EHV charges'!$D:$O,10,FALSE)=0,"",VLOOKUP($A75,'Annex 2 EHV charges'!$D:$O,10,FALSE)),"")</f>
        <v/>
      </c>
      <c r="G75" s="87" t="str">
        <f>IFERROR(IF(VLOOKUP($A75,'Annex 2 EHV charges'!$D:$O,11,FALSE)=0,"",VLOOKUP($A75,'Annex 2 EHV charges'!$D:$O,11,FALSE)),"")</f>
        <v/>
      </c>
      <c r="H75" s="87" t="str">
        <f>IFERROR(IF(VLOOKUP($A75,'Annex 2 EHV charges'!$D:$O,12,FALSE)=0,"",VLOOKUP($A75,'Annex 2 EHV charges'!$D:$O,12,FALSE)),"")</f>
        <v/>
      </c>
    </row>
    <row r="76" spans="1:8" x14ac:dyDescent="0.25">
      <c r="A76" s="84" t="str">
        <f t="array" ref="A76">IFERROR(INDEX('Annex 2 EHV charges'!$D$11:$D$61, MATCH(0, IF(ISBLANK('Annex 2 EHV charges'!$D$11:$D$61),1, COUNTIF(A$4:$A75, 'Annex 2 EHV charges'!$D$11:$D$61)), 0)),"")</f>
        <v/>
      </c>
      <c r="B76" s="83" t="str">
        <f>IF($A76="","",VLOOKUP($A76,'Annex 2 EHV charges'!$D:$O,2,0))</f>
        <v/>
      </c>
      <c r="C76" s="84" t="str">
        <f>IF($A76="","",VLOOKUP($A76,'Annex 2 EHV charges'!$D:$O,3,0))</f>
        <v/>
      </c>
      <c r="D76" s="83" t="str">
        <f>IF($A76="","",VLOOKUP($A76,'Annex 2 EHV charges'!$D:$O,4,0))</f>
        <v/>
      </c>
      <c r="E76" s="85" t="str">
        <f>IFERROR(IF(VLOOKUP($A76,'Annex 2 EHV charges'!$D:$O,9,FALSE)=0,"",VLOOKUP($A76,'Annex 2 EHV charges'!$D:$O,9,FALSE)),"")</f>
        <v/>
      </c>
      <c r="F76" s="86" t="str">
        <f>IFERROR(IF(VLOOKUP($A76,'Annex 2 EHV charges'!$D:$O,10,FALSE)=0,"",VLOOKUP($A76,'Annex 2 EHV charges'!$D:$O,10,FALSE)),"")</f>
        <v/>
      </c>
      <c r="G76" s="87" t="str">
        <f>IFERROR(IF(VLOOKUP($A76,'Annex 2 EHV charges'!$D:$O,11,FALSE)=0,"",VLOOKUP($A76,'Annex 2 EHV charges'!$D:$O,11,FALSE)),"")</f>
        <v/>
      </c>
      <c r="H76" s="87" t="str">
        <f>IFERROR(IF(VLOOKUP($A76,'Annex 2 EHV charges'!$D:$O,12,FALSE)=0,"",VLOOKUP($A76,'Annex 2 EHV charges'!$D:$O,12,FALSE)),"")</f>
        <v/>
      </c>
    </row>
    <row r="77" spans="1:8" x14ac:dyDescent="0.25">
      <c r="A77" s="84" t="str">
        <f t="array" ref="A77">IFERROR(INDEX('Annex 2 EHV charges'!$D$11:$D$61, MATCH(0, IF(ISBLANK('Annex 2 EHV charges'!$D$11:$D$61),1, COUNTIF(A$4:$A76, 'Annex 2 EHV charges'!$D$11:$D$61)), 0)),"")</f>
        <v/>
      </c>
      <c r="B77" s="83" t="str">
        <f>IF($A77="","",VLOOKUP($A77,'Annex 2 EHV charges'!$D:$O,2,0))</f>
        <v/>
      </c>
      <c r="C77" s="84" t="str">
        <f>IF($A77="","",VLOOKUP($A77,'Annex 2 EHV charges'!$D:$O,3,0))</f>
        <v/>
      </c>
      <c r="D77" s="83" t="str">
        <f>IF($A77="","",VLOOKUP($A77,'Annex 2 EHV charges'!$D:$O,4,0))</f>
        <v/>
      </c>
      <c r="E77" s="85" t="str">
        <f>IFERROR(IF(VLOOKUP($A77,'Annex 2 EHV charges'!$D:$O,9,FALSE)=0,"",VLOOKUP($A77,'Annex 2 EHV charges'!$D:$O,9,FALSE)),"")</f>
        <v/>
      </c>
      <c r="F77" s="86" t="str">
        <f>IFERROR(IF(VLOOKUP($A77,'Annex 2 EHV charges'!$D:$O,10,FALSE)=0,"",VLOOKUP($A77,'Annex 2 EHV charges'!$D:$O,10,FALSE)),"")</f>
        <v/>
      </c>
      <c r="G77" s="87" t="str">
        <f>IFERROR(IF(VLOOKUP($A77,'Annex 2 EHV charges'!$D:$O,11,FALSE)=0,"",VLOOKUP($A77,'Annex 2 EHV charges'!$D:$O,11,FALSE)),"")</f>
        <v/>
      </c>
      <c r="H77" s="87" t="str">
        <f>IFERROR(IF(VLOOKUP($A77,'Annex 2 EHV charges'!$D:$O,12,FALSE)=0,"",VLOOKUP($A77,'Annex 2 EHV charges'!$D:$O,12,FALSE)),"")</f>
        <v/>
      </c>
    </row>
    <row r="78" spans="1:8" x14ac:dyDescent="0.25">
      <c r="A78" s="84" t="str">
        <f t="array" ref="A78">IFERROR(INDEX('Annex 2 EHV charges'!$D$11:$D$61, MATCH(0, IF(ISBLANK('Annex 2 EHV charges'!$D$11:$D$61),1, COUNTIF(A$4:$A77, 'Annex 2 EHV charges'!$D$11:$D$61)), 0)),"")</f>
        <v/>
      </c>
      <c r="B78" s="83" t="str">
        <f>IF($A78="","",VLOOKUP($A78,'Annex 2 EHV charges'!$D:$O,2,0))</f>
        <v/>
      </c>
      <c r="C78" s="84" t="str">
        <f>IF($A78="","",VLOOKUP($A78,'Annex 2 EHV charges'!$D:$O,3,0))</f>
        <v/>
      </c>
      <c r="D78" s="83" t="str">
        <f>IF($A78="","",VLOOKUP($A78,'Annex 2 EHV charges'!$D:$O,4,0))</f>
        <v/>
      </c>
      <c r="E78" s="85" t="str">
        <f>IFERROR(IF(VLOOKUP($A78,'Annex 2 EHV charges'!$D:$O,9,FALSE)=0,"",VLOOKUP($A78,'Annex 2 EHV charges'!$D:$O,9,FALSE)),"")</f>
        <v/>
      </c>
      <c r="F78" s="86" t="str">
        <f>IFERROR(IF(VLOOKUP($A78,'Annex 2 EHV charges'!$D:$O,10,FALSE)=0,"",VLOOKUP($A78,'Annex 2 EHV charges'!$D:$O,10,FALSE)),"")</f>
        <v/>
      </c>
      <c r="G78" s="87" t="str">
        <f>IFERROR(IF(VLOOKUP($A78,'Annex 2 EHV charges'!$D:$O,11,FALSE)=0,"",VLOOKUP($A78,'Annex 2 EHV charges'!$D:$O,11,FALSE)),"")</f>
        <v/>
      </c>
      <c r="H78" s="87" t="str">
        <f>IFERROR(IF(VLOOKUP($A78,'Annex 2 EHV charges'!$D:$O,12,FALSE)=0,"",VLOOKUP($A78,'Annex 2 EHV charges'!$D:$O,12,FALSE)),"")</f>
        <v/>
      </c>
    </row>
    <row r="79" spans="1:8" x14ac:dyDescent="0.25">
      <c r="A79" s="84" t="str">
        <f t="array" ref="A79">IFERROR(INDEX('Annex 2 EHV charges'!$D$11:$D$61, MATCH(0, IF(ISBLANK('Annex 2 EHV charges'!$D$11:$D$61),1, COUNTIF(A$4:$A78, 'Annex 2 EHV charges'!$D$11:$D$61)), 0)),"")</f>
        <v/>
      </c>
      <c r="B79" s="83" t="str">
        <f>IF($A79="","",VLOOKUP($A79,'Annex 2 EHV charges'!$D:$O,2,0))</f>
        <v/>
      </c>
      <c r="C79" s="84" t="str">
        <f>IF($A79="","",VLOOKUP($A79,'Annex 2 EHV charges'!$D:$O,3,0))</f>
        <v/>
      </c>
      <c r="D79" s="83" t="str">
        <f>IF($A79="","",VLOOKUP($A79,'Annex 2 EHV charges'!$D:$O,4,0))</f>
        <v/>
      </c>
      <c r="E79" s="85" t="str">
        <f>IFERROR(IF(VLOOKUP($A79,'Annex 2 EHV charges'!$D:$O,9,FALSE)=0,"",VLOOKUP($A79,'Annex 2 EHV charges'!$D:$O,9,FALSE)),"")</f>
        <v/>
      </c>
      <c r="F79" s="86" t="str">
        <f>IFERROR(IF(VLOOKUP($A79,'Annex 2 EHV charges'!$D:$O,10,FALSE)=0,"",VLOOKUP($A79,'Annex 2 EHV charges'!$D:$O,10,FALSE)),"")</f>
        <v/>
      </c>
      <c r="G79" s="87" t="str">
        <f>IFERROR(IF(VLOOKUP($A79,'Annex 2 EHV charges'!$D:$O,11,FALSE)=0,"",VLOOKUP($A79,'Annex 2 EHV charges'!$D:$O,11,FALSE)),"")</f>
        <v/>
      </c>
      <c r="H79" s="87" t="str">
        <f>IFERROR(IF(VLOOKUP($A79,'Annex 2 EHV charges'!$D:$O,12,FALSE)=0,"",VLOOKUP($A79,'Annex 2 EHV charges'!$D:$O,12,FALSE)),"")</f>
        <v/>
      </c>
    </row>
    <row r="80" spans="1:8" x14ac:dyDescent="0.25">
      <c r="A80" s="84" t="str">
        <f t="array" ref="A80">IFERROR(INDEX('Annex 2 EHV charges'!$D$11:$D$61, MATCH(0, IF(ISBLANK('Annex 2 EHV charges'!$D$11:$D$61),1, COUNTIF(A$4:$A79, 'Annex 2 EHV charges'!$D$11:$D$61)), 0)),"")</f>
        <v/>
      </c>
      <c r="B80" s="83" t="str">
        <f>IF($A80="","",VLOOKUP($A80,'Annex 2 EHV charges'!$D:$O,2,0))</f>
        <v/>
      </c>
      <c r="C80" s="84" t="str">
        <f>IF($A80="","",VLOOKUP($A80,'Annex 2 EHV charges'!$D:$O,3,0))</f>
        <v/>
      </c>
      <c r="D80" s="83" t="str">
        <f>IF($A80="","",VLOOKUP($A80,'Annex 2 EHV charges'!$D:$O,4,0))</f>
        <v/>
      </c>
      <c r="E80" s="85" t="str">
        <f>IFERROR(IF(VLOOKUP($A80,'Annex 2 EHV charges'!$D:$O,9,FALSE)=0,"",VLOOKUP($A80,'Annex 2 EHV charges'!$D:$O,9,FALSE)),"")</f>
        <v/>
      </c>
      <c r="F80" s="86" t="str">
        <f>IFERROR(IF(VLOOKUP($A80,'Annex 2 EHV charges'!$D:$O,10,FALSE)=0,"",VLOOKUP($A80,'Annex 2 EHV charges'!$D:$O,10,FALSE)),"")</f>
        <v/>
      </c>
      <c r="G80" s="87" t="str">
        <f>IFERROR(IF(VLOOKUP($A80,'Annex 2 EHV charges'!$D:$O,11,FALSE)=0,"",VLOOKUP($A80,'Annex 2 EHV charges'!$D:$O,11,FALSE)),"")</f>
        <v/>
      </c>
      <c r="H80" s="87" t="str">
        <f>IFERROR(IF(VLOOKUP($A80,'Annex 2 EHV charges'!$D:$O,12,FALSE)=0,"",VLOOKUP($A80,'Annex 2 EHV charges'!$D:$O,12,FALSE)),"")</f>
        <v/>
      </c>
    </row>
    <row r="81" spans="1:8" x14ac:dyDescent="0.25">
      <c r="A81" s="84" t="str">
        <f t="array" ref="A81">IFERROR(INDEX('Annex 2 EHV charges'!$D$11:$D$61, MATCH(0, IF(ISBLANK('Annex 2 EHV charges'!$D$11:$D$61),1, COUNTIF(A$4:$A80, 'Annex 2 EHV charges'!$D$11:$D$61)), 0)),"")</f>
        <v/>
      </c>
      <c r="B81" s="83" t="str">
        <f>IF($A81="","",VLOOKUP($A81,'Annex 2 EHV charges'!$D:$O,2,0))</f>
        <v/>
      </c>
      <c r="C81" s="84" t="str">
        <f>IF($A81="","",VLOOKUP($A81,'Annex 2 EHV charges'!$D:$O,3,0))</f>
        <v/>
      </c>
      <c r="D81" s="83" t="str">
        <f>IF($A81="","",VLOOKUP($A81,'Annex 2 EHV charges'!$D:$O,4,0))</f>
        <v/>
      </c>
      <c r="E81" s="85" t="str">
        <f>IFERROR(IF(VLOOKUP($A81,'Annex 2 EHV charges'!$D:$O,9,FALSE)=0,"",VLOOKUP($A81,'Annex 2 EHV charges'!$D:$O,9,FALSE)),"")</f>
        <v/>
      </c>
      <c r="F81" s="86" t="str">
        <f>IFERROR(IF(VLOOKUP($A81,'Annex 2 EHV charges'!$D:$O,10,FALSE)=0,"",VLOOKUP($A81,'Annex 2 EHV charges'!$D:$O,10,FALSE)),"")</f>
        <v/>
      </c>
      <c r="G81" s="87" t="str">
        <f>IFERROR(IF(VLOOKUP($A81,'Annex 2 EHV charges'!$D:$O,11,FALSE)=0,"",VLOOKUP($A81,'Annex 2 EHV charges'!$D:$O,11,FALSE)),"")</f>
        <v/>
      </c>
      <c r="H81" s="87" t="str">
        <f>IFERROR(IF(VLOOKUP($A81,'Annex 2 EHV charges'!$D:$O,12,FALSE)=0,"",VLOOKUP($A81,'Annex 2 EHV charges'!$D:$O,12,FALSE)),"")</f>
        <v/>
      </c>
    </row>
    <row r="82" spans="1:8" x14ac:dyDescent="0.25">
      <c r="A82" s="84" t="str">
        <f t="array" ref="A82">IFERROR(INDEX('Annex 2 EHV charges'!$D$11:$D$61, MATCH(0, IF(ISBLANK('Annex 2 EHV charges'!$D$11:$D$61),1, COUNTIF(A$4:$A81, 'Annex 2 EHV charges'!$D$11:$D$61)), 0)),"")</f>
        <v/>
      </c>
      <c r="B82" s="83" t="str">
        <f>IF($A82="","",VLOOKUP($A82,'Annex 2 EHV charges'!$D:$O,2,0))</f>
        <v/>
      </c>
      <c r="C82" s="84" t="str">
        <f>IF($A82="","",VLOOKUP($A82,'Annex 2 EHV charges'!$D:$O,3,0))</f>
        <v/>
      </c>
      <c r="D82" s="83" t="str">
        <f>IF($A82="","",VLOOKUP($A82,'Annex 2 EHV charges'!$D:$O,4,0))</f>
        <v/>
      </c>
      <c r="E82" s="85" t="str">
        <f>IFERROR(IF(VLOOKUP($A82,'Annex 2 EHV charges'!$D:$O,9,FALSE)=0,"",VLOOKUP($A82,'Annex 2 EHV charges'!$D:$O,9,FALSE)),"")</f>
        <v/>
      </c>
      <c r="F82" s="86" t="str">
        <f>IFERROR(IF(VLOOKUP($A82,'Annex 2 EHV charges'!$D:$O,10,FALSE)=0,"",VLOOKUP($A82,'Annex 2 EHV charges'!$D:$O,10,FALSE)),"")</f>
        <v/>
      </c>
      <c r="G82" s="87" t="str">
        <f>IFERROR(IF(VLOOKUP($A82,'Annex 2 EHV charges'!$D:$O,11,FALSE)=0,"",VLOOKUP($A82,'Annex 2 EHV charges'!$D:$O,11,FALSE)),"")</f>
        <v/>
      </c>
      <c r="H82" s="87" t="str">
        <f>IFERROR(IF(VLOOKUP($A82,'Annex 2 EHV charges'!$D:$O,12,FALSE)=0,"",VLOOKUP($A82,'Annex 2 EHV charges'!$D:$O,12,FALSE)),"")</f>
        <v/>
      </c>
    </row>
    <row r="83" spans="1:8" x14ac:dyDescent="0.25">
      <c r="A83" s="84" t="str">
        <f t="array" ref="A83">IFERROR(INDEX('Annex 2 EHV charges'!$D$11:$D$61, MATCH(0, IF(ISBLANK('Annex 2 EHV charges'!$D$11:$D$61),1, COUNTIF(A$4:$A82, 'Annex 2 EHV charges'!$D$11:$D$61)), 0)),"")</f>
        <v/>
      </c>
      <c r="B83" s="83" t="str">
        <f>IF($A83="","",VLOOKUP($A83,'Annex 2 EHV charges'!$D:$O,2,0))</f>
        <v/>
      </c>
      <c r="C83" s="84" t="str">
        <f>IF($A83="","",VLOOKUP($A83,'Annex 2 EHV charges'!$D:$O,3,0))</f>
        <v/>
      </c>
      <c r="D83" s="83" t="str">
        <f>IF($A83="","",VLOOKUP($A83,'Annex 2 EHV charges'!$D:$O,4,0))</f>
        <v/>
      </c>
      <c r="E83" s="85" t="str">
        <f>IFERROR(IF(VLOOKUP($A83,'Annex 2 EHV charges'!$D:$O,9,FALSE)=0,"",VLOOKUP($A83,'Annex 2 EHV charges'!$D:$O,9,FALSE)),"")</f>
        <v/>
      </c>
      <c r="F83" s="86" t="str">
        <f>IFERROR(IF(VLOOKUP($A83,'Annex 2 EHV charges'!$D:$O,10,FALSE)=0,"",VLOOKUP($A83,'Annex 2 EHV charges'!$D:$O,10,FALSE)),"")</f>
        <v/>
      </c>
      <c r="G83" s="87" t="str">
        <f>IFERROR(IF(VLOOKUP($A83,'Annex 2 EHV charges'!$D:$O,11,FALSE)=0,"",VLOOKUP($A83,'Annex 2 EHV charges'!$D:$O,11,FALSE)),"")</f>
        <v/>
      </c>
      <c r="H83" s="87" t="str">
        <f>IFERROR(IF(VLOOKUP($A83,'Annex 2 EHV charges'!$D:$O,12,FALSE)=0,"",VLOOKUP($A83,'Annex 2 EHV charges'!$D:$O,12,FALSE)),"")</f>
        <v/>
      </c>
    </row>
    <row r="84" spans="1:8" x14ac:dyDescent="0.25">
      <c r="A84" s="84" t="str">
        <f t="array" ref="A84">IFERROR(INDEX('Annex 2 EHV charges'!$D$11:$D$61, MATCH(0, IF(ISBLANK('Annex 2 EHV charges'!$D$11:$D$61),1, COUNTIF(A$4:$A83, 'Annex 2 EHV charges'!$D$11:$D$61)), 0)),"")</f>
        <v/>
      </c>
      <c r="B84" s="83" t="str">
        <f>IF($A84="","",VLOOKUP($A84,'Annex 2 EHV charges'!$D:$O,2,0))</f>
        <v/>
      </c>
      <c r="C84" s="84" t="str">
        <f>IF($A84="","",VLOOKUP($A84,'Annex 2 EHV charges'!$D:$O,3,0))</f>
        <v/>
      </c>
      <c r="D84" s="83" t="str">
        <f>IF($A84="","",VLOOKUP($A84,'Annex 2 EHV charges'!$D:$O,4,0))</f>
        <v/>
      </c>
      <c r="E84" s="85" t="str">
        <f>IFERROR(IF(VLOOKUP($A84,'Annex 2 EHV charges'!$D:$O,9,FALSE)=0,"",VLOOKUP($A84,'Annex 2 EHV charges'!$D:$O,9,FALSE)),"")</f>
        <v/>
      </c>
      <c r="F84" s="86" t="str">
        <f>IFERROR(IF(VLOOKUP($A84,'Annex 2 EHV charges'!$D:$O,10,FALSE)=0,"",VLOOKUP($A84,'Annex 2 EHV charges'!$D:$O,10,FALSE)),"")</f>
        <v/>
      </c>
      <c r="G84" s="87" t="str">
        <f>IFERROR(IF(VLOOKUP($A84,'Annex 2 EHV charges'!$D:$O,11,FALSE)=0,"",VLOOKUP($A84,'Annex 2 EHV charges'!$D:$O,11,FALSE)),"")</f>
        <v/>
      </c>
      <c r="H84" s="87" t="str">
        <f>IFERROR(IF(VLOOKUP($A84,'Annex 2 EHV charges'!$D:$O,12,FALSE)=0,"",VLOOKUP($A84,'Annex 2 EHV charges'!$D:$O,12,FALSE)),"")</f>
        <v/>
      </c>
    </row>
    <row r="85" spans="1:8" x14ac:dyDescent="0.25">
      <c r="A85" s="84" t="str">
        <f t="array" ref="A85">IFERROR(INDEX('Annex 2 EHV charges'!$D$11:$D$61, MATCH(0, IF(ISBLANK('Annex 2 EHV charges'!$D$11:$D$61),1, COUNTIF(A$4:$A84, 'Annex 2 EHV charges'!$D$11:$D$61)), 0)),"")</f>
        <v/>
      </c>
      <c r="B85" s="83" t="str">
        <f>IF($A85="","",VLOOKUP($A85,'Annex 2 EHV charges'!$D:$O,2,0))</f>
        <v/>
      </c>
      <c r="C85" s="84" t="str">
        <f>IF($A85="","",VLOOKUP($A85,'Annex 2 EHV charges'!$D:$O,3,0))</f>
        <v/>
      </c>
      <c r="D85" s="83" t="str">
        <f>IF($A85="","",VLOOKUP($A85,'Annex 2 EHV charges'!$D:$O,4,0))</f>
        <v/>
      </c>
      <c r="E85" s="85" t="str">
        <f>IFERROR(IF(VLOOKUP($A85,'Annex 2 EHV charges'!$D:$O,9,FALSE)=0,"",VLOOKUP($A85,'Annex 2 EHV charges'!$D:$O,9,FALSE)),"")</f>
        <v/>
      </c>
      <c r="F85" s="86" t="str">
        <f>IFERROR(IF(VLOOKUP($A85,'Annex 2 EHV charges'!$D:$O,10,FALSE)=0,"",VLOOKUP($A85,'Annex 2 EHV charges'!$D:$O,10,FALSE)),"")</f>
        <v/>
      </c>
      <c r="G85" s="87" t="str">
        <f>IFERROR(IF(VLOOKUP($A85,'Annex 2 EHV charges'!$D:$O,11,FALSE)=0,"",VLOOKUP($A85,'Annex 2 EHV charges'!$D:$O,11,FALSE)),"")</f>
        <v/>
      </c>
      <c r="H85" s="87" t="str">
        <f>IFERROR(IF(VLOOKUP($A85,'Annex 2 EHV charges'!$D:$O,12,FALSE)=0,"",VLOOKUP($A85,'Annex 2 EHV charges'!$D:$O,12,FALSE)),"")</f>
        <v/>
      </c>
    </row>
    <row r="86" spans="1:8" x14ac:dyDescent="0.25">
      <c r="A86" s="84" t="str">
        <f t="array" ref="A86">IFERROR(INDEX('Annex 2 EHV charges'!$D$11:$D$61, MATCH(0, IF(ISBLANK('Annex 2 EHV charges'!$D$11:$D$61),1, COUNTIF(A$4:$A85, 'Annex 2 EHV charges'!$D$11:$D$61)), 0)),"")</f>
        <v/>
      </c>
      <c r="B86" s="83" t="str">
        <f>IF($A86="","",VLOOKUP($A86,'Annex 2 EHV charges'!$D:$O,2,0))</f>
        <v/>
      </c>
      <c r="C86" s="84" t="str">
        <f>IF($A86="","",VLOOKUP($A86,'Annex 2 EHV charges'!$D:$O,3,0))</f>
        <v/>
      </c>
      <c r="D86" s="83" t="str">
        <f>IF($A86="","",VLOOKUP($A86,'Annex 2 EHV charges'!$D:$O,4,0))</f>
        <v/>
      </c>
      <c r="E86" s="85" t="str">
        <f>IFERROR(IF(VLOOKUP($A86,'Annex 2 EHV charges'!$D:$O,9,FALSE)=0,"",VLOOKUP($A86,'Annex 2 EHV charges'!$D:$O,9,FALSE)),"")</f>
        <v/>
      </c>
      <c r="F86" s="86" t="str">
        <f>IFERROR(IF(VLOOKUP($A86,'Annex 2 EHV charges'!$D:$O,10,FALSE)=0,"",VLOOKUP($A86,'Annex 2 EHV charges'!$D:$O,10,FALSE)),"")</f>
        <v/>
      </c>
      <c r="G86" s="87" t="str">
        <f>IFERROR(IF(VLOOKUP($A86,'Annex 2 EHV charges'!$D:$O,11,FALSE)=0,"",VLOOKUP($A86,'Annex 2 EHV charges'!$D:$O,11,FALSE)),"")</f>
        <v/>
      </c>
      <c r="H86" s="87" t="str">
        <f>IFERROR(IF(VLOOKUP($A86,'Annex 2 EHV charges'!$D:$O,12,FALSE)=0,"",VLOOKUP($A86,'Annex 2 EHV charges'!$D:$O,12,FALSE)),"")</f>
        <v/>
      </c>
    </row>
    <row r="87" spans="1:8" x14ac:dyDescent="0.25">
      <c r="A87" s="84" t="str">
        <f t="array" ref="A87">IFERROR(INDEX('Annex 2 EHV charges'!$D$11:$D$61, MATCH(0, IF(ISBLANK('Annex 2 EHV charges'!$D$11:$D$61),1, COUNTIF(A$4:$A86, 'Annex 2 EHV charges'!$D$11:$D$61)), 0)),"")</f>
        <v/>
      </c>
      <c r="B87" s="83" t="str">
        <f>IF($A87="","",VLOOKUP($A87,'Annex 2 EHV charges'!$D:$O,2,0))</f>
        <v/>
      </c>
      <c r="C87" s="84" t="str">
        <f>IF($A87="","",VLOOKUP($A87,'Annex 2 EHV charges'!$D:$O,3,0))</f>
        <v/>
      </c>
      <c r="D87" s="83" t="str">
        <f>IF($A87="","",VLOOKUP($A87,'Annex 2 EHV charges'!$D:$O,4,0))</f>
        <v/>
      </c>
      <c r="E87" s="85" t="str">
        <f>IFERROR(IF(VLOOKUP($A87,'Annex 2 EHV charges'!$D:$O,9,FALSE)=0,"",VLOOKUP($A87,'Annex 2 EHV charges'!$D:$O,9,FALSE)),"")</f>
        <v/>
      </c>
      <c r="F87" s="86" t="str">
        <f>IFERROR(IF(VLOOKUP($A87,'Annex 2 EHV charges'!$D:$O,10,FALSE)=0,"",VLOOKUP($A87,'Annex 2 EHV charges'!$D:$O,10,FALSE)),"")</f>
        <v/>
      </c>
      <c r="G87" s="87" t="str">
        <f>IFERROR(IF(VLOOKUP($A87,'Annex 2 EHV charges'!$D:$O,11,FALSE)=0,"",VLOOKUP($A87,'Annex 2 EHV charges'!$D:$O,11,FALSE)),"")</f>
        <v/>
      </c>
      <c r="H87" s="87" t="str">
        <f>IFERROR(IF(VLOOKUP($A87,'Annex 2 EHV charges'!$D:$O,12,FALSE)=0,"",VLOOKUP($A87,'Annex 2 EHV charges'!$D:$O,12,FALSE)),"")</f>
        <v/>
      </c>
    </row>
    <row r="88" spans="1:8" x14ac:dyDescent="0.25">
      <c r="A88" s="84" t="str">
        <f t="array" ref="A88">IFERROR(INDEX('Annex 2 EHV charges'!$D$11:$D$61, MATCH(0, IF(ISBLANK('Annex 2 EHV charges'!$D$11:$D$61),1, COUNTIF(A$4:$A87, 'Annex 2 EHV charges'!$D$11:$D$61)), 0)),"")</f>
        <v/>
      </c>
      <c r="B88" s="83" t="str">
        <f>IF($A88="","",VLOOKUP($A88,'Annex 2 EHV charges'!$D:$O,2,0))</f>
        <v/>
      </c>
      <c r="C88" s="84" t="str">
        <f>IF($A88="","",VLOOKUP($A88,'Annex 2 EHV charges'!$D:$O,3,0))</f>
        <v/>
      </c>
      <c r="D88" s="83" t="str">
        <f>IF($A88="","",VLOOKUP($A88,'Annex 2 EHV charges'!$D:$O,4,0))</f>
        <v/>
      </c>
      <c r="E88" s="85" t="str">
        <f>IFERROR(IF(VLOOKUP($A88,'Annex 2 EHV charges'!$D:$O,9,FALSE)=0,"",VLOOKUP($A88,'Annex 2 EHV charges'!$D:$O,9,FALSE)),"")</f>
        <v/>
      </c>
      <c r="F88" s="86" t="str">
        <f>IFERROR(IF(VLOOKUP($A88,'Annex 2 EHV charges'!$D:$O,10,FALSE)=0,"",VLOOKUP($A88,'Annex 2 EHV charges'!$D:$O,10,FALSE)),"")</f>
        <v/>
      </c>
      <c r="G88" s="87" t="str">
        <f>IFERROR(IF(VLOOKUP($A88,'Annex 2 EHV charges'!$D:$O,11,FALSE)=0,"",VLOOKUP($A88,'Annex 2 EHV charges'!$D:$O,11,FALSE)),"")</f>
        <v/>
      </c>
      <c r="H88" s="87" t="str">
        <f>IFERROR(IF(VLOOKUP($A88,'Annex 2 EHV charges'!$D:$O,12,FALSE)=0,"",VLOOKUP($A88,'Annex 2 EHV charges'!$D:$O,12,FALSE)),"")</f>
        <v/>
      </c>
    </row>
    <row r="89" spans="1:8" x14ac:dyDescent="0.25">
      <c r="A89" s="84" t="str">
        <f t="array" ref="A89">IFERROR(INDEX('Annex 2 EHV charges'!$D$11:$D$61, MATCH(0, IF(ISBLANK('Annex 2 EHV charges'!$D$11:$D$61),1, COUNTIF(A$4:$A88, 'Annex 2 EHV charges'!$D$11:$D$61)), 0)),"")</f>
        <v/>
      </c>
      <c r="B89" s="83" t="str">
        <f>IF($A89="","",VLOOKUP($A89,'Annex 2 EHV charges'!$D:$O,2,0))</f>
        <v/>
      </c>
      <c r="C89" s="84" t="str">
        <f>IF($A89="","",VLOOKUP($A89,'Annex 2 EHV charges'!$D:$O,3,0))</f>
        <v/>
      </c>
      <c r="D89" s="83" t="str">
        <f>IF($A89="","",VLOOKUP($A89,'Annex 2 EHV charges'!$D:$O,4,0))</f>
        <v/>
      </c>
      <c r="E89" s="85" t="str">
        <f>IFERROR(IF(VLOOKUP($A89,'Annex 2 EHV charges'!$D:$O,9,FALSE)=0,"",VLOOKUP($A89,'Annex 2 EHV charges'!$D:$O,9,FALSE)),"")</f>
        <v/>
      </c>
      <c r="F89" s="86" t="str">
        <f>IFERROR(IF(VLOOKUP($A89,'Annex 2 EHV charges'!$D:$O,10,FALSE)=0,"",VLOOKUP($A89,'Annex 2 EHV charges'!$D:$O,10,FALSE)),"")</f>
        <v/>
      </c>
      <c r="G89" s="87" t="str">
        <f>IFERROR(IF(VLOOKUP($A89,'Annex 2 EHV charges'!$D:$O,11,FALSE)=0,"",VLOOKUP($A89,'Annex 2 EHV charges'!$D:$O,11,FALSE)),"")</f>
        <v/>
      </c>
      <c r="H89" s="87" t="str">
        <f>IFERROR(IF(VLOOKUP($A89,'Annex 2 EHV charges'!$D:$O,12,FALSE)=0,"",VLOOKUP($A89,'Annex 2 EHV charges'!$D:$O,12,FALSE)),"")</f>
        <v/>
      </c>
    </row>
    <row r="90" spans="1:8" x14ac:dyDescent="0.25">
      <c r="A90" s="84" t="str">
        <f t="array" ref="A90">IFERROR(INDEX('Annex 2 EHV charges'!$D$11:$D$61, MATCH(0, IF(ISBLANK('Annex 2 EHV charges'!$D$11:$D$61),1, COUNTIF(A$4:$A89, 'Annex 2 EHV charges'!$D$11:$D$61)), 0)),"")</f>
        <v/>
      </c>
      <c r="B90" s="83" t="str">
        <f>IF($A90="","",VLOOKUP($A90,'Annex 2 EHV charges'!$D:$O,2,0))</f>
        <v/>
      </c>
      <c r="C90" s="84" t="str">
        <f>IF($A90="","",VLOOKUP($A90,'Annex 2 EHV charges'!$D:$O,3,0))</f>
        <v/>
      </c>
      <c r="D90" s="83" t="str">
        <f>IF($A90="","",VLOOKUP($A90,'Annex 2 EHV charges'!$D:$O,4,0))</f>
        <v/>
      </c>
      <c r="E90" s="85" t="str">
        <f>IFERROR(IF(VLOOKUP($A90,'Annex 2 EHV charges'!$D:$O,9,FALSE)=0,"",VLOOKUP($A90,'Annex 2 EHV charges'!$D:$O,9,FALSE)),"")</f>
        <v/>
      </c>
      <c r="F90" s="86" t="str">
        <f>IFERROR(IF(VLOOKUP($A90,'Annex 2 EHV charges'!$D:$O,10,FALSE)=0,"",VLOOKUP($A90,'Annex 2 EHV charges'!$D:$O,10,FALSE)),"")</f>
        <v/>
      </c>
      <c r="G90" s="87" t="str">
        <f>IFERROR(IF(VLOOKUP($A90,'Annex 2 EHV charges'!$D:$O,11,FALSE)=0,"",VLOOKUP($A90,'Annex 2 EHV charges'!$D:$O,11,FALSE)),"")</f>
        <v/>
      </c>
      <c r="H90" s="87" t="str">
        <f>IFERROR(IF(VLOOKUP($A90,'Annex 2 EHV charges'!$D:$O,12,FALSE)=0,"",VLOOKUP($A90,'Annex 2 EHV charges'!$D:$O,12,FALSE)),"")</f>
        <v/>
      </c>
    </row>
    <row r="91" spans="1:8" x14ac:dyDescent="0.25">
      <c r="A91" s="84" t="str">
        <f t="array" ref="A91">IFERROR(INDEX('Annex 2 EHV charges'!$D$11:$D$61, MATCH(0, IF(ISBLANK('Annex 2 EHV charges'!$D$11:$D$61),1, COUNTIF(A$4:$A90, 'Annex 2 EHV charges'!$D$11:$D$61)), 0)),"")</f>
        <v/>
      </c>
      <c r="B91" s="83" t="str">
        <f>IF($A91="","",VLOOKUP($A91,'Annex 2 EHV charges'!$D:$O,2,0))</f>
        <v/>
      </c>
      <c r="C91" s="84" t="str">
        <f>IF($A91="","",VLOOKUP($A91,'Annex 2 EHV charges'!$D:$O,3,0))</f>
        <v/>
      </c>
      <c r="D91" s="83" t="str">
        <f>IF($A91="","",VLOOKUP($A91,'Annex 2 EHV charges'!$D:$O,4,0))</f>
        <v/>
      </c>
      <c r="E91" s="85" t="str">
        <f>IFERROR(IF(VLOOKUP($A91,'Annex 2 EHV charges'!$D:$O,9,FALSE)=0,"",VLOOKUP($A91,'Annex 2 EHV charges'!$D:$O,9,FALSE)),"")</f>
        <v/>
      </c>
      <c r="F91" s="86" t="str">
        <f>IFERROR(IF(VLOOKUP($A91,'Annex 2 EHV charges'!$D:$O,10,FALSE)=0,"",VLOOKUP($A91,'Annex 2 EHV charges'!$D:$O,10,FALSE)),"")</f>
        <v/>
      </c>
      <c r="G91" s="87" t="str">
        <f>IFERROR(IF(VLOOKUP($A91,'Annex 2 EHV charges'!$D:$O,11,FALSE)=0,"",VLOOKUP($A91,'Annex 2 EHV charges'!$D:$O,11,FALSE)),"")</f>
        <v/>
      </c>
      <c r="H91" s="87" t="str">
        <f>IFERROR(IF(VLOOKUP($A91,'Annex 2 EHV charges'!$D:$O,12,FALSE)=0,"",VLOOKUP($A91,'Annex 2 EHV charges'!$D:$O,12,FALSE)),"")</f>
        <v/>
      </c>
    </row>
    <row r="92" spans="1:8" x14ac:dyDescent="0.25">
      <c r="A92" s="84" t="str">
        <f t="array" ref="A92">IFERROR(INDEX('Annex 2 EHV charges'!$D$11:$D$61, MATCH(0, IF(ISBLANK('Annex 2 EHV charges'!$D$11:$D$61),1, COUNTIF(A$4:$A91, 'Annex 2 EHV charges'!$D$11:$D$61)), 0)),"")</f>
        <v/>
      </c>
      <c r="B92" s="83" t="str">
        <f>IF($A92="","",VLOOKUP($A92,'Annex 2 EHV charges'!$D:$O,2,0))</f>
        <v/>
      </c>
      <c r="C92" s="84" t="str">
        <f>IF($A92="","",VLOOKUP($A92,'Annex 2 EHV charges'!$D:$O,3,0))</f>
        <v/>
      </c>
      <c r="D92" s="83" t="str">
        <f>IF($A92="","",VLOOKUP($A92,'Annex 2 EHV charges'!$D:$O,4,0))</f>
        <v/>
      </c>
      <c r="E92" s="85" t="str">
        <f>IFERROR(IF(VLOOKUP($A92,'Annex 2 EHV charges'!$D:$O,9,FALSE)=0,"",VLOOKUP($A92,'Annex 2 EHV charges'!$D:$O,9,FALSE)),"")</f>
        <v/>
      </c>
      <c r="F92" s="86" t="str">
        <f>IFERROR(IF(VLOOKUP($A92,'Annex 2 EHV charges'!$D:$O,10,FALSE)=0,"",VLOOKUP($A92,'Annex 2 EHV charges'!$D:$O,10,FALSE)),"")</f>
        <v/>
      </c>
      <c r="G92" s="87" t="str">
        <f>IFERROR(IF(VLOOKUP($A92,'Annex 2 EHV charges'!$D:$O,11,FALSE)=0,"",VLOOKUP($A92,'Annex 2 EHV charges'!$D:$O,11,FALSE)),"")</f>
        <v/>
      </c>
      <c r="H92" s="87" t="str">
        <f>IFERROR(IF(VLOOKUP($A92,'Annex 2 EHV charges'!$D:$O,12,FALSE)=0,"",VLOOKUP($A92,'Annex 2 EHV charges'!$D:$O,12,FALSE)),"")</f>
        <v/>
      </c>
    </row>
    <row r="93" spans="1:8" x14ac:dyDescent="0.25">
      <c r="A93" s="84" t="str">
        <f t="array" ref="A93">IFERROR(INDEX('Annex 2 EHV charges'!$D$11:$D$61, MATCH(0, IF(ISBLANK('Annex 2 EHV charges'!$D$11:$D$61),1, COUNTIF(A$4:$A92, 'Annex 2 EHV charges'!$D$11:$D$61)), 0)),"")</f>
        <v/>
      </c>
      <c r="B93" s="83" t="str">
        <f>IF($A93="","",VLOOKUP($A93,'Annex 2 EHV charges'!$D:$O,2,0))</f>
        <v/>
      </c>
      <c r="C93" s="84" t="str">
        <f>IF($A93="","",VLOOKUP($A93,'Annex 2 EHV charges'!$D:$O,3,0))</f>
        <v/>
      </c>
      <c r="D93" s="83" t="str">
        <f>IF($A93="","",VLOOKUP($A93,'Annex 2 EHV charges'!$D:$O,4,0))</f>
        <v/>
      </c>
      <c r="E93" s="85" t="str">
        <f>IFERROR(IF(VLOOKUP($A93,'Annex 2 EHV charges'!$D:$O,9,FALSE)=0,"",VLOOKUP($A93,'Annex 2 EHV charges'!$D:$O,9,FALSE)),"")</f>
        <v/>
      </c>
      <c r="F93" s="86" t="str">
        <f>IFERROR(IF(VLOOKUP($A93,'Annex 2 EHV charges'!$D:$O,10,FALSE)=0,"",VLOOKUP($A93,'Annex 2 EHV charges'!$D:$O,10,FALSE)),"")</f>
        <v/>
      </c>
      <c r="G93" s="87" t="str">
        <f>IFERROR(IF(VLOOKUP($A93,'Annex 2 EHV charges'!$D:$O,11,FALSE)=0,"",VLOOKUP($A93,'Annex 2 EHV charges'!$D:$O,11,FALSE)),"")</f>
        <v/>
      </c>
      <c r="H93" s="87" t="str">
        <f>IFERROR(IF(VLOOKUP($A93,'Annex 2 EHV charges'!$D:$O,12,FALSE)=0,"",VLOOKUP($A93,'Annex 2 EHV charges'!$D:$O,12,FALSE)),"")</f>
        <v/>
      </c>
    </row>
    <row r="94" spans="1:8" x14ac:dyDescent="0.25">
      <c r="A94" s="84" t="str">
        <f t="array" ref="A94">IFERROR(INDEX('Annex 2 EHV charges'!$D$11:$D$61, MATCH(0, IF(ISBLANK('Annex 2 EHV charges'!$D$11:$D$61),1, COUNTIF(A$4:$A93, 'Annex 2 EHV charges'!$D$11:$D$61)), 0)),"")</f>
        <v/>
      </c>
      <c r="B94" s="83" t="str">
        <f>IF($A94="","",VLOOKUP($A94,'Annex 2 EHV charges'!$D:$O,2,0))</f>
        <v/>
      </c>
      <c r="C94" s="84" t="str">
        <f>IF($A94="","",VLOOKUP($A94,'Annex 2 EHV charges'!$D:$O,3,0))</f>
        <v/>
      </c>
      <c r="D94" s="83" t="str">
        <f>IF($A94="","",VLOOKUP($A94,'Annex 2 EHV charges'!$D:$O,4,0))</f>
        <v/>
      </c>
      <c r="E94" s="85" t="str">
        <f>IFERROR(IF(VLOOKUP($A94,'Annex 2 EHV charges'!$D:$O,9,FALSE)=0,"",VLOOKUP($A94,'Annex 2 EHV charges'!$D:$O,9,FALSE)),"")</f>
        <v/>
      </c>
      <c r="F94" s="86" t="str">
        <f>IFERROR(IF(VLOOKUP($A94,'Annex 2 EHV charges'!$D:$O,10,FALSE)=0,"",VLOOKUP($A94,'Annex 2 EHV charges'!$D:$O,10,FALSE)),"")</f>
        <v/>
      </c>
      <c r="G94" s="87" t="str">
        <f>IFERROR(IF(VLOOKUP($A94,'Annex 2 EHV charges'!$D:$O,11,FALSE)=0,"",VLOOKUP($A94,'Annex 2 EHV charges'!$D:$O,11,FALSE)),"")</f>
        <v/>
      </c>
      <c r="H94" s="87" t="str">
        <f>IFERROR(IF(VLOOKUP($A94,'Annex 2 EHV charges'!$D:$O,12,FALSE)=0,"",VLOOKUP($A94,'Annex 2 EHV charges'!$D:$O,12,FALSE)),"")</f>
        <v/>
      </c>
    </row>
    <row r="95" spans="1:8" x14ac:dyDescent="0.25">
      <c r="A95" s="84" t="str">
        <f t="array" ref="A95">IFERROR(INDEX('Annex 2 EHV charges'!$D$11:$D$61, MATCH(0, IF(ISBLANK('Annex 2 EHV charges'!$D$11:$D$61),1, COUNTIF(A$4:$A94, 'Annex 2 EHV charges'!$D$11:$D$61)), 0)),"")</f>
        <v/>
      </c>
      <c r="B95" s="83" t="str">
        <f>IF($A95="","",VLOOKUP($A95,'Annex 2 EHV charges'!$D:$O,2,0))</f>
        <v/>
      </c>
      <c r="C95" s="84" t="str">
        <f>IF($A95="","",VLOOKUP($A95,'Annex 2 EHV charges'!$D:$O,3,0))</f>
        <v/>
      </c>
      <c r="D95" s="83" t="str">
        <f>IF($A95="","",VLOOKUP($A95,'Annex 2 EHV charges'!$D:$O,4,0))</f>
        <v/>
      </c>
      <c r="E95" s="85" t="str">
        <f>IFERROR(IF(VLOOKUP($A95,'Annex 2 EHV charges'!$D:$O,9,FALSE)=0,"",VLOOKUP($A95,'Annex 2 EHV charges'!$D:$O,9,FALSE)),"")</f>
        <v/>
      </c>
      <c r="F95" s="86" t="str">
        <f>IFERROR(IF(VLOOKUP($A95,'Annex 2 EHV charges'!$D:$O,10,FALSE)=0,"",VLOOKUP($A95,'Annex 2 EHV charges'!$D:$O,10,FALSE)),"")</f>
        <v/>
      </c>
      <c r="G95" s="87" t="str">
        <f>IFERROR(IF(VLOOKUP($A95,'Annex 2 EHV charges'!$D:$O,11,FALSE)=0,"",VLOOKUP($A95,'Annex 2 EHV charges'!$D:$O,11,FALSE)),"")</f>
        <v/>
      </c>
      <c r="H95" s="87" t="str">
        <f>IFERROR(IF(VLOOKUP($A95,'Annex 2 EHV charges'!$D:$O,12,FALSE)=0,"",VLOOKUP($A95,'Annex 2 EHV charges'!$D:$O,12,FALSE)),"")</f>
        <v/>
      </c>
    </row>
    <row r="96" spans="1:8" x14ac:dyDescent="0.25">
      <c r="A96" s="84" t="str">
        <f t="array" ref="A96">IFERROR(INDEX('Annex 2 EHV charges'!$D$11:$D$61, MATCH(0, IF(ISBLANK('Annex 2 EHV charges'!$D$11:$D$61),1, COUNTIF(A$4:$A95, 'Annex 2 EHV charges'!$D$11:$D$61)), 0)),"")</f>
        <v/>
      </c>
      <c r="B96" s="83" t="str">
        <f>IF($A96="","",VLOOKUP($A96,'Annex 2 EHV charges'!$D:$O,2,0))</f>
        <v/>
      </c>
      <c r="C96" s="84" t="str">
        <f>IF($A96="","",VLOOKUP($A96,'Annex 2 EHV charges'!$D:$O,3,0))</f>
        <v/>
      </c>
      <c r="D96" s="83" t="str">
        <f>IF($A96="","",VLOOKUP($A96,'Annex 2 EHV charges'!$D:$O,4,0))</f>
        <v/>
      </c>
      <c r="E96" s="85" t="str">
        <f>IFERROR(IF(VLOOKUP($A96,'Annex 2 EHV charges'!$D:$O,9,FALSE)=0,"",VLOOKUP($A96,'Annex 2 EHV charges'!$D:$O,9,FALSE)),"")</f>
        <v/>
      </c>
      <c r="F96" s="86" t="str">
        <f>IFERROR(IF(VLOOKUP($A96,'Annex 2 EHV charges'!$D:$O,10,FALSE)=0,"",VLOOKUP($A96,'Annex 2 EHV charges'!$D:$O,10,FALSE)),"")</f>
        <v/>
      </c>
      <c r="G96" s="87" t="str">
        <f>IFERROR(IF(VLOOKUP($A96,'Annex 2 EHV charges'!$D:$O,11,FALSE)=0,"",VLOOKUP($A96,'Annex 2 EHV charges'!$D:$O,11,FALSE)),"")</f>
        <v/>
      </c>
      <c r="H96" s="87" t="str">
        <f>IFERROR(IF(VLOOKUP($A96,'Annex 2 EHV charges'!$D:$O,12,FALSE)=0,"",VLOOKUP($A96,'Annex 2 EHV charges'!$D:$O,12,FALSE)),"")</f>
        <v/>
      </c>
    </row>
    <row r="97" spans="1:8" x14ac:dyDescent="0.25">
      <c r="A97" s="84" t="str">
        <f t="array" ref="A97">IFERROR(INDEX('Annex 2 EHV charges'!$D$11:$D$61, MATCH(0, IF(ISBLANK('Annex 2 EHV charges'!$D$11:$D$61),1, COUNTIF(A$4:$A96, 'Annex 2 EHV charges'!$D$11:$D$61)), 0)),"")</f>
        <v/>
      </c>
      <c r="B97" s="83" t="str">
        <f>IF($A97="","",VLOOKUP($A97,'Annex 2 EHV charges'!$D:$O,2,0))</f>
        <v/>
      </c>
      <c r="C97" s="84" t="str">
        <f>IF($A97="","",VLOOKUP($A97,'Annex 2 EHV charges'!$D:$O,3,0))</f>
        <v/>
      </c>
      <c r="D97" s="83" t="str">
        <f>IF($A97="","",VLOOKUP($A97,'Annex 2 EHV charges'!$D:$O,4,0))</f>
        <v/>
      </c>
      <c r="E97" s="85" t="str">
        <f>IFERROR(IF(VLOOKUP($A97,'Annex 2 EHV charges'!$D:$O,9,FALSE)=0,"",VLOOKUP($A97,'Annex 2 EHV charges'!$D:$O,9,FALSE)),"")</f>
        <v/>
      </c>
      <c r="F97" s="86" t="str">
        <f>IFERROR(IF(VLOOKUP($A97,'Annex 2 EHV charges'!$D:$O,10,FALSE)=0,"",VLOOKUP($A97,'Annex 2 EHV charges'!$D:$O,10,FALSE)),"")</f>
        <v/>
      </c>
      <c r="G97" s="87" t="str">
        <f>IFERROR(IF(VLOOKUP($A97,'Annex 2 EHV charges'!$D:$O,11,FALSE)=0,"",VLOOKUP($A97,'Annex 2 EHV charges'!$D:$O,11,FALSE)),"")</f>
        <v/>
      </c>
      <c r="H97" s="87" t="str">
        <f>IFERROR(IF(VLOOKUP($A97,'Annex 2 EHV charges'!$D:$O,12,FALSE)=0,"",VLOOKUP($A97,'Annex 2 EHV charges'!$D:$O,12,FALSE)),"")</f>
        <v/>
      </c>
    </row>
    <row r="98" spans="1:8" x14ac:dyDescent="0.25">
      <c r="A98" s="84" t="str">
        <f t="array" ref="A98">IFERROR(INDEX('Annex 2 EHV charges'!$D$11:$D$61, MATCH(0, IF(ISBLANK('Annex 2 EHV charges'!$D$11:$D$61),1, COUNTIF(A$4:$A97, 'Annex 2 EHV charges'!$D$11:$D$61)), 0)),"")</f>
        <v/>
      </c>
      <c r="B98" s="83" t="str">
        <f>IF($A98="","",VLOOKUP($A98,'Annex 2 EHV charges'!$D:$O,2,0))</f>
        <v/>
      </c>
      <c r="C98" s="84" t="str">
        <f>IF($A98="","",VLOOKUP($A98,'Annex 2 EHV charges'!$D:$O,3,0))</f>
        <v/>
      </c>
      <c r="D98" s="83" t="str">
        <f>IF($A98="","",VLOOKUP($A98,'Annex 2 EHV charges'!$D:$O,4,0))</f>
        <v/>
      </c>
      <c r="E98" s="85" t="str">
        <f>IFERROR(IF(VLOOKUP($A98,'Annex 2 EHV charges'!$D:$O,9,FALSE)=0,"",VLOOKUP($A98,'Annex 2 EHV charges'!$D:$O,9,FALSE)),"")</f>
        <v/>
      </c>
      <c r="F98" s="86" t="str">
        <f>IFERROR(IF(VLOOKUP($A98,'Annex 2 EHV charges'!$D:$O,10,FALSE)=0,"",VLOOKUP($A98,'Annex 2 EHV charges'!$D:$O,10,FALSE)),"")</f>
        <v/>
      </c>
      <c r="G98" s="87" t="str">
        <f>IFERROR(IF(VLOOKUP($A98,'Annex 2 EHV charges'!$D:$O,11,FALSE)=0,"",VLOOKUP($A98,'Annex 2 EHV charges'!$D:$O,11,FALSE)),"")</f>
        <v/>
      </c>
      <c r="H98" s="87" t="str">
        <f>IFERROR(IF(VLOOKUP($A98,'Annex 2 EHV charges'!$D:$O,12,FALSE)=0,"",VLOOKUP($A98,'Annex 2 EHV charges'!$D:$O,12,FALSE)),"")</f>
        <v/>
      </c>
    </row>
    <row r="99" spans="1:8" x14ac:dyDescent="0.25">
      <c r="A99" s="84" t="str">
        <f t="array" ref="A99">IFERROR(INDEX('Annex 2 EHV charges'!$D$11:$D$61, MATCH(0, IF(ISBLANK('Annex 2 EHV charges'!$D$11:$D$61),1, COUNTIF(A$4:$A98, 'Annex 2 EHV charges'!$D$11:$D$61)), 0)),"")</f>
        <v/>
      </c>
      <c r="B99" s="83" t="str">
        <f>IF($A99="","",VLOOKUP($A99,'Annex 2 EHV charges'!$D:$O,2,0))</f>
        <v/>
      </c>
      <c r="C99" s="84" t="str">
        <f>IF($A99="","",VLOOKUP($A99,'Annex 2 EHV charges'!$D:$O,3,0))</f>
        <v/>
      </c>
      <c r="D99" s="83" t="str">
        <f>IF($A99="","",VLOOKUP($A99,'Annex 2 EHV charges'!$D:$O,4,0))</f>
        <v/>
      </c>
      <c r="E99" s="85" t="str">
        <f>IFERROR(IF(VLOOKUP($A99,'Annex 2 EHV charges'!$D:$O,9,FALSE)=0,"",VLOOKUP($A99,'Annex 2 EHV charges'!$D:$O,9,FALSE)),"")</f>
        <v/>
      </c>
      <c r="F99" s="86" t="str">
        <f>IFERROR(IF(VLOOKUP($A99,'Annex 2 EHV charges'!$D:$O,10,FALSE)=0,"",VLOOKUP($A99,'Annex 2 EHV charges'!$D:$O,10,FALSE)),"")</f>
        <v/>
      </c>
      <c r="G99" s="87" t="str">
        <f>IFERROR(IF(VLOOKUP($A99,'Annex 2 EHV charges'!$D:$O,11,FALSE)=0,"",VLOOKUP($A99,'Annex 2 EHV charges'!$D:$O,11,FALSE)),"")</f>
        <v/>
      </c>
      <c r="H99" s="87" t="str">
        <f>IFERROR(IF(VLOOKUP($A99,'Annex 2 EHV charges'!$D:$O,12,FALSE)=0,"",VLOOKUP($A99,'Annex 2 EHV charges'!$D:$O,12,FALSE)),"")</f>
        <v/>
      </c>
    </row>
    <row r="100" spans="1:8" x14ac:dyDescent="0.25">
      <c r="A100" s="84" t="str">
        <f t="array" ref="A100">IFERROR(INDEX('Annex 2 EHV charges'!$D$11:$D$61, MATCH(0, IF(ISBLANK('Annex 2 EHV charges'!$D$11:$D$61),1, COUNTIF(A$4:$A99, 'Annex 2 EHV charges'!$D$11:$D$61)), 0)),"")</f>
        <v/>
      </c>
      <c r="B100" s="83" t="str">
        <f>IF($A100="","",VLOOKUP($A100,'Annex 2 EHV charges'!$D:$O,2,0))</f>
        <v/>
      </c>
      <c r="C100" s="84" t="str">
        <f>IF($A100="","",VLOOKUP($A100,'Annex 2 EHV charges'!$D:$O,3,0))</f>
        <v/>
      </c>
      <c r="D100" s="83" t="str">
        <f>IF($A100="","",VLOOKUP($A100,'Annex 2 EHV charges'!$D:$O,4,0))</f>
        <v/>
      </c>
      <c r="E100" s="85" t="str">
        <f>IFERROR(IF(VLOOKUP($A100,'Annex 2 EHV charges'!$D:$O,9,FALSE)=0,"",VLOOKUP($A100,'Annex 2 EHV charges'!$D:$O,9,FALSE)),"")</f>
        <v/>
      </c>
      <c r="F100" s="86" t="str">
        <f>IFERROR(IF(VLOOKUP($A100,'Annex 2 EHV charges'!$D:$O,10,FALSE)=0,"",VLOOKUP($A100,'Annex 2 EHV charges'!$D:$O,10,FALSE)),"")</f>
        <v/>
      </c>
      <c r="G100" s="87" t="str">
        <f>IFERROR(IF(VLOOKUP($A100,'Annex 2 EHV charges'!$D:$O,11,FALSE)=0,"",VLOOKUP($A100,'Annex 2 EHV charges'!$D:$O,11,FALSE)),"")</f>
        <v/>
      </c>
      <c r="H100" s="87" t="str">
        <f>IFERROR(IF(VLOOKUP($A100,'Annex 2 EHV charges'!$D:$O,12,FALSE)=0,"",VLOOKUP($A100,'Annex 2 EHV charges'!$D:$O,12,FALSE)),"")</f>
        <v/>
      </c>
    </row>
    <row r="101" spans="1:8" x14ac:dyDescent="0.25">
      <c r="A101" s="84" t="str">
        <f t="array" ref="A101">IFERROR(INDEX('Annex 2 EHV charges'!$D$11:$D$61, MATCH(0, IF(ISBLANK('Annex 2 EHV charges'!$D$11:$D$61),1, COUNTIF(A$4:$A100, 'Annex 2 EHV charges'!$D$11:$D$61)), 0)),"")</f>
        <v/>
      </c>
      <c r="B101" s="83" t="str">
        <f>IF($A101="","",VLOOKUP($A101,'Annex 2 EHV charges'!$D:$O,2,0))</f>
        <v/>
      </c>
      <c r="C101" s="84" t="str">
        <f>IF($A101="","",VLOOKUP($A101,'Annex 2 EHV charges'!$D:$O,3,0))</f>
        <v/>
      </c>
      <c r="D101" s="83" t="str">
        <f>IF($A101="","",VLOOKUP($A101,'Annex 2 EHV charges'!$D:$O,4,0))</f>
        <v/>
      </c>
      <c r="E101" s="85" t="str">
        <f>IFERROR(IF(VLOOKUP($A101,'Annex 2 EHV charges'!$D:$O,9,FALSE)=0,"",VLOOKUP($A101,'Annex 2 EHV charges'!$D:$O,9,FALSE)),"")</f>
        <v/>
      </c>
      <c r="F101" s="86" t="str">
        <f>IFERROR(IF(VLOOKUP($A101,'Annex 2 EHV charges'!$D:$O,10,FALSE)=0,"",VLOOKUP($A101,'Annex 2 EHV charges'!$D:$O,10,FALSE)),"")</f>
        <v/>
      </c>
      <c r="G101" s="87" t="str">
        <f>IFERROR(IF(VLOOKUP($A101,'Annex 2 EHV charges'!$D:$O,11,FALSE)=0,"",VLOOKUP($A101,'Annex 2 EHV charges'!$D:$O,11,FALSE)),"")</f>
        <v/>
      </c>
      <c r="H101" s="87" t="str">
        <f>IFERROR(IF(VLOOKUP($A101,'Annex 2 EHV charges'!$D:$O,12,FALSE)=0,"",VLOOKUP($A101,'Annex 2 EHV charges'!$D:$O,12,FALSE)),"")</f>
        <v/>
      </c>
    </row>
    <row r="102" spans="1:8" x14ac:dyDescent="0.25">
      <c r="A102" s="84" t="str">
        <f t="array" ref="A102">IFERROR(INDEX('Annex 2 EHV charges'!$D$11:$D$61, MATCH(0, IF(ISBLANK('Annex 2 EHV charges'!$D$11:$D$61),1, COUNTIF(A$4:$A101, 'Annex 2 EHV charges'!$D$11:$D$61)), 0)),"")</f>
        <v/>
      </c>
      <c r="B102" s="83" t="str">
        <f>IF($A102="","",VLOOKUP($A102,'Annex 2 EHV charges'!$D:$O,2,0))</f>
        <v/>
      </c>
      <c r="C102" s="84" t="str">
        <f>IF($A102="","",VLOOKUP($A102,'Annex 2 EHV charges'!$D:$O,3,0))</f>
        <v/>
      </c>
      <c r="D102" s="83" t="str">
        <f>IF($A102="","",VLOOKUP($A102,'Annex 2 EHV charges'!$D:$O,4,0))</f>
        <v/>
      </c>
      <c r="E102" s="85" t="str">
        <f>IFERROR(IF(VLOOKUP($A102,'Annex 2 EHV charges'!$D:$O,9,FALSE)=0,"",VLOOKUP($A102,'Annex 2 EHV charges'!$D:$O,9,FALSE)),"")</f>
        <v/>
      </c>
      <c r="F102" s="86" t="str">
        <f>IFERROR(IF(VLOOKUP($A102,'Annex 2 EHV charges'!$D:$O,10,FALSE)=0,"",VLOOKUP($A102,'Annex 2 EHV charges'!$D:$O,10,FALSE)),"")</f>
        <v/>
      </c>
      <c r="G102" s="87" t="str">
        <f>IFERROR(IF(VLOOKUP($A102,'Annex 2 EHV charges'!$D:$O,11,FALSE)=0,"",VLOOKUP($A102,'Annex 2 EHV charges'!$D:$O,11,FALSE)),"")</f>
        <v/>
      </c>
      <c r="H102" s="87" t="str">
        <f>IFERROR(IF(VLOOKUP($A102,'Annex 2 EHV charges'!$D:$O,12,FALSE)=0,"",VLOOKUP($A102,'Annex 2 EHV charges'!$D:$O,12,FALSE)),"")</f>
        <v/>
      </c>
    </row>
    <row r="103" spans="1:8" x14ac:dyDescent="0.25">
      <c r="A103" s="84" t="str">
        <f t="array" ref="A103">IFERROR(INDEX('Annex 2 EHV charges'!$D$11:$D$61, MATCH(0, IF(ISBLANK('Annex 2 EHV charges'!$D$11:$D$61),1, COUNTIF(A$4:$A102, 'Annex 2 EHV charges'!$D$11:$D$61)), 0)),"")</f>
        <v/>
      </c>
      <c r="B103" s="83" t="str">
        <f>IF($A103="","",VLOOKUP($A103,'Annex 2 EHV charges'!$D:$O,2,0))</f>
        <v/>
      </c>
      <c r="C103" s="84" t="str">
        <f>IF($A103="","",VLOOKUP($A103,'Annex 2 EHV charges'!$D:$O,3,0))</f>
        <v/>
      </c>
      <c r="D103" s="83" t="str">
        <f>IF($A103="","",VLOOKUP($A103,'Annex 2 EHV charges'!$D:$O,4,0))</f>
        <v/>
      </c>
      <c r="E103" s="85" t="str">
        <f>IFERROR(IF(VLOOKUP($A103,'Annex 2 EHV charges'!$D:$O,9,FALSE)=0,"",VLOOKUP($A103,'Annex 2 EHV charges'!$D:$O,9,FALSE)),"")</f>
        <v/>
      </c>
      <c r="F103" s="86" t="str">
        <f>IFERROR(IF(VLOOKUP($A103,'Annex 2 EHV charges'!$D:$O,10,FALSE)=0,"",VLOOKUP($A103,'Annex 2 EHV charges'!$D:$O,10,FALSE)),"")</f>
        <v/>
      </c>
      <c r="G103" s="87" t="str">
        <f>IFERROR(IF(VLOOKUP($A103,'Annex 2 EHV charges'!$D:$O,11,FALSE)=0,"",VLOOKUP($A103,'Annex 2 EHV charges'!$D:$O,11,FALSE)),"")</f>
        <v/>
      </c>
      <c r="H103" s="87" t="str">
        <f>IFERROR(IF(VLOOKUP($A103,'Annex 2 EHV charges'!$D:$O,12,FALSE)=0,"",VLOOKUP($A103,'Annex 2 EHV charges'!$D:$O,12,FALSE)),"")</f>
        <v/>
      </c>
    </row>
    <row r="104" spans="1:8" x14ac:dyDescent="0.25">
      <c r="A104" s="84" t="str">
        <f t="array" ref="A104">IFERROR(INDEX('Annex 2 EHV charges'!$D$11:$D$61, MATCH(0, IF(ISBLANK('Annex 2 EHV charges'!$D$11:$D$61),1, COUNTIF(A$4:$A103, 'Annex 2 EHV charges'!$D$11:$D$61)), 0)),"")</f>
        <v/>
      </c>
      <c r="B104" s="83" t="str">
        <f>IF($A104="","",VLOOKUP($A104,'Annex 2 EHV charges'!$D:$O,2,0))</f>
        <v/>
      </c>
      <c r="C104" s="84" t="str">
        <f>IF($A104="","",VLOOKUP($A104,'Annex 2 EHV charges'!$D:$O,3,0))</f>
        <v/>
      </c>
      <c r="D104" s="83" t="str">
        <f>IF($A104="","",VLOOKUP($A104,'Annex 2 EHV charges'!$D:$O,4,0))</f>
        <v/>
      </c>
      <c r="E104" s="85" t="str">
        <f>IFERROR(IF(VLOOKUP($A104,'Annex 2 EHV charges'!$D:$O,9,FALSE)=0,"",VLOOKUP($A104,'Annex 2 EHV charges'!$D:$O,9,FALSE)),"")</f>
        <v/>
      </c>
      <c r="F104" s="86" t="str">
        <f>IFERROR(IF(VLOOKUP($A104,'Annex 2 EHV charges'!$D:$O,10,FALSE)=0,"",VLOOKUP($A104,'Annex 2 EHV charges'!$D:$O,10,FALSE)),"")</f>
        <v/>
      </c>
      <c r="G104" s="87" t="str">
        <f>IFERROR(IF(VLOOKUP($A104,'Annex 2 EHV charges'!$D:$O,11,FALSE)=0,"",VLOOKUP($A104,'Annex 2 EHV charges'!$D:$O,11,FALSE)),"")</f>
        <v/>
      </c>
      <c r="H104" s="87" t="str">
        <f>IFERROR(IF(VLOOKUP($A104,'Annex 2 EHV charges'!$D:$O,12,FALSE)=0,"",VLOOKUP($A104,'Annex 2 EHV charges'!$D:$O,12,FALSE)),"")</f>
        <v/>
      </c>
    </row>
    <row r="105" spans="1:8" x14ac:dyDescent="0.25">
      <c r="A105" s="84" t="str">
        <f t="array" ref="A105">IFERROR(INDEX('Annex 2 EHV charges'!$D$11:$D$61, MATCH(0, IF(ISBLANK('Annex 2 EHV charges'!$D$11:$D$61),1, COUNTIF(A$4:$A104, 'Annex 2 EHV charges'!$D$11:$D$61)), 0)),"")</f>
        <v/>
      </c>
      <c r="B105" s="83" t="str">
        <f>IF($A105="","",VLOOKUP($A105,'Annex 2 EHV charges'!$D:$O,2,0))</f>
        <v/>
      </c>
      <c r="C105" s="84" t="str">
        <f>IF($A105="","",VLOOKUP($A105,'Annex 2 EHV charges'!$D:$O,3,0))</f>
        <v/>
      </c>
      <c r="D105" s="83" t="str">
        <f>IF($A105="","",VLOOKUP($A105,'Annex 2 EHV charges'!$D:$O,4,0))</f>
        <v/>
      </c>
      <c r="E105" s="85" t="str">
        <f>IFERROR(IF(VLOOKUP($A105,'Annex 2 EHV charges'!$D:$O,9,FALSE)=0,"",VLOOKUP($A105,'Annex 2 EHV charges'!$D:$O,9,FALSE)),"")</f>
        <v/>
      </c>
      <c r="F105" s="86" t="str">
        <f>IFERROR(IF(VLOOKUP($A105,'Annex 2 EHV charges'!$D:$O,10,FALSE)=0,"",VLOOKUP($A105,'Annex 2 EHV charges'!$D:$O,10,FALSE)),"")</f>
        <v/>
      </c>
      <c r="G105" s="87" t="str">
        <f>IFERROR(IF(VLOOKUP($A105,'Annex 2 EHV charges'!$D:$O,11,FALSE)=0,"",VLOOKUP($A105,'Annex 2 EHV charges'!$D:$O,11,FALSE)),"")</f>
        <v/>
      </c>
      <c r="H105" s="87" t="str">
        <f>IFERROR(IF(VLOOKUP($A105,'Annex 2 EHV charges'!$D:$O,12,FALSE)=0,"",VLOOKUP($A105,'Annex 2 EHV charges'!$D:$O,12,FALSE)),"")</f>
        <v/>
      </c>
    </row>
    <row r="106" spans="1:8" x14ac:dyDescent="0.25">
      <c r="A106" s="84" t="str">
        <f t="array" ref="A106">IFERROR(INDEX('Annex 2 EHV charges'!$D$11:$D$61, MATCH(0, IF(ISBLANK('Annex 2 EHV charges'!$D$11:$D$61),1, COUNTIF(A$4:$A105, 'Annex 2 EHV charges'!$D$11:$D$61)), 0)),"")</f>
        <v/>
      </c>
      <c r="B106" s="83" t="str">
        <f>IF($A106="","",VLOOKUP($A106,'Annex 2 EHV charges'!$D:$O,2,0))</f>
        <v/>
      </c>
      <c r="C106" s="84" t="str">
        <f>IF($A106="","",VLOOKUP($A106,'Annex 2 EHV charges'!$D:$O,3,0))</f>
        <v/>
      </c>
      <c r="D106" s="83" t="str">
        <f>IF($A106="","",VLOOKUP($A106,'Annex 2 EHV charges'!$D:$O,4,0))</f>
        <v/>
      </c>
      <c r="E106" s="85" t="str">
        <f>IFERROR(IF(VLOOKUP($A106,'Annex 2 EHV charges'!$D:$O,9,FALSE)=0,"",VLOOKUP($A106,'Annex 2 EHV charges'!$D:$O,9,FALSE)),"")</f>
        <v/>
      </c>
      <c r="F106" s="86" t="str">
        <f>IFERROR(IF(VLOOKUP($A106,'Annex 2 EHV charges'!$D:$O,10,FALSE)=0,"",VLOOKUP($A106,'Annex 2 EHV charges'!$D:$O,10,FALSE)),"")</f>
        <v/>
      </c>
      <c r="G106" s="87" t="str">
        <f>IFERROR(IF(VLOOKUP($A106,'Annex 2 EHV charges'!$D:$O,11,FALSE)=0,"",VLOOKUP($A106,'Annex 2 EHV charges'!$D:$O,11,FALSE)),"")</f>
        <v/>
      </c>
      <c r="H106" s="87" t="str">
        <f>IFERROR(IF(VLOOKUP($A106,'Annex 2 EHV charges'!$D:$O,12,FALSE)=0,"",VLOOKUP($A106,'Annex 2 EHV charges'!$D:$O,12,FALSE)),"")</f>
        <v/>
      </c>
    </row>
    <row r="107" spans="1:8" x14ac:dyDescent="0.25">
      <c r="A107" s="84" t="str">
        <f t="array" ref="A107">IFERROR(INDEX('Annex 2 EHV charges'!$D$11:$D$61, MATCH(0, IF(ISBLANK('Annex 2 EHV charges'!$D$11:$D$61),1, COUNTIF(A$4:$A106, 'Annex 2 EHV charges'!$D$11:$D$61)), 0)),"")</f>
        <v/>
      </c>
      <c r="B107" s="83" t="str">
        <f>IF($A107="","",VLOOKUP($A107,'Annex 2 EHV charges'!$D:$O,2,0))</f>
        <v/>
      </c>
      <c r="C107" s="84" t="str">
        <f>IF($A107="","",VLOOKUP($A107,'Annex 2 EHV charges'!$D:$O,3,0))</f>
        <v/>
      </c>
      <c r="D107" s="83" t="str">
        <f>IF($A107="","",VLOOKUP($A107,'Annex 2 EHV charges'!$D:$O,4,0))</f>
        <v/>
      </c>
      <c r="E107" s="85" t="str">
        <f>IFERROR(IF(VLOOKUP($A107,'Annex 2 EHV charges'!$D:$O,9,FALSE)=0,"",VLOOKUP($A107,'Annex 2 EHV charges'!$D:$O,9,FALSE)),"")</f>
        <v/>
      </c>
      <c r="F107" s="86" t="str">
        <f>IFERROR(IF(VLOOKUP($A107,'Annex 2 EHV charges'!$D:$O,10,FALSE)=0,"",VLOOKUP($A107,'Annex 2 EHV charges'!$D:$O,10,FALSE)),"")</f>
        <v/>
      </c>
      <c r="G107" s="87" t="str">
        <f>IFERROR(IF(VLOOKUP($A107,'Annex 2 EHV charges'!$D:$O,11,FALSE)=0,"",VLOOKUP($A107,'Annex 2 EHV charges'!$D:$O,11,FALSE)),"")</f>
        <v/>
      </c>
      <c r="H107" s="87" t="str">
        <f>IFERROR(IF(VLOOKUP($A107,'Annex 2 EHV charges'!$D:$O,12,FALSE)=0,"",VLOOKUP($A107,'Annex 2 EHV charges'!$D:$O,12,FALSE)),"")</f>
        <v/>
      </c>
    </row>
    <row r="108" spans="1:8" x14ac:dyDescent="0.25">
      <c r="A108" s="84" t="str">
        <f t="array" ref="A108">IFERROR(INDEX('Annex 2 EHV charges'!$D$11:$D$61, MATCH(0, IF(ISBLANK('Annex 2 EHV charges'!$D$11:$D$61),1, COUNTIF(A$4:$A107, 'Annex 2 EHV charges'!$D$11:$D$61)), 0)),"")</f>
        <v/>
      </c>
      <c r="B108" s="83" t="str">
        <f>IF($A108="","",VLOOKUP($A108,'Annex 2 EHV charges'!$D:$O,2,0))</f>
        <v/>
      </c>
      <c r="C108" s="84" t="str">
        <f>IF($A108="","",VLOOKUP($A108,'Annex 2 EHV charges'!$D:$O,3,0))</f>
        <v/>
      </c>
      <c r="D108" s="83" t="str">
        <f>IF($A108="","",VLOOKUP($A108,'Annex 2 EHV charges'!$D:$O,4,0))</f>
        <v/>
      </c>
      <c r="E108" s="85" t="str">
        <f>IFERROR(IF(VLOOKUP($A108,'Annex 2 EHV charges'!$D:$O,9,FALSE)=0,"",VLOOKUP($A108,'Annex 2 EHV charges'!$D:$O,9,FALSE)),"")</f>
        <v/>
      </c>
      <c r="F108" s="86" t="str">
        <f>IFERROR(IF(VLOOKUP($A108,'Annex 2 EHV charges'!$D:$O,10,FALSE)=0,"",VLOOKUP($A108,'Annex 2 EHV charges'!$D:$O,10,FALSE)),"")</f>
        <v/>
      </c>
      <c r="G108" s="87" t="str">
        <f>IFERROR(IF(VLOOKUP($A108,'Annex 2 EHV charges'!$D:$O,11,FALSE)=0,"",VLOOKUP($A108,'Annex 2 EHV charges'!$D:$O,11,FALSE)),"")</f>
        <v/>
      </c>
      <c r="H108" s="87" t="str">
        <f>IFERROR(IF(VLOOKUP($A108,'Annex 2 EHV charges'!$D:$O,12,FALSE)=0,"",VLOOKUP($A108,'Annex 2 EHV charges'!$D:$O,12,FALSE)),"")</f>
        <v/>
      </c>
    </row>
    <row r="109" spans="1:8" x14ac:dyDescent="0.25">
      <c r="A109" s="84" t="str">
        <f t="array" ref="A109">IFERROR(INDEX('Annex 2 EHV charges'!$D$11:$D$61, MATCH(0, IF(ISBLANK('Annex 2 EHV charges'!$D$11:$D$61),1, COUNTIF(A$4:$A108, 'Annex 2 EHV charges'!$D$11:$D$61)), 0)),"")</f>
        <v/>
      </c>
      <c r="B109" s="83" t="str">
        <f>IF($A109="","",VLOOKUP($A109,'Annex 2 EHV charges'!$D:$O,2,0))</f>
        <v/>
      </c>
      <c r="C109" s="84" t="str">
        <f>IF($A109="","",VLOOKUP($A109,'Annex 2 EHV charges'!$D:$O,3,0))</f>
        <v/>
      </c>
      <c r="D109" s="83" t="str">
        <f>IF($A109="","",VLOOKUP($A109,'Annex 2 EHV charges'!$D:$O,4,0))</f>
        <v/>
      </c>
      <c r="E109" s="85" t="str">
        <f>IFERROR(IF(VLOOKUP($A109,'Annex 2 EHV charges'!$D:$O,9,FALSE)=0,"",VLOOKUP($A109,'Annex 2 EHV charges'!$D:$O,9,FALSE)),"")</f>
        <v/>
      </c>
      <c r="F109" s="86" t="str">
        <f>IFERROR(IF(VLOOKUP($A109,'Annex 2 EHV charges'!$D:$O,10,FALSE)=0,"",VLOOKUP($A109,'Annex 2 EHV charges'!$D:$O,10,FALSE)),"")</f>
        <v/>
      </c>
      <c r="G109" s="87" t="str">
        <f>IFERROR(IF(VLOOKUP($A109,'Annex 2 EHV charges'!$D:$O,11,FALSE)=0,"",VLOOKUP($A109,'Annex 2 EHV charges'!$D:$O,11,FALSE)),"")</f>
        <v/>
      </c>
      <c r="H109" s="87" t="str">
        <f>IFERROR(IF(VLOOKUP($A109,'Annex 2 EHV charges'!$D:$O,12,FALSE)=0,"",VLOOKUP($A109,'Annex 2 EHV charges'!$D:$O,12,FALSE)),"")</f>
        <v/>
      </c>
    </row>
    <row r="110" spans="1:8" x14ac:dyDescent="0.25">
      <c r="A110" s="84" t="str">
        <f t="array" ref="A110">IFERROR(INDEX('Annex 2 EHV charges'!$D$11:$D$61, MATCH(0, IF(ISBLANK('Annex 2 EHV charges'!$D$11:$D$61),1, COUNTIF(A$4:$A109, 'Annex 2 EHV charges'!$D$11:$D$61)), 0)),"")</f>
        <v/>
      </c>
      <c r="B110" s="83" t="str">
        <f>IF($A110="","",VLOOKUP($A110,'Annex 2 EHV charges'!$D:$O,2,0))</f>
        <v/>
      </c>
      <c r="C110" s="84" t="str">
        <f>IF($A110="","",VLOOKUP($A110,'Annex 2 EHV charges'!$D:$O,3,0))</f>
        <v/>
      </c>
      <c r="D110" s="83" t="str">
        <f>IF($A110="","",VLOOKUP($A110,'Annex 2 EHV charges'!$D:$O,4,0))</f>
        <v/>
      </c>
      <c r="E110" s="85" t="str">
        <f>IFERROR(IF(VLOOKUP($A110,'Annex 2 EHV charges'!$D:$O,9,FALSE)=0,"",VLOOKUP($A110,'Annex 2 EHV charges'!$D:$O,9,FALSE)),"")</f>
        <v/>
      </c>
      <c r="F110" s="86" t="str">
        <f>IFERROR(IF(VLOOKUP($A110,'Annex 2 EHV charges'!$D:$O,10,FALSE)=0,"",VLOOKUP($A110,'Annex 2 EHV charges'!$D:$O,10,FALSE)),"")</f>
        <v/>
      </c>
      <c r="G110" s="87" t="str">
        <f>IFERROR(IF(VLOOKUP($A110,'Annex 2 EHV charges'!$D:$O,11,FALSE)=0,"",VLOOKUP($A110,'Annex 2 EHV charges'!$D:$O,11,FALSE)),"")</f>
        <v/>
      </c>
      <c r="H110" s="87" t="str">
        <f>IFERROR(IF(VLOOKUP($A110,'Annex 2 EHV charges'!$D:$O,12,FALSE)=0,"",VLOOKUP($A110,'Annex 2 EHV charges'!$D:$O,12,FALSE)),"")</f>
        <v/>
      </c>
    </row>
    <row r="111" spans="1:8" x14ac:dyDescent="0.25">
      <c r="A111" s="84" t="str">
        <f t="array" ref="A111">IFERROR(INDEX('Annex 2 EHV charges'!$D$11:$D$61, MATCH(0, IF(ISBLANK('Annex 2 EHV charges'!$D$11:$D$61),1, COUNTIF(A$4:$A110, 'Annex 2 EHV charges'!$D$11:$D$61)), 0)),"")</f>
        <v/>
      </c>
      <c r="B111" s="83" t="str">
        <f>IF($A111="","",VLOOKUP($A111,'Annex 2 EHV charges'!$D:$O,2,0))</f>
        <v/>
      </c>
      <c r="C111" s="84" t="str">
        <f>IF($A111="","",VLOOKUP($A111,'Annex 2 EHV charges'!$D:$O,3,0))</f>
        <v/>
      </c>
      <c r="D111" s="83" t="str">
        <f>IF($A111="","",VLOOKUP($A111,'Annex 2 EHV charges'!$D:$O,4,0))</f>
        <v/>
      </c>
      <c r="E111" s="85" t="str">
        <f>IFERROR(IF(VLOOKUP($A111,'Annex 2 EHV charges'!$D:$O,9,FALSE)=0,"",VLOOKUP($A111,'Annex 2 EHV charges'!$D:$O,9,FALSE)),"")</f>
        <v/>
      </c>
      <c r="F111" s="86" t="str">
        <f>IFERROR(IF(VLOOKUP($A111,'Annex 2 EHV charges'!$D:$O,10,FALSE)=0,"",VLOOKUP($A111,'Annex 2 EHV charges'!$D:$O,10,FALSE)),"")</f>
        <v/>
      </c>
      <c r="G111" s="87" t="str">
        <f>IFERROR(IF(VLOOKUP($A111,'Annex 2 EHV charges'!$D:$O,11,FALSE)=0,"",VLOOKUP($A111,'Annex 2 EHV charges'!$D:$O,11,FALSE)),"")</f>
        <v/>
      </c>
      <c r="H111" s="87" t="str">
        <f>IFERROR(IF(VLOOKUP($A111,'Annex 2 EHV charges'!$D:$O,12,FALSE)=0,"",VLOOKUP($A111,'Annex 2 EHV charges'!$D:$O,12,FALSE)),"")</f>
        <v/>
      </c>
    </row>
    <row r="112" spans="1:8" x14ac:dyDescent="0.25">
      <c r="A112" s="84" t="str">
        <f t="array" ref="A112">IFERROR(INDEX('Annex 2 EHV charges'!$D$11:$D$61, MATCH(0, IF(ISBLANK('Annex 2 EHV charges'!$D$11:$D$61),1, COUNTIF(A$4:$A111, 'Annex 2 EHV charges'!$D$11:$D$61)), 0)),"")</f>
        <v/>
      </c>
      <c r="B112" s="83" t="str">
        <f>IF($A112="","",VLOOKUP($A112,'Annex 2 EHV charges'!$D:$O,2,0))</f>
        <v/>
      </c>
      <c r="C112" s="84" t="str">
        <f>IF($A112="","",VLOOKUP($A112,'Annex 2 EHV charges'!$D:$O,3,0))</f>
        <v/>
      </c>
      <c r="D112" s="83" t="str">
        <f>IF($A112="","",VLOOKUP($A112,'Annex 2 EHV charges'!$D:$O,4,0))</f>
        <v/>
      </c>
      <c r="E112" s="85" t="str">
        <f>IFERROR(IF(VLOOKUP($A112,'Annex 2 EHV charges'!$D:$O,9,FALSE)=0,"",VLOOKUP($A112,'Annex 2 EHV charges'!$D:$O,9,FALSE)),"")</f>
        <v/>
      </c>
      <c r="F112" s="86" t="str">
        <f>IFERROR(IF(VLOOKUP($A112,'Annex 2 EHV charges'!$D:$O,10,FALSE)=0,"",VLOOKUP($A112,'Annex 2 EHV charges'!$D:$O,10,FALSE)),"")</f>
        <v/>
      </c>
      <c r="G112" s="87" t="str">
        <f>IFERROR(IF(VLOOKUP($A112,'Annex 2 EHV charges'!$D:$O,11,FALSE)=0,"",VLOOKUP($A112,'Annex 2 EHV charges'!$D:$O,11,FALSE)),"")</f>
        <v/>
      </c>
      <c r="H112" s="87" t="str">
        <f>IFERROR(IF(VLOOKUP($A112,'Annex 2 EHV charges'!$D:$O,12,FALSE)=0,"",VLOOKUP($A112,'Annex 2 EHV charges'!$D:$O,12,FALSE)),"")</f>
        <v/>
      </c>
    </row>
    <row r="113" spans="1:8" x14ac:dyDescent="0.25">
      <c r="A113" s="84" t="str">
        <f t="array" ref="A113">IFERROR(INDEX('Annex 2 EHV charges'!$D$11:$D$61, MATCH(0, IF(ISBLANK('Annex 2 EHV charges'!$D$11:$D$61),1, COUNTIF(A$4:$A112, 'Annex 2 EHV charges'!$D$11:$D$61)), 0)),"")</f>
        <v/>
      </c>
      <c r="B113" s="83" t="str">
        <f>IF($A113="","",VLOOKUP($A113,'Annex 2 EHV charges'!$D:$O,2,0))</f>
        <v/>
      </c>
      <c r="C113" s="84" t="str">
        <f>IF($A113="","",VLOOKUP($A113,'Annex 2 EHV charges'!$D:$O,3,0))</f>
        <v/>
      </c>
      <c r="D113" s="83" t="str">
        <f>IF($A113="","",VLOOKUP($A113,'Annex 2 EHV charges'!$D:$O,4,0))</f>
        <v/>
      </c>
      <c r="E113" s="85" t="str">
        <f>IFERROR(IF(VLOOKUP($A113,'Annex 2 EHV charges'!$D:$O,9,FALSE)=0,"",VLOOKUP($A113,'Annex 2 EHV charges'!$D:$O,9,FALSE)),"")</f>
        <v/>
      </c>
      <c r="F113" s="86" t="str">
        <f>IFERROR(IF(VLOOKUP($A113,'Annex 2 EHV charges'!$D:$O,10,FALSE)=0,"",VLOOKUP($A113,'Annex 2 EHV charges'!$D:$O,10,FALSE)),"")</f>
        <v/>
      </c>
      <c r="G113" s="87" t="str">
        <f>IFERROR(IF(VLOOKUP($A113,'Annex 2 EHV charges'!$D:$O,11,FALSE)=0,"",VLOOKUP($A113,'Annex 2 EHV charges'!$D:$O,11,FALSE)),"")</f>
        <v/>
      </c>
      <c r="H113" s="87" t="str">
        <f>IFERROR(IF(VLOOKUP($A113,'Annex 2 EHV charges'!$D:$O,12,FALSE)=0,"",VLOOKUP($A113,'Annex 2 EHV charges'!$D:$O,12,FALSE)),"")</f>
        <v/>
      </c>
    </row>
    <row r="114" spans="1:8" x14ac:dyDescent="0.25">
      <c r="A114" s="84" t="str">
        <f t="array" ref="A114">IFERROR(INDEX('Annex 2 EHV charges'!$D$11:$D$61, MATCH(0, IF(ISBLANK('Annex 2 EHV charges'!$D$11:$D$61),1, COUNTIF(A$4:$A113, 'Annex 2 EHV charges'!$D$11:$D$61)), 0)),"")</f>
        <v/>
      </c>
      <c r="B114" s="83" t="str">
        <f>IF($A114="","",VLOOKUP($A114,'Annex 2 EHV charges'!$D:$O,2,0))</f>
        <v/>
      </c>
      <c r="C114" s="84" t="str">
        <f>IF($A114="","",VLOOKUP($A114,'Annex 2 EHV charges'!$D:$O,3,0))</f>
        <v/>
      </c>
      <c r="D114" s="83" t="str">
        <f>IF($A114="","",VLOOKUP($A114,'Annex 2 EHV charges'!$D:$O,4,0))</f>
        <v/>
      </c>
      <c r="E114" s="85" t="str">
        <f>IFERROR(IF(VLOOKUP($A114,'Annex 2 EHV charges'!$D:$O,9,FALSE)=0,"",VLOOKUP($A114,'Annex 2 EHV charges'!$D:$O,9,FALSE)),"")</f>
        <v/>
      </c>
      <c r="F114" s="86" t="str">
        <f>IFERROR(IF(VLOOKUP($A114,'Annex 2 EHV charges'!$D:$O,10,FALSE)=0,"",VLOOKUP($A114,'Annex 2 EHV charges'!$D:$O,10,FALSE)),"")</f>
        <v/>
      </c>
      <c r="G114" s="87" t="str">
        <f>IFERROR(IF(VLOOKUP($A114,'Annex 2 EHV charges'!$D:$O,11,FALSE)=0,"",VLOOKUP($A114,'Annex 2 EHV charges'!$D:$O,11,FALSE)),"")</f>
        <v/>
      </c>
      <c r="H114" s="87" t="str">
        <f>IFERROR(IF(VLOOKUP($A114,'Annex 2 EHV charges'!$D:$O,12,FALSE)=0,"",VLOOKUP($A114,'Annex 2 EHV charges'!$D:$O,12,FALSE)),"")</f>
        <v/>
      </c>
    </row>
    <row r="115" spans="1:8" x14ac:dyDescent="0.25">
      <c r="A115" s="84" t="str">
        <f t="array" ref="A115">IFERROR(INDEX('Annex 2 EHV charges'!$D$11:$D$61, MATCH(0, IF(ISBLANK('Annex 2 EHV charges'!$D$11:$D$61),1, COUNTIF(A$4:$A114, 'Annex 2 EHV charges'!$D$11:$D$61)), 0)),"")</f>
        <v/>
      </c>
      <c r="B115" s="83" t="str">
        <f>IF($A115="","",VLOOKUP($A115,'Annex 2 EHV charges'!$D:$O,2,0))</f>
        <v/>
      </c>
      <c r="C115" s="84" t="str">
        <f>IF($A115="","",VLOOKUP($A115,'Annex 2 EHV charges'!$D:$O,3,0))</f>
        <v/>
      </c>
      <c r="D115" s="83" t="str">
        <f>IF($A115="","",VLOOKUP($A115,'Annex 2 EHV charges'!$D:$O,4,0))</f>
        <v/>
      </c>
      <c r="E115" s="85" t="str">
        <f>IFERROR(IF(VLOOKUP($A115,'Annex 2 EHV charges'!$D:$O,9,FALSE)=0,"",VLOOKUP($A115,'Annex 2 EHV charges'!$D:$O,9,FALSE)),"")</f>
        <v/>
      </c>
      <c r="F115" s="86" t="str">
        <f>IFERROR(IF(VLOOKUP($A115,'Annex 2 EHV charges'!$D:$O,10,FALSE)=0,"",VLOOKUP($A115,'Annex 2 EHV charges'!$D:$O,10,FALSE)),"")</f>
        <v/>
      </c>
      <c r="G115" s="87" t="str">
        <f>IFERROR(IF(VLOOKUP($A115,'Annex 2 EHV charges'!$D:$O,11,FALSE)=0,"",VLOOKUP($A115,'Annex 2 EHV charges'!$D:$O,11,FALSE)),"")</f>
        <v/>
      </c>
      <c r="H115" s="87" t="str">
        <f>IFERROR(IF(VLOOKUP($A115,'Annex 2 EHV charges'!$D:$O,12,FALSE)=0,"",VLOOKUP($A115,'Annex 2 EHV charges'!$D:$O,12,FALSE)),"")</f>
        <v/>
      </c>
    </row>
    <row r="116" spans="1:8" x14ac:dyDescent="0.25">
      <c r="A116" s="84" t="str">
        <f t="array" ref="A116">IFERROR(INDEX('Annex 2 EHV charges'!$D$11:$D$61, MATCH(0, IF(ISBLANK('Annex 2 EHV charges'!$D$11:$D$61),1, COUNTIF(A$4:$A115, 'Annex 2 EHV charges'!$D$11:$D$61)), 0)),"")</f>
        <v/>
      </c>
      <c r="B116" s="83" t="str">
        <f>IF($A116="","",VLOOKUP($A116,'Annex 2 EHV charges'!$D:$O,2,0))</f>
        <v/>
      </c>
      <c r="C116" s="84" t="str">
        <f>IF($A116="","",VLOOKUP($A116,'Annex 2 EHV charges'!$D:$O,3,0))</f>
        <v/>
      </c>
      <c r="D116" s="83" t="str">
        <f>IF($A116="","",VLOOKUP($A116,'Annex 2 EHV charges'!$D:$O,4,0))</f>
        <v/>
      </c>
      <c r="E116" s="85" t="str">
        <f>IFERROR(IF(VLOOKUP($A116,'Annex 2 EHV charges'!$D:$O,9,FALSE)=0,"",VLOOKUP($A116,'Annex 2 EHV charges'!$D:$O,9,FALSE)),"")</f>
        <v/>
      </c>
      <c r="F116" s="86" t="str">
        <f>IFERROR(IF(VLOOKUP($A116,'Annex 2 EHV charges'!$D:$O,10,FALSE)=0,"",VLOOKUP($A116,'Annex 2 EHV charges'!$D:$O,10,FALSE)),"")</f>
        <v/>
      </c>
      <c r="G116" s="87" t="str">
        <f>IFERROR(IF(VLOOKUP($A116,'Annex 2 EHV charges'!$D:$O,11,FALSE)=0,"",VLOOKUP($A116,'Annex 2 EHV charges'!$D:$O,11,FALSE)),"")</f>
        <v/>
      </c>
      <c r="H116" s="87" t="str">
        <f>IFERROR(IF(VLOOKUP($A116,'Annex 2 EHV charges'!$D:$O,12,FALSE)=0,"",VLOOKUP($A116,'Annex 2 EHV charges'!$D:$O,12,FALSE)),"")</f>
        <v/>
      </c>
    </row>
    <row r="117" spans="1:8" x14ac:dyDescent="0.25">
      <c r="A117" s="84" t="str">
        <f t="array" ref="A117">IFERROR(INDEX('Annex 2 EHV charges'!$D$11:$D$61, MATCH(0, IF(ISBLANK('Annex 2 EHV charges'!$D$11:$D$61),1, COUNTIF(A$4:$A116, 'Annex 2 EHV charges'!$D$11:$D$61)), 0)),"")</f>
        <v/>
      </c>
      <c r="B117" s="83" t="str">
        <f>IF($A117="","",VLOOKUP($A117,'Annex 2 EHV charges'!$D:$O,2,0))</f>
        <v/>
      </c>
      <c r="C117" s="84" t="str">
        <f>IF($A117="","",VLOOKUP($A117,'Annex 2 EHV charges'!$D:$O,3,0))</f>
        <v/>
      </c>
      <c r="D117" s="83" t="str">
        <f>IF($A117="","",VLOOKUP($A117,'Annex 2 EHV charges'!$D:$O,4,0))</f>
        <v/>
      </c>
      <c r="E117" s="85" t="str">
        <f>IFERROR(IF(VLOOKUP($A117,'Annex 2 EHV charges'!$D:$O,9,FALSE)=0,"",VLOOKUP($A117,'Annex 2 EHV charges'!$D:$O,9,FALSE)),"")</f>
        <v/>
      </c>
      <c r="F117" s="86" t="str">
        <f>IFERROR(IF(VLOOKUP($A117,'Annex 2 EHV charges'!$D:$O,10,FALSE)=0,"",VLOOKUP($A117,'Annex 2 EHV charges'!$D:$O,10,FALSE)),"")</f>
        <v/>
      </c>
      <c r="G117" s="87" t="str">
        <f>IFERROR(IF(VLOOKUP($A117,'Annex 2 EHV charges'!$D:$O,11,FALSE)=0,"",VLOOKUP($A117,'Annex 2 EHV charges'!$D:$O,11,FALSE)),"")</f>
        <v/>
      </c>
      <c r="H117" s="87" t="str">
        <f>IFERROR(IF(VLOOKUP($A117,'Annex 2 EHV charges'!$D:$O,12,FALSE)=0,"",VLOOKUP($A117,'Annex 2 EHV charges'!$D:$O,12,FALSE)),"")</f>
        <v/>
      </c>
    </row>
    <row r="118" spans="1:8" x14ac:dyDescent="0.25">
      <c r="A118" s="84" t="str">
        <f t="array" ref="A118">IFERROR(INDEX('Annex 2 EHV charges'!$D$11:$D$61, MATCH(0, IF(ISBLANK('Annex 2 EHV charges'!$D$11:$D$61),1, COUNTIF(A$4:$A117, 'Annex 2 EHV charges'!$D$11:$D$61)), 0)),"")</f>
        <v/>
      </c>
      <c r="B118" s="83" t="str">
        <f>IF($A118="","",VLOOKUP($A118,'Annex 2 EHV charges'!$D:$O,2,0))</f>
        <v/>
      </c>
      <c r="C118" s="84" t="str">
        <f>IF($A118="","",VLOOKUP($A118,'Annex 2 EHV charges'!$D:$O,3,0))</f>
        <v/>
      </c>
      <c r="D118" s="83" t="str">
        <f>IF($A118="","",VLOOKUP($A118,'Annex 2 EHV charges'!$D:$O,4,0))</f>
        <v/>
      </c>
      <c r="E118" s="85" t="str">
        <f>IFERROR(IF(VLOOKUP($A118,'Annex 2 EHV charges'!$D:$O,9,FALSE)=0,"",VLOOKUP($A118,'Annex 2 EHV charges'!$D:$O,9,FALSE)),"")</f>
        <v/>
      </c>
      <c r="F118" s="86" t="str">
        <f>IFERROR(IF(VLOOKUP($A118,'Annex 2 EHV charges'!$D:$O,10,FALSE)=0,"",VLOOKUP($A118,'Annex 2 EHV charges'!$D:$O,10,FALSE)),"")</f>
        <v/>
      </c>
      <c r="G118" s="87" t="str">
        <f>IFERROR(IF(VLOOKUP($A118,'Annex 2 EHV charges'!$D:$O,11,FALSE)=0,"",VLOOKUP($A118,'Annex 2 EHV charges'!$D:$O,11,FALSE)),"")</f>
        <v/>
      </c>
      <c r="H118" s="87" t="str">
        <f>IFERROR(IF(VLOOKUP($A118,'Annex 2 EHV charges'!$D:$O,12,FALSE)=0,"",VLOOKUP($A118,'Annex 2 EHV charges'!$D:$O,12,FALSE)),"")</f>
        <v/>
      </c>
    </row>
    <row r="119" spans="1:8" x14ac:dyDescent="0.25">
      <c r="A119" s="84" t="str">
        <f t="array" ref="A119">IFERROR(INDEX('Annex 2 EHV charges'!$D$11:$D$61, MATCH(0, IF(ISBLANK('Annex 2 EHV charges'!$D$11:$D$61),1, COUNTIF(A$4:$A118, 'Annex 2 EHV charges'!$D$11:$D$61)), 0)),"")</f>
        <v/>
      </c>
      <c r="B119" s="83" t="str">
        <f>IF($A119="","",VLOOKUP($A119,'Annex 2 EHV charges'!$D:$O,2,0))</f>
        <v/>
      </c>
      <c r="C119" s="84" t="str">
        <f>IF($A119="","",VLOOKUP($A119,'Annex 2 EHV charges'!$D:$O,3,0))</f>
        <v/>
      </c>
      <c r="D119" s="83" t="str">
        <f>IF($A119="","",VLOOKUP($A119,'Annex 2 EHV charges'!$D:$O,4,0))</f>
        <v/>
      </c>
      <c r="E119" s="85" t="str">
        <f>IFERROR(IF(VLOOKUP($A119,'Annex 2 EHV charges'!$D:$O,9,FALSE)=0,"",VLOOKUP($A119,'Annex 2 EHV charges'!$D:$O,9,FALSE)),"")</f>
        <v/>
      </c>
      <c r="F119" s="86" t="str">
        <f>IFERROR(IF(VLOOKUP($A119,'Annex 2 EHV charges'!$D:$O,10,FALSE)=0,"",VLOOKUP($A119,'Annex 2 EHV charges'!$D:$O,10,FALSE)),"")</f>
        <v/>
      </c>
      <c r="G119" s="87" t="str">
        <f>IFERROR(IF(VLOOKUP($A119,'Annex 2 EHV charges'!$D:$O,11,FALSE)=0,"",VLOOKUP($A119,'Annex 2 EHV charges'!$D:$O,11,FALSE)),"")</f>
        <v/>
      </c>
      <c r="H119" s="87" t="str">
        <f>IFERROR(IF(VLOOKUP($A119,'Annex 2 EHV charges'!$D:$O,12,FALSE)=0,"",VLOOKUP($A119,'Annex 2 EHV charges'!$D:$O,12,FALSE)),"")</f>
        <v/>
      </c>
    </row>
    <row r="120" spans="1:8" x14ac:dyDescent="0.25">
      <c r="A120" s="84" t="str">
        <f t="array" ref="A120">IFERROR(INDEX('Annex 2 EHV charges'!$D$11:$D$61, MATCH(0, IF(ISBLANK('Annex 2 EHV charges'!$D$11:$D$61),1, COUNTIF(A$4:$A119, 'Annex 2 EHV charges'!$D$11:$D$61)), 0)),"")</f>
        <v/>
      </c>
      <c r="B120" s="83" t="str">
        <f>IF($A120="","",VLOOKUP($A120,'Annex 2 EHV charges'!$D:$O,2,0))</f>
        <v/>
      </c>
      <c r="C120" s="84" t="str">
        <f>IF($A120="","",VLOOKUP($A120,'Annex 2 EHV charges'!$D:$O,3,0))</f>
        <v/>
      </c>
      <c r="D120" s="83" t="str">
        <f>IF($A120="","",VLOOKUP($A120,'Annex 2 EHV charges'!$D:$O,4,0))</f>
        <v/>
      </c>
      <c r="E120" s="85" t="str">
        <f>IFERROR(IF(VLOOKUP($A120,'Annex 2 EHV charges'!$D:$O,9,FALSE)=0,"",VLOOKUP($A120,'Annex 2 EHV charges'!$D:$O,9,FALSE)),"")</f>
        <v/>
      </c>
      <c r="F120" s="86" t="str">
        <f>IFERROR(IF(VLOOKUP($A120,'Annex 2 EHV charges'!$D:$O,10,FALSE)=0,"",VLOOKUP($A120,'Annex 2 EHV charges'!$D:$O,10,FALSE)),"")</f>
        <v/>
      </c>
      <c r="G120" s="87" t="str">
        <f>IFERROR(IF(VLOOKUP($A120,'Annex 2 EHV charges'!$D:$O,11,FALSE)=0,"",VLOOKUP($A120,'Annex 2 EHV charges'!$D:$O,11,FALSE)),"")</f>
        <v/>
      </c>
      <c r="H120" s="87" t="str">
        <f>IFERROR(IF(VLOOKUP($A120,'Annex 2 EHV charges'!$D:$O,12,FALSE)=0,"",VLOOKUP($A120,'Annex 2 EHV charges'!$D:$O,12,FALSE)),"")</f>
        <v/>
      </c>
    </row>
    <row r="121" spans="1:8" x14ac:dyDescent="0.25">
      <c r="A121" s="84" t="str">
        <f t="array" ref="A121">IFERROR(INDEX('Annex 2 EHV charges'!$D$11:$D$61, MATCH(0, IF(ISBLANK('Annex 2 EHV charges'!$D$11:$D$61),1, COUNTIF(A$4:$A120, 'Annex 2 EHV charges'!$D$11:$D$61)), 0)),"")</f>
        <v/>
      </c>
      <c r="B121" s="83" t="str">
        <f>IF($A121="","",VLOOKUP($A121,'Annex 2 EHV charges'!$D:$O,2,0))</f>
        <v/>
      </c>
      <c r="C121" s="84" t="str">
        <f>IF($A121="","",VLOOKUP($A121,'Annex 2 EHV charges'!$D:$O,3,0))</f>
        <v/>
      </c>
      <c r="D121" s="83" t="str">
        <f>IF($A121="","",VLOOKUP($A121,'Annex 2 EHV charges'!$D:$O,4,0))</f>
        <v/>
      </c>
      <c r="E121" s="85" t="str">
        <f>IFERROR(IF(VLOOKUP($A121,'Annex 2 EHV charges'!$D:$O,9,FALSE)=0,"",VLOOKUP($A121,'Annex 2 EHV charges'!$D:$O,9,FALSE)),"")</f>
        <v/>
      </c>
      <c r="F121" s="86" t="str">
        <f>IFERROR(IF(VLOOKUP($A121,'Annex 2 EHV charges'!$D:$O,10,FALSE)=0,"",VLOOKUP($A121,'Annex 2 EHV charges'!$D:$O,10,FALSE)),"")</f>
        <v/>
      </c>
      <c r="G121" s="87" t="str">
        <f>IFERROR(IF(VLOOKUP($A121,'Annex 2 EHV charges'!$D:$O,11,FALSE)=0,"",VLOOKUP($A121,'Annex 2 EHV charges'!$D:$O,11,FALSE)),"")</f>
        <v/>
      </c>
      <c r="H121" s="87" t="str">
        <f>IFERROR(IF(VLOOKUP($A121,'Annex 2 EHV charges'!$D:$O,12,FALSE)=0,"",VLOOKUP($A121,'Annex 2 EHV charges'!$D:$O,12,FALSE)),"")</f>
        <v/>
      </c>
    </row>
    <row r="122" spans="1:8" x14ac:dyDescent="0.25">
      <c r="A122" s="84" t="str">
        <f t="array" ref="A122">IFERROR(INDEX('Annex 2 EHV charges'!$D$11:$D$61, MATCH(0, IF(ISBLANK('Annex 2 EHV charges'!$D$11:$D$61),1, COUNTIF(A$4:$A121, 'Annex 2 EHV charges'!$D$11:$D$61)), 0)),"")</f>
        <v/>
      </c>
      <c r="B122" s="83" t="str">
        <f>IF($A122="","",VLOOKUP($A122,'Annex 2 EHV charges'!$D:$O,2,0))</f>
        <v/>
      </c>
      <c r="C122" s="84" t="str">
        <f>IF($A122="","",VLOOKUP($A122,'Annex 2 EHV charges'!$D:$O,3,0))</f>
        <v/>
      </c>
      <c r="D122" s="83" t="str">
        <f>IF($A122="","",VLOOKUP($A122,'Annex 2 EHV charges'!$D:$O,4,0))</f>
        <v/>
      </c>
      <c r="E122" s="85" t="str">
        <f>IFERROR(IF(VLOOKUP($A122,'Annex 2 EHV charges'!$D:$O,9,FALSE)=0,"",VLOOKUP($A122,'Annex 2 EHV charges'!$D:$O,9,FALSE)),"")</f>
        <v/>
      </c>
      <c r="F122" s="86" t="str">
        <f>IFERROR(IF(VLOOKUP($A122,'Annex 2 EHV charges'!$D:$O,10,FALSE)=0,"",VLOOKUP($A122,'Annex 2 EHV charges'!$D:$O,10,FALSE)),"")</f>
        <v/>
      </c>
      <c r="G122" s="87" t="str">
        <f>IFERROR(IF(VLOOKUP($A122,'Annex 2 EHV charges'!$D:$O,11,FALSE)=0,"",VLOOKUP($A122,'Annex 2 EHV charges'!$D:$O,11,FALSE)),"")</f>
        <v/>
      </c>
      <c r="H122" s="87" t="str">
        <f>IFERROR(IF(VLOOKUP($A122,'Annex 2 EHV charges'!$D:$O,12,FALSE)=0,"",VLOOKUP($A122,'Annex 2 EHV charges'!$D:$O,12,FALSE)),"")</f>
        <v/>
      </c>
    </row>
    <row r="123" spans="1:8" x14ac:dyDescent="0.25">
      <c r="A123" s="84" t="str">
        <f t="array" ref="A123">IFERROR(INDEX('Annex 2 EHV charges'!$D$11:$D$61, MATCH(0, IF(ISBLANK('Annex 2 EHV charges'!$D$11:$D$61),1, COUNTIF(A$4:$A122, 'Annex 2 EHV charges'!$D$11:$D$61)), 0)),"")</f>
        <v/>
      </c>
      <c r="B123" s="83" t="str">
        <f>IF($A123="","",VLOOKUP($A123,'Annex 2 EHV charges'!$D:$O,2,0))</f>
        <v/>
      </c>
      <c r="C123" s="84" t="str">
        <f>IF($A123="","",VLOOKUP($A123,'Annex 2 EHV charges'!$D:$O,3,0))</f>
        <v/>
      </c>
      <c r="D123" s="83" t="str">
        <f>IF($A123="","",VLOOKUP($A123,'Annex 2 EHV charges'!$D:$O,4,0))</f>
        <v/>
      </c>
      <c r="E123" s="85" t="str">
        <f>IFERROR(IF(VLOOKUP($A123,'Annex 2 EHV charges'!$D:$O,9,FALSE)=0,"",VLOOKUP($A123,'Annex 2 EHV charges'!$D:$O,9,FALSE)),"")</f>
        <v/>
      </c>
      <c r="F123" s="86" t="str">
        <f>IFERROR(IF(VLOOKUP($A123,'Annex 2 EHV charges'!$D:$O,10,FALSE)=0,"",VLOOKUP($A123,'Annex 2 EHV charges'!$D:$O,10,FALSE)),"")</f>
        <v/>
      </c>
      <c r="G123" s="87" t="str">
        <f>IFERROR(IF(VLOOKUP($A123,'Annex 2 EHV charges'!$D:$O,11,FALSE)=0,"",VLOOKUP($A123,'Annex 2 EHV charges'!$D:$O,11,FALSE)),"")</f>
        <v/>
      </c>
      <c r="H123" s="87" t="str">
        <f>IFERROR(IF(VLOOKUP($A123,'Annex 2 EHV charges'!$D:$O,12,FALSE)=0,"",VLOOKUP($A123,'Annex 2 EHV charges'!$D:$O,12,FALSE)),"")</f>
        <v/>
      </c>
    </row>
    <row r="124" spans="1:8" x14ac:dyDescent="0.25">
      <c r="A124" s="84" t="str">
        <f t="array" ref="A124">IFERROR(INDEX('Annex 2 EHV charges'!$D$11:$D$61, MATCH(0, IF(ISBLANK('Annex 2 EHV charges'!$D$11:$D$61),1, COUNTIF(A$4:$A123, 'Annex 2 EHV charges'!$D$11:$D$61)), 0)),"")</f>
        <v/>
      </c>
      <c r="B124" s="83" t="str">
        <f>IF($A124="","",VLOOKUP($A124,'Annex 2 EHV charges'!$D:$O,2,0))</f>
        <v/>
      </c>
      <c r="C124" s="84" t="str">
        <f>IF($A124="","",VLOOKUP($A124,'Annex 2 EHV charges'!$D:$O,3,0))</f>
        <v/>
      </c>
      <c r="D124" s="83" t="str">
        <f>IF($A124="","",VLOOKUP($A124,'Annex 2 EHV charges'!$D:$O,4,0))</f>
        <v/>
      </c>
      <c r="E124" s="85" t="str">
        <f>IFERROR(IF(VLOOKUP($A124,'Annex 2 EHV charges'!$D:$O,9,FALSE)=0,"",VLOOKUP($A124,'Annex 2 EHV charges'!$D:$O,9,FALSE)),"")</f>
        <v/>
      </c>
      <c r="F124" s="86" t="str">
        <f>IFERROR(IF(VLOOKUP($A124,'Annex 2 EHV charges'!$D:$O,10,FALSE)=0,"",VLOOKUP($A124,'Annex 2 EHV charges'!$D:$O,10,FALSE)),"")</f>
        <v/>
      </c>
      <c r="G124" s="87" t="str">
        <f>IFERROR(IF(VLOOKUP($A124,'Annex 2 EHV charges'!$D:$O,11,FALSE)=0,"",VLOOKUP($A124,'Annex 2 EHV charges'!$D:$O,11,FALSE)),"")</f>
        <v/>
      </c>
      <c r="H124" s="87" t="str">
        <f>IFERROR(IF(VLOOKUP($A124,'Annex 2 EHV charges'!$D:$O,12,FALSE)=0,"",VLOOKUP($A124,'Annex 2 EHV charges'!$D:$O,12,FALSE)),"")</f>
        <v/>
      </c>
    </row>
    <row r="125" spans="1:8" x14ac:dyDescent="0.25">
      <c r="A125" s="84" t="str">
        <f t="array" ref="A125">IFERROR(INDEX('Annex 2 EHV charges'!$D$11:$D$61, MATCH(0, IF(ISBLANK('Annex 2 EHV charges'!$D$11:$D$61),1, COUNTIF(A$4:$A124, 'Annex 2 EHV charges'!$D$11:$D$61)), 0)),"")</f>
        <v/>
      </c>
      <c r="B125" s="83" t="str">
        <f>IF($A125="","",VLOOKUP($A125,'Annex 2 EHV charges'!$D:$O,2,0))</f>
        <v/>
      </c>
      <c r="C125" s="84" t="str">
        <f>IF($A125="","",VLOOKUP($A125,'Annex 2 EHV charges'!$D:$O,3,0))</f>
        <v/>
      </c>
      <c r="D125" s="83" t="str">
        <f>IF($A125="","",VLOOKUP($A125,'Annex 2 EHV charges'!$D:$O,4,0))</f>
        <v/>
      </c>
      <c r="E125" s="85" t="str">
        <f>IFERROR(IF(VLOOKUP($A125,'Annex 2 EHV charges'!$D:$O,9,FALSE)=0,"",VLOOKUP($A125,'Annex 2 EHV charges'!$D:$O,9,FALSE)),"")</f>
        <v/>
      </c>
      <c r="F125" s="86" t="str">
        <f>IFERROR(IF(VLOOKUP($A125,'Annex 2 EHV charges'!$D:$O,10,FALSE)=0,"",VLOOKUP($A125,'Annex 2 EHV charges'!$D:$O,10,FALSE)),"")</f>
        <v/>
      </c>
      <c r="G125" s="87" t="str">
        <f>IFERROR(IF(VLOOKUP($A125,'Annex 2 EHV charges'!$D:$O,11,FALSE)=0,"",VLOOKUP($A125,'Annex 2 EHV charges'!$D:$O,11,FALSE)),"")</f>
        <v/>
      </c>
      <c r="H125" s="87" t="str">
        <f>IFERROR(IF(VLOOKUP($A125,'Annex 2 EHV charges'!$D:$O,12,FALSE)=0,"",VLOOKUP($A125,'Annex 2 EHV charges'!$D:$O,12,FALSE)),"")</f>
        <v/>
      </c>
    </row>
    <row r="126" spans="1:8" x14ac:dyDescent="0.25">
      <c r="A126" s="84" t="str">
        <f t="array" ref="A126">IFERROR(INDEX('Annex 2 EHV charges'!$D$11:$D$61, MATCH(0, IF(ISBLANK('Annex 2 EHV charges'!$D$11:$D$61),1, COUNTIF(A$4:$A125, 'Annex 2 EHV charges'!$D$11:$D$61)), 0)),"")</f>
        <v/>
      </c>
      <c r="B126" s="83" t="str">
        <f>IF($A126="","",VLOOKUP($A126,'Annex 2 EHV charges'!$D:$O,2,0))</f>
        <v/>
      </c>
      <c r="C126" s="84" t="str">
        <f>IF($A126="","",VLOOKUP($A126,'Annex 2 EHV charges'!$D:$O,3,0))</f>
        <v/>
      </c>
      <c r="D126" s="83" t="str">
        <f>IF($A126="","",VLOOKUP($A126,'Annex 2 EHV charges'!$D:$O,4,0))</f>
        <v/>
      </c>
      <c r="E126" s="85" t="str">
        <f>IFERROR(IF(VLOOKUP($A126,'Annex 2 EHV charges'!$D:$O,9,FALSE)=0,"",VLOOKUP($A126,'Annex 2 EHV charges'!$D:$O,9,FALSE)),"")</f>
        <v/>
      </c>
      <c r="F126" s="86" t="str">
        <f>IFERROR(IF(VLOOKUP($A126,'Annex 2 EHV charges'!$D:$O,10,FALSE)=0,"",VLOOKUP($A126,'Annex 2 EHV charges'!$D:$O,10,FALSE)),"")</f>
        <v/>
      </c>
      <c r="G126" s="87" t="str">
        <f>IFERROR(IF(VLOOKUP($A126,'Annex 2 EHV charges'!$D:$O,11,FALSE)=0,"",VLOOKUP($A126,'Annex 2 EHV charges'!$D:$O,11,FALSE)),"")</f>
        <v/>
      </c>
      <c r="H126" s="87" t="str">
        <f>IFERROR(IF(VLOOKUP($A126,'Annex 2 EHV charges'!$D:$O,12,FALSE)=0,"",VLOOKUP($A126,'Annex 2 EHV charges'!$D:$O,12,FALSE)),"")</f>
        <v/>
      </c>
    </row>
    <row r="127" spans="1:8" x14ac:dyDescent="0.25">
      <c r="A127" s="84" t="str">
        <f t="array" ref="A127">IFERROR(INDEX('Annex 2 EHV charges'!$D$11:$D$61, MATCH(0, IF(ISBLANK('Annex 2 EHV charges'!$D$11:$D$61),1, COUNTIF(A$4:$A126, 'Annex 2 EHV charges'!$D$11:$D$61)), 0)),"")</f>
        <v/>
      </c>
      <c r="B127" s="83" t="str">
        <f>IF($A127="","",VLOOKUP($A127,'Annex 2 EHV charges'!$D:$O,2,0))</f>
        <v/>
      </c>
      <c r="C127" s="84" t="str">
        <f>IF($A127="","",VLOOKUP($A127,'Annex 2 EHV charges'!$D:$O,3,0))</f>
        <v/>
      </c>
      <c r="D127" s="83" t="str">
        <f>IF($A127="","",VLOOKUP($A127,'Annex 2 EHV charges'!$D:$O,4,0))</f>
        <v/>
      </c>
      <c r="E127" s="85" t="str">
        <f>IFERROR(IF(VLOOKUP($A127,'Annex 2 EHV charges'!$D:$O,9,FALSE)=0,"",VLOOKUP($A127,'Annex 2 EHV charges'!$D:$O,9,FALSE)),"")</f>
        <v/>
      </c>
      <c r="F127" s="86" t="str">
        <f>IFERROR(IF(VLOOKUP($A127,'Annex 2 EHV charges'!$D:$O,10,FALSE)=0,"",VLOOKUP($A127,'Annex 2 EHV charges'!$D:$O,10,FALSE)),"")</f>
        <v/>
      </c>
      <c r="G127" s="87" t="str">
        <f>IFERROR(IF(VLOOKUP($A127,'Annex 2 EHV charges'!$D:$O,11,FALSE)=0,"",VLOOKUP($A127,'Annex 2 EHV charges'!$D:$O,11,FALSE)),"")</f>
        <v/>
      </c>
      <c r="H127" s="87" t="str">
        <f>IFERROR(IF(VLOOKUP($A127,'Annex 2 EHV charges'!$D:$O,12,FALSE)=0,"",VLOOKUP($A127,'Annex 2 EHV charges'!$D:$O,12,FALSE)),"")</f>
        <v/>
      </c>
    </row>
    <row r="128" spans="1:8" x14ac:dyDescent="0.25">
      <c r="A128" s="84" t="str">
        <f t="array" ref="A128">IFERROR(INDEX('Annex 2 EHV charges'!$D$11:$D$61, MATCH(0, IF(ISBLANK('Annex 2 EHV charges'!$D$11:$D$61),1, COUNTIF(A$4:$A127, 'Annex 2 EHV charges'!$D$11:$D$61)), 0)),"")</f>
        <v/>
      </c>
      <c r="B128" s="83" t="str">
        <f>IF($A128="","",VLOOKUP($A128,'Annex 2 EHV charges'!$D:$O,2,0))</f>
        <v/>
      </c>
      <c r="C128" s="84" t="str">
        <f>IF($A128="","",VLOOKUP($A128,'Annex 2 EHV charges'!$D:$O,3,0))</f>
        <v/>
      </c>
      <c r="D128" s="83" t="str">
        <f>IF($A128="","",VLOOKUP($A128,'Annex 2 EHV charges'!$D:$O,4,0))</f>
        <v/>
      </c>
      <c r="E128" s="85" t="str">
        <f>IFERROR(IF(VLOOKUP($A128,'Annex 2 EHV charges'!$D:$O,9,FALSE)=0,"",VLOOKUP($A128,'Annex 2 EHV charges'!$D:$O,9,FALSE)),"")</f>
        <v/>
      </c>
      <c r="F128" s="86" t="str">
        <f>IFERROR(IF(VLOOKUP($A128,'Annex 2 EHV charges'!$D:$O,10,FALSE)=0,"",VLOOKUP($A128,'Annex 2 EHV charges'!$D:$O,10,FALSE)),"")</f>
        <v/>
      </c>
      <c r="G128" s="87" t="str">
        <f>IFERROR(IF(VLOOKUP($A128,'Annex 2 EHV charges'!$D:$O,11,FALSE)=0,"",VLOOKUP($A128,'Annex 2 EHV charges'!$D:$O,11,FALSE)),"")</f>
        <v/>
      </c>
      <c r="H128" s="87" t="str">
        <f>IFERROR(IF(VLOOKUP($A128,'Annex 2 EHV charges'!$D:$O,12,FALSE)=0,"",VLOOKUP($A128,'Annex 2 EHV charges'!$D:$O,12,FALSE)),"")</f>
        <v/>
      </c>
    </row>
    <row r="129" spans="1:8" x14ac:dyDescent="0.25">
      <c r="A129" s="84" t="str">
        <f t="array" ref="A129">IFERROR(INDEX('Annex 2 EHV charges'!$D$11:$D$61, MATCH(0, IF(ISBLANK('Annex 2 EHV charges'!$D$11:$D$61),1, COUNTIF(A$4:$A128, 'Annex 2 EHV charges'!$D$11:$D$61)), 0)),"")</f>
        <v/>
      </c>
      <c r="B129" s="83" t="str">
        <f>IF($A129="","",VLOOKUP($A129,'Annex 2 EHV charges'!$D:$O,2,0))</f>
        <v/>
      </c>
      <c r="C129" s="84" t="str">
        <f>IF($A129="","",VLOOKUP($A129,'Annex 2 EHV charges'!$D:$O,3,0))</f>
        <v/>
      </c>
      <c r="D129" s="83" t="str">
        <f>IF($A129="","",VLOOKUP($A129,'Annex 2 EHV charges'!$D:$O,4,0))</f>
        <v/>
      </c>
      <c r="E129" s="85" t="str">
        <f>IFERROR(IF(VLOOKUP($A129,'Annex 2 EHV charges'!$D:$O,9,FALSE)=0,"",VLOOKUP($A129,'Annex 2 EHV charges'!$D:$O,9,FALSE)),"")</f>
        <v/>
      </c>
      <c r="F129" s="86" t="str">
        <f>IFERROR(IF(VLOOKUP($A129,'Annex 2 EHV charges'!$D:$O,10,FALSE)=0,"",VLOOKUP($A129,'Annex 2 EHV charges'!$D:$O,10,FALSE)),"")</f>
        <v/>
      </c>
      <c r="G129" s="87" t="str">
        <f>IFERROR(IF(VLOOKUP($A129,'Annex 2 EHV charges'!$D:$O,11,FALSE)=0,"",VLOOKUP($A129,'Annex 2 EHV charges'!$D:$O,11,FALSE)),"")</f>
        <v/>
      </c>
      <c r="H129" s="87" t="str">
        <f>IFERROR(IF(VLOOKUP($A129,'Annex 2 EHV charges'!$D:$O,12,FALSE)=0,"",VLOOKUP($A129,'Annex 2 EHV charges'!$D:$O,12,FALSE)),"")</f>
        <v/>
      </c>
    </row>
    <row r="130" spans="1:8" x14ac:dyDescent="0.25">
      <c r="A130" s="84" t="str">
        <f t="array" ref="A130">IFERROR(INDEX('Annex 2 EHV charges'!$D$11:$D$61, MATCH(0, IF(ISBLANK('Annex 2 EHV charges'!$D$11:$D$61),1, COUNTIF(A$4:$A129, 'Annex 2 EHV charges'!$D$11:$D$61)), 0)),"")</f>
        <v/>
      </c>
      <c r="B130" s="83" t="str">
        <f>IF($A130="","",VLOOKUP($A130,'Annex 2 EHV charges'!$D:$O,2,0))</f>
        <v/>
      </c>
      <c r="C130" s="84" t="str">
        <f>IF($A130="","",VLOOKUP($A130,'Annex 2 EHV charges'!$D:$O,3,0))</f>
        <v/>
      </c>
      <c r="D130" s="83" t="str">
        <f>IF($A130="","",VLOOKUP($A130,'Annex 2 EHV charges'!$D:$O,4,0))</f>
        <v/>
      </c>
      <c r="E130" s="85" t="str">
        <f>IFERROR(IF(VLOOKUP($A130,'Annex 2 EHV charges'!$D:$O,9,FALSE)=0,"",VLOOKUP($A130,'Annex 2 EHV charges'!$D:$O,9,FALSE)),"")</f>
        <v/>
      </c>
      <c r="F130" s="86" t="str">
        <f>IFERROR(IF(VLOOKUP($A130,'Annex 2 EHV charges'!$D:$O,10,FALSE)=0,"",VLOOKUP($A130,'Annex 2 EHV charges'!$D:$O,10,FALSE)),"")</f>
        <v/>
      </c>
      <c r="G130" s="87" t="str">
        <f>IFERROR(IF(VLOOKUP($A130,'Annex 2 EHV charges'!$D:$O,11,FALSE)=0,"",VLOOKUP($A130,'Annex 2 EHV charges'!$D:$O,11,FALSE)),"")</f>
        <v/>
      </c>
      <c r="H130" s="87" t="str">
        <f>IFERROR(IF(VLOOKUP($A130,'Annex 2 EHV charges'!$D:$O,12,FALSE)=0,"",VLOOKUP($A130,'Annex 2 EHV charges'!$D:$O,12,FALSE)),"")</f>
        <v/>
      </c>
    </row>
    <row r="131" spans="1:8" x14ac:dyDescent="0.25">
      <c r="A131" s="84" t="str">
        <f t="array" ref="A131">IFERROR(INDEX('Annex 2 EHV charges'!$D$11:$D$61, MATCH(0, IF(ISBLANK('Annex 2 EHV charges'!$D$11:$D$61),1, COUNTIF(A$4:$A130, 'Annex 2 EHV charges'!$D$11:$D$61)), 0)),"")</f>
        <v/>
      </c>
      <c r="B131" s="83" t="str">
        <f>IF($A131="","",VLOOKUP($A131,'Annex 2 EHV charges'!$D:$O,2,0))</f>
        <v/>
      </c>
      <c r="C131" s="84" t="str">
        <f>IF($A131="","",VLOOKUP($A131,'Annex 2 EHV charges'!$D:$O,3,0))</f>
        <v/>
      </c>
      <c r="D131" s="83" t="str">
        <f>IF($A131="","",VLOOKUP($A131,'Annex 2 EHV charges'!$D:$O,4,0))</f>
        <v/>
      </c>
      <c r="E131" s="85" t="str">
        <f>IFERROR(IF(VLOOKUP($A131,'Annex 2 EHV charges'!$D:$O,9,FALSE)=0,"",VLOOKUP($A131,'Annex 2 EHV charges'!$D:$O,9,FALSE)),"")</f>
        <v/>
      </c>
      <c r="F131" s="86" t="str">
        <f>IFERROR(IF(VLOOKUP($A131,'Annex 2 EHV charges'!$D:$O,10,FALSE)=0,"",VLOOKUP($A131,'Annex 2 EHV charges'!$D:$O,10,FALSE)),"")</f>
        <v/>
      </c>
      <c r="G131" s="87" t="str">
        <f>IFERROR(IF(VLOOKUP($A131,'Annex 2 EHV charges'!$D:$O,11,FALSE)=0,"",VLOOKUP($A131,'Annex 2 EHV charges'!$D:$O,11,FALSE)),"")</f>
        <v/>
      </c>
      <c r="H131" s="87" t="str">
        <f>IFERROR(IF(VLOOKUP($A131,'Annex 2 EHV charges'!$D:$O,12,FALSE)=0,"",VLOOKUP($A131,'Annex 2 EHV charges'!$D:$O,12,FALSE)),"")</f>
        <v/>
      </c>
    </row>
    <row r="132" spans="1:8" x14ac:dyDescent="0.25">
      <c r="A132" s="84" t="str">
        <f t="array" ref="A132">IFERROR(INDEX('Annex 2 EHV charges'!$D$11:$D$61, MATCH(0, IF(ISBLANK('Annex 2 EHV charges'!$D$11:$D$61),1, COUNTIF(A$4:$A131, 'Annex 2 EHV charges'!$D$11:$D$61)), 0)),"")</f>
        <v/>
      </c>
      <c r="B132" s="83" t="str">
        <f>IF($A132="","",VLOOKUP($A132,'Annex 2 EHV charges'!$D:$O,2,0))</f>
        <v/>
      </c>
      <c r="C132" s="84" t="str">
        <f>IF($A132="","",VLOOKUP($A132,'Annex 2 EHV charges'!$D:$O,3,0))</f>
        <v/>
      </c>
      <c r="D132" s="83" t="str">
        <f>IF($A132="","",VLOOKUP($A132,'Annex 2 EHV charges'!$D:$O,4,0))</f>
        <v/>
      </c>
      <c r="E132" s="85" t="str">
        <f>IFERROR(IF(VLOOKUP($A132,'Annex 2 EHV charges'!$D:$O,9,FALSE)=0,"",VLOOKUP($A132,'Annex 2 EHV charges'!$D:$O,9,FALSE)),"")</f>
        <v/>
      </c>
      <c r="F132" s="86" t="str">
        <f>IFERROR(IF(VLOOKUP($A132,'Annex 2 EHV charges'!$D:$O,10,FALSE)=0,"",VLOOKUP($A132,'Annex 2 EHV charges'!$D:$O,10,FALSE)),"")</f>
        <v/>
      </c>
      <c r="G132" s="87" t="str">
        <f>IFERROR(IF(VLOOKUP($A132,'Annex 2 EHV charges'!$D:$O,11,FALSE)=0,"",VLOOKUP($A132,'Annex 2 EHV charges'!$D:$O,11,FALSE)),"")</f>
        <v/>
      </c>
      <c r="H132" s="87" t="str">
        <f>IFERROR(IF(VLOOKUP($A132,'Annex 2 EHV charges'!$D:$O,12,FALSE)=0,"",VLOOKUP($A132,'Annex 2 EHV charges'!$D:$O,12,FALSE)),"")</f>
        <v/>
      </c>
    </row>
    <row r="133" spans="1:8" x14ac:dyDescent="0.25">
      <c r="A133" s="84" t="str">
        <f t="array" ref="A133">IFERROR(INDEX('Annex 2 EHV charges'!$D$11:$D$61, MATCH(0, IF(ISBLANK('Annex 2 EHV charges'!$D$11:$D$61),1, COUNTIF(A$4:$A132, 'Annex 2 EHV charges'!$D$11:$D$61)), 0)),"")</f>
        <v/>
      </c>
      <c r="B133" s="83" t="str">
        <f>IF($A133="","",VLOOKUP($A133,'Annex 2 EHV charges'!$D:$O,2,0))</f>
        <v/>
      </c>
      <c r="C133" s="84" t="str">
        <f>IF($A133="","",VLOOKUP($A133,'Annex 2 EHV charges'!$D:$O,3,0))</f>
        <v/>
      </c>
      <c r="D133" s="83" t="str">
        <f>IF($A133="","",VLOOKUP($A133,'Annex 2 EHV charges'!$D:$O,4,0))</f>
        <v/>
      </c>
      <c r="E133" s="85" t="str">
        <f>IFERROR(IF(VLOOKUP($A133,'Annex 2 EHV charges'!$D:$O,9,FALSE)=0,"",VLOOKUP($A133,'Annex 2 EHV charges'!$D:$O,9,FALSE)),"")</f>
        <v/>
      </c>
      <c r="F133" s="86" t="str">
        <f>IFERROR(IF(VLOOKUP($A133,'Annex 2 EHV charges'!$D:$O,10,FALSE)=0,"",VLOOKUP($A133,'Annex 2 EHV charges'!$D:$O,10,FALSE)),"")</f>
        <v/>
      </c>
      <c r="G133" s="87" t="str">
        <f>IFERROR(IF(VLOOKUP($A133,'Annex 2 EHV charges'!$D:$O,11,FALSE)=0,"",VLOOKUP($A133,'Annex 2 EHV charges'!$D:$O,11,FALSE)),"")</f>
        <v/>
      </c>
      <c r="H133" s="87" t="str">
        <f>IFERROR(IF(VLOOKUP($A133,'Annex 2 EHV charges'!$D:$O,12,FALSE)=0,"",VLOOKUP($A133,'Annex 2 EHV charges'!$D:$O,12,FALSE)),"")</f>
        <v/>
      </c>
    </row>
    <row r="134" spans="1:8" x14ac:dyDescent="0.25">
      <c r="A134" s="84" t="str">
        <f t="array" ref="A134">IFERROR(INDEX('Annex 2 EHV charges'!$D$11:$D$61, MATCH(0, IF(ISBLANK('Annex 2 EHV charges'!$D$11:$D$61),1, COUNTIF(A$4:$A133, 'Annex 2 EHV charges'!$D$11:$D$61)), 0)),"")</f>
        <v/>
      </c>
      <c r="B134" s="83" t="str">
        <f>IF($A134="","",VLOOKUP($A134,'Annex 2 EHV charges'!$D:$O,2,0))</f>
        <v/>
      </c>
      <c r="C134" s="84" t="str">
        <f>IF($A134="","",VLOOKUP($A134,'Annex 2 EHV charges'!$D:$O,3,0))</f>
        <v/>
      </c>
      <c r="D134" s="83" t="str">
        <f>IF($A134="","",VLOOKUP($A134,'Annex 2 EHV charges'!$D:$O,4,0))</f>
        <v/>
      </c>
      <c r="E134" s="85" t="str">
        <f>IFERROR(IF(VLOOKUP($A134,'Annex 2 EHV charges'!$D:$O,9,FALSE)=0,"",VLOOKUP($A134,'Annex 2 EHV charges'!$D:$O,9,FALSE)),"")</f>
        <v/>
      </c>
      <c r="F134" s="86" t="str">
        <f>IFERROR(IF(VLOOKUP($A134,'Annex 2 EHV charges'!$D:$O,10,FALSE)=0,"",VLOOKUP($A134,'Annex 2 EHV charges'!$D:$O,10,FALSE)),"")</f>
        <v/>
      </c>
      <c r="G134" s="87" t="str">
        <f>IFERROR(IF(VLOOKUP($A134,'Annex 2 EHV charges'!$D:$O,11,FALSE)=0,"",VLOOKUP($A134,'Annex 2 EHV charges'!$D:$O,11,FALSE)),"")</f>
        <v/>
      </c>
      <c r="H134" s="87" t="str">
        <f>IFERROR(IF(VLOOKUP($A134,'Annex 2 EHV charges'!$D:$O,12,FALSE)=0,"",VLOOKUP($A134,'Annex 2 EHV charges'!$D:$O,12,FALSE)),"")</f>
        <v/>
      </c>
    </row>
    <row r="135" spans="1:8" x14ac:dyDescent="0.25">
      <c r="A135" s="84" t="str">
        <f t="array" ref="A135">IFERROR(INDEX('Annex 2 EHV charges'!$D$11:$D$61, MATCH(0, IF(ISBLANK('Annex 2 EHV charges'!$D$11:$D$61),1, COUNTIF(A$4:$A134, 'Annex 2 EHV charges'!$D$11:$D$61)), 0)),"")</f>
        <v/>
      </c>
      <c r="B135" s="83" t="str">
        <f>IF($A135="","",VLOOKUP($A135,'Annex 2 EHV charges'!$D:$O,2,0))</f>
        <v/>
      </c>
      <c r="C135" s="84" t="str">
        <f>IF($A135="","",VLOOKUP($A135,'Annex 2 EHV charges'!$D:$O,3,0))</f>
        <v/>
      </c>
      <c r="D135" s="83" t="str">
        <f>IF($A135="","",VLOOKUP($A135,'Annex 2 EHV charges'!$D:$O,4,0))</f>
        <v/>
      </c>
      <c r="E135" s="85" t="str">
        <f>IFERROR(IF(VLOOKUP($A135,'Annex 2 EHV charges'!$D:$O,9,FALSE)=0,"",VLOOKUP($A135,'Annex 2 EHV charges'!$D:$O,9,FALSE)),"")</f>
        <v/>
      </c>
      <c r="F135" s="86" t="str">
        <f>IFERROR(IF(VLOOKUP($A135,'Annex 2 EHV charges'!$D:$O,10,FALSE)=0,"",VLOOKUP($A135,'Annex 2 EHV charges'!$D:$O,10,FALSE)),"")</f>
        <v/>
      </c>
      <c r="G135" s="87" t="str">
        <f>IFERROR(IF(VLOOKUP($A135,'Annex 2 EHV charges'!$D:$O,11,FALSE)=0,"",VLOOKUP($A135,'Annex 2 EHV charges'!$D:$O,11,FALSE)),"")</f>
        <v/>
      </c>
      <c r="H135" s="87" t="str">
        <f>IFERROR(IF(VLOOKUP($A135,'Annex 2 EHV charges'!$D:$O,12,FALSE)=0,"",VLOOKUP($A135,'Annex 2 EHV charges'!$D:$O,12,FALSE)),"")</f>
        <v/>
      </c>
    </row>
    <row r="136" spans="1:8" x14ac:dyDescent="0.25">
      <c r="A136" s="84" t="str">
        <f t="array" ref="A136">IFERROR(INDEX('Annex 2 EHV charges'!$D$11:$D$61, MATCH(0, IF(ISBLANK('Annex 2 EHV charges'!$D$11:$D$61),1, COUNTIF(A$4:$A135, 'Annex 2 EHV charges'!$D$11:$D$61)), 0)),"")</f>
        <v/>
      </c>
      <c r="B136" s="83" t="str">
        <f>IF($A136="","",VLOOKUP($A136,'Annex 2 EHV charges'!$D:$O,2,0))</f>
        <v/>
      </c>
      <c r="C136" s="84" t="str">
        <f>IF($A136="","",VLOOKUP($A136,'Annex 2 EHV charges'!$D:$O,3,0))</f>
        <v/>
      </c>
      <c r="D136" s="83" t="str">
        <f>IF($A136="","",VLOOKUP($A136,'Annex 2 EHV charges'!$D:$O,4,0))</f>
        <v/>
      </c>
      <c r="E136" s="85" t="str">
        <f>IFERROR(IF(VLOOKUP($A136,'Annex 2 EHV charges'!$D:$O,9,FALSE)=0,"",VLOOKUP($A136,'Annex 2 EHV charges'!$D:$O,9,FALSE)),"")</f>
        <v/>
      </c>
      <c r="F136" s="86" t="str">
        <f>IFERROR(IF(VLOOKUP($A136,'Annex 2 EHV charges'!$D:$O,10,FALSE)=0,"",VLOOKUP($A136,'Annex 2 EHV charges'!$D:$O,10,FALSE)),"")</f>
        <v/>
      </c>
      <c r="G136" s="87" t="str">
        <f>IFERROR(IF(VLOOKUP($A136,'Annex 2 EHV charges'!$D:$O,11,FALSE)=0,"",VLOOKUP($A136,'Annex 2 EHV charges'!$D:$O,11,FALSE)),"")</f>
        <v/>
      </c>
      <c r="H136" s="87" t="str">
        <f>IFERROR(IF(VLOOKUP($A136,'Annex 2 EHV charges'!$D:$O,12,FALSE)=0,"",VLOOKUP($A136,'Annex 2 EHV charges'!$D:$O,12,FALSE)),"")</f>
        <v/>
      </c>
    </row>
    <row r="137" spans="1:8" x14ac:dyDescent="0.25">
      <c r="A137" s="84" t="str">
        <f t="array" ref="A137">IFERROR(INDEX('Annex 2 EHV charges'!$D$11:$D$61, MATCH(0, IF(ISBLANK('Annex 2 EHV charges'!$D$11:$D$61),1, COUNTIF(A$4:$A136, 'Annex 2 EHV charges'!$D$11:$D$61)), 0)),"")</f>
        <v/>
      </c>
      <c r="B137" s="83" t="str">
        <f>IF($A137="","",VLOOKUP($A137,'Annex 2 EHV charges'!$D:$O,2,0))</f>
        <v/>
      </c>
      <c r="C137" s="84" t="str">
        <f>IF($A137="","",VLOOKUP($A137,'Annex 2 EHV charges'!$D:$O,3,0))</f>
        <v/>
      </c>
      <c r="D137" s="83" t="str">
        <f>IF($A137="","",VLOOKUP($A137,'Annex 2 EHV charges'!$D:$O,4,0))</f>
        <v/>
      </c>
      <c r="E137" s="85" t="str">
        <f>IFERROR(IF(VLOOKUP($A137,'Annex 2 EHV charges'!$D:$O,9,FALSE)=0,"",VLOOKUP($A137,'Annex 2 EHV charges'!$D:$O,9,FALSE)),"")</f>
        <v/>
      </c>
      <c r="F137" s="86" t="str">
        <f>IFERROR(IF(VLOOKUP($A137,'Annex 2 EHV charges'!$D:$O,10,FALSE)=0,"",VLOOKUP($A137,'Annex 2 EHV charges'!$D:$O,10,FALSE)),"")</f>
        <v/>
      </c>
      <c r="G137" s="87" t="str">
        <f>IFERROR(IF(VLOOKUP($A137,'Annex 2 EHV charges'!$D:$O,11,FALSE)=0,"",VLOOKUP($A137,'Annex 2 EHV charges'!$D:$O,11,FALSE)),"")</f>
        <v/>
      </c>
      <c r="H137" s="87" t="str">
        <f>IFERROR(IF(VLOOKUP($A137,'Annex 2 EHV charges'!$D:$O,12,FALSE)=0,"",VLOOKUP($A137,'Annex 2 EHV charges'!$D:$O,12,FALSE)),"")</f>
        <v/>
      </c>
    </row>
    <row r="138" spans="1:8" x14ac:dyDescent="0.25">
      <c r="A138" s="84" t="str">
        <f t="array" ref="A138">IFERROR(INDEX('Annex 2 EHV charges'!$D$11:$D$61, MATCH(0, IF(ISBLANK('Annex 2 EHV charges'!$D$11:$D$61),1, COUNTIF(A$4:$A137, 'Annex 2 EHV charges'!$D$11:$D$61)), 0)),"")</f>
        <v/>
      </c>
      <c r="B138" s="83" t="str">
        <f>IF($A138="","",VLOOKUP($A138,'Annex 2 EHV charges'!$D:$O,2,0))</f>
        <v/>
      </c>
      <c r="C138" s="84" t="str">
        <f>IF($A138="","",VLOOKUP($A138,'Annex 2 EHV charges'!$D:$O,3,0))</f>
        <v/>
      </c>
      <c r="D138" s="83" t="str">
        <f>IF($A138="","",VLOOKUP($A138,'Annex 2 EHV charges'!$D:$O,4,0))</f>
        <v/>
      </c>
      <c r="E138" s="85" t="str">
        <f>IFERROR(IF(VLOOKUP($A138,'Annex 2 EHV charges'!$D:$O,9,FALSE)=0,"",VLOOKUP($A138,'Annex 2 EHV charges'!$D:$O,9,FALSE)),"")</f>
        <v/>
      </c>
      <c r="F138" s="86" t="str">
        <f>IFERROR(IF(VLOOKUP($A138,'Annex 2 EHV charges'!$D:$O,10,FALSE)=0,"",VLOOKUP($A138,'Annex 2 EHV charges'!$D:$O,10,FALSE)),"")</f>
        <v/>
      </c>
      <c r="G138" s="87" t="str">
        <f>IFERROR(IF(VLOOKUP($A138,'Annex 2 EHV charges'!$D:$O,11,FALSE)=0,"",VLOOKUP($A138,'Annex 2 EHV charges'!$D:$O,11,FALSE)),"")</f>
        <v/>
      </c>
      <c r="H138" s="87" t="str">
        <f>IFERROR(IF(VLOOKUP($A138,'Annex 2 EHV charges'!$D:$O,12,FALSE)=0,"",VLOOKUP($A138,'Annex 2 EHV charges'!$D:$O,12,FALSE)),"")</f>
        <v/>
      </c>
    </row>
    <row r="139" spans="1:8" x14ac:dyDescent="0.25">
      <c r="A139" s="84" t="str">
        <f t="array" ref="A139">IFERROR(INDEX('Annex 2 EHV charges'!$D$11:$D$61, MATCH(0, IF(ISBLANK('Annex 2 EHV charges'!$D$11:$D$61),1, COUNTIF(A$4:$A138, 'Annex 2 EHV charges'!$D$11:$D$61)), 0)),"")</f>
        <v/>
      </c>
      <c r="B139" s="83" t="str">
        <f>IF($A139="","",VLOOKUP($A139,'Annex 2 EHV charges'!$D:$O,2,0))</f>
        <v/>
      </c>
      <c r="C139" s="84" t="str">
        <f>IF($A139="","",VLOOKUP($A139,'Annex 2 EHV charges'!$D:$O,3,0))</f>
        <v/>
      </c>
      <c r="D139" s="83" t="str">
        <f>IF($A139="","",VLOOKUP($A139,'Annex 2 EHV charges'!$D:$O,4,0))</f>
        <v/>
      </c>
      <c r="E139" s="85" t="str">
        <f>IFERROR(IF(VLOOKUP($A139,'Annex 2 EHV charges'!$D:$O,9,FALSE)=0,"",VLOOKUP($A139,'Annex 2 EHV charges'!$D:$O,9,FALSE)),"")</f>
        <v/>
      </c>
      <c r="F139" s="86" t="str">
        <f>IFERROR(IF(VLOOKUP($A139,'Annex 2 EHV charges'!$D:$O,10,FALSE)=0,"",VLOOKUP($A139,'Annex 2 EHV charges'!$D:$O,10,FALSE)),"")</f>
        <v/>
      </c>
      <c r="G139" s="87" t="str">
        <f>IFERROR(IF(VLOOKUP($A139,'Annex 2 EHV charges'!$D:$O,11,FALSE)=0,"",VLOOKUP($A139,'Annex 2 EHV charges'!$D:$O,11,FALSE)),"")</f>
        <v/>
      </c>
      <c r="H139" s="87" t="str">
        <f>IFERROR(IF(VLOOKUP($A139,'Annex 2 EHV charges'!$D:$O,12,FALSE)=0,"",VLOOKUP($A139,'Annex 2 EHV charges'!$D:$O,12,FALSE)),"")</f>
        <v/>
      </c>
    </row>
    <row r="140" spans="1:8" x14ac:dyDescent="0.25">
      <c r="A140" s="84" t="str">
        <f t="array" ref="A140">IFERROR(INDEX('Annex 2 EHV charges'!$D$11:$D$61, MATCH(0, IF(ISBLANK('Annex 2 EHV charges'!$D$11:$D$61),1, COUNTIF(A$4:$A139, 'Annex 2 EHV charges'!$D$11:$D$61)), 0)),"")</f>
        <v/>
      </c>
      <c r="B140" s="83" t="str">
        <f>IF($A140="","",VLOOKUP($A140,'Annex 2 EHV charges'!$D:$O,2,0))</f>
        <v/>
      </c>
      <c r="C140" s="84" t="str">
        <f>IF($A140="","",VLOOKUP($A140,'Annex 2 EHV charges'!$D:$O,3,0))</f>
        <v/>
      </c>
      <c r="D140" s="83" t="str">
        <f>IF($A140="","",VLOOKUP($A140,'Annex 2 EHV charges'!$D:$O,4,0))</f>
        <v/>
      </c>
      <c r="E140" s="85" t="str">
        <f>IFERROR(IF(VLOOKUP($A140,'Annex 2 EHV charges'!$D:$O,9,FALSE)=0,"",VLOOKUP($A140,'Annex 2 EHV charges'!$D:$O,9,FALSE)),"")</f>
        <v/>
      </c>
      <c r="F140" s="86" t="str">
        <f>IFERROR(IF(VLOOKUP($A140,'Annex 2 EHV charges'!$D:$O,10,FALSE)=0,"",VLOOKUP($A140,'Annex 2 EHV charges'!$D:$O,10,FALSE)),"")</f>
        <v/>
      </c>
      <c r="G140" s="87" t="str">
        <f>IFERROR(IF(VLOOKUP($A140,'Annex 2 EHV charges'!$D:$O,11,FALSE)=0,"",VLOOKUP($A140,'Annex 2 EHV charges'!$D:$O,11,FALSE)),"")</f>
        <v/>
      </c>
      <c r="H140" s="87" t="str">
        <f>IFERROR(IF(VLOOKUP($A140,'Annex 2 EHV charges'!$D:$O,12,FALSE)=0,"",VLOOKUP($A140,'Annex 2 EHV charges'!$D:$O,12,FALSE)),"")</f>
        <v/>
      </c>
    </row>
    <row r="141" spans="1:8" x14ac:dyDescent="0.25">
      <c r="A141" s="84" t="str">
        <f t="array" ref="A141">IFERROR(INDEX('Annex 2 EHV charges'!$D$11:$D$61, MATCH(0, IF(ISBLANK('Annex 2 EHV charges'!$D$11:$D$61),1, COUNTIF(A$4:$A140, 'Annex 2 EHV charges'!$D$11:$D$61)), 0)),"")</f>
        <v/>
      </c>
      <c r="B141" s="83" t="str">
        <f>IF($A141="","",VLOOKUP($A141,'Annex 2 EHV charges'!$D:$O,2,0))</f>
        <v/>
      </c>
      <c r="C141" s="84" t="str">
        <f>IF($A141="","",VLOOKUP($A141,'Annex 2 EHV charges'!$D:$O,3,0))</f>
        <v/>
      </c>
      <c r="D141" s="83" t="str">
        <f>IF($A141="","",VLOOKUP($A141,'Annex 2 EHV charges'!$D:$O,4,0))</f>
        <v/>
      </c>
      <c r="E141" s="85" t="str">
        <f>IFERROR(IF(VLOOKUP($A141,'Annex 2 EHV charges'!$D:$O,9,FALSE)=0,"",VLOOKUP($A141,'Annex 2 EHV charges'!$D:$O,9,FALSE)),"")</f>
        <v/>
      </c>
      <c r="F141" s="86" t="str">
        <f>IFERROR(IF(VLOOKUP($A141,'Annex 2 EHV charges'!$D:$O,10,FALSE)=0,"",VLOOKUP($A141,'Annex 2 EHV charges'!$D:$O,10,FALSE)),"")</f>
        <v/>
      </c>
      <c r="G141" s="87" t="str">
        <f>IFERROR(IF(VLOOKUP($A141,'Annex 2 EHV charges'!$D:$O,11,FALSE)=0,"",VLOOKUP($A141,'Annex 2 EHV charges'!$D:$O,11,FALSE)),"")</f>
        <v/>
      </c>
      <c r="H141" s="87" t="str">
        <f>IFERROR(IF(VLOOKUP($A141,'Annex 2 EHV charges'!$D:$O,12,FALSE)=0,"",VLOOKUP($A141,'Annex 2 EHV charges'!$D:$O,12,FALSE)),"")</f>
        <v/>
      </c>
    </row>
    <row r="142" spans="1:8" x14ac:dyDescent="0.25">
      <c r="A142" s="84" t="str">
        <f t="array" ref="A142">IFERROR(INDEX('Annex 2 EHV charges'!$D$11:$D$61, MATCH(0, IF(ISBLANK('Annex 2 EHV charges'!$D$11:$D$61),1, COUNTIF(A$4:$A141, 'Annex 2 EHV charges'!$D$11:$D$61)), 0)),"")</f>
        <v/>
      </c>
      <c r="B142" s="83" t="str">
        <f>IF($A142="","",VLOOKUP($A142,'Annex 2 EHV charges'!$D:$O,2,0))</f>
        <v/>
      </c>
      <c r="C142" s="84" t="str">
        <f>IF($A142="","",VLOOKUP($A142,'Annex 2 EHV charges'!$D:$O,3,0))</f>
        <v/>
      </c>
      <c r="D142" s="83" t="str">
        <f>IF($A142="","",VLOOKUP($A142,'Annex 2 EHV charges'!$D:$O,4,0))</f>
        <v/>
      </c>
      <c r="E142" s="85" t="str">
        <f>IFERROR(IF(VLOOKUP($A142,'Annex 2 EHV charges'!$D:$O,9,FALSE)=0,"",VLOOKUP($A142,'Annex 2 EHV charges'!$D:$O,9,FALSE)),"")</f>
        <v/>
      </c>
      <c r="F142" s="86" t="str">
        <f>IFERROR(IF(VLOOKUP($A142,'Annex 2 EHV charges'!$D:$O,10,FALSE)=0,"",VLOOKUP($A142,'Annex 2 EHV charges'!$D:$O,10,FALSE)),"")</f>
        <v/>
      </c>
      <c r="G142" s="87" t="str">
        <f>IFERROR(IF(VLOOKUP($A142,'Annex 2 EHV charges'!$D:$O,11,FALSE)=0,"",VLOOKUP($A142,'Annex 2 EHV charges'!$D:$O,11,FALSE)),"")</f>
        <v/>
      </c>
      <c r="H142" s="87" t="str">
        <f>IFERROR(IF(VLOOKUP($A142,'Annex 2 EHV charges'!$D:$O,12,FALSE)=0,"",VLOOKUP($A142,'Annex 2 EHV charges'!$D:$O,12,FALSE)),"")</f>
        <v/>
      </c>
    </row>
    <row r="143" spans="1:8" x14ac:dyDescent="0.25">
      <c r="A143" s="84" t="str">
        <f t="array" ref="A143">IFERROR(INDEX('Annex 2 EHV charges'!$D$11:$D$61, MATCH(0, IF(ISBLANK('Annex 2 EHV charges'!$D$11:$D$61),1, COUNTIF(A$4:$A142, 'Annex 2 EHV charges'!$D$11:$D$61)), 0)),"")</f>
        <v/>
      </c>
      <c r="B143" s="83" t="str">
        <f>IF($A143="","",VLOOKUP($A143,'Annex 2 EHV charges'!$D:$O,2,0))</f>
        <v/>
      </c>
      <c r="C143" s="84" t="str">
        <f>IF($A143="","",VLOOKUP($A143,'Annex 2 EHV charges'!$D:$O,3,0))</f>
        <v/>
      </c>
      <c r="D143" s="83" t="str">
        <f>IF($A143="","",VLOOKUP($A143,'Annex 2 EHV charges'!$D:$O,4,0))</f>
        <v/>
      </c>
      <c r="E143" s="85" t="str">
        <f>IFERROR(IF(VLOOKUP($A143,'Annex 2 EHV charges'!$D:$O,9,FALSE)=0,"",VLOOKUP($A143,'Annex 2 EHV charges'!$D:$O,9,FALSE)),"")</f>
        <v/>
      </c>
      <c r="F143" s="86" t="str">
        <f>IFERROR(IF(VLOOKUP($A143,'Annex 2 EHV charges'!$D:$O,10,FALSE)=0,"",VLOOKUP($A143,'Annex 2 EHV charges'!$D:$O,10,FALSE)),"")</f>
        <v/>
      </c>
      <c r="G143" s="87" t="str">
        <f>IFERROR(IF(VLOOKUP($A143,'Annex 2 EHV charges'!$D:$O,11,FALSE)=0,"",VLOOKUP($A143,'Annex 2 EHV charges'!$D:$O,11,FALSE)),"")</f>
        <v/>
      </c>
      <c r="H143" s="87" t="str">
        <f>IFERROR(IF(VLOOKUP($A143,'Annex 2 EHV charges'!$D:$O,12,FALSE)=0,"",VLOOKUP($A143,'Annex 2 EHV charges'!$D:$O,12,FALSE)),"")</f>
        <v/>
      </c>
    </row>
    <row r="144" spans="1:8" x14ac:dyDescent="0.25">
      <c r="A144" s="84" t="str">
        <f t="array" ref="A144">IFERROR(INDEX('Annex 2 EHV charges'!$D$11:$D$61, MATCH(0, IF(ISBLANK('Annex 2 EHV charges'!$D$11:$D$61),1, COUNTIF(A$4:$A143, 'Annex 2 EHV charges'!$D$11:$D$61)), 0)),"")</f>
        <v/>
      </c>
      <c r="B144" s="83" t="str">
        <f>IF($A144="","",VLOOKUP($A144,'Annex 2 EHV charges'!$D:$O,2,0))</f>
        <v/>
      </c>
      <c r="C144" s="84" t="str">
        <f>IF($A144="","",VLOOKUP($A144,'Annex 2 EHV charges'!$D:$O,3,0))</f>
        <v/>
      </c>
      <c r="D144" s="83" t="str">
        <f>IF($A144="","",VLOOKUP($A144,'Annex 2 EHV charges'!$D:$O,4,0))</f>
        <v/>
      </c>
      <c r="E144" s="85" t="str">
        <f>IFERROR(IF(VLOOKUP($A144,'Annex 2 EHV charges'!$D:$O,9,FALSE)=0,"",VLOOKUP($A144,'Annex 2 EHV charges'!$D:$O,9,FALSE)),"")</f>
        <v/>
      </c>
      <c r="F144" s="86" t="str">
        <f>IFERROR(IF(VLOOKUP($A144,'Annex 2 EHV charges'!$D:$O,10,FALSE)=0,"",VLOOKUP($A144,'Annex 2 EHV charges'!$D:$O,10,FALSE)),"")</f>
        <v/>
      </c>
      <c r="G144" s="87" t="str">
        <f>IFERROR(IF(VLOOKUP($A144,'Annex 2 EHV charges'!$D:$O,11,FALSE)=0,"",VLOOKUP($A144,'Annex 2 EHV charges'!$D:$O,11,FALSE)),"")</f>
        <v/>
      </c>
      <c r="H144" s="87" t="str">
        <f>IFERROR(IF(VLOOKUP($A144,'Annex 2 EHV charges'!$D:$O,12,FALSE)=0,"",VLOOKUP($A144,'Annex 2 EHV charges'!$D:$O,12,FALSE)),"")</f>
        <v/>
      </c>
    </row>
    <row r="145" spans="1:8" x14ac:dyDescent="0.25">
      <c r="A145" s="84" t="str">
        <f t="array" ref="A145">IFERROR(INDEX('Annex 2 EHV charges'!$D$11:$D$61, MATCH(0, IF(ISBLANK('Annex 2 EHV charges'!$D$11:$D$61),1, COUNTIF(A$4:$A144, 'Annex 2 EHV charges'!$D$11:$D$61)), 0)),"")</f>
        <v/>
      </c>
      <c r="B145" s="83" t="str">
        <f>IF($A145="","",VLOOKUP($A145,'Annex 2 EHV charges'!$D:$O,2,0))</f>
        <v/>
      </c>
      <c r="C145" s="84" t="str">
        <f>IF($A145="","",VLOOKUP($A145,'Annex 2 EHV charges'!$D:$O,3,0))</f>
        <v/>
      </c>
      <c r="D145" s="83" t="str">
        <f>IF($A145="","",VLOOKUP($A145,'Annex 2 EHV charges'!$D:$O,4,0))</f>
        <v/>
      </c>
      <c r="E145" s="85" t="str">
        <f>IFERROR(IF(VLOOKUP($A145,'Annex 2 EHV charges'!$D:$O,9,FALSE)=0,"",VLOOKUP($A145,'Annex 2 EHV charges'!$D:$O,9,FALSE)),"")</f>
        <v/>
      </c>
      <c r="F145" s="86" t="str">
        <f>IFERROR(IF(VLOOKUP($A145,'Annex 2 EHV charges'!$D:$O,10,FALSE)=0,"",VLOOKUP($A145,'Annex 2 EHV charges'!$D:$O,10,FALSE)),"")</f>
        <v/>
      </c>
      <c r="G145" s="87" t="str">
        <f>IFERROR(IF(VLOOKUP($A145,'Annex 2 EHV charges'!$D:$O,11,FALSE)=0,"",VLOOKUP($A145,'Annex 2 EHV charges'!$D:$O,11,FALSE)),"")</f>
        <v/>
      </c>
      <c r="H145" s="87" t="str">
        <f>IFERROR(IF(VLOOKUP($A145,'Annex 2 EHV charges'!$D:$O,12,FALSE)=0,"",VLOOKUP($A145,'Annex 2 EHV charges'!$D:$O,12,FALSE)),"")</f>
        <v/>
      </c>
    </row>
    <row r="146" spans="1:8" x14ac:dyDescent="0.25">
      <c r="A146" s="84" t="str">
        <f t="array" ref="A146">IFERROR(INDEX('Annex 2 EHV charges'!$D$11:$D$61, MATCH(0, IF(ISBLANK('Annex 2 EHV charges'!$D$11:$D$61),1, COUNTIF(A$4:$A145, 'Annex 2 EHV charges'!$D$11:$D$61)), 0)),"")</f>
        <v/>
      </c>
      <c r="B146" s="83" t="str">
        <f>IF($A146="","",VLOOKUP($A146,'Annex 2 EHV charges'!$D:$O,2,0))</f>
        <v/>
      </c>
      <c r="C146" s="84" t="str">
        <f>IF($A146="","",VLOOKUP($A146,'Annex 2 EHV charges'!$D:$O,3,0))</f>
        <v/>
      </c>
      <c r="D146" s="83" t="str">
        <f>IF($A146="","",VLOOKUP($A146,'Annex 2 EHV charges'!$D:$O,4,0))</f>
        <v/>
      </c>
      <c r="E146" s="85" t="str">
        <f>IFERROR(IF(VLOOKUP($A146,'Annex 2 EHV charges'!$D:$O,9,FALSE)=0,"",VLOOKUP($A146,'Annex 2 EHV charges'!$D:$O,9,FALSE)),"")</f>
        <v/>
      </c>
      <c r="F146" s="86" t="str">
        <f>IFERROR(IF(VLOOKUP($A146,'Annex 2 EHV charges'!$D:$O,10,FALSE)=0,"",VLOOKUP($A146,'Annex 2 EHV charges'!$D:$O,10,FALSE)),"")</f>
        <v/>
      </c>
      <c r="G146" s="87" t="str">
        <f>IFERROR(IF(VLOOKUP($A146,'Annex 2 EHV charges'!$D:$O,11,FALSE)=0,"",VLOOKUP($A146,'Annex 2 EHV charges'!$D:$O,11,FALSE)),"")</f>
        <v/>
      </c>
      <c r="H146" s="87" t="str">
        <f>IFERROR(IF(VLOOKUP($A146,'Annex 2 EHV charges'!$D:$O,12,FALSE)=0,"",VLOOKUP($A146,'Annex 2 EHV charges'!$D:$O,12,FALSE)),"")</f>
        <v/>
      </c>
    </row>
    <row r="147" spans="1:8" x14ac:dyDescent="0.25">
      <c r="A147" s="84" t="str">
        <f t="array" ref="A147">IFERROR(INDEX('Annex 2 EHV charges'!$D$11:$D$61, MATCH(0, IF(ISBLANK('Annex 2 EHV charges'!$D$11:$D$61),1, COUNTIF(A$4:$A146, 'Annex 2 EHV charges'!$D$11:$D$61)), 0)),"")</f>
        <v/>
      </c>
      <c r="B147" s="83" t="str">
        <f>IF($A147="","",VLOOKUP($A147,'Annex 2 EHV charges'!$D:$O,2,0))</f>
        <v/>
      </c>
      <c r="C147" s="84" t="str">
        <f>IF($A147="","",VLOOKUP($A147,'Annex 2 EHV charges'!$D:$O,3,0))</f>
        <v/>
      </c>
      <c r="D147" s="83" t="str">
        <f>IF($A147="","",VLOOKUP($A147,'Annex 2 EHV charges'!$D:$O,4,0))</f>
        <v/>
      </c>
      <c r="E147" s="85" t="str">
        <f>IFERROR(IF(VLOOKUP($A147,'Annex 2 EHV charges'!$D:$O,9,FALSE)=0,"",VLOOKUP($A147,'Annex 2 EHV charges'!$D:$O,9,FALSE)),"")</f>
        <v/>
      </c>
      <c r="F147" s="86" t="str">
        <f>IFERROR(IF(VLOOKUP($A147,'Annex 2 EHV charges'!$D:$O,10,FALSE)=0,"",VLOOKUP($A147,'Annex 2 EHV charges'!$D:$O,10,FALSE)),"")</f>
        <v/>
      </c>
      <c r="G147" s="87" t="str">
        <f>IFERROR(IF(VLOOKUP($A147,'Annex 2 EHV charges'!$D:$O,11,FALSE)=0,"",VLOOKUP($A147,'Annex 2 EHV charges'!$D:$O,11,FALSE)),"")</f>
        <v/>
      </c>
      <c r="H147" s="87" t="str">
        <f>IFERROR(IF(VLOOKUP($A147,'Annex 2 EHV charges'!$D:$O,12,FALSE)=0,"",VLOOKUP($A147,'Annex 2 EHV charges'!$D:$O,12,FALSE)),"")</f>
        <v/>
      </c>
    </row>
    <row r="148" spans="1:8" x14ac:dyDescent="0.25">
      <c r="A148" s="84" t="str">
        <f t="array" ref="A148">IFERROR(INDEX('Annex 2 EHV charges'!$D$11:$D$61, MATCH(0, IF(ISBLANK('Annex 2 EHV charges'!$D$11:$D$61),1, COUNTIF(A$4:$A147, 'Annex 2 EHV charges'!$D$11:$D$61)), 0)),"")</f>
        <v/>
      </c>
      <c r="B148" s="83" t="str">
        <f>IF($A148="","",VLOOKUP($A148,'Annex 2 EHV charges'!$D:$O,2,0))</f>
        <v/>
      </c>
      <c r="C148" s="84" t="str">
        <f>IF($A148="","",VLOOKUP($A148,'Annex 2 EHV charges'!$D:$O,3,0))</f>
        <v/>
      </c>
      <c r="D148" s="83" t="str">
        <f>IF($A148="","",VLOOKUP($A148,'Annex 2 EHV charges'!$D:$O,4,0))</f>
        <v/>
      </c>
      <c r="E148" s="85" t="str">
        <f>IFERROR(IF(VLOOKUP($A148,'Annex 2 EHV charges'!$D:$O,9,FALSE)=0,"",VLOOKUP($A148,'Annex 2 EHV charges'!$D:$O,9,FALSE)),"")</f>
        <v/>
      </c>
      <c r="F148" s="86" t="str">
        <f>IFERROR(IF(VLOOKUP($A148,'Annex 2 EHV charges'!$D:$O,10,FALSE)=0,"",VLOOKUP($A148,'Annex 2 EHV charges'!$D:$O,10,FALSE)),"")</f>
        <v/>
      </c>
      <c r="G148" s="87" t="str">
        <f>IFERROR(IF(VLOOKUP($A148,'Annex 2 EHV charges'!$D:$O,11,FALSE)=0,"",VLOOKUP($A148,'Annex 2 EHV charges'!$D:$O,11,FALSE)),"")</f>
        <v/>
      </c>
      <c r="H148" s="87" t="str">
        <f>IFERROR(IF(VLOOKUP($A148,'Annex 2 EHV charges'!$D:$O,12,FALSE)=0,"",VLOOKUP($A148,'Annex 2 EHV charges'!$D:$O,12,FALSE)),"")</f>
        <v/>
      </c>
    </row>
    <row r="149" spans="1:8" x14ac:dyDescent="0.25">
      <c r="A149" s="84" t="str">
        <f t="array" ref="A149">IFERROR(INDEX('Annex 2 EHV charges'!$D$11:$D$61, MATCH(0, IF(ISBLANK('Annex 2 EHV charges'!$D$11:$D$61),1, COUNTIF(A$4:$A148, 'Annex 2 EHV charges'!$D$11:$D$61)), 0)),"")</f>
        <v/>
      </c>
      <c r="B149" s="83" t="str">
        <f>IF($A149="","",VLOOKUP($A149,'Annex 2 EHV charges'!$D:$O,2,0))</f>
        <v/>
      </c>
      <c r="C149" s="84" t="str">
        <f>IF($A149="","",VLOOKUP($A149,'Annex 2 EHV charges'!$D:$O,3,0))</f>
        <v/>
      </c>
      <c r="D149" s="83" t="str">
        <f>IF($A149="","",VLOOKUP($A149,'Annex 2 EHV charges'!$D:$O,4,0))</f>
        <v/>
      </c>
      <c r="E149" s="85" t="str">
        <f>IFERROR(IF(VLOOKUP($A149,'Annex 2 EHV charges'!$D:$O,9,FALSE)=0,"",VLOOKUP($A149,'Annex 2 EHV charges'!$D:$O,9,FALSE)),"")</f>
        <v/>
      </c>
      <c r="F149" s="86" t="str">
        <f>IFERROR(IF(VLOOKUP($A149,'Annex 2 EHV charges'!$D:$O,10,FALSE)=0,"",VLOOKUP($A149,'Annex 2 EHV charges'!$D:$O,10,FALSE)),"")</f>
        <v/>
      </c>
      <c r="G149" s="87" t="str">
        <f>IFERROR(IF(VLOOKUP($A149,'Annex 2 EHV charges'!$D:$O,11,FALSE)=0,"",VLOOKUP($A149,'Annex 2 EHV charges'!$D:$O,11,FALSE)),"")</f>
        <v/>
      </c>
      <c r="H149" s="87" t="str">
        <f>IFERROR(IF(VLOOKUP($A149,'Annex 2 EHV charges'!$D:$O,12,FALSE)=0,"",VLOOKUP($A149,'Annex 2 EHV charges'!$D:$O,12,FALSE)),"")</f>
        <v/>
      </c>
    </row>
    <row r="150" spans="1:8" x14ac:dyDescent="0.25">
      <c r="A150" s="84" t="str">
        <f t="array" ref="A150">IFERROR(INDEX('Annex 2 EHV charges'!$D$11:$D$61, MATCH(0, IF(ISBLANK('Annex 2 EHV charges'!$D$11:$D$61),1, COUNTIF(A$4:$A149, 'Annex 2 EHV charges'!$D$11:$D$61)), 0)),"")</f>
        <v/>
      </c>
      <c r="B150" s="83" t="str">
        <f>IF($A150="","",VLOOKUP($A150,'Annex 2 EHV charges'!$D:$O,2,0))</f>
        <v/>
      </c>
      <c r="C150" s="84" t="str">
        <f>IF($A150="","",VLOOKUP($A150,'Annex 2 EHV charges'!$D:$O,3,0))</f>
        <v/>
      </c>
      <c r="D150" s="83" t="str">
        <f>IF($A150="","",VLOOKUP($A150,'Annex 2 EHV charges'!$D:$O,4,0))</f>
        <v/>
      </c>
      <c r="E150" s="85" t="str">
        <f>IFERROR(IF(VLOOKUP($A150,'Annex 2 EHV charges'!$D:$O,9,FALSE)=0,"",VLOOKUP($A150,'Annex 2 EHV charges'!$D:$O,9,FALSE)),"")</f>
        <v/>
      </c>
      <c r="F150" s="86" t="str">
        <f>IFERROR(IF(VLOOKUP($A150,'Annex 2 EHV charges'!$D:$O,10,FALSE)=0,"",VLOOKUP($A150,'Annex 2 EHV charges'!$D:$O,10,FALSE)),"")</f>
        <v/>
      </c>
      <c r="G150" s="87" t="str">
        <f>IFERROR(IF(VLOOKUP($A150,'Annex 2 EHV charges'!$D:$O,11,FALSE)=0,"",VLOOKUP($A150,'Annex 2 EHV charges'!$D:$O,11,FALSE)),"")</f>
        <v/>
      </c>
      <c r="H150" s="87" t="str">
        <f>IFERROR(IF(VLOOKUP($A150,'Annex 2 EHV charges'!$D:$O,12,FALSE)=0,"",VLOOKUP($A150,'Annex 2 EHV charges'!$D:$O,12,FALSE)),"")</f>
        <v/>
      </c>
    </row>
    <row r="151" spans="1:8" x14ac:dyDescent="0.25">
      <c r="A151" s="84" t="str">
        <f t="array" ref="A151">IFERROR(INDEX('Annex 2 EHV charges'!$D$11:$D$61, MATCH(0, IF(ISBLANK('Annex 2 EHV charges'!$D$11:$D$61),1, COUNTIF(A$4:$A150, 'Annex 2 EHV charges'!$D$11:$D$61)), 0)),"")</f>
        <v/>
      </c>
      <c r="B151" s="83" t="str">
        <f>IF($A151="","",VLOOKUP($A151,'Annex 2 EHV charges'!$D:$O,2,0))</f>
        <v/>
      </c>
      <c r="C151" s="84" t="str">
        <f>IF($A151="","",VLOOKUP($A151,'Annex 2 EHV charges'!$D:$O,3,0))</f>
        <v/>
      </c>
      <c r="D151" s="83" t="str">
        <f>IF($A151="","",VLOOKUP($A151,'Annex 2 EHV charges'!$D:$O,4,0))</f>
        <v/>
      </c>
      <c r="E151" s="85" t="str">
        <f>IFERROR(IF(VLOOKUP($A151,'Annex 2 EHV charges'!$D:$O,9,FALSE)=0,"",VLOOKUP($A151,'Annex 2 EHV charges'!$D:$O,9,FALSE)),"")</f>
        <v/>
      </c>
      <c r="F151" s="86" t="str">
        <f>IFERROR(IF(VLOOKUP($A151,'Annex 2 EHV charges'!$D:$O,10,FALSE)=0,"",VLOOKUP($A151,'Annex 2 EHV charges'!$D:$O,10,FALSE)),"")</f>
        <v/>
      </c>
      <c r="G151" s="87" t="str">
        <f>IFERROR(IF(VLOOKUP($A151,'Annex 2 EHV charges'!$D:$O,11,FALSE)=0,"",VLOOKUP($A151,'Annex 2 EHV charges'!$D:$O,11,FALSE)),"")</f>
        <v/>
      </c>
      <c r="H151" s="87" t="str">
        <f>IFERROR(IF(VLOOKUP($A151,'Annex 2 EHV charges'!$D:$O,12,FALSE)=0,"",VLOOKUP($A151,'Annex 2 EHV charges'!$D:$O,12,FALSE)),"")</f>
        <v/>
      </c>
    </row>
    <row r="152" spans="1:8" x14ac:dyDescent="0.25">
      <c r="A152" s="84" t="str">
        <f t="array" ref="A152">IFERROR(INDEX('Annex 2 EHV charges'!$D$11:$D$61, MATCH(0, IF(ISBLANK('Annex 2 EHV charges'!$D$11:$D$61),1, COUNTIF(A$4:$A151, 'Annex 2 EHV charges'!$D$11:$D$61)), 0)),"")</f>
        <v/>
      </c>
      <c r="B152" s="83" t="str">
        <f>IF($A152="","",VLOOKUP($A152,'Annex 2 EHV charges'!$D:$O,2,0))</f>
        <v/>
      </c>
      <c r="C152" s="84" t="str">
        <f>IF($A152="","",VLOOKUP($A152,'Annex 2 EHV charges'!$D:$O,3,0))</f>
        <v/>
      </c>
      <c r="D152" s="83" t="str">
        <f>IF($A152="","",VLOOKUP($A152,'Annex 2 EHV charges'!$D:$O,4,0))</f>
        <v/>
      </c>
      <c r="E152" s="85" t="str">
        <f>IFERROR(IF(VLOOKUP($A152,'Annex 2 EHV charges'!$D:$O,9,FALSE)=0,"",VLOOKUP($A152,'Annex 2 EHV charges'!$D:$O,9,FALSE)),"")</f>
        <v/>
      </c>
      <c r="F152" s="86" t="str">
        <f>IFERROR(IF(VLOOKUP($A152,'Annex 2 EHV charges'!$D:$O,10,FALSE)=0,"",VLOOKUP($A152,'Annex 2 EHV charges'!$D:$O,10,FALSE)),"")</f>
        <v/>
      </c>
      <c r="G152" s="87" t="str">
        <f>IFERROR(IF(VLOOKUP($A152,'Annex 2 EHV charges'!$D:$O,11,FALSE)=0,"",VLOOKUP($A152,'Annex 2 EHV charges'!$D:$O,11,FALSE)),"")</f>
        <v/>
      </c>
      <c r="H152" s="87" t="str">
        <f>IFERROR(IF(VLOOKUP($A152,'Annex 2 EHV charges'!$D:$O,12,FALSE)=0,"",VLOOKUP($A152,'Annex 2 EHV charges'!$D:$O,12,FALSE)),"")</f>
        <v/>
      </c>
    </row>
    <row r="153" spans="1:8" x14ac:dyDescent="0.25">
      <c r="A153" s="84" t="str">
        <f t="array" ref="A153">IFERROR(INDEX('Annex 2 EHV charges'!$D$11:$D$61, MATCH(0, IF(ISBLANK('Annex 2 EHV charges'!$D$11:$D$61),1, COUNTIF(A$4:$A152, 'Annex 2 EHV charges'!$D$11:$D$61)), 0)),"")</f>
        <v/>
      </c>
      <c r="B153" s="83" t="str">
        <f>IF($A153="","",VLOOKUP($A153,'Annex 2 EHV charges'!$D:$O,2,0))</f>
        <v/>
      </c>
      <c r="C153" s="84" t="str">
        <f>IF($A153="","",VLOOKUP($A153,'Annex 2 EHV charges'!$D:$O,3,0))</f>
        <v/>
      </c>
      <c r="D153" s="83" t="str">
        <f>IF($A153="","",VLOOKUP($A153,'Annex 2 EHV charges'!$D:$O,4,0))</f>
        <v/>
      </c>
      <c r="E153" s="85" t="str">
        <f>IFERROR(IF(VLOOKUP($A153,'Annex 2 EHV charges'!$D:$O,9,FALSE)=0,"",VLOOKUP($A153,'Annex 2 EHV charges'!$D:$O,9,FALSE)),"")</f>
        <v/>
      </c>
      <c r="F153" s="86" t="str">
        <f>IFERROR(IF(VLOOKUP($A153,'Annex 2 EHV charges'!$D:$O,10,FALSE)=0,"",VLOOKUP($A153,'Annex 2 EHV charges'!$D:$O,10,FALSE)),"")</f>
        <v/>
      </c>
      <c r="G153" s="87" t="str">
        <f>IFERROR(IF(VLOOKUP($A153,'Annex 2 EHV charges'!$D:$O,11,FALSE)=0,"",VLOOKUP($A153,'Annex 2 EHV charges'!$D:$O,11,FALSE)),"")</f>
        <v/>
      </c>
      <c r="H153" s="87" t="str">
        <f>IFERROR(IF(VLOOKUP($A153,'Annex 2 EHV charges'!$D:$O,12,FALSE)=0,"",VLOOKUP($A153,'Annex 2 EHV charges'!$D:$O,12,FALSE)),"")</f>
        <v/>
      </c>
    </row>
    <row r="154" spans="1:8" x14ac:dyDescent="0.25">
      <c r="A154" s="84" t="str">
        <f t="array" ref="A154">IFERROR(INDEX('Annex 2 EHV charges'!$D$11:$D$61, MATCH(0, IF(ISBLANK('Annex 2 EHV charges'!$D$11:$D$61),1, COUNTIF(A$4:$A153, 'Annex 2 EHV charges'!$D$11:$D$61)), 0)),"")</f>
        <v/>
      </c>
      <c r="B154" s="83" t="str">
        <f>IF($A154="","",VLOOKUP($A154,'Annex 2 EHV charges'!$D:$O,2,0))</f>
        <v/>
      </c>
      <c r="C154" s="84" t="str">
        <f>IF($A154="","",VLOOKUP($A154,'Annex 2 EHV charges'!$D:$O,3,0))</f>
        <v/>
      </c>
      <c r="D154" s="83" t="str">
        <f>IF($A154="","",VLOOKUP($A154,'Annex 2 EHV charges'!$D:$O,4,0))</f>
        <v/>
      </c>
      <c r="E154" s="85" t="str">
        <f>IFERROR(IF(VLOOKUP($A154,'Annex 2 EHV charges'!$D:$O,9,FALSE)=0,"",VLOOKUP($A154,'Annex 2 EHV charges'!$D:$O,9,FALSE)),"")</f>
        <v/>
      </c>
      <c r="F154" s="86" t="str">
        <f>IFERROR(IF(VLOOKUP($A154,'Annex 2 EHV charges'!$D:$O,10,FALSE)=0,"",VLOOKUP($A154,'Annex 2 EHV charges'!$D:$O,10,FALSE)),"")</f>
        <v/>
      </c>
      <c r="G154" s="87" t="str">
        <f>IFERROR(IF(VLOOKUP($A154,'Annex 2 EHV charges'!$D:$O,11,FALSE)=0,"",VLOOKUP($A154,'Annex 2 EHV charges'!$D:$O,11,FALSE)),"")</f>
        <v/>
      </c>
      <c r="H154" s="87" t="str">
        <f>IFERROR(IF(VLOOKUP($A154,'Annex 2 EHV charges'!$D:$O,12,FALSE)=0,"",VLOOKUP($A154,'Annex 2 EHV charges'!$D:$O,12,FALSE)),"")</f>
        <v/>
      </c>
    </row>
    <row r="155" spans="1:8" x14ac:dyDescent="0.25">
      <c r="A155" s="84" t="str">
        <f t="array" ref="A155">IFERROR(INDEX('Annex 2 EHV charges'!$D$11:$D$61, MATCH(0, IF(ISBLANK('Annex 2 EHV charges'!$D$11:$D$61),1, COUNTIF(A$4:$A154, 'Annex 2 EHV charges'!$D$11:$D$61)), 0)),"")</f>
        <v/>
      </c>
      <c r="B155" s="83" t="str">
        <f>IF($A155="","",VLOOKUP($A155,'Annex 2 EHV charges'!$D:$O,2,0))</f>
        <v/>
      </c>
      <c r="C155" s="84" t="str">
        <f>IF($A155="","",VLOOKUP($A155,'Annex 2 EHV charges'!$D:$O,3,0))</f>
        <v/>
      </c>
      <c r="D155" s="83" t="str">
        <f>IF($A155="","",VLOOKUP($A155,'Annex 2 EHV charges'!$D:$O,4,0))</f>
        <v/>
      </c>
      <c r="E155" s="85" t="str">
        <f>IFERROR(IF(VLOOKUP($A155,'Annex 2 EHV charges'!$D:$O,9,FALSE)=0,"",VLOOKUP($A155,'Annex 2 EHV charges'!$D:$O,9,FALSE)),"")</f>
        <v/>
      </c>
      <c r="F155" s="86" t="str">
        <f>IFERROR(IF(VLOOKUP($A155,'Annex 2 EHV charges'!$D:$O,10,FALSE)=0,"",VLOOKUP($A155,'Annex 2 EHV charges'!$D:$O,10,FALSE)),"")</f>
        <v/>
      </c>
      <c r="G155" s="87" t="str">
        <f>IFERROR(IF(VLOOKUP($A155,'Annex 2 EHV charges'!$D:$O,11,FALSE)=0,"",VLOOKUP($A155,'Annex 2 EHV charges'!$D:$O,11,FALSE)),"")</f>
        <v/>
      </c>
      <c r="H155" s="87" t="str">
        <f>IFERROR(IF(VLOOKUP($A155,'Annex 2 EHV charges'!$D:$O,12,FALSE)=0,"",VLOOKUP($A155,'Annex 2 EHV charges'!$D:$O,12,FALSE)),"")</f>
        <v/>
      </c>
    </row>
    <row r="156" spans="1:8" x14ac:dyDescent="0.25">
      <c r="A156" s="84" t="str">
        <f t="array" ref="A156">IFERROR(INDEX('Annex 2 EHV charges'!$D$11:$D$61, MATCH(0, IF(ISBLANK('Annex 2 EHV charges'!$D$11:$D$61),1, COUNTIF(A$4:$A155, 'Annex 2 EHV charges'!$D$11:$D$61)), 0)),"")</f>
        <v/>
      </c>
      <c r="B156" s="83" t="str">
        <f>IF($A156="","",VLOOKUP($A156,'Annex 2 EHV charges'!$D:$O,2,0))</f>
        <v/>
      </c>
      <c r="C156" s="84" t="str">
        <f>IF($A156="","",VLOOKUP($A156,'Annex 2 EHV charges'!$D:$O,3,0))</f>
        <v/>
      </c>
      <c r="D156" s="83" t="str">
        <f>IF($A156="","",VLOOKUP($A156,'Annex 2 EHV charges'!$D:$O,4,0))</f>
        <v/>
      </c>
      <c r="E156" s="85" t="str">
        <f>IFERROR(IF(VLOOKUP($A156,'Annex 2 EHV charges'!$D:$O,9,FALSE)=0,"",VLOOKUP($A156,'Annex 2 EHV charges'!$D:$O,9,FALSE)),"")</f>
        <v/>
      </c>
      <c r="F156" s="86" t="str">
        <f>IFERROR(IF(VLOOKUP($A156,'Annex 2 EHV charges'!$D:$O,10,FALSE)=0,"",VLOOKUP($A156,'Annex 2 EHV charges'!$D:$O,10,FALSE)),"")</f>
        <v/>
      </c>
      <c r="G156" s="87" t="str">
        <f>IFERROR(IF(VLOOKUP($A156,'Annex 2 EHV charges'!$D:$O,11,FALSE)=0,"",VLOOKUP($A156,'Annex 2 EHV charges'!$D:$O,11,FALSE)),"")</f>
        <v/>
      </c>
      <c r="H156" s="87" t="str">
        <f>IFERROR(IF(VLOOKUP($A156,'Annex 2 EHV charges'!$D:$O,12,FALSE)=0,"",VLOOKUP($A156,'Annex 2 EHV charges'!$D:$O,12,FALSE)),"")</f>
        <v/>
      </c>
    </row>
    <row r="157" spans="1:8" x14ac:dyDescent="0.25">
      <c r="A157" s="84" t="str">
        <f t="array" ref="A157">IFERROR(INDEX('Annex 2 EHV charges'!$D$11:$D$61, MATCH(0, IF(ISBLANK('Annex 2 EHV charges'!$D$11:$D$61),1, COUNTIF(A$4:$A156, 'Annex 2 EHV charges'!$D$11:$D$61)), 0)),"")</f>
        <v/>
      </c>
      <c r="B157" s="83" t="str">
        <f>IF($A157="","",VLOOKUP($A157,'Annex 2 EHV charges'!$D:$O,2,0))</f>
        <v/>
      </c>
      <c r="C157" s="84" t="str">
        <f>IF($A157="","",VLOOKUP($A157,'Annex 2 EHV charges'!$D:$O,3,0))</f>
        <v/>
      </c>
      <c r="D157" s="83" t="str">
        <f>IF($A157="","",VLOOKUP($A157,'Annex 2 EHV charges'!$D:$O,4,0))</f>
        <v/>
      </c>
      <c r="E157" s="85" t="str">
        <f>IFERROR(IF(VLOOKUP($A157,'Annex 2 EHV charges'!$D:$O,9,FALSE)=0,"",VLOOKUP($A157,'Annex 2 EHV charges'!$D:$O,9,FALSE)),"")</f>
        <v/>
      </c>
      <c r="F157" s="86" t="str">
        <f>IFERROR(IF(VLOOKUP($A157,'Annex 2 EHV charges'!$D:$O,10,FALSE)=0,"",VLOOKUP($A157,'Annex 2 EHV charges'!$D:$O,10,FALSE)),"")</f>
        <v/>
      </c>
      <c r="G157" s="87" t="str">
        <f>IFERROR(IF(VLOOKUP($A157,'Annex 2 EHV charges'!$D:$O,11,FALSE)=0,"",VLOOKUP($A157,'Annex 2 EHV charges'!$D:$O,11,FALSE)),"")</f>
        <v/>
      </c>
      <c r="H157" s="87" t="str">
        <f>IFERROR(IF(VLOOKUP($A157,'Annex 2 EHV charges'!$D:$O,12,FALSE)=0,"",VLOOKUP($A157,'Annex 2 EHV charges'!$D:$O,12,FALSE)),"")</f>
        <v/>
      </c>
    </row>
    <row r="158" spans="1:8" x14ac:dyDescent="0.25">
      <c r="A158" s="84" t="str">
        <f t="array" ref="A158">IFERROR(INDEX('Annex 2 EHV charges'!$D$11:$D$61, MATCH(0, IF(ISBLANK('Annex 2 EHV charges'!$D$11:$D$61),1, COUNTIF(A$4:$A157, 'Annex 2 EHV charges'!$D$11:$D$61)), 0)),"")</f>
        <v/>
      </c>
      <c r="B158" s="83" t="str">
        <f>IF($A158="","",VLOOKUP($A158,'Annex 2 EHV charges'!$D:$O,2,0))</f>
        <v/>
      </c>
      <c r="C158" s="84" t="str">
        <f>IF($A158="","",VLOOKUP($A158,'Annex 2 EHV charges'!$D:$O,3,0))</f>
        <v/>
      </c>
      <c r="D158" s="83" t="str">
        <f>IF($A158="","",VLOOKUP($A158,'Annex 2 EHV charges'!$D:$O,4,0))</f>
        <v/>
      </c>
      <c r="E158" s="85" t="str">
        <f>IFERROR(IF(VLOOKUP($A158,'Annex 2 EHV charges'!$D:$O,9,FALSE)=0,"",VLOOKUP($A158,'Annex 2 EHV charges'!$D:$O,9,FALSE)),"")</f>
        <v/>
      </c>
      <c r="F158" s="86" t="str">
        <f>IFERROR(IF(VLOOKUP($A158,'Annex 2 EHV charges'!$D:$O,10,FALSE)=0,"",VLOOKUP($A158,'Annex 2 EHV charges'!$D:$O,10,FALSE)),"")</f>
        <v/>
      </c>
      <c r="G158" s="87" t="str">
        <f>IFERROR(IF(VLOOKUP($A158,'Annex 2 EHV charges'!$D:$O,11,FALSE)=0,"",VLOOKUP($A158,'Annex 2 EHV charges'!$D:$O,11,FALSE)),"")</f>
        <v/>
      </c>
      <c r="H158" s="87" t="str">
        <f>IFERROR(IF(VLOOKUP($A158,'Annex 2 EHV charges'!$D:$O,12,FALSE)=0,"",VLOOKUP($A158,'Annex 2 EHV charges'!$D:$O,12,FALSE)),"")</f>
        <v/>
      </c>
    </row>
    <row r="159" spans="1:8" x14ac:dyDescent="0.25">
      <c r="A159" s="84" t="str">
        <f t="array" ref="A159">IFERROR(INDEX('Annex 2 EHV charges'!$D$11:$D$61, MATCH(0, IF(ISBLANK('Annex 2 EHV charges'!$D$11:$D$61),1, COUNTIF(A$4:$A158, 'Annex 2 EHV charges'!$D$11:$D$61)), 0)),"")</f>
        <v/>
      </c>
      <c r="B159" s="83" t="str">
        <f>IF($A159="","",VLOOKUP($A159,'Annex 2 EHV charges'!$D:$O,2,0))</f>
        <v/>
      </c>
      <c r="C159" s="84" t="str">
        <f>IF($A159="","",VLOOKUP($A159,'Annex 2 EHV charges'!$D:$O,3,0))</f>
        <v/>
      </c>
      <c r="D159" s="83" t="str">
        <f>IF($A159="","",VLOOKUP($A159,'Annex 2 EHV charges'!$D:$O,4,0))</f>
        <v/>
      </c>
      <c r="E159" s="85" t="str">
        <f>IFERROR(IF(VLOOKUP($A159,'Annex 2 EHV charges'!$D:$O,9,FALSE)=0,"",VLOOKUP($A159,'Annex 2 EHV charges'!$D:$O,9,FALSE)),"")</f>
        <v/>
      </c>
      <c r="F159" s="86" t="str">
        <f>IFERROR(IF(VLOOKUP($A159,'Annex 2 EHV charges'!$D:$O,10,FALSE)=0,"",VLOOKUP($A159,'Annex 2 EHV charges'!$D:$O,10,FALSE)),"")</f>
        <v/>
      </c>
      <c r="G159" s="87" t="str">
        <f>IFERROR(IF(VLOOKUP($A159,'Annex 2 EHV charges'!$D:$O,11,FALSE)=0,"",VLOOKUP($A159,'Annex 2 EHV charges'!$D:$O,11,FALSE)),"")</f>
        <v/>
      </c>
      <c r="H159" s="87" t="str">
        <f>IFERROR(IF(VLOOKUP($A159,'Annex 2 EHV charges'!$D:$O,12,FALSE)=0,"",VLOOKUP($A159,'Annex 2 EHV charges'!$D:$O,12,FALSE)),"")</f>
        <v/>
      </c>
    </row>
    <row r="160" spans="1:8" x14ac:dyDescent="0.25">
      <c r="A160" s="84" t="str">
        <f t="array" ref="A160">IFERROR(INDEX('Annex 2 EHV charges'!$D$11:$D$61, MATCH(0, IF(ISBLANK('Annex 2 EHV charges'!$D$11:$D$61),1, COUNTIF(A$4:$A159, 'Annex 2 EHV charges'!$D$11:$D$61)), 0)),"")</f>
        <v/>
      </c>
      <c r="B160" s="83" t="str">
        <f>IF($A160="","",VLOOKUP($A160,'Annex 2 EHV charges'!$D:$O,2,0))</f>
        <v/>
      </c>
      <c r="C160" s="84" t="str">
        <f>IF($A160="","",VLOOKUP($A160,'Annex 2 EHV charges'!$D:$O,3,0))</f>
        <v/>
      </c>
      <c r="D160" s="83" t="str">
        <f>IF($A160="","",VLOOKUP($A160,'Annex 2 EHV charges'!$D:$O,4,0))</f>
        <v/>
      </c>
      <c r="E160" s="85" t="str">
        <f>IFERROR(IF(VLOOKUP($A160,'Annex 2 EHV charges'!$D:$O,9,FALSE)=0,"",VLOOKUP($A160,'Annex 2 EHV charges'!$D:$O,9,FALSE)),"")</f>
        <v/>
      </c>
      <c r="F160" s="86" t="str">
        <f>IFERROR(IF(VLOOKUP($A160,'Annex 2 EHV charges'!$D:$O,10,FALSE)=0,"",VLOOKUP($A160,'Annex 2 EHV charges'!$D:$O,10,FALSE)),"")</f>
        <v/>
      </c>
      <c r="G160" s="87" t="str">
        <f>IFERROR(IF(VLOOKUP($A160,'Annex 2 EHV charges'!$D:$O,11,FALSE)=0,"",VLOOKUP($A160,'Annex 2 EHV charges'!$D:$O,11,FALSE)),"")</f>
        <v/>
      </c>
      <c r="H160" s="87" t="str">
        <f>IFERROR(IF(VLOOKUP($A160,'Annex 2 EHV charges'!$D:$O,12,FALSE)=0,"",VLOOKUP($A160,'Annex 2 EHV charges'!$D:$O,12,FALSE)),"")</f>
        <v/>
      </c>
    </row>
    <row r="161" spans="1:12" x14ac:dyDescent="0.25">
      <c r="A161" s="84" t="str">
        <f t="array" ref="A161">IFERROR(INDEX('Annex 2 EHV charges'!$D$11:$D$61, MATCH(0, IF(ISBLANK('Annex 2 EHV charges'!$D$11:$D$61),1, COUNTIF(A$4:$A160, 'Annex 2 EHV charges'!$D$11:$D$61)), 0)),"")</f>
        <v/>
      </c>
      <c r="B161" s="83" t="str">
        <f>IF($A161="","",VLOOKUP($A161,'Annex 2 EHV charges'!$D:$O,2,0))</f>
        <v/>
      </c>
      <c r="C161" s="84" t="str">
        <f>IF($A161="","",VLOOKUP($A161,'Annex 2 EHV charges'!$D:$O,3,0))</f>
        <v/>
      </c>
      <c r="D161" s="83" t="str">
        <f>IF($A161="","",VLOOKUP($A161,'Annex 2 EHV charges'!$D:$O,4,0))</f>
        <v/>
      </c>
      <c r="E161" s="85" t="str">
        <f>IFERROR(IF(VLOOKUP($A161,'Annex 2 EHV charges'!$D:$O,9,FALSE)=0,"",VLOOKUP($A161,'Annex 2 EHV charges'!$D:$O,9,FALSE)),"")</f>
        <v/>
      </c>
      <c r="F161" s="86" t="str">
        <f>IFERROR(IF(VLOOKUP($A161,'Annex 2 EHV charges'!$D:$O,10,FALSE)=0,"",VLOOKUP($A161,'Annex 2 EHV charges'!$D:$O,10,FALSE)),"")</f>
        <v/>
      </c>
      <c r="G161" s="87" t="str">
        <f>IFERROR(IF(VLOOKUP($A161,'Annex 2 EHV charges'!$D:$O,11,FALSE)=0,"",VLOOKUP($A161,'Annex 2 EHV charges'!$D:$O,11,FALSE)),"")</f>
        <v/>
      </c>
      <c r="H161" s="87" t="str">
        <f>IFERROR(IF(VLOOKUP($A161,'Annex 2 EHV charges'!$D:$O,12,FALSE)=0,"",VLOOKUP($A161,'Annex 2 EHV charges'!$D:$O,12,FALSE)),"")</f>
        <v/>
      </c>
    </row>
    <row r="162" spans="1:12" x14ac:dyDescent="0.25">
      <c r="A162" s="84" t="str">
        <f t="array" ref="A162">IFERROR(INDEX('Annex 2 EHV charges'!$D$11:$D$61, MATCH(0, IF(ISBLANK('Annex 2 EHV charges'!$D$11:$D$61),1, COUNTIF(A$4:$A161, 'Annex 2 EHV charges'!$D$11:$D$61)), 0)),"")</f>
        <v/>
      </c>
      <c r="B162" s="83" t="str">
        <f>IF($A162="","",VLOOKUP($A162,'Annex 2 EHV charges'!$D:$O,2,0))</f>
        <v/>
      </c>
      <c r="C162" s="84" t="str">
        <f>IF($A162="","",VLOOKUP($A162,'Annex 2 EHV charges'!$D:$O,3,0))</f>
        <v/>
      </c>
      <c r="D162" s="83" t="str">
        <f>IF($A162="","",VLOOKUP($A162,'Annex 2 EHV charges'!$D:$O,4,0))</f>
        <v/>
      </c>
      <c r="E162" s="85" t="str">
        <f>IFERROR(IF(VLOOKUP($A162,'Annex 2 EHV charges'!$D:$O,9,FALSE)=0,"",VLOOKUP($A162,'Annex 2 EHV charges'!$D:$O,9,FALSE)),"")</f>
        <v/>
      </c>
      <c r="F162" s="86" t="str">
        <f>IFERROR(IF(VLOOKUP($A162,'Annex 2 EHV charges'!$D:$O,10,FALSE)=0,"",VLOOKUP($A162,'Annex 2 EHV charges'!$D:$O,10,FALSE)),"")</f>
        <v/>
      </c>
      <c r="G162" s="87" t="str">
        <f>IFERROR(IF(VLOOKUP($A162,'Annex 2 EHV charges'!$D:$O,11,FALSE)=0,"",VLOOKUP($A162,'Annex 2 EHV charges'!$D:$O,11,FALSE)),"")</f>
        <v/>
      </c>
      <c r="H162" s="87" t="str">
        <f>IFERROR(IF(VLOOKUP($A162,'Annex 2 EHV charges'!$D:$O,12,FALSE)=0,"",VLOOKUP($A162,'Annex 2 EHV charges'!$D:$O,12,FALSE)),"")</f>
        <v/>
      </c>
    </row>
    <row r="163" spans="1:12" x14ac:dyDescent="0.25">
      <c r="A163" s="84" t="str">
        <f t="array" ref="A163">IFERROR(INDEX('Annex 2 EHV charges'!$D$11:$D$61, MATCH(0, IF(ISBLANK('Annex 2 EHV charges'!$D$11:$D$61),1, COUNTIF(A$4:$A162, 'Annex 2 EHV charges'!$D$11:$D$61)), 0)),"")</f>
        <v/>
      </c>
      <c r="B163" s="83" t="str">
        <f>IF($A163="","",VLOOKUP($A163,'Annex 2 EHV charges'!$D:$O,2,0))</f>
        <v/>
      </c>
      <c r="C163" s="84" t="str">
        <f>IF($A163="","",VLOOKUP($A163,'Annex 2 EHV charges'!$D:$O,3,0))</f>
        <v/>
      </c>
      <c r="D163" s="83" t="str">
        <f>IF($A163="","",VLOOKUP($A163,'Annex 2 EHV charges'!$D:$O,4,0))</f>
        <v/>
      </c>
      <c r="E163" s="85" t="str">
        <f>IFERROR(IF(VLOOKUP($A163,'Annex 2 EHV charges'!$D:$O,9,FALSE)=0,"",VLOOKUP($A163,'Annex 2 EHV charges'!$D:$O,9,FALSE)),"")</f>
        <v/>
      </c>
      <c r="F163" s="86" t="str">
        <f>IFERROR(IF(VLOOKUP($A163,'Annex 2 EHV charges'!$D:$O,10,FALSE)=0,"",VLOOKUP($A163,'Annex 2 EHV charges'!$D:$O,10,FALSE)),"")</f>
        <v/>
      </c>
      <c r="G163" s="87" t="str">
        <f>IFERROR(IF(VLOOKUP($A163,'Annex 2 EHV charges'!$D:$O,11,FALSE)=0,"",VLOOKUP($A163,'Annex 2 EHV charges'!$D:$O,11,FALSE)),"")</f>
        <v/>
      </c>
      <c r="H163" s="87" t="str">
        <f>IFERROR(IF(VLOOKUP($A163,'Annex 2 EHV charges'!$D:$O,12,FALSE)=0,"",VLOOKUP($A163,'Annex 2 EHV charges'!$D:$O,12,FALSE)),"")</f>
        <v/>
      </c>
    </row>
    <row r="164" spans="1:12" x14ac:dyDescent="0.25">
      <c r="A164" s="84" t="str">
        <f t="array" ref="A164">IFERROR(INDEX('Annex 2 EHV charges'!$D$11:$D$61, MATCH(0, IF(ISBLANK('Annex 2 EHV charges'!$D$11:$D$61),1, COUNTIF(A$4:$A163, 'Annex 2 EHV charges'!$D$11:$D$61)), 0)),"")</f>
        <v/>
      </c>
      <c r="B164" s="83" t="str">
        <f>IF($A164="","",VLOOKUP($A164,'Annex 2 EHV charges'!$D:$O,2,0))</f>
        <v/>
      </c>
      <c r="C164" s="84" t="str">
        <f>IF($A164="","",VLOOKUP($A164,'Annex 2 EHV charges'!$D:$O,3,0))</f>
        <v/>
      </c>
      <c r="D164" s="83" t="str">
        <f>IF($A164="","",VLOOKUP($A164,'Annex 2 EHV charges'!$D:$O,4,0))</f>
        <v/>
      </c>
      <c r="E164" s="85" t="str">
        <f>IFERROR(IF(VLOOKUP($A164,'Annex 2 EHV charges'!$D:$O,9,FALSE)=0,"",VLOOKUP($A164,'Annex 2 EHV charges'!$D:$O,9,FALSE)),"")</f>
        <v/>
      </c>
      <c r="F164" s="86" t="str">
        <f>IFERROR(IF(VLOOKUP($A164,'Annex 2 EHV charges'!$D:$O,10,FALSE)=0,"",VLOOKUP($A164,'Annex 2 EHV charges'!$D:$O,10,FALSE)),"")</f>
        <v/>
      </c>
      <c r="G164" s="87" t="str">
        <f>IFERROR(IF(VLOOKUP($A164,'Annex 2 EHV charges'!$D:$O,11,FALSE)=0,"",VLOOKUP($A164,'Annex 2 EHV charges'!$D:$O,11,FALSE)),"")</f>
        <v/>
      </c>
      <c r="H164" s="87" t="str">
        <f>IFERROR(IF(VLOOKUP($A164,'Annex 2 EHV charges'!$D:$O,12,FALSE)=0,"",VLOOKUP($A164,'Annex 2 EHV charges'!$D:$O,12,FALSE)),"")</f>
        <v/>
      </c>
    </row>
    <row r="165" spans="1:12" x14ac:dyDescent="0.25">
      <c r="A165" s="84" t="str">
        <f t="array" ref="A165">IFERROR(INDEX('Annex 2 EHV charges'!$D$11:$D$61, MATCH(0, IF(ISBLANK('Annex 2 EHV charges'!$D$11:$D$61),1, COUNTIF(A$4:$A164, 'Annex 2 EHV charges'!$D$11:$D$61)), 0)),"")</f>
        <v/>
      </c>
      <c r="B165" s="83" t="str">
        <f>IF($A165="","",VLOOKUP($A165,'Annex 2 EHV charges'!$D:$O,2,0))</f>
        <v/>
      </c>
      <c r="C165" s="84" t="str">
        <f>IF($A165="","",VLOOKUP($A165,'Annex 2 EHV charges'!$D:$O,3,0))</f>
        <v/>
      </c>
      <c r="D165" s="83" t="str">
        <f>IF($A165="","",VLOOKUP($A165,'Annex 2 EHV charges'!$D:$O,4,0))</f>
        <v/>
      </c>
      <c r="E165" s="85" t="str">
        <f>IFERROR(IF(VLOOKUP($A165,'Annex 2 EHV charges'!$D:$O,9,FALSE)=0,"",VLOOKUP($A165,'Annex 2 EHV charges'!$D:$O,9,FALSE)),"")</f>
        <v/>
      </c>
      <c r="F165" s="86" t="str">
        <f>IFERROR(IF(VLOOKUP($A165,'Annex 2 EHV charges'!$D:$O,10,FALSE)=0,"",VLOOKUP($A165,'Annex 2 EHV charges'!$D:$O,10,FALSE)),"")</f>
        <v/>
      </c>
      <c r="G165" s="87" t="str">
        <f>IFERROR(IF(VLOOKUP($A165,'Annex 2 EHV charges'!$D:$O,11,FALSE)=0,"",VLOOKUP($A165,'Annex 2 EHV charges'!$D:$O,11,FALSE)),"")</f>
        <v/>
      </c>
      <c r="H165" s="87" t="str">
        <f>IFERROR(IF(VLOOKUP($A165,'Annex 2 EHV charges'!$D:$O,12,FALSE)=0,"",VLOOKUP($A165,'Annex 2 EHV charges'!$D:$O,12,FALSE)),"")</f>
        <v/>
      </c>
    </row>
    <row r="166" spans="1:12" x14ac:dyDescent="0.25">
      <c r="A166" s="84" t="str">
        <f t="array" ref="A166">IFERROR(INDEX('Annex 2 EHV charges'!$D$11:$D$61, MATCH(0, IF(ISBLANK('Annex 2 EHV charges'!$D$11:$D$61),1, COUNTIF(A$4:$A165, 'Annex 2 EHV charges'!$D$11:$D$61)), 0)),"")</f>
        <v/>
      </c>
      <c r="B166" s="83" t="str">
        <f>IF($A166="","",VLOOKUP($A166,'Annex 2 EHV charges'!$D:$O,2,0))</f>
        <v/>
      </c>
      <c r="C166" s="84" t="str">
        <f>IF($A166="","",VLOOKUP($A166,'Annex 2 EHV charges'!$D:$O,3,0))</f>
        <v/>
      </c>
      <c r="D166" s="83" t="str">
        <f>IF($A166="","",VLOOKUP($A166,'Annex 2 EHV charges'!$D:$O,4,0))</f>
        <v/>
      </c>
      <c r="E166" s="85" t="str">
        <f>IFERROR(IF(VLOOKUP($A166,'Annex 2 EHV charges'!$D:$O,9,FALSE)=0,"",VLOOKUP($A166,'Annex 2 EHV charges'!$D:$O,9,FALSE)),"")</f>
        <v/>
      </c>
      <c r="F166" s="86" t="str">
        <f>IFERROR(IF(VLOOKUP($A166,'Annex 2 EHV charges'!$D:$O,10,FALSE)=0,"",VLOOKUP($A166,'Annex 2 EHV charges'!$D:$O,10,FALSE)),"")</f>
        <v/>
      </c>
      <c r="G166" s="87" t="str">
        <f>IFERROR(IF(VLOOKUP($A166,'Annex 2 EHV charges'!$D:$O,11,FALSE)=0,"",VLOOKUP($A166,'Annex 2 EHV charges'!$D:$O,11,FALSE)),"")</f>
        <v/>
      </c>
      <c r="H166" s="87" t="str">
        <f>IFERROR(IF(VLOOKUP($A166,'Annex 2 EHV charges'!$D:$O,12,FALSE)=0,"",VLOOKUP($A166,'Annex 2 EHV charges'!$D:$O,12,FALSE)),"")</f>
        <v/>
      </c>
    </row>
    <row r="167" spans="1:12" x14ac:dyDescent="0.25">
      <c r="A167" s="84" t="str">
        <f t="array" ref="A167">IFERROR(INDEX('Annex 2 EHV charges'!$D$11:$D$61, MATCH(0, IF(ISBLANK('Annex 2 EHV charges'!$D$11:$D$61),1, COUNTIF(A$4:$A166, 'Annex 2 EHV charges'!$D$11:$D$61)), 0)),"")</f>
        <v/>
      </c>
      <c r="B167" s="83" t="str">
        <f>IF($A167="","",VLOOKUP($A167,'Annex 2 EHV charges'!$D:$O,2,0))</f>
        <v/>
      </c>
      <c r="C167" s="84" t="str">
        <f>IF($A167="","",VLOOKUP($A167,'Annex 2 EHV charges'!$D:$O,3,0))</f>
        <v/>
      </c>
      <c r="D167" s="83" t="str">
        <f>IF($A167="","",VLOOKUP($A167,'Annex 2 EHV charges'!$D:$O,4,0))</f>
        <v/>
      </c>
      <c r="E167" s="85" t="str">
        <f>IFERROR(IF(VLOOKUP($A167,'Annex 2 EHV charges'!$D:$O,9,FALSE)=0,"",VLOOKUP($A167,'Annex 2 EHV charges'!$D:$O,9,FALSE)),"")</f>
        <v/>
      </c>
      <c r="F167" s="86" t="str">
        <f>IFERROR(IF(VLOOKUP($A167,'Annex 2 EHV charges'!$D:$O,10,FALSE)=0,"",VLOOKUP($A167,'Annex 2 EHV charges'!$D:$O,10,FALSE)),"")</f>
        <v/>
      </c>
      <c r="G167" s="87" t="str">
        <f>IFERROR(IF(VLOOKUP($A167,'Annex 2 EHV charges'!$D:$O,11,FALSE)=0,"",VLOOKUP($A167,'Annex 2 EHV charges'!$D:$O,11,FALSE)),"")</f>
        <v/>
      </c>
      <c r="H167" s="87" t="str">
        <f>IFERROR(IF(VLOOKUP($A167,'Annex 2 EHV charges'!$D:$O,12,FALSE)=0,"",VLOOKUP($A167,'Annex 2 EHV charges'!$D:$O,12,FALSE)),"")</f>
        <v/>
      </c>
    </row>
    <row r="168" spans="1:12" x14ac:dyDescent="0.25">
      <c r="A168" s="84" t="str">
        <f t="array" ref="A168">IFERROR(INDEX('Annex 2 EHV charges'!$D$11:$D$61, MATCH(0, IF(ISBLANK('Annex 2 EHV charges'!$D$11:$D$61),1, COUNTIF(A$4:$A167, 'Annex 2 EHV charges'!$D$11:$D$61)), 0)),"")</f>
        <v/>
      </c>
      <c r="B168" s="83" t="str">
        <f>IF($A168="","",VLOOKUP($A168,'Annex 2 EHV charges'!$D:$O,2,0))</f>
        <v/>
      </c>
      <c r="C168" s="84" t="str">
        <f>IF($A168="","",VLOOKUP($A168,'Annex 2 EHV charges'!$D:$O,3,0))</f>
        <v/>
      </c>
      <c r="D168" s="83" t="str">
        <f>IF($A168="","",VLOOKUP($A168,'Annex 2 EHV charges'!$D:$O,4,0))</f>
        <v/>
      </c>
      <c r="E168" s="85" t="str">
        <f>IFERROR(IF(VLOOKUP($A168,'Annex 2 EHV charges'!$D:$O,9,FALSE)=0,"",VLOOKUP($A168,'Annex 2 EHV charges'!$D:$O,9,FALSE)),"")</f>
        <v/>
      </c>
      <c r="F168" s="86" t="str">
        <f>IFERROR(IF(VLOOKUP($A168,'Annex 2 EHV charges'!$D:$O,10,FALSE)=0,"",VLOOKUP($A168,'Annex 2 EHV charges'!$D:$O,10,FALSE)),"")</f>
        <v/>
      </c>
      <c r="G168" s="87" t="str">
        <f>IFERROR(IF(VLOOKUP($A168,'Annex 2 EHV charges'!$D:$O,11,FALSE)=0,"",VLOOKUP($A168,'Annex 2 EHV charges'!$D:$O,11,FALSE)),"")</f>
        <v/>
      </c>
      <c r="H168" s="87" t="str">
        <f>IFERROR(IF(VLOOKUP($A168,'Annex 2 EHV charges'!$D:$O,12,FALSE)=0,"",VLOOKUP($A168,'Annex 2 EHV charges'!$D:$O,12,FALSE)),"")</f>
        <v/>
      </c>
    </row>
    <row r="169" spans="1:12" x14ac:dyDescent="0.25">
      <c r="A169" s="84" t="str">
        <f t="array" ref="A169">IFERROR(INDEX('Annex 2 EHV charges'!$D$11:$D$61, MATCH(0, IF(ISBLANK('Annex 2 EHV charges'!$D$11:$D$61),1, COUNTIF(A$4:$A168, 'Annex 2 EHV charges'!$D$11:$D$61)), 0)),"")</f>
        <v/>
      </c>
      <c r="B169" s="83" t="str">
        <f>IF($A169="","",VLOOKUP($A169,'Annex 2 EHV charges'!$D:$O,2,0))</f>
        <v/>
      </c>
      <c r="C169" s="84" t="str">
        <f>IF($A169="","",VLOOKUP($A169,'Annex 2 EHV charges'!$D:$O,3,0))</f>
        <v/>
      </c>
      <c r="D169" s="83" t="str">
        <f>IF($A169="","",VLOOKUP($A169,'Annex 2 EHV charges'!$D:$O,4,0))</f>
        <v/>
      </c>
      <c r="E169" s="85" t="str">
        <f>IFERROR(IF(VLOOKUP($A169,'Annex 2 EHV charges'!$D:$O,9,FALSE)=0,"",VLOOKUP($A169,'Annex 2 EHV charges'!$D:$O,9,FALSE)),"")</f>
        <v/>
      </c>
      <c r="F169" s="86" t="str">
        <f>IFERROR(IF(VLOOKUP($A169,'Annex 2 EHV charges'!$D:$O,10,FALSE)=0,"",VLOOKUP($A169,'Annex 2 EHV charges'!$D:$O,10,FALSE)),"")</f>
        <v/>
      </c>
      <c r="G169" s="87" t="str">
        <f>IFERROR(IF(VLOOKUP($A169,'Annex 2 EHV charges'!$D:$O,11,FALSE)=0,"",VLOOKUP($A169,'Annex 2 EHV charges'!$D:$O,11,FALSE)),"")</f>
        <v/>
      </c>
      <c r="H169" s="87" t="str">
        <f>IFERROR(IF(VLOOKUP($A169,'Annex 2 EHV charges'!$D:$O,12,FALSE)=0,"",VLOOKUP($A169,'Annex 2 EHV charges'!$D:$O,12,FALSE)),"")</f>
        <v/>
      </c>
    </row>
    <row r="170" spans="1:12" x14ac:dyDescent="0.25">
      <c r="A170" s="84" t="str">
        <f t="array" ref="A170">IFERROR(INDEX('Annex 2 EHV charges'!$D$11:$D$61, MATCH(0, IF(ISBLANK('Annex 2 EHV charges'!$D$11:$D$61),1, COUNTIF(A$4:$A169, 'Annex 2 EHV charges'!$D$11:$D$61)), 0)),"")</f>
        <v/>
      </c>
      <c r="B170" s="83" t="str">
        <f>IF($A170="","",VLOOKUP($A170,'Annex 2 EHV charges'!$D:$O,2,0))</f>
        <v/>
      </c>
      <c r="C170" s="84" t="str">
        <f>IF($A170="","",VLOOKUP($A170,'Annex 2 EHV charges'!$D:$O,3,0))</f>
        <v/>
      </c>
      <c r="D170" s="83" t="str">
        <f>IF($A170="","",VLOOKUP($A170,'Annex 2 EHV charges'!$D:$O,4,0))</f>
        <v/>
      </c>
      <c r="E170" s="85" t="str">
        <f>IFERROR(IF(VLOOKUP($A170,'Annex 2 EHV charges'!$D:$O,9,FALSE)=0,"",VLOOKUP($A170,'Annex 2 EHV charges'!$D:$O,9,FALSE)),"")</f>
        <v/>
      </c>
      <c r="F170" s="86" t="str">
        <f>IFERROR(IF(VLOOKUP($A170,'Annex 2 EHV charges'!$D:$O,10,FALSE)=0,"",VLOOKUP($A170,'Annex 2 EHV charges'!$D:$O,10,FALSE)),"")</f>
        <v/>
      </c>
      <c r="G170" s="87" t="str">
        <f>IFERROR(IF(VLOOKUP($A170,'Annex 2 EHV charges'!$D:$O,11,FALSE)=0,"",VLOOKUP($A170,'Annex 2 EHV charges'!$D:$O,11,FALSE)),"")</f>
        <v/>
      </c>
      <c r="H170" s="87" t="str">
        <f>IFERROR(IF(VLOOKUP($A170,'Annex 2 EHV charges'!$D:$O,12,FALSE)=0,"",VLOOKUP($A170,'Annex 2 EHV charges'!$D:$O,12,FALSE)),"")</f>
        <v/>
      </c>
    </row>
    <row r="171" spans="1:12" x14ac:dyDescent="0.25">
      <c r="A171" s="84" t="str">
        <f t="array" ref="A171">IFERROR(INDEX('Annex 2 EHV charges'!$D$11:$D$61, MATCH(0, IF(ISBLANK('Annex 2 EHV charges'!$D$11:$D$61),1, COUNTIF(A$4:$A170, 'Annex 2 EHV charges'!$D$11:$D$61)), 0)),"")</f>
        <v/>
      </c>
      <c r="B171" s="83" t="str">
        <f>IF($A171="","",VLOOKUP($A171,'Annex 2 EHV charges'!$D:$O,2,0))</f>
        <v/>
      </c>
      <c r="C171" s="84" t="str">
        <f>IF($A171="","",VLOOKUP($A171,'Annex 2 EHV charges'!$D:$O,3,0))</f>
        <v/>
      </c>
      <c r="D171" s="83" t="str">
        <f>IF($A171="","",VLOOKUP($A171,'Annex 2 EHV charges'!$D:$O,4,0))</f>
        <v/>
      </c>
      <c r="E171" s="85" t="str">
        <f>IFERROR(IF(VLOOKUP($A171,'Annex 2 EHV charges'!$D:$O,9,FALSE)=0,"",VLOOKUP($A171,'Annex 2 EHV charges'!$D:$O,9,FALSE)),"")</f>
        <v/>
      </c>
      <c r="F171" s="86" t="str">
        <f>IFERROR(IF(VLOOKUP($A171,'Annex 2 EHV charges'!$D:$O,10,FALSE)=0,"",VLOOKUP($A171,'Annex 2 EHV charges'!$D:$O,10,FALSE)),"")</f>
        <v/>
      </c>
      <c r="G171" s="87" t="str">
        <f>IFERROR(IF(VLOOKUP($A171,'Annex 2 EHV charges'!$D:$O,11,FALSE)=0,"",VLOOKUP($A171,'Annex 2 EHV charges'!$D:$O,11,FALSE)),"")</f>
        <v/>
      </c>
      <c r="H171" s="87" t="str">
        <f>IFERROR(IF(VLOOKUP($A171,'Annex 2 EHV charges'!$D:$O,12,FALSE)=0,"",VLOOKUP($A171,'Annex 2 EHV charges'!$D:$O,12,FALSE)),"")</f>
        <v/>
      </c>
    </row>
    <row r="172" spans="1:12" x14ac:dyDescent="0.25">
      <c r="A172" s="84" t="str">
        <f t="array" ref="A172">IFERROR(INDEX('Annex 2 EHV charges'!$D$11:$D$61, MATCH(0, IF(ISBLANK('Annex 2 EHV charges'!$D$11:$D$61),1, COUNTIF(A$4:$A171, 'Annex 2 EHV charges'!$D$11:$D$61)), 0)),"")</f>
        <v/>
      </c>
      <c r="B172" s="83" t="str">
        <f>IF($A172="","",VLOOKUP($A172,'Annex 2 EHV charges'!$D:$O,2,0))</f>
        <v/>
      </c>
      <c r="C172" s="84" t="str">
        <f>IF($A172="","",VLOOKUP($A172,'Annex 2 EHV charges'!$D:$O,3,0))</f>
        <v/>
      </c>
      <c r="D172" s="83" t="str">
        <f>IF($A172="","",VLOOKUP($A172,'Annex 2 EHV charges'!$D:$O,4,0))</f>
        <v/>
      </c>
      <c r="E172" s="85" t="str">
        <f>IFERROR(IF(VLOOKUP($A172,'Annex 2 EHV charges'!$D:$O,9,FALSE)=0,"",VLOOKUP($A172,'Annex 2 EHV charges'!$D:$O,9,FALSE)),"")</f>
        <v/>
      </c>
      <c r="F172" s="86" t="str">
        <f>IFERROR(IF(VLOOKUP($A172,'Annex 2 EHV charges'!$D:$O,10,FALSE)=0,"",VLOOKUP($A172,'Annex 2 EHV charges'!$D:$O,10,FALSE)),"")</f>
        <v/>
      </c>
      <c r="G172" s="87" t="str">
        <f>IFERROR(IF(VLOOKUP($A172,'Annex 2 EHV charges'!$D:$O,11,FALSE)=0,"",VLOOKUP($A172,'Annex 2 EHV charges'!$D:$O,11,FALSE)),"")</f>
        <v/>
      </c>
      <c r="H172" s="87" t="str">
        <f>IFERROR(IF(VLOOKUP($A172,'Annex 2 EHV charges'!$D:$O,12,FALSE)=0,"",VLOOKUP($A172,'Annex 2 EHV charges'!$D:$O,12,FALSE)),"")</f>
        <v/>
      </c>
    </row>
    <row r="173" spans="1:12" x14ac:dyDescent="0.25">
      <c r="A173" s="84" t="str">
        <f t="array" ref="A173">IFERROR(INDEX('Annex 2 EHV charges'!$D$11:$D$61, MATCH(0, IF(ISBLANK('Annex 2 EHV charges'!$D$11:$D$61),1, COUNTIF(A$4:$A172, 'Annex 2 EHV charges'!$D$11:$D$61)), 0)),"")</f>
        <v/>
      </c>
      <c r="B173" s="83" t="str">
        <f>IF($A173="","",VLOOKUP($A173,'Annex 2 EHV charges'!$D:$O,2,0))</f>
        <v/>
      </c>
      <c r="C173" s="84" t="str">
        <f>IF($A173="","",VLOOKUP($A173,'Annex 2 EHV charges'!$D:$O,3,0))</f>
        <v/>
      </c>
      <c r="D173" s="83" t="str">
        <f>IF($A173="","",VLOOKUP($A173,'Annex 2 EHV charges'!$D:$O,4,0))</f>
        <v/>
      </c>
      <c r="E173" s="85" t="str">
        <f>IFERROR(IF(VLOOKUP($A173,'Annex 2 EHV charges'!$D:$O,9,FALSE)=0,"",VLOOKUP($A173,'Annex 2 EHV charges'!$D:$O,9,FALSE)),"")</f>
        <v/>
      </c>
      <c r="F173" s="86" t="str">
        <f>IFERROR(IF(VLOOKUP($A173,'Annex 2 EHV charges'!$D:$O,10,FALSE)=0,"",VLOOKUP($A173,'Annex 2 EHV charges'!$D:$O,10,FALSE)),"")</f>
        <v/>
      </c>
      <c r="G173" s="87" t="str">
        <f>IFERROR(IF(VLOOKUP($A173,'Annex 2 EHV charges'!$D:$O,11,FALSE)=0,"",VLOOKUP($A173,'Annex 2 EHV charges'!$D:$O,11,FALSE)),"")</f>
        <v/>
      </c>
      <c r="H173" s="87" t="str">
        <f>IFERROR(IF(VLOOKUP($A173,'Annex 2 EHV charges'!$D:$O,12,FALSE)=0,"",VLOOKUP($A173,'Annex 2 EHV charges'!$D:$O,12,FALSE)),"")</f>
        <v/>
      </c>
    </row>
    <row r="174" spans="1:12" x14ac:dyDescent="0.25">
      <c r="A174" s="84" t="str">
        <f t="array" ref="A174">IFERROR(INDEX('Annex 2 EHV charges'!$D$11:$D$61, MATCH(0, IF(ISBLANK('Annex 2 EHV charges'!$D$11:$D$61),1, COUNTIF(A$4:$A173, 'Annex 2 EHV charges'!$D$11:$D$61)), 0)),"")</f>
        <v/>
      </c>
      <c r="B174" s="83" t="str">
        <f>IF($A174="","",VLOOKUP($A174,'Annex 2 EHV charges'!$D:$O,2,0))</f>
        <v/>
      </c>
      <c r="C174" s="84" t="str">
        <f>IF($A174="","",VLOOKUP($A174,'Annex 2 EHV charges'!$D:$O,3,0))</f>
        <v/>
      </c>
      <c r="D174" s="83" t="str">
        <f>IF($A174="","",VLOOKUP($A174,'Annex 2 EHV charges'!$D:$O,4,0))</f>
        <v/>
      </c>
      <c r="E174" s="85" t="str">
        <f>IFERROR(IF(VLOOKUP($A174,'Annex 2 EHV charges'!$D:$O,9,FALSE)=0,"",VLOOKUP($A174,'Annex 2 EHV charges'!$D:$O,9,FALSE)),"")</f>
        <v/>
      </c>
      <c r="F174" s="86" t="str">
        <f>IFERROR(IF(VLOOKUP($A174,'Annex 2 EHV charges'!$D:$O,10,FALSE)=0,"",VLOOKUP($A174,'Annex 2 EHV charges'!$D:$O,10,FALSE)),"")</f>
        <v/>
      </c>
      <c r="G174" s="87" t="str">
        <f>IFERROR(IF(VLOOKUP($A174,'Annex 2 EHV charges'!$D:$O,11,FALSE)=0,"",VLOOKUP($A174,'Annex 2 EHV charges'!$D:$O,11,FALSE)),"")</f>
        <v/>
      </c>
      <c r="H174" s="87" t="str">
        <f>IFERROR(IF(VLOOKUP($A174,'Annex 2 EHV charges'!$D:$O,12,FALSE)=0,"",VLOOKUP($A174,'Annex 2 EHV charges'!$D:$O,12,FALSE)),"")</f>
        <v/>
      </c>
    </row>
    <row r="175" spans="1:12" x14ac:dyDescent="0.25">
      <c r="A175" s="84" t="str">
        <f t="array" ref="A175">IFERROR(INDEX('Annex 2 EHV charges'!$D$11:$D$61, MATCH(0, IF(ISBLANK('Annex 2 EHV charges'!$D$11:$D$61),1, COUNTIF(A$4:$A174, 'Annex 2 EHV charges'!$D$11:$D$61)), 0)),"")</f>
        <v/>
      </c>
      <c r="B175" s="83" t="str">
        <f>IF($A175="","",VLOOKUP($A175,'Annex 2 EHV charges'!$D:$O,2,0))</f>
        <v/>
      </c>
      <c r="C175" s="84" t="str">
        <f>IF($A175="","",VLOOKUP($A175,'Annex 2 EHV charges'!$D:$O,3,0))</f>
        <v/>
      </c>
      <c r="D175" s="83" t="str">
        <f>IF($A175="","",VLOOKUP($A175,'Annex 2 EHV charges'!$D:$O,4,0))</f>
        <v/>
      </c>
      <c r="E175" s="85" t="str">
        <f>IFERROR(IF(VLOOKUP($A175,'Annex 2 EHV charges'!$D:$O,9,FALSE)=0,"",VLOOKUP($A175,'Annex 2 EHV charges'!$D:$O,9,FALSE)),"")</f>
        <v/>
      </c>
      <c r="F175" s="86" t="str">
        <f>IFERROR(IF(VLOOKUP($A175,'Annex 2 EHV charges'!$D:$O,10,FALSE)=0,"",VLOOKUP($A175,'Annex 2 EHV charges'!$D:$O,10,FALSE)),"")</f>
        <v/>
      </c>
      <c r="G175" s="87" t="str">
        <f>IFERROR(IF(VLOOKUP($A175,'Annex 2 EHV charges'!$D:$O,11,FALSE)=0,"",VLOOKUP($A175,'Annex 2 EHV charges'!$D:$O,11,FALSE)),"")</f>
        <v/>
      </c>
      <c r="H175" s="87" t="str">
        <f>IFERROR(IF(VLOOKUP($A175,'Annex 2 EHV charges'!$D:$O,12,FALSE)=0,"",VLOOKUP($A175,'Annex 2 EHV charges'!$D:$O,12,FALSE)),"")</f>
        <v/>
      </c>
    </row>
    <row r="176" spans="1:12" x14ac:dyDescent="0.25">
      <c r="A176" s="84" t="str">
        <f t="array" ref="A176">IFERROR(INDEX('Annex 2 EHV charges'!$D$11:$D$61, MATCH(0, IF(ISBLANK('Annex 2 EHV charges'!$D$11:$D$61),1, COUNTIF(A$4:$A175, 'Annex 2 EHV charges'!$D$11:$D$61)), 0)),"")</f>
        <v/>
      </c>
      <c r="B176" s="83" t="str">
        <f>IF($A176="","",VLOOKUP($A176,'Annex 2 EHV charges'!$D:$O,2,0))</f>
        <v/>
      </c>
      <c r="C176" s="84" t="str">
        <f>IF($A176="","",VLOOKUP($A176,'Annex 2 EHV charges'!$D:$O,3,0))</f>
        <v/>
      </c>
      <c r="D176" s="83" t="str">
        <f>IF($A176="","",VLOOKUP($A176,'Annex 2 EHV charges'!$D:$O,4,0))</f>
        <v/>
      </c>
      <c r="E176" s="85" t="str">
        <f>IFERROR(IF(VLOOKUP($A176,'Annex 2 EHV charges'!$D:$O,9,FALSE)=0,"",VLOOKUP($A176,'Annex 2 EHV charges'!$D:$O,9,FALSE)),"")</f>
        <v/>
      </c>
      <c r="F176" s="86" t="str">
        <f>IFERROR(IF(VLOOKUP($A176,'Annex 2 EHV charges'!$D:$O,10,FALSE)=0,"",VLOOKUP($A176,'Annex 2 EHV charges'!$D:$O,10,FALSE)),"")</f>
        <v/>
      </c>
      <c r="G176" s="87" t="str">
        <f>IFERROR(IF(VLOOKUP($A176,'Annex 2 EHV charges'!$D:$O,11,FALSE)=0,"",VLOOKUP($A176,'Annex 2 EHV charges'!$D:$O,11,FALSE)),"")</f>
        <v/>
      </c>
      <c r="H176" s="87" t="str">
        <f>IFERROR(IF(VLOOKUP($A176,'Annex 2 EHV charges'!$D:$O,12,FALSE)=0,"",VLOOKUP($A176,'Annex 2 EHV charges'!$D:$O,12,FALSE)),"")</f>
        <v/>
      </c>
      <c r="J176" s="201"/>
      <c r="L176" s="201"/>
    </row>
    <row r="177" spans="1:8" x14ac:dyDescent="0.25">
      <c r="A177" s="84" t="str">
        <f t="array" ref="A177">IFERROR(INDEX('Annex 2 EHV charges'!$D$11:$D$61, MATCH(0, IF(ISBLANK('Annex 2 EHV charges'!$D$11:$D$61),1, COUNTIF(A$4:$A176, 'Annex 2 EHV charges'!$D$11:$D$61)), 0)),"")</f>
        <v/>
      </c>
      <c r="B177" s="83" t="str">
        <f>IF($A177="","",VLOOKUP($A177,'Annex 2 EHV charges'!$D:$O,2,0))</f>
        <v/>
      </c>
      <c r="C177" s="84" t="str">
        <f>IF($A177="","",VLOOKUP($A177,'Annex 2 EHV charges'!$D:$O,3,0))</f>
        <v/>
      </c>
      <c r="D177" s="83" t="str">
        <f>IF($A177="","",VLOOKUP($A177,'Annex 2 EHV charges'!$D:$O,4,0))</f>
        <v/>
      </c>
      <c r="E177" s="85" t="str">
        <f>IFERROR(IF(VLOOKUP($A177,'Annex 2 EHV charges'!$D:$O,9,FALSE)=0,"",VLOOKUP($A177,'Annex 2 EHV charges'!$D:$O,9,FALSE)),"")</f>
        <v/>
      </c>
      <c r="F177" s="86" t="str">
        <f>IFERROR(IF(VLOOKUP($A177,'Annex 2 EHV charges'!$D:$O,10,FALSE)=0,"",VLOOKUP($A177,'Annex 2 EHV charges'!$D:$O,10,FALSE)),"")</f>
        <v/>
      </c>
      <c r="G177" s="87" t="str">
        <f>IFERROR(IF(VLOOKUP($A177,'Annex 2 EHV charges'!$D:$O,11,FALSE)=0,"",VLOOKUP($A177,'Annex 2 EHV charges'!$D:$O,11,FALSE)),"")</f>
        <v/>
      </c>
      <c r="H177" s="87" t="str">
        <f>IFERROR(IF(VLOOKUP($A177,'Annex 2 EHV charges'!$D:$O,12,FALSE)=0,"",VLOOKUP($A177,'Annex 2 EHV charges'!$D:$O,12,FALSE)),"")</f>
        <v/>
      </c>
    </row>
    <row r="178" spans="1:8" x14ac:dyDescent="0.25">
      <c r="A178" s="84" t="str">
        <f t="array" ref="A178">IFERROR(INDEX('Annex 2 EHV charges'!$D$11:$D$61, MATCH(0, IF(ISBLANK('Annex 2 EHV charges'!$D$11:$D$61),1, COUNTIF(A$4:$A177, 'Annex 2 EHV charges'!$D$11:$D$61)), 0)),"")</f>
        <v/>
      </c>
      <c r="B178" s="83" t="str">
        <f>IF($A178="","",VLOOKUP($A178,'Annex 2 EHV charges'!$D:$O,2,0))</f>
        <v/>
      </c>
      <c r="C178" s="84" t="str">
        <f>IF($A178="","",VLOOKUP($A178,'Annex 2 EHV charges'!$D:$O,3,0))</f>
        <v/>
      </c>
      <c r="D178" s="83" t="str">
        <f>IF($A178="","",VLOOKUP($A178,'Annex 2 EHV charges'!$D:$O,4,0))</f>
        <v/>
      </c>
      <c r="E178" s="85" t="str">
        <f>IFERROR(IF(VLOOKUP($A178,'Annex 2 EHV charges'!$D:$O,9,FALSE)=0,"",VLOOKUP($A178,'Annex 2 EHV charges'!$D:$O,9,FALSE)),"")</f>
        <v/>
      </c>
      <c r="F178" s="86" t="str">
        <f>IFERROR(IF(VLOOKUP($A178,'Annex 2 EHV charges'!$D:$O,10,FALSE)=0,"",VLOOKUP($A178,'Annex 2 EHV charges'!$D:$O,10,FALSE)),"")</f>
        <v/>
      </c>
      <c r="G178" s="87" t="str">
        <f>IFERROR(IF(VLOOKUP($A178,'Annex 2 EHV charges'!$D:$O,11,FALSE)=0,"",VLOOKUP($A178,'Annex 2 EHV charges'!$D:$O,11,FALSE)),"")</f>
        <v/>
      </c>
      <c r="H178" s="87" t="str">
        <f>IFERROR(IF(VLOOKUP($A178,'Annex 2 EHV charges'!$D:$O,12,FALSE)=0,"",VLOOKUP($A178,'Annex 2 EHV charges'!$D:$O,12,FALSE)),"")</f>
        <v/>
      </c>
    </row>
    <row r="179" spans="1:8" x14ac:dyDescent="0.25">
      <c r="A179" s="84" t="str">
        <f t="array" ref="A179">IFERROR(INDEX('Annex 2 EHV charges'!$D$11:$D$61, MATCH(0, IF(ISBLANK('Annex 2 EHV charges'!$D$11:$D$61),1, COUNTIF(A$4:$A178, 'Annex 2 EHV charges'!$D$11:$D$61)), 0)),"")</f>
        <v/>
      </c>
      <c r="B179" s="83" t="str">
        <f>IF($A179="","",VLOOKUP($A179,'Annex 2 EHV charges'!$D:$O,2,0))</f>
        <v/>
      </c>
      <c r="C179" s="84" t="str">
        <f>IF($A179="","",VLOOKUP($A179,'Annex 2 EHV charges'!$D:$O,3,0))</f>
        <v/>
      </c>
      <c r="D179" s="83" t="str">
        <f>IF($A179="","",VLOOKUP($A179,'Annex 2 EHV charges'!$D:$O,4,0))</f>
        <v/>
      </c>
      <c r="E179" s="85" t="str">
        <f>IFERROR(IF(VLOOKUP($A179,'Annex 2 EHV charges'!$D:$O,9,FALSE)=0,"",VLOOKUP($A179,'Annex 2 EHV charges'!$D:$O,9,FALSE)),"")</f>
        <v/>
      </c>
      <c r="F179" s="86" t="str">
        <f>IFERROR(IF(VLOOKUP($A179,'Annex 2 EHV charges'!$D:$O,10,FALSE)=0,"",VLOOKUP($A179,'Annex 2 EHV charges'!$D:$O,10,FALSE)),"")</f>
        <v/>
      </c>
      <c r="G179" s="87" t="str">
        <f>IFERROR(IF(VLOOKUP($A179,'Annex 2 EHV charges'!$D:$O,11,FALSE)=0,"",VLOOKUP($A179,'Annex 2 EHV charges'!$D:$O,11,FALSE)),"")</f>
        <v/>
      </c>
      <c r="H179" s="87" t="str">
        <f>IFERROR(IF(VLOOKUP($A179,'Annex 2 EHV charges'!$D:$O,12,FALSE)=0,"",VLOOKUP($A179,'Annex 2 EHV charges'!$D:$O,12,FALSE)),"")</f>
        <v/>
      </c>
    </row>
    <row r="180" spans="1:8" x14ac:dyDescent="0.25">
      <c r="A180" s="84" t="str">
        <f t="array" ref="A180">IFERROR(INDEX('Annex 2 EHV charges'!$D$11:$D$61, MATCH(0, IF(ISBLANK('Annex 2 EHV charges'!$D$11:$D$61),1, COUNTIF(A$4:$A179, 'Annex 2 EHV charges'!$D$11:$D$61)), 0)),"")</f>
        <v/>
      </c>
      <c r="B180" s="83" t="str">
        <f>IF($A180="","",VLOOKUP($A180,'Annex 2 EHV charges'!$D:$O,2,0))</f>
        <v/>
      </c>
      <c r="C180" s="84" t="str">
        <f>IF($A180="","",VLOOKUP($A180,'Annex 2 EHV charges'!$D:$O,3,0))</f>
        <v/>
      </c>
      <c r="D180" s="83" t="str">
        <f>IF($A180="","",VLOOKUP($A180,'Annex 2 EHV charges'!$D:$O,4,0))</f>
        <v/>
      </c>
      <c r="E180" s="85" t="str">
        <f>IFERROR(IF(VLOOKUP($A180,'Annex 2 EHV charges'!$D:$O,9,FALSE)=0,"",VLOOKUP($A180,'Annex 2 EHV charges'!$D:$O,9,FALSE)),"")</f>
        <v/>
      </c>
      <c r="F180" s="86" t="str">
        <f>IFERROR(IF(VLOOKUP($A180,'Annex 2 EHV charges'!$D:$O,10,FALSE)=0,"",VLOOKUP($A180,'Annex 2 EHV charges'!$D:$O,10,FALSE)),"")</f>
        <v/>
      </c>
      <c r="G180" s="87" t="str">
        <f>IFERROR(IF(VLOOKUP($A180,'Annex 2 EHV charges'!$D:$O,11,FALSE)=0,"",VLOOKUP($A180,'Annex 2 EHV charges'!$D:$O,11,FALSE)),"")</f>
        <v/>
      </c>
      <c r="H180" s="87" t="str">
        <f>IFERROR(IF(VLOOKUP($A180,'Annex 2 EHV charges'!$D:$O,12,FALSE)=0,"",VLOOKUP($A180,'Annex 2 EHV charges'!$D:$O,12,FALSE)),"")</f>
        <v/>
      </c>
    </row>
    <row r="181" spans="1:8" x14ac:dyDescent="0.25">
      <c r="A181" s="84" t="str">
        <f t="array" ref="A181">IFERROR(INDEX('Annex 2 EHV charges'!$D$11:$D$61, MATCH(0, IF(ISBLANK('Annex 2 EHV charges'!$D$11:$D$61),1, COUNTIF(A$4:$A180, 'Annex 2 EHV charges'!$D$11:$D$61)), 0)),"")</f>
        <v/>
      </c>
      <c r="B181" s="83" t="str">
        <f>IF($A181="","",VLOOKUP($A181,'Annex 2 EHV charges'!$D:$O,2,0))</f>
        <v/>
      </c>
      <c r="C181" s="84" t="str">
        <f>IF($A181="","",VLOOKUP($A181,'Annex 2 EHV charges'!$D:$O,3,0))</f>
        <v/>
      </c>
      <c r="D181" s="83" t="str">
        <f>IF($A181="","",VLOOKUP($A181,'Annex 2 EHV charges'!$D:$O,4,0))</f>
        <v/>
      </c>
      <c r="E181" s="85" t="str">
        <f>IFERROR(IF(VLOOKUP($A181,'Annex 2 EHV charges'!$D:$O,9,FALSE)=0,"",VLOOKUP($A181,'Annex 2 EHV charges'!$D:$O,9,FALSE)),"")</f>
        <v/>
      </c>
      <c r="F181" s="86" t="str">
        <f>IFERROR(IF(VLOOKUP($A181,'Annex 2 EHV charges'!$D:$O,10,FALSE)=0,"",VLOOKUP($A181,'Annex 2 EHV charges'!$D:$O,10,FALSE)),"")</f>
        <v/>
      </c>
      <c r="G181" s="87" t="str">
        <f>IFERROR(IF(VLOOKUP($A181,'Annex 2 EHV charges'!$D:$O,11,FALSE)=0,"",VLOOKUP($A181,'Annex 2 EHV charges'!$D:$O,11,FALSE)),"")</f>
        <v/>
      </c>
      <c r="H181" s="87" t="str">
        <f>IFERROR(IF(VLOOKUP($A181,'Annex 2 EHV charges'!$D:$O,12,FALSE)=0,"",VLOOKUP($A181,'Annex 2 EHV charges'!$D:$O,12,FALSE)),"")</f>
        <v/>
      </c>
    </row>
    <row r="182" spans="1:8" x14ac:dyDescent="0.25">
      <c r="A182" s="84" t="str">
        <f t="array" ref="A182">IFERROR(INDEX('Annex 2 EHV charges'!$D$11:$D$61, MATCH(0, IF(ISBLANK('Annex 2 EHV charges'!$D$11:$D$61),1, COUNTIF(A$4:$A181, 'Annex 2 EHV charges'!$D$11:$D$61)), 0)),"")</f>
        <v/>
      </c>
      <c r="B182" s="83" t="str">
        <f>IF($A182="","",VLOOKUP($A182,'Annex 2 EHV charges'!$D:$O,2,0))</f>
        <v/>
      </c>
      <c r="C182" s="84" t="str">
        <f>IF($A182="","",VLOOKUP($A182,'Annex 2 EHV charges'!$D:$O,3,0))</f>
        <v/>
      </c>
      <c r="D182" s="83" t="str">
        <f>IF($A182="","",VLOOKUP($A182,'Annex 2 EHV charges'!$D:$O,4,0))</f>
        <v/>
      </c>
      <c r="E182" s="85" t="str">
        <f>IFERROR(IF(VLOOKUP($A182,'Annex 2 EHV charges'!$D:$O,9,FALSE)=0,"",VLOOKUP($A182,'Annex 2 EHV charges'!$D:$O,9,FALSE)),"")</f>
        <v/>
      </c>
      <c r="F182" s="86" t="str">
        <f>IFERROR(IF(VLOOKUP($A182,'Annex 2 EHV charges'!$D:$O,10,FALSE)=0,"",VLOOKUP($A182,'Annex 2 EHV charges'!$D:$O,10,FALSE)),"")</f>
        <v/>
      </c>
      <c r="G182" s="87" t="str">
        <f>IFERROR(IF(VLOOKUP($A182,'Annex 2 EHV charges'!$D:$O,11,FALSE)=0,"",VLOOKUP($A182,'Annex 2 EHV charges'!$D:$O,11,FALSE)),"")</f>
        <v/>
      </c>
      <c r="H182" s="87" t="str">
        <f>IFERROR(IF(VLOOKUP($A182,'Annex 2 EHV charges'!$D:$O,12,FALSE)=0,"",VLOOKUP($A182,'Annex 2 EHV charges'!$D:$O,12,FALSE)),"")</f>
        <v/>
      </c>
    </row>
    <row r="183" spans="1:8" x14ac:dyDescent="0.25">
      <c r="A183" s="84" t="str">
        <f t="array" ref="A183">IFERROR(INDEX('Annex 2 EHV charges'!$D$11:$D$61, MATCH(0, IF(ISBLANK('Annex 2 EHV charges'!$D$11:$D$61),1, COUNTIF(A$4:$A182, 'Annex 2 EHV charges'!$D$11:$D$61)), 0)),"")</f>
        <v/>
      </c>
      <c r="B183" s="83" t="str">
        <f>IF($A183="","",VLOOKUP($A183,'Annex 2 EHV charges'!$D:$O,2,0))</f>
        <v/>
      </c>
      <c r="C183" s="84" t="str">
        <f>IF($A183="","",VLOOKUP($A183,'Annex 2 EHV charges'!$D:$O,3,0))</f>
        <v/>
      </c>
      <c r="D183" s="83" t="str">
        <f>IF($A183="","",VLOOKUP($A183,'Annex 2 EHV charges'!$D:$O,4,0))</f>
        <v/>
      </c>
      <c r="E183" s="85" t="str">
        <f>IFERROR(IF(VLOOKUP($A183,'Annex 2 EHV charges'!$D:$O,9,FALSE)=0,"",VLOOKUP($A183,'Annex 2 EHV charges'!$D:$O,9,FALSE)),"")</f>
        <v/>
      </c>
      <c r="F183" s="86" t="str">
        <f>IFERROR(IF(VLOOKUP($A183,'Annex 2 EHV charges'!$D:$O,10,FALSE)=0,"",VLOOKUP($A183,'Annex 2 EHV charges'!$D:$O,10,FALSE)),"")</f>
        <v/>
      </c>
      <c r="G183" s="87" t="str">
        <f>IFERROR(IF(VLOOKUP($A183,'Annex 2 EHV charges'!$D:$O,11,FALSE)=0,"",VLOOKUP($A183,'Annex 2 EHV charges'!$D:$O,11,FALSE)),"")</f>
        <v/>
      </c>
      <c r="H183" s="87" t="str">
        <f>IFERROR(IF(VLOOKUP($A183,'Annex 2 EHV charges'!$D:$O,12,FALSE)=0,"",VLOOKUP($A183,'Annex 2 EHV charges'!$D:$O,12,FALSE)),"")</f>
        <v/>
      </c>
    </row>
    <row r="184" spans="1:8" x14ac:dyDescent="0.25">
      <c r="A184" s="84" t="str">
        <f t="array" ref="A184">IFERROR(INDEX('Annex 2 EHV charges'!$D$11:$D$61, MATCH(0, IF(ISBLANK('Annex 2 EHV charges'!$D$11:$D$61),1, COUNTIF(A$4:$A183, 'Annex 2 EHV charges'!$D$11:$D$61)), 0)),"")</f>
        <v/>
      </c>
      <c r="B184" s="83" t="str">
        <f>IF($A184="","",VLOOKUP($A184,'Annex 2 EHV charges'!$D:$O,2,0))</f>
        <v/>
      </c>
      <c r="C184" s="84" t="str">
        <f>IF($A184="","",VLOOKUP($A184,'Annex 2 EHV charges'!$D:$O,3,0))</f>
        <v/>
      </c>
      <c r="D184" s="83" t="str">
        <f>IF($A184="","",VLOOKUP($A184,'Annex 2 EHV charges'!$D:$O,4,0))</f>
        <v/>
      </c>
      <c r="E184" s="85" t="str">
        <f>IFERROR(IF(VLOOKUP($A184,'Annex 2 EHV charges'!$D:$O,9,FALSE)=0,"",VLOOKUP($A184,'Annex 2 EHV charges'!$D:$O,9,FALSE)),"")</f>
        <v/>
      </c>
      <c r="F184" s="86" t="str">
        <f>IFERROR(IF(VLOOKUP($A184,'Annex 2 EHV charges'!$D:$O,10,FALSE)=0,"",VLOOKUP($A184,'Annex 2 EHV charges'!$D:$O,10,FALSE)),"")</f>
        <v/>
      </c>
      <c r="G184" s="87" t="str">
        <f>IFERROR(IF(VLOOKUP($A184,'Annex 2 EHV charges'!$D:$O,11,FALSE)=0,"",VLOOKUP($A184,'Annex 2 EHV charges'!$D:$O,11,FALSE)),"")</f>
        <v/>
      </c>
      <c r="H184" s="87" t="str">
        <f>IFERROR(IF(VLOOKUP($A184,'Annex 2 EHV charges'!$D:$O,12,FALSE)=0,"",VLOOKUP($A184,'Annex 2 EHV charges'!$D:$O,12,FALSE)),"")</f>
        <v/>
      </c>
    </row>
    <row r="185" spans="1:8" x14ac:dyDescent="0.25">
      <c r="A185" s="84" t="str">
        <f t="array" ref="A185">IFERROR(INDEX('Annex 2 EHV charges'!$D$11:$D$61, MATCH(0, IF(ISBLANK('Annex 2 EHV charges'!$D$11:$D$61),1, COUNTIF(A$4:$A184, 'Annex 2 EHV charges'!$D$11:$D$61)), 0)),"")</f>
        <v/>
      </c>
      <c r="B185" s="83" t="str">
        <f>IF($A185="","",VLOOKUP($A185,'Annex 2 EHV charges'!$D:$O,2,0))</f>
        <v/>
      </c>
      <c r="C185" s="84" t="str">
        <f>IF($A185="","",VLOOKUP($A185,'Annex 2 EHV charges'!$D:$O,3,0))</f>
        <v/>
      </c>
      <c r="D185" s="83" t="str">
        <f>IF($A185="","",VLOOKUP($A185,'Annex 2 EHV charges'!$D:$O,4,0))</f>
        <v/>
      </c>
      <c r="E185" s="85" t="str">
        <f>IFERROR(IF(VLOOKUP($A185,'Annex 2 EHV charges'!$D:$O,9,FALSE)=0,"",VLOOKUP($A185,'Annex 2 EHV charges'!$D:$O,9,FALSE)),"")</f>
        <v/>
      </c>
      <c r="F185" s="86" t="str">
        <f>IFERROR(IF(VLOOKUP($A185,'Annex 2 EHV charges'!$D:$O,10,FALSE)=0,"",VLOOKUP($A185,'Annex 2 EHV charges'!$D:$O,10,FALSE)),"")</f>
        <v/>
      </c>
      <c r="G185" s="87" t="str">
        <f>IFERROR(IF(VLOOKUP($A185,'Annex 2 EHV charges'!$D:$O,11,FALSE)=0,"",VLOOKUP($A185,'Annex 2 EHV charges'!$D:$O,11,FALSE)),"")</f>
        <v/>
      </c>
      <c r="H185" s="87" t="str">
        <f>IFERROR(IF(VLOOKUP($A185,'Annex 2 EHV charges'!$D:$O,12,FALSE)=0,"",VLOOKUP($A185,'Annex 2 EHV charges'!$D:$O,12,FALSE)),"")</f>
        <v/>
      </c>
    </row>
    <row r="186" spans="1:8" x14ac:dyDescent="0.25">
      <c r="A186" s="84" t="str">
        <f t="array" ref="A186">IFERROR(INDEX('Annex 2 EHV charges'!$D$11:$D$61, MATCH(0, IF(ISBLANK('Annex 2 EHV charges'!$D$11:$D$61),1, COUNTIF(A$4:$A185, 'Annex 2 EHV charges'!$D$11:$D$61)), 0)),"")</f>
        <v/>
      </c>
      <c r="B186" s="83" t="str">
        <f>IF($A186="","",VLOOKUP($A186,'Annex 2 EHV charges'!$D:$O,2,0))</f>
        <v/>
      </c>
      <c r="C186" s="84" t="str">
        <f>IF($A186="","",VLOOKUP($A186,'Annex 2 EHV charges'!$D:$O,3,0))</f>
        <v/>
      </c>
      <c r="D186" s="83" t="str">
        <f>IF($A186="","",VLOOKUP($A186,'Annex 2 EHV charges'!$D:$O,4,0))</f>
        <v/>
      </c>
      <c r="E186" s="85" t="str">
        <f>IFERROR(IF(VLOOKUP($A186,'Annex 2 EHV charges'!$D:$O,9,FALSE)=0,"",VLOOKUP($A186,'Annex 2 EHV charges'!$D:$O,9,FALSE)),"")</f>
        <v/>
      </c>
      <c r="F186" s="86" t="str">
        <f>IFERROR(IF(VLOOKUP($A186,'Annex 2 EHV charges'!$D:$O,10,FALSE)=0,"",VLOOKUP($A186,'Annex 2 EHV charges'!$D:$O,10,FALSE)),"")</f>
        <v/>
      </c>
      <c r="G186" s="87" t="str">
        <f>IFERROR(IF(VLOOKUP($A186,'Annex 2 EHV charges'!$D:$O,11,FALSE)=0,"",VLOOKUP($A186,'Annex 2 EHV charges'!$D:$O,11,FALSE)),"")</f>
        <v/>
      </c>
      <c r="H186" s="87" t="str">
        <f>IFERROR(IF(VLOOKUP($A186,'Annex 2 EHV charges'!$D:$O,12,FALSE)=0,"",VLOOKUP($A186,'Annex 2 EHV charges'!$D:$O,12,FALSE)),"")</f>
        <v/>
      </c>
    </row>
    <row r="187" spans="1:8" x14ac:dyDescent="0.25">
      <c r="A187" s="84" t="str">
        <f t="array" ref="A187">IFERROR(INDEX('Annex 2 EHV charges'!$D$11:$D$61, MATCH(0, IF(ISBLANK('Annex 2 EHV charges'!$D$11:$D$61),1, COUNTIF(A$4:$A186, 'Annex 2 EHV charges'!$D$11:$D$61)), 0)),"")</f>
        <v/>
      </c>
      <c r="B187" s="83" t="str">
        <f>IF($A187="","",VLOOKUP($A187,'Annex 2 EHV charges'!$D:$O,2,0))</f>
        <v/>
      </c>
      <c r="C187" s="84" t="str">
        <f>IF($A187="","",VLOOKUP($A187,'Annex 2 EHV charges'!$D:$O,3,0))</f>
        <v/>
      </c>
      <c r="D187" s="83" t="str">
        <f>IF($A187="","",VLOOKUP($A187,'Annex 2 EHV charges'!$D:$O,4,0))</f>
        <v/>
      </c>
      <c r="E187" s="85" t="str">
        <f>IFERROR(IF(VLOOKUP($A187,'Annex 2 EHV charges'!$D:$O,9,FALSE)=0,"",VLOOKUP($A187,'Annex 2 EHV charges'!$D:$O,9,FALSE)),"")</f>
        <v/>
      </c>
      <c r="F187" s="86" t="str">
        <f>IFERROR(IF(VLOOKUP($A187,'Annex 2 EHV charges'!$D:$O,10,FALSE)=0,"",VLOOKUP($A187,'Annex 2 EHV charges'!$D:$O,10,FALSE)),"")</f>
        <v/>
      </c>
      <c r="G187" s="87" t="str">
        <f>IFERROR(IF(VLOOKUP($A187,'Annex 2 EHV charges'!$D:$O,11,FALSE)=0,"",VLOOKUP($A187,'Annex 2 EHV charges'!$D:$O,11,FALSE)),"")</f>
        <v/>
      </c>
      <c r="H187" s="87" t="str">
        <f>IFERROR(IF(VLOOKUP($A187,'Annex 2 EHV charges'!$D:$O,12,FALSE)=0,"",VLOOKUP($A187,'Annex 2 EHV charges'!$D:$O,12,FALSE)),"")</f>
        <v/>
      </c>
    </row>
    <row r="188" spans="1:8" x14ac:dyDescent="0.25">
      <c r="A188" s="84" t="str">
        <f t="array" ref="A188">IFERROR(INDEX('Annex 2 EHV charges'!$D$11:$D$61, MATCH(0, IF(ISBLANK('Annex 2 EHV charges'!$D$11:$D$61),1, COUNTIF(A$4:$A187, 'Annex 2 EHV charges'!$D$11:$D$61)), 0)),"")</f>
        <v/>
      </c>
      <c r="B188" s="83" t="str">
        <f>IF($A188="","",VLOOKUP($A188,'Annex 2 EHV charges'!$D:$O,2,0))</f>
        <v/>
      </c>
      <c r="C188" s="84" t="str">
        <f>IF($A188="","",VLOOKUP($A188,'Annex 2 EHV charges'!$D:$O,3,0))</f>
        <v/>
      </c>
      <c r="D188" s="83" t="str">
        <f>IF($A188="","",VLOOKUP($A188,'Annex 2 EHV charges'!$D:$O,4,0))</f>
        <v/>
      </c>
      <c r="E188" s="85" t="str">
        <f>IFERROR(IF(VLOOKUP($A188,'Annex 2 EHV charges'!$D:$O,9,FALSE)=0,"",VLOOKUP($A188,'Annex 2 EHV charges'!$D:$O,9,FALSE)),"")</f>
        <v/>
      </c>
      <c r="F188" s="86" t="str">
        <f>IFERROR(IF(VLOOKUP($A188,'Annex 2 EHV charges'!$D:$O,10,FALSE)=0,"",VLOOKUP($A188,'Annex 2 EHV charges'!$D:$O,10,FALSE)),"")</f>
        <v/>
      </c>
      <c r="G188" s="87" t="str">
        <f>IFERROR(IF(VLOOKUP($A188,'Annex 2 EHV charges'!$D:$O,11,FALSE)=0,"",VLOOKUP($A188,'Annex 2 EHV charges'!$D:$O,11,FALSE)),"")</f>
        <v/>
      </c>
      <c r="H188" s="87" t="str">
        <f>IFERROR(IF(VLOOKUP($A188,'Annex 2 EHV charges'!$D:$O,12,FALSE)=0,"",VLOOKUP($A188,'Annex 2 EHV charges'!$D:$O,12,FALSE)),"")</f>
        <v/>
      </c>
    </row>
    <row r="189" spans="1:8" x14ac:dyDescent="0.25">
      <c r="A189" s="84" t="str">
        <f t="array" ref="A189">IFERROR(INDEX('Annex 2 EHV charges'!$D$11:$D$61, MATCH(0, IF(ISBLANK('Annex 2 EHV charges'!$D$11:$D$61),1, COUNTIF(A$4:$A188, 'Annex 2 EHV charges'!$D$11:$D$61)), 0)),"")</f>
        <v/>
      </c>
      <c r="B189" s="83" t="str">
        <f>IF($A189="","",VLOOKUP($A189,'Annex 2 EHV charges'!$D:$O,2,0))</f>
        <v/>
      </c>
      <c r="C189" s="84" t="str">
        <f>IF($A189="","",VLOOKUP($A189,'Annex 2 EHV charges'!$D:$O,3,0))</f>
        <v/>
      </c>
      <c r="D189" s="83" t="str">
        <f>IF($A189="","",VLOOKUP($A189,'Annex 2 EHV charges'!$D:$O,4,0))</f>
        <v/>
      </c>
      <c r="E189" s="85" t="str">
        <f>IFERROR(IF(VLOOKUP($A189,'Annex 2 EHV charges'!$D:$O,9,FALSE)=0,"",VLOOKUP($A189,'Annex 2 EHV charges'!$D:$O,9,FALSE)),"")</f>
        <v/>
      </c>
      <c r="F189" s="86" t="str">
        <f>IFERROR(IF(VLOOKUP($A189,'Annex 2 EHV charges'!$D:$O,10,FALSE)=0,"",VLOOKUP($A189,'Annex 2 EHV charges'!$D:$O,10,FALSE)),"")</f>
        <v/>
      </c>
      <c r="G189" s="87" t="str">
        <f>IFERROR(IF(VLOOKUP($A189,'Annex 2 EHV charges'!$D:$O,11,FALSE)=0,"",VLOOKUP($A189,'Annex 2 EHV charges'!$D:$O,11,FALSE)),"")</f>
        <v/>
      </c>
      <c r="H189" s="87" t="str">
        <f>IFERROR(IF(VLOOKUP($A189,'Annex 2 EHV charges'!$D:$O,12,FALSE)=0,"",VLOOKUP($A189,'Annex 2 EHV charges'!$D:$O,12,FALSE)),"")</f>
        <v/>
      </c>
    </row>
    <row r="190" spans="1:8" x14ac:dyDescent="0.25">
      <c r="A190" s="84" t="str">
        <f t="array" ref="A190">IFERROR(INDEX('Annex 2 EHV charges'!$D$11:$D$61, MATCH(0, IF(ISBLANK('Annex 2 EHV charges'!$D$11:$D$61),1, COUNTIF(A$4:$A189, 'Annex 2 EHV charges'!$D$11:$D$61)), 0)),"")</f>
        <v/>
      </c>
      <c r="B190" s="83" t="str">
        <f>IF($A190="","",VLOOKUP($A190,'Annex 2 EHV charges'!$D:$O,2,0))</f>
        <v/>
      </c>
      <c r="C190" s="84" t="str">
        <f>IF($A190="","",VLOOKUP($A190,'Annex 2 EHV charges'!$D:$O,3,0))</f>
        <v/>
      </c>
      <c r="D190" s="83" t="str">
        <f>IF($A190="","",VLOOKUP($A190,'Annex 2 EHV charges'!$D:$O,4,0))</f>
        <v/>
      </c>
      <c r="E190" s="85" t="str">
        <f>IFERROR(IF(VLOOKUP($A190,'Annex 2 EHV charges'!$D:$O,9,FALSE)=0,"",VLOOKUP($A190,'Annex 2 EHV charges'!$D:$O,9,FALSE)),"")</f>
        <v/>
      </c>
      <c r="F190" s="86" t="str">
        <f>IFERROR(IF(VLOOKUP($A190,'Annex 2 EHV charges'!$D:$O,10,FALSE)=0,"",VLOOKUP($A190,'Annex 2 EHV charges'!$D:$O,10,FALSE)),"")</f>
        <v/>
      </c>
      <c r="G190" s="87" t="str">
        <f>IFERROR(IF(VLOOKUP($A190,'Annex 2 EHV charges'!$D:$O,11,FALSE)=0,"",VLOOKUP($A190,'Annex 2 EHV charges'!$D:$O,11,FALSE)),"")</f>
        <v/>
      </c>
      <c r="H190" s="87" t="str">
        <f>IFERROR(IF(VLOOKUP($A190,'Annex 2 EHV charges'!$D:$O,12,FALSE)=0,"",VLOOKUP($A190,'Annex 2 EHV charges'!$D:$O,12,FALSE)),"")</f>
        <v/>
      </c>
    </row>
    <row r="191" spans="1:8" x14ac:dyDescent="0.25">
      <c r="A191" s="84" t="str">
        <f t="array" ref="A191">IFERROR(INDEX('Annex 2 EHV charges'!$D$11:$D$61, MATCH(0, IF(ISBLANK('Annex 2 EHV charges'!$D$11:$D$61),1, COUNTIF(A$4:$A190, 'Annex 2 EHV charges'!$D$11:$D$61)), 0)),"")</f>
        <v/>
      </c>
      <c r="B191" s="83" t="str">
        <f>IF($A191="","",VLOOKUP($A191,'Annex 2 EHV charges'!$D:$O,2,0))</f>
        <v/>
      </c>
      <c r="C191" s="84" t="str">
        <f>IF($A191="","",VLOOKUP($A191,'Annex 2 EHV charges'!$D:$O,3,0))</f>
        <v/>
      </c>
      <c r="D191" s="83" t="str">
        <f>IF($A191="","",VLOOKUP($A191,'Annex 2 EHV charges'!$D:$O,4,0))</f>
        <v/>
      </c>
      <c r="E191" s="85" t="str">
        <f>IFERROR(IF(VLOOKUP($A191,'Annex 2 EHV charges'!$D:$O,9,FALSE)=0,"",VLOOKUP($A191,'Annex 2 EHV charges'!$D:$O,9,FALSE)),"")</f>
        <v/>
      </c>
      <c r="F191" s="86" t="str">
        <f>IFERROR(IF(VLOOKUP($A191,'Annex 2 EHV charges'!$D:$O,10,FALSE)=0,"",VLOOKUP($A191,'Annex 2 EHV charges'!$D:$O,10,FALSE)),"")</f>
        <v/>
      </c>
      <c r="G191" s="87" t="str">
        <f>IFERROR(IF(VLOOKUP($A191,'Annex 2 EHV charges'!$D:$O,11,FALSE)=0,"",VLOOKUP($A191,'Annex 2 EHV charges'!$D:$O,11,FALSE)),"")</f>
        <v/>
      </c>
      <c r="H191" s="87" t="str">
        <f>IFERROR(IF(VLOOKUP($A191,'Annex 2 EHV charges'!$D:$O,12,FALSE)=0,"",VLOOKUP($A191,'Annex 2 EHV charges'!$D:$O,12,FALSE)),"")</f>
        <v/>
      </c>
    </row>
    <row r="192" spans="1:8" x14ac:dyDescent="0.25">
      <c r="A192" s="84" t="str">
        <f t="array" ref="A192">IFERROR(INDEX('Annex 2 EHV charges'!$D$11:$D$61, MATCH(0, IF(ISBLANK('Annex 2 EHV charges'!$D$11:$D$61),1, COUNTIF(A$4:$A191, 'Annex 2 EHV charges'!$D$11:$D$61)), 0)),"")</f>
        <v/>
      </c>
      <c r="B192" s="83" t="str">
        <f>IF($A192="","",VLOOKUP($A192,'Annex 2 EHV charges'!$D:$O,2,0))</f>
        <v/>
      </c>
      <c r="C192" s="84" t="str">
        <f>IF($A192="","",VLOOKUP($A192,'Annex 2 EHV charges'!$D:$O,3,0))</f>
        <v/>
      </c>
      <c r="D192" s="83" t="str">
        <f>IF($A192="","",VLOOKUP($A192,'Annex 2 EHV charges'!$D:$O,4,0))</f>
        <v/>
      </c>
      <c r="E192" s="85" t="str">
        <f>IFERROR(IF(VLOOKUP($A192,'Annex 2 EHV charges'!$D:$O,9,FALSE)=0,"",VLOOKUP($A192,'Annex 2 EHV charges'!$D:$O,9,FALSE)),"")</f>
        <v/>
      </c>
      <c r="F192" s="86" t="str">
        <f>IFERROR(IF(VLOOKUP($A192,'Annex 2 EHV charges'!$D:$O,10,FALSE)=0,"",VLOOKUP($A192,'Annex 2 EHV charges'!$D:$O,10,FALSE)),"")</f>
        <v/>
      </c>
      <c r="G192" s="87" t="str">
        <f>IFERROR(IF(VLOOKUP($A192,'Annex 2 EHV charges'!$D:$O,11,FALSE)=0,"",VLOOKUP($A192,'Annex 2 EHV charges'!$D:$O,11,FALSE)),"")</f>
        <v/>
      </c>
      <c r="H192" s="87" t="str">
        <f>IFERROR(IF(VLOOKUP($A192,'Annex 2 EHV charges'!$D:$O,12,FALSE)=0,"",VLOOKUP($A192,'Annex 2 EHV charges'!$D:$O,12,FALSE)),"")</f>
        <v/>
      </c>
    </row>
    <row r="193" spans="1:8" x14ac:dyDescent="0.25">
      <c r="A193" s="84" t="str">
        <f t="array" ref="A193">IFERROR(INDEX('Annex 2 EHV charges'!$D$11:$D$61, MATCH(0, IF(ISBLANK('Annex 2 EHV charges'!$D$11:$D$61),1, COUNTIF(A$4:$A192, 'Annex 2 EHV charges'!$D$11:$D$61)), 0)),"")</f>
        <v/>
      </c>
      <c r="B193" s="83" t="str">
        <f>IF($A193="","",VLOOKUP($A193,'Annex 2 EHV charges'!$D:$O,2,0))</f>
        <v/>
      </c>
      <c r="C193" s="84" t="str">
        <f>IF($A193="","",VLOOKUP($A193,'Annex 2 EHV charges'!$D:$O,3,0))</f>
        <v/>
      </c>
      <c r="D193" s="83" t="str">
        <f>IF($A193="","",VLOOKUP($A193,'Annex 2 EHV charges'!$D:$O,4,0))</f>
        <v/>
      </c>
      <c r="E193" s="85" t="str">
        <f>IFERROR(IF(VLOOKUP($A193,'Annex 2 EHV charges'!$D:$O,9,FALSE)=0,"",VLOOKUP($A193,'Annex 2 EHV charges'!$D:$O,9,FALSE)),"")</f>
        <v/>
      </c>
      <c r="F193" s="86" t="str">
        <f>IFERROR(IF(VLOOKUP($A193,'Annex 2 EHV charges'!$D:$O,10,FALSE)=0,"",VLOOKUP($A193,'Annex 2 EHV charges'!$D:$O,10,FALSE)),"")</f>
        <v/>
      </c>
      <c r="G193" s="87" t="str">
        <f>IFERROR(IF(VLOOKUP($A193,'Annex 2 EHV charges'!$D:$O,11,FALSE)=0,"",VLOOKUP($A193,'Annex 2 EHV charges'!$D:$O,11,FALSE)),"")</f>
        <v/>
      </c>
      <c r="H193" s="87" t="str">
        <f>IFERROR(IF(VLOOKUP($A193,'Annex 2 EHV charges'!$D:$O,12,FALSE)=0,"",VLOOKUP($A193,'Annex 2 EHV charges'!$D:$O,12,FALSE)),"")</f>
        <v/>
      </c>
    </row>
    <row r="194" spans="1:8" x14ac:dyDescent="0.25">
      <c r="A194" s="84" t="str">
        <f t="array" ref="A194">IFERROR(INDEX('Annex 2 EHV charges'!$D$11:$D$61, MATCH(0, IF(ISBLANK('Annex 2 EHV charges'!$D$11:$D$61),1, COUNTIF(A$4:$A193, 'Annex 2 EHV charges'!$D$11:$D$61)), 0)),"")</f>
        <v/>
      </c>
      <c r="B194" s="83" t="str">
        <f>IF($A194="","",VLOOKUP($A194,'Annex 2 EHV charges'!$D:$O,2,0))</f>
        <v/>
      </c>
      <c r="C194" s="84" t="str">
        <f>IF($A194="","",VLOOKUP($A194,'Annex 2 EHV charges'!$D:$O,3,0))</f>
        <v/>
      </c>
      <c r="D194" s="83" t="str">
        <f>IF($A194="","",VLOOKUP($A194,'Annex 2 EHV charges'!$D:$O,4,0))</f>
        <v/>
      </c>
      <c r="E194" s="85" t="str">
        <f>IFERROR(IF(VLOOKUP($A194,'Annex 2 EHV charges'!$D:$O,9,FALSE)=0,"",VLOOKUP($A194,'Annex 2 EHV charges'!$D:$O,9,FALSE)),"")</f>
        <v/>
      </c>
      <c r="F194" s="86" t="str">
        <f>IFERROR(IF(VLOOKUP($A194,'Annex 2 EHV charges'!$D:$O,10,FALSE)=0,"",VLOOKUP($A194,'Annex 2 EHV charges'!$D:$O,10,FALSE)),"")</f>
        <v/>
      </c>
      <c r="G194" s="87" t="str">
        <f>IFERROR(IF(VLOOKUP($A194,'Annex 2 EHV charges'!$D:$O,11,FALSE)=0,"",VLOOKUP($A194,'Annex 2 EHV charges'!$D:$O,11,FALSE)),"")</f>
        <v/>
      </c>
      <c r="H194" s="87" t="str">
        <f>IFERROR(IF(VLOOKUP($A194,'Annex 2 EHV charges'!$D:$O,12,FALSE)=0,"",VLOOKUP($A194,'Annex 2 EHV charges'!$D:$O,12,FALSE)),"")</f>
        <v/>
      </c>
    </row>
    <row r="195" spans="1:8" x14ac:dyDescent="0.25">
      <c r="A195" s="84" t="str">
        <f t="array" ref="A195">IFERROR(INDEX('Annex 2 EHV charges'!$D$11:$D$61, MATCH(0, IF(ISBLANK('Annex 2 EHV charges'!$D$11:$D$61),1, COUNTIF(A$4:$A194, 'Annex 2 EHV charges'!$D$11:$D$61)), 0)),"")</f>
        <v/>
      </c>
      <c r="B195" s="83" t="str">
        <f>IF($A195="","",VLOOKUP($A195,'Annex 2 EHV charges'!$D:$O,2,0))</f>
        <v/>
      </c>
      <c r="C195" s="84" t="str">
        <f>IF($A195="","",VLOOKUP($A195,'Annex 2 EHV charges'!$D:$O,3,0))</f>
        <v/>
      </c>
      <c r="D195" s="83" t="str">
        <f>IF($A195="","",VLOOKUP($A195,'Annex 2 EHV charges'!$D:$O,4,0))</f>
        <v/>
      </c>
      <c r="E195" s="85" t="str">
        <f>IFERROR(IF(VLOOKUP($A195,'Annex 2 EHV charges'!$D:$O,9,FALSE)=0,"",VLOOKUP($A195,'Annex 2 EHV charges'!$D:$O,9,FALSE)),"")</f>
        <v/>
      </c>
      <c r="F195" s="86" t="str">
        <f>IFERROR(IF(VLOOKUP($A195,'Annex 2 EHV charges'!$D:$O,10,FALSE)=0,"",VLOOKUP($A195,'Annex 2 EHV charges'!$D:$O,10,FALSE)),"")</f>
        <v/>
      </c>
      <c r="G195" s="87" t="str">
        <f>IFERROR(IF(VLOOKUP($A195,'Annex 2 EHV charges'!$D:$O,11,FALSE)=0,"",VLOOKUP($A195,'Annex 2 EHV charges'!$D:$O,11,FALSE)),"")</f>
        <v/>
      </c>
      <c r="H195" s="87" t="str">
        <f>IFERROR(IF(VLOOKUP($A195,'Annex 2 EHV charges'!$D:$O,12,FALSE)=0,"",VLOOKUP($A195,'Annex 2 EHV charges'!$D:$O,12,FALSE)),"")</f>
        <v/>
      </c>
    </row>
    <row r="196" spans="1:8" x14ac:dyDescent="0.25">
      <c r="A196" s="84" t="str">
        <f t="array" ref="A196">IFERROR(INDEX('Annex 2 EHV charges'!$D$11:$D$61, MATCH(0, IF(ISBLANK('Annex 2 EHV charges'!$D$11:$D$61),1, COUNTIF(A$4:$A195, 'Annex 2 EHV charges'!$D$11:$D$61)), 0)),"")</f>
        <v/>
      </c>
      <c r="B196" s="83" t="str">
        <f>IF($A196="","",VLOOKUP($A196,'Annex 2 EHV charges'!$D:$O,2,0))</f>
        <v/>
      </c>
      <c r="C196" s="84" t="str">
        <f>IF($A196="","",VLOOKUP($A196,'Annex 2 EHV charges'!$D:$O,3,0))</f>
        <v/>
      </c>
      <c r="D196" s="83" t="str">
        <f>IF($A196="","",VLOOKUP($A196,'Annex 2 EHV charges'!$D:$O,4,0))</f>
        <v/>
      </c>
      <c r="E196" s="85" t="str">
        <f>IFERROR(IF(VLOOKUP($A196,'Annex 2 EHV charges'!$D:$O,9,FALSE)=0,"",VLOOKUP($A196,'Annex 2 EHV charges'!$D:$O,9,FALSE)),"")</f>
        <v/>
      </c>
      <c r="F196" s="86" t="str">
        <f>IFERROR(IF(VLOOKUP($A196,'Annex 2 EHV charges'!$D:$O,10,FALSE)=0,"",VLOOKUP($A196,'Annex 2 EHV charges'!$D:$O,10,FALSE)),"")</f>
        <v/>
      </c>
      <c r="G196" s="87" t="str">
        <f>IFERROR(IF(VLOOKUP($A196,'Annex 2 EHV charges'!$D:$O,11,FALSE)=0,"",VLOOKUP($A196,'Annex 2 EHV charges'!$D:$O,11,FALSE)),"")</f>
        <v/>
      </c>
      <c r="H196" s="87" t="str">
        <f>IFERROR(IF(VLOOKUP($A196,'Annex 2 EHV charges'!$D:$O,12,FALSE)=0,"",VLOOKUP($A196,'Annex 2 EHV charges'!$D:$O,12,FALSE)),"")</f>
        <v/>
      </c>
    </row>
    <row r="197" spans="1:8" x14ac:dyDescent="0.25">
      <c r="A197" s="84" t="str">
        <f t="array" ref="A197">IFERROR(INDEX('Annex 2 EHV charges'!$D$11:$D$61, MATCH(0, IF(ISBLANK('Annex 2 EHV charges'!$D$11:$D$61),1, COUNTIF(A$4:$A196, 'Annex 2 EHV charges'!$D$11:$D$61)), 0)),"")</f>
        <v/>
      </c>
      <c r="B197" s="83" t="str">
        <f>IF($A197="","",VLOOKUP($A197,'Annex 2 EHV charges'!$D:$O,2,0))</f>
        <v/>
      </c>
      <c r="C197" s="84" t="str">
        <f>IF($A197="","",VLOOKUP($A197,'Annex 2 EHV charges'!$D:$O,3,0))</f>
        <v/>
      </c>
      <c r="D197" s="83" t="str">
        <f>IF($A197="","",VLOOKUP($A197,'Annex 2 EHV charges'!$D:$O,4,0))</f>
        <v/>
      </c>
      <c r="E197" s="85" t="str">
        <f>IFERROR(IF(VLOOKUP($A197,'Annex 2 EHV charges'!$D:$O,9,FALSE)=0,"",VLOOKUP($A197,'Annex 2 EHV charges'!$D:$O,9,FALSE)),"")</f>
        <v/>
      </c>
      <c r="F197" s="86" t="str">
        <f>IFERROR(IF(VLOOKUP($A197,'Annex 2 EHV charges'!$D:$O,10,FALSE)=0,"",VLOOKUP($A197,'Annex 2 EHV charges'!$D:$O,10,FALSE)),"")</f>
        <v/>
      </c>
      <c r="G197" s="87" t="str">
        <f>IFERROR(IF(VLOOKUP($A197,'Annex 2 EHV charges'!$D:$O,11,FALSE)=0,"",VLOOKUP($A197,'Annex 2 EHV charges'!$D:$O,11,FALSE)),"")</f>
        <v/>
      </c>
      <c r="H197" s="87" t="str">
        <f>IFERROR(IF(VLOOKUP($A197,'Annex 2 EHV charges'!$D:$O,12,FALSE)=0,"",VLOOKUP($A197,'Annex 2 EHV charges'!$D:$O,12,FALSE)),"")</f>
        <v/>
      </c>
    </row>
    <row r="198" spans="1:8" x14ac:dyDescent="0.25">
      <c r="A198" s="84" t="str">
        <f t="array" ref="A198">IFERROR(INDEX('Annex 2 EHV charges'!$D$11:$D$61, MATCH(0, IF(ISBLANK('Annex 2 EHV charges'!$D$11:$D$61),1, COUNTIF(A$4:$A197, 'Annex 2 EHV charges'!$D$11:$D$61)), 0)),"")</f>
        <v/>
      </c>
      <c r="B198" s="83" t="str">
        <f>IF($A198="","",VLOOKUP($A198,'Annex 2 EHV charges'!$D:$O,2,0))</f>
        <v/>
      </c>
      <c r="C198" s="84" t="str">
        <f>IF($A198="","",VLOOKUP($A198,'Annex 2 EHV charges'!$D:$O,3,0))</f>
        <v/>
      </c>
      <c r="D198" s="83" t="str">
        <f>IF($A198="","",VLOOKUP($A198,'Annex 2 EHV charges'!$D:$O,4,0))</f>
        <v/>
      </c>
      <c r="E198" s="85" t="str">
        <f>IFERROR(IF(VLOOKUP($A198,'Annex 2 EHV charges'!$D:$O,9,FALSE)=0,"",VLOOKUP($A198,'Annex 2 EHV charges'!$D:$O,9,FALSE)),"")</f>
        <v/>
      </c>
      <c r="F198" s="86" t="str">
        <f>IFERROR(IF(VLOOKUP($A198,'Annex 2 EHV charges'!$D:$O,10,FALSE)=0,"",VLOOKUP($A198,'Annex 2 EHV charges'!$D:$O,10,FALSE)),"")</f>
        <v/>
      </c>
      <c r="G198" s="87" t="str">
        <f>IFERROR(IF(VLOOKUP($A198,'Annex 2 EHV charges'!$D:$O,11,FALSE)=0,"",VLOOKUP($A198,'Annex 2 EHV charges'!$D:$O,11,FALSE)),"")</f>
        <v/>
      </c>
      <c r="H198" s="87" t="str">
        <f>IFERROR(IF(VLOOKUP($A198,'Annex 2 EHV charges'!$D:$O,12,FALSE)=0,"",VLOOKUP($A198,'Annex 2 EHV charges'!$D:$O,12,FALSE)),"")</f>
        <v/>
      </c>
    </row>
    <row r="199" spans="1:8" x14ac:dyDescent="0.25">
      <c r="A199" s="84" t="str">
        <f t="array" ref="A199">IFERROR(INDEX('Annex 2 EHV charges'!$D$11:$D$61, MATCH(0, IF(ISBLANK('Annex 2 EHV charges'!$D$11:$D$61),1, COUNTIF(A$4:$A198, 'Annex 2 EHV charges'!$D$11:$D$61)), 0)),"")</f>
        <v/>
      </c>
      <c r="B199" s="83" t="str">
        <f>IF($A199="","",VLOOKUP($A199,'Annex 2 EHV charges'!$D:$O,2,0))</f>
        <v/>
      </c>
      <c r="C199" s="84" t="str">
        <f>IF($A199="","",VLOOKUP($A199,'Annex 2 EHV charges'!$D:$O,3,0))</f>
        <v/>
      </c>
      <c r="D199" s="83" t="str">
        <f>IF($A199="","",VLOOKUP($A199,'Annex 2 EHV charges'!$D:$O,4,0))</f>
        <v/>
      </c>
      <c r="E199" s="85" t="str">
        <f>IFERROR(IF(VLOOKUP($A199,'Annex 2 EHV charges'!$D:$O,9,FALSE)=0,"",VLOOKUP($A199,'Annex 2 EHV charges'!$D:$O,9,FALSE)),"")</f>
        <v/>
      </c>
      <c r="F199" s="86" t="str">
        <f>IFERROR(IF(VLOOKUP($A199,'Annex 2 EHV charges'!$D:$O,10,FALSE)=0,"",VLOOKUP($A199,'Annex 2 EHV charges'!$D:$O,10,FALSE)),"")</f>
        <v/>
      </c>
      <c r="G199" s="87" t="str">
        <f>IFERROR(IF(VLOOKUP($A199,'Annex 2 EHV charges'!$D:$O,11,FALSE)=0,"",VLOOKUP($A199,'Annex 2 EHV charges'!$D:$O,11,FALSE)),"")</f>
        <v/>
      </c>
      <c r="H199" s="87" t="str">
        <f>IFERROR(IF(VLOOKUP($A199,'Annex 2 EHV charges'!$D:$O,12,FALSE)=0,"",VLOOKUP($A199,'Annex 2 EHV charges'!$D:$O,12,FALSE)),"")</f>
        <v/>
      </c>
    </row>
    <row r="200" spans="1:8" x14ac:dyDescent="0.25">
      <c r="A200" s="84" t="str">
        <f t="array" ref="A200">IFERROR(INDEX('Annex 2 EHV charges'!$D$11:$D$61, MATCH(0, IF(ISBLANK('Annex 2 EHV charges'!$D$11:$D$61),1, COUNTIF(A$4:$A199, 'Annex 2 EHV charges'!$D$11:$D$61)), 0)),"")</f>
        <v/>
      </c>
      <c r="B200" s="83" t="str">
        <f>IF($A200="","",VLOOKUP($A200,'Annex 2 EHV charges'!$D:$O,2,0))</f>
        <v/>
      </c>
      <c r="C200" s="84" t="str">
        <f>IF($A200="","",VLOOKUP($A200,'Annex 2 EHV charges'!$D:$O,3,0))</f>
        <v/>
      </c>
      <c r="D200" s="83" t="str">
        <f>IF($A200="","",VLOOKUP($A200,'Annex 2 EHV charges'!$D:$O,4,0))</f>
        <v/>
      </c>
      <c r="E200" s="85" t="str">
        <f>IFERROR(IF(VLOOKUP($A200,'Annex 2 EHV charges'!$D:$O,9,FALSE)=0,"",VLOOKUP($A200,'Annex 2 EHV charges'!$D:$O,9,FALSE)),"")</f>
        <v/>
      </c>
      <c r="F200" s="86" t="str">
        <f>IFERROR(IF(VLOOKUP($A200,'Annex 2 EHV charges'!$D:$O,10,FALSE)=0,"",VLOOKUP($A200,'Annex 2 EHV charges'!$D:$O,10,FALSE)),"")</f>
        <v/>
      </c>
      <c r="G200" s="87" t="str">
        <f>IFERROR(IF(VLOOKUP($A200,'Annex 2 EHV charges'!$D:$O,11,FALSE)=0,"",VLOOKUP($A200,'Annex 2 EHV charges'!$D:$O,11,FALSE)),"")</f>
        <v/>
      </c>
      <c r="H200" s="87" t="str">
        <f>IFERROR(IF(VLOOKUP($A200,'Annex 2 EHV charges'!$D:$O,12,FALSE)=0,"",VLOOKUP($A200,'Annex 2 EHV charges'!$D:$O,12,FALSE)),"")</f>
        <v/>
      </c>
    </row>
    <row r="201" spans="1:8" x14ac:dyDescent="0.25">
      <c r="A201" s="84" t="str">
        <f t="array" ref="A201">IFERROR(INDEX('Annex 2 EHV charges'!$D$11:$D$61, MATCH(0, IF(ISBLANK('Annex 2 EHV charges'!$D$11:$D$61),1, COUNTIF(A$4:$A200, 'Annex 2 EHV charges'!$D$11:$D$61)), 0)),"")</f>
        <v/>
      </c>
      <c r="B201" s="83" t="str">
        <f>IF($A201="","",VLOOKUP($A201,'Annex 2 EHV charges'!$D:$O,2,0))</f>
        <v/>
      </c>
      <c r="C201" s="84" t="str">
        <f>IF($A201="","",VLOOKUP($A201,'Annex 2 EHV charges'!$D:$O,3,0))</f>
        <v/>
      </c>
      <c r="D201" s="83" t="str">
        <f>IF($A201="","",VLOOKUP($A201,'Annex 2 EHV charges'!$D:$O,4,0))</f>
        <v/>
      </c>
      <c r="E201" s="85" t="str">
        <f>IFERROR(IF(VLOOKUP($A201,'Annex 2 EHV charges'!$D:$O,9,FALSE)=0,"",VLOOKUP($A201,'Annex 2 EHV charges'!$D:$O,9,FALSE)),"")</f>
        <v/>
      </c>
      <c r="F201" s="86" t="str">
        <f>IFERROR(IF(VLOOKUP($A201,'Annex 2 EHV charges'!$D:$O,10,FALSE)=0,"",VLOOKUP($A201,'Annex 2 EHV charges'!$D:$O,10,FALSE)),"")</f>
        <v/>
      </c>
      <c r="G201" s="87" t="str">
        <f>IFERROR(IF(VLOOKUP($A201,'Annex 2 EHV charges'!$D:$O,11,FALSE)=0,"",VLOOKUP($A201,'Annex 2 EHV charges'!$D:$O,11,FALSE)),"")</f>
        <v/>
      </c>
      <c r="H201" s="87" t="str">
        <f>IFERROR(IF(VLOOKUP($A201,'Annex 2 EHV charges'!$D:$O,12,FALSE)=0,"",VLOOKUP($A201,'Annex 2 EHV charges'!$D:$O,12,FALSE)),"")</f>
        <v/>
      </c>
    </row>
    <row r="202" spans="1:8" x14ac:dyDescent="0.25">
      <c r="A202" s="84" t="str">
        <f t="array" ref="A202">IFERROR(INDEX('Annex 2 EHV charges'!$D$11:$D$61, MATCH(0, IF(ISBLANK('Annex 2 EHV charges'!$D$11:$D$61),1, COUNTIF(A$4:$A201, 'Annex 2 EHV charges'!$D$11:$D$61)), 0)),"")</f>
        <v/>
      </c>
      <c r="B202" s="83" t="str">
        <f>IF($A202="","",VLOOKUP($A202,'Annex 2 EHV charges'!$D:$O,2,0))</f>
        <v/>
      </c>
      <c r="C202" s="84" t="str">
        <f>IF($A202="","",VLOOKUP($A202,'Annex 2 EHV charges'!$D:$O,3,0))</f>
        <v/>
      </c>
      <c r="D202" s="83" t="str">
        <f>IF($A202="","",VLOOKUP($A202,'Annex 2 EHV charges'!$D:$O,4,0))</f>
        <v/>
      </c>
      <c r="E202" s="85" t="str">
        <f>IFERROR(IF(VLOOKUP($A202,'Annex 2 EHV charges'!$D:$O,9,FALSE)=0,"",VLOOKUP($A202,'Annex 2 EHV charges'!$D:$O,9,FALSE)),"")</f>
        <v/>
      </c>
      <c r="F202" s="86" t="str">
        <f>IFERROR(IF(VLOOKUP($A202,'Annex 2 EHV charges'!$D:$O,10,FALSE)=0,"",VLOOKUP($A202,'Annex 2 EHV charges'!$D:$O,10,FALSE)),"")</f>
        <v/>
      </c>
      <c r="G202" s="87" t="str">
        <f>IFERROR(IF(VLOOKUP($A202,'Annex 2 EHV charges'!$D:$O,11,FALSE)=0,"",VLOOKUP($A202,'Annex 2 EHV charges'!$D:$O,11,FALSE)),"")</f>
        <v/>
      </c>
      <c r="H202" s="87" t="str">
        <f>IFERROR(IF(VLOOKUP($A202,'Annex 2 EHV charges'!$D:$O,12,FALSE)=0,"",VLOOKUP($A202,'Annex 2 EHV charges'!$D:$O,12,FALSE)),"")</f>
        <v/>
      </c>
    </row>
    <row r="203" spans="1:8" x14ac:dyDescent="0.25">
      <c r="A203" s="84" t="str">
        <f t="array" ref="A203">IFERROR(INDEX('Annex 2 EHV charges'!$D$11:$D$61, MATCH(0, IF(ISBLANK('Annex 2 EHV charges'!$D$11:$D$61),1, COUNTIF(A$4:$A202, 'Annex 2 EHV charges'!$D$11:$D$61)), 0)),"")</f>
        <v/>
      </c>
      <c r="B203" s="83" t="str">
        <f>IF($A203="","",VLOOKUP($A203,'Annex 2 EHV charges'!$D:$O,2,0))</f>
        <v/>
      </c>
      <c r="C203" s="84" t="str">
        <f>IF($A203="","",VLOOKUP($A203,'Annex 2 EHV charges'!$D:$O,3,0))</f>
        <v/>
      </c>
      <c r="D203" s="83" t="str">
        <f>IF($A203="","",VLOOKUP($A203,'Annex 2 EHV charges'!$D:$O,4,0))</f>
        <v/>
      </c>
      <c r="E203" s="85" t="str">
        <f>IFERROR(IF(VLOOKUP($A203,'Annex 2 EHV charges'!$D:$O,9,FALSE)=0,"",VLOOKUP($A203,'Annex 2 EHV charges'!$D:$O,9,FALSE)),"")</f>
        <v/>
      </c>
      <c r="F203" s="86" t="str">
        <f>IFERROR(IF(VLOOKUP($A203,'Annex 2 EHV charges'!$D:$O,10,FALSE)=0,"",VLOOKUP($A203,'Annex 2 EHV charges'!$D:$O,10,FALSE)),"")</f>
        <v/>
      </c>
      <c r="G203" s="87" t="str">
        <f>IFERROR(IF(VLOOKUP($A203,'Annex 2 EHV charges'!$D:$O,11,FALSE)=0,"",VLOOKUP($A203,'Annex 2 EHV charges'!$D:$O,11,FALSE)),"")</f>
        <v/>
      </c>
      <c r="H203" s="87" t="str">
        <f>IFERROR(IF(VLOOKUP($A203,'Annex 2 EHV charges'!$D:$O,12,FALSE)=0,"",VLOOKUP($A203,'Annex 2 EHV charges'!$D:$O,12,FALSE)),"")</f>
        <v/>
      </c>
    </row>
    <row r="204" spans="1:8" x14ac:dyDescent="0.25">
      <c r="A204" s="84" t="str">
        <f t="array" ref="A204">IFERROR(INDEX('Annex 2 EHV charges'!$D$11:$D$61, MATCH(0, IF(ISBLANK('Annex 2 EHV charges'!$D$11:$D$61),1, COUNTIF(A$4:$A203, 'Annex 2 EHV charges'!$D$11:$D$61)), 0)),"")</f>
        <v/>
      </c>
      <c r="B204" s="83" t="str">
        <f>IF($A204="","",VLOOKUP($A204,'Annex 2 EHV charges'!$D:$O,2,0))</f>
        <v/>
      </c>
      <c r="C204" s="84" t="str">
        <f>IF($A204="","",VLOOKUP($A204,'Annex 2 EHV charges'!$D:$O,3,0))</f>
        <v/>
      </c>
      <c r="D204" s="83" t="str">
        <f>IF($A204="","",VLOOKUP($A204,'Annex 2 EHV charges'!$D:$O,4,0))</f>
        <v/>
      </c>
      <c r="E204" s="85" t="str">
        <f>IFERROR(IF(VLOOKUP($A204,'Annex 2 EHV charges'!$D:$O,9,FALSE)=0,"",VLOOKUP($A204,'Annex 2 EHV charges'!$D:$O,9,FALSE)),"")</f>
        <v/>
      </c>
      <c r="F204" s="86" t="str">
        <f>IFERROR(IF(VLOOKUP($A204,'Annex 2 EHV charges'!$D:$O,10,FALSE)=0,"",VLOOKUP($A204,'Annex 2 EHV charges'!$D:$O,10,FALSE)),"")</f>
        <v/>
      </c>
      <c r="G204" s="87" t="str">
        <f>IFERROR(IF(VLOOKUP($A204,'Annex 2 EHV charges'!$D:$O,11,FALSE)=0,"",VLOOKUP($A204,'Annex 2 EHV charges'!$D:$O,11,FALSE)),"")</f>
        <v/>
      </c>
      <c r="H204" s="87" t="str">
        <f>IFERROR(IF(VLOOKUP($A204,'Annex 2 EHV charges'!$D:$O,12,FALSE)=0,"",VLOOKUP($A204,'Annex 2 EHV charges'!$D:$O,12,FALSE)),"")</f>
        <v/>
      </c>
    </row>
    <row r="205" spans="1:8" x14ac:dyDescent="0.25">
      <c r="A205" s="84" t="str">
        <f t="array" ref="A205">IFERROR(INDEX('Annex 2 EHV charges'!$D$11:$D$61, MATCH(0, IF(ISBLANK('Annex 2 EHV charges'!$D$11:$D$61),1, COUNTIF(A$4:$A204, 'Annex 2 EHV charges'!$D$11:$D$61)), 0)),"")</f>
        <v/>
      </c>
      <c r="B205" s="83" t="str">
        <f>IF($A205="","",VLOOKUP($A205,'Annex 2 EHV charges'!$D:$O,2,0))</f>
        <v/>
      </c>
      <c r="C205" s="84" t="str">
        <f>IF($A205="","",VLOOKUP($A205,'Annex 2 EHV charges'!$D:$O,3,0))</f>
        <v/>
      </c>
      <c r="D205" s="83" t="str">
        <f>IF($A205="","",VLOOKUP($A205,'Annex 2 EHV charges'!$D:$O,4,0))</f>
        <v/>
      </c>
      <c r="E205" s="85" t="str">
        <f>IFERROR(IF(VLOOKUP($A205,'Annex 2 EHV charges'!$D:$O,9,FALSE)=0,"",VLOOKUP($A205,'Annex 2 EHV charges'!$D:$O,9,FALSE)),"")</f>
        <v/>
      </c>
      <c r="F205" s="86" t="str">
        <f>IFERROR(IF(VLOOKUP($A205,'Annex 2 EHV charges'!$D:$O,10,FALSE)=0,"",VLOOKUP($A205,'Annex 2 EHV charges'!$D:$O,10,FALSE)),"")</f>
        <v/>
      </c>
      <c r="G205" s="87" t="str">
        <f>IFERROR(IF(VLOOKUP($A205,'Annex 2 EHV charges'!$D:$O,11,FALSE)=0,"",VLOOKUP($A205,'Annex 2 EHV charges'!$D:$O,11,FALSE)),"")</f>
        <v/>
      </c>
      <c r="H205" s="87" t="str">
        <f>IFERROR(IF(VLOOKUP($A205,'Annex 2 EHV charges'!$D:$O,12,FALSE)=0,"",VLOOKUP($A205,'Annex 2 EHV charges'!$D:$O,12,FALSE)),"")</f>
        <v/>
      </c>
    </row>
    <row r="206" spans="1:8" x14ac:dyDescent="0.25">
      <c r="A206" s="84" t="str">
        <f t="array" ref="A206">IFERROR(INDEX('Annex 2 EHV charges'!$D$11:$D$61, MATCH(0, IF(ISBLANK('Annex 2 EHV charges'!$D$11:$D$61),1, COUNTIF(A$4:$A205, 'Annex 2 EHV charges'!$D$11:$D$61)), 0)),"")</f>
        <v/>
      </c>
      <c r="B206" s="83" t="str">
        <f>IF($A206="","",VLOOKUP($A206,'Annex 2 EHV charges'!$D:$O,2,0))</f>
        <v/>
      </c>
      <c r="C206" s="84" t="str">
        <f>IF($A206="","",VLOOKUP($A206,'Annex 2 EHV charges'!$D:$O,3,0))</f>
        <v/>
      </c>
      <c r="D206" s="83" t="str">
        <f>IF($A206="","",VLOOKUP($A206,'Annex 2 EHV charges'!$D:$O,4,0))</f>
        <v/>
      </c>
      <c r="E206" s="85" t="str">
        <f>IFERROR(IF(VLOOKUP($A206,'Annex 2 EHV charges'!$D:$O,9,FALSE)=0,"",VLOOKUP($A206,'Annex 2 EHV charges'!$D:$O,9,FALSE)),"")</f>
        <v/>
      </c>
      <c r="F206" s="86" t="str">
        <f>IFERROR(IF(VLOOKUP($A206,'Annex 2 EHV charges'!$D:$O,10,FALSE)=0,"",VLOOKUP($A206,'Annex 2 EHV charges'!$D:$O,10,FALSE)),"")</f>
        <v/>
      </c>
      <c r="G206" s="87" t="str">
        <f>IFERROR(IF(VLOOKUP($A206,'Annex 2 EHV charges'!$D:$O,11,FALSE)=0,"",VLOOKUP($A206,'Annex 2 EHV charges'!$D:$O,11,FALSE)),"")</f>
        <v/>
      </c>
      <c r="H206" s="87" t="str">
        <f>IFERROR(IF(VLOOKUP($A206,'Annex 2 EHV charges'!$D:$O,12,FALSE)=0,"",VLOOKUP($A206,'Annex 2 EHV charges'!$D:$O,12,FALSE)),"")</f>
        <v/>
      </c>
    </row>
    <row r="207" spans="1:8" x14ac:dyDescent="0.25">
      <c r="A207" s="84" t="str">
        <f t="array" ref="A207">IFERROR(INDEX('Annex 2 EHV charges'!$D$11:$D$61, MATCH(0, IF(ISBLANK('Annex 2 EHV charges'!$D$11:$D$61),1, COUNTIF(A$4:$A206, 'Annex 2 EHV charges'!$D$11:$D$61)), 0)),"")</f>
        <v/>
      </c>
      <c r="B207" s="83" t="str">
        <f>IF($A207="","",VLOOKUP($A207,'Annex 2 EHV charges'!$D:$O,2,0))</f>
        <v/>
      </c>
      <c r="C207" s="84" t="str">
        <f>IF($A207="","",VLOOKUP($A207,'Annex 2 EHV charges'!$D:$O,3,0))</f>
        <v/>
      </c>
      <c r="D207" s="83" t="str">
        <f>IF($A207="","",VLOOKUP($A207,'Annex 2 EHV charges'!$D:$O,4,0))</f>
        <v/>
      </c>
      <c r="E207" s="85" t="str">
        <f>IFERROR(IF(VLOOKUP($A207,'Annex 2 EHV charges'!$D:$O,9,FALSE)=0,"",VLOOKUP($A207,'Annex 2 EHV charges'!$D:$O,9,FALSE)),"")</f>
        <v/>
      </c>
      <c r="F207" s="86" t="str">
        <f>IFERROR(IF(VLOOKUP($A207,'Annex 2 EHV charges'!$D:$O,10,FALSE)=0,"",VLOOKUP($A207,'Annex 2 EHV charges'!$D:$O,10,FALSE)),"")</f>
        <v/>
      </c>
      <c r="G207" s="87" t="str">
        <f>IFERROR(IF(VLOOKUP($A207,'Annex 2 EHV charges'!$D:$O,11,FALSE)=0,"",VLOOKUP($A207,'Annex 2 EHV charges'!$D:$O,11,FALSE)),"")</f>
        <v/>
      </c>
      <c r="H207" s="87" t="str">
        <f>IFERROR(IF(VLOOKUP($A207,'Annex 2 EHV charges'!$D:$O,12,FALSE)=0,"",VLOOKUP($A207,'Annex 2 EHV charges'!$D:$O,12,FALSE)),"")</f>
        <v/>
      </c>
    </row>
    <row r="208" spans="1:8" x14ac:dyDescent="0.25">
      <c r="A208" s="84" t="str">
        <f t="array" ref="A208">IFERROR(INDEX('Annex 2 EHV charges'!$D$11:$D$61, MATCH(0, IF(ISBLANK('Annex 2 EHV charges'!$D$11:$D$61),1, COUNTIF(A$4:$A207, 'Annex 2 EHV charges'!$D$11:$D$61)), 0)),"")</f>
        <v/>
      </c>
      <c r="B208" s="83" t="str">
        <f>IF($A208="","",VLOOKUP($A208,'Annex 2 EHV charges'!$D:$O,2,0))</f>
        <v/>
      </c>
      <c r="C208" s="84" t="str">
        <f>IF($A208="","",VLOOKUP($A208,'Annex 2 EHV charges'!$D:$O,3,0))</f>
        <v/>
      </c>
      <c r="D208" s="83" t="str">
        <f>IF($A208="","",VLOOKUP($A208,'Annex 2 EHV charges'!$D:$O,4,0))</f>
        <v/>
      </c>
      <c r="E208" s="85" t="str">
        <f>IFERROR(IF(VLOOKUP($A208,'Annex 2 EHV charges'!$D:$O,9,FALSE)=0,"",VLOOKUP($A208,'Annex 2 EHV charges'!$D:$O,9,FALSE)),"")</f>
        <v/>
      </c>
      <c r="F208" s="86" t="str">
        <f>IFERROR(IF(VLOOKUP($A208,'Annex 2 EHV charges'!$D:$O,10,FALSE)=0,"",VLOOKUP($A208,'Annex 2 EHV charges'!$D:$O,10,FALSE)),"")</f>
        <v/>
      </c>
      <c r="G208" s="87" t="str">
        <f>IFERROR(IF(VLOOKUP($A208,'Annex 2 EHV charges'!$D:$O,11,FALSE)=0,"",VLOOKUP($A208,'Annex 2 EHV charges'!$D:$O,11,FALSE)),"")</f>
        <v/>
      </c>
      <c r="H208" s="87" t="str">
        <f>IFERROR(IF(VLOOKUP($A208,'Annex 2 EHV charges'!$D:$O,12,FALSE)=0,"",VLOOKUP($A208,'Annex 2 EHV charges'!$D:$O,12,FALSE)),"")</f>
        <v/>
      </c>
    </row>
    <row r="209" spans="1:8" x14ac:dyDescent="0.25">
      <c r="A209" s="84" t="str">
        <f t="array" ref="A209">IFERROR(INDEX('Annex 2 EHV charges'!$D$11:$D$61, MATCH(0, IF(ISBLANK('Annex 2 EHV charges'!$D$11:$D$61),1, COUNTIF(A$4:$A208, 'Annex 2 EHV charges'!$D$11:$D$61)), 0)),"")</f>
        <v/>
      </c>
      <c r="B209" s="83" t="str">
        <f>IF($A209="","",VLOOKUP($A209,'Annex 2 EHV charges'!$D:$O,2,0))</f>
        <v/>
      </c>
      <c r="C209" s="84" t="str">
        <f>IF($A209="","",VLOOKUP($A209,'Annex 2 EHV charges'!$D:$O,3,0))</f>
        <v/>
      </c>
      <c r="D209" s="83" t="str">
        <f>IF($A209="","",VLOOKUP($A209,'Annex 2 EHV charges'!$D:$O,4,0))</f>
        <v/>
      </c>
      <c r="E209" s="85" t="str">
        <f>IFERROR(IF(VLOOKUP($A209,'Annex 2 EHV charges'!$D:$O,9,FALSE)=0,"",VLOOKUP($A209,'Annex 2 EHV charges'!$D:$O,9,FALSE)),"")</f>
        <v/>
      </c>
      <c r="F209" s="86" t="str">
        <f>IFERROR(IF(VLOOKUP($A209,'Annex 2 EHV charges'!$D:$O,10,FALSE)=0,"",VLOOKUP($A209,'Annex 2 EHV charges'!$D:$O,10,FALSE)),"")</f>
        <v/>
      </c>
      <c r="G209" s="87" t="str">
        <f>IFERROR(IF(VLOOKUP($A209,'Annex 2 EHV charges'!$D:$O,11,FALSE)=0,"",VLOOKUP($A209,'Annex 2 EHV charges'!$D:$O,11,FALSE)),"")</f>
        <v/>
      </c>
      <c r="H209" s="87" t="str">
        <f>IFERROR(IF(VLOOKUP($A209,'Annex 2 EHV charges'!$D:$O,12,FALSE)=0,"",VLOOKUP($A209,'Annex 2 EHV charges'!$D:$O,12,FALSE)),"")</f>
        <v/>
      </c>
    </row>
    <row r="210" spans="1:8" x14ac:dyDescent="0.25">
      <c r="A210" s="84" t="str">
        <f t="array" ref="A210">IFERROR(INDEX('Annex 2 EHV charges'!$D$11:$D$61, MATCH(0, IF(ISBLANK('Annex 2 EHV charges'!$D$11:$D$61),1, COUNTIF(A$4:$A209, 'Annex 2 EHV charges'!$D$11:$D$61)), 0)),"")</f>
        <v/>
      </c>
      <c r="B210" s="83" t="str">
        <f>IF($A210="","",VLOOKUP($A210,'Annex 2 EHV charges'!$D:$O,2,0))</f>
        <v/>
      </c>
      <c r="C210" s="84" t="str">
        <f>IF($A210="","",VLOOKUP($A210,'Annex 2 EHV charges'!$D:$O,3,0))</f>
        <v/>
      </c>
      <c r="D210" s="83" t="str">
        <f>IF($A210="","",VLOOKUP($A210,'Annex 2 EHV charges'!$D:$O,4,0))</f>
        <v/>
      </c>
      <c r="E210" s="85" t="str">
        <f>IFERROR(IF(VLOOKUP($A210,'Annex 2 EHV charges'!$D:$O,9,FALSE)=0,"",VLOOKUP($A210,'Annex 2 EHV charges'!$D:$O,9,FALSE)),"")</f>
        <v/>
      </c>
      <c r="F210" s="86" t="str">
        <f>IFERROR(IF(VLOOKUP($A210,'Annex 2 EHV charges'!$D:$O,10,FALSE)=0,"",VLOOKUP($A210,'Annex 2 EHV charges'!$D:$O,10,FALSE)),"")</f>
        <v/>
      </c>
      <c r="G210" s="87" t="str">
        <f>IFERROR(IF(VLOOKUP($A210,'Annex 2 EHV charges'!$D:$O,11,FALSE)=0,"",VLOOKUP($A210,'Annex 2 EHV charges'!$D:$O,11,FALSE)),"")</f>
        <v/>
      </c>
      <c r="H210" s="87" t="str">
        <f>IFERROR(IF(VLOOKUP($A210,'Annex 2 EHV charges'!$D:$O,12,FALSE)=0,"",VLOOKUP($A210,'Annex 2 EHV charges'!$D:$O,12,FALSE)),"")</f>
        <v/>
      </c>
    </row>
    <row r="211" spans="1:8" x14ac:dyDescent="0.25">
      <c r="A211" s="84" t="str">
        <f t="array" ref="A211">IFERROR(INDEX('Annex 2 EHV charges'!$D$11:$D$61, MATCH(0, IF(ISBLANK('Annex 2 EHV charges'!$D$11:$D$61),1, COUNTIF(A$4:$A210, 'Annex 2 EHV charges'!$D$11:$D$61)), 0)),"")</f>
        <v/>
      </c>
      <c r="B211" s="83" t="str">
        <f>IF($A211="","",VLOOKUP($A211,'Annex 2 EHV charges'!$D:$O,2,0))</f>
        <v/>
      </c>
      <c r="C211" s="84" t="str">
        <f>IF($A211="","",VLOOKUP($A211,'Annex 2 EHV charges'!$D:$O,3,0))</f>
        <v/>
      </c>
      <c r="D211" s="83" t="str">
        <f>IF($A211="","",VLOOKUP($A211,'Annex 2 EHV charges'!$D:$O,4,0))</f>
        <v/>
      </c>
      <c r="E211" s="85" t="str">
        <f>IFERROR(IF(VLOOKUP($A211,'Annex 2 EHV charges'!$D:$O,9,FALSE)=0,"",VLOOKUP($A211,'Annex 2 EHV charges'!$D:$O,9,FALSE)),"")</f>
        <v/>
      </c>
      <c r="F211" s="86" t="str">
        <f>IFERROR(IF(VLOOKUP($A211,'Annex 2 EHV charges'!$D:$O,10,FALSE)=0,"",VLOOKUP($A211,'Annex 2 EHV charges'!$D:$O,10,FALSE)),"")</f>
        <v/>
      </c>
      <c r="G211" s="87" t="str">
        <f>IFERROR(IF(VLOOKUP($A211,'Annex 2 EHV charges'!$D:$O,11,FALSE)=0,"",VLOOKUP($A211,'Annex 2 EHV charges'!$D:$O,11,FALSE)),"")</f>
        <v/>
      </c>
      <c r="H211" s="87" t="str">
        <f>IFERROR(IF(VLOOKUP($A211,'Annex 2 EHV charges'!$D:$O,12,FALSE)=0,"",VLOOKUP($A211,'Annex 2 EHV charges'!$D:$O,12,FALSE)),"")</f>
        <v/>
      </c>
    </row>
    <row r="212" spans="1:8" x14ac:dyDescent="0.25">
      <c r="A212" s="84" t="str">
        <f t="array" ref="A212">IFERROR(INDEX('Annex 2 EHV charges'!$D$11:$D$61, MATCH(0, IF(ISBLANK('Annex 2 EHV charges'!$D$11:$D$61),1, COUNTIF(A$4:$A211, 'Annex 2 EHV charges'!$D$11:$D$61)), 0)),"")</f>
        <v/>
      </c>
      <c r="B212" s="83" t="str">
        <f>IF($A212="","",VLOOKUP($A212,'Annex 2 EHV charges'!$D:$O,2,0))</f>
        <v/>
      </c>
      <c r="C212" s="84" t="str">
        <f>IF($A212="","",VLOOKUP($A212,'Annex 2 EHV charges'!$D:$O,3,0))</f>
        <v/>
      </c>
      <c r="D212" s="83" t="str">
        <f>IF($A212="","",VLOOKUP($A212,'Annex 2 EHV charges'!$D:$O,4,0))</f>
        <v/>
      </c>
      <c r="E212" s="85" t="str">
        <f>IFERROR(IF(VLOOKUP($A212,'Annex 2 EHV charges'!$D:$O,9,FALSE)=0,"",VLOOKUP($A212,'Annex 2 EHV charges'!$D:$O,9,FALSE)),"")</f>
        <v/>
      </c>
      <c r="F212" s="86" t="str">
        <f>IFERROR(IF(VLOOKUP($A212,'Annex 2 EHV charges'!$D:$O,10,FALSE)=0,"",VLOOKUP($A212,'Annex 2 EHV charges'!$D:$O,10,FALSE)),"")</f>
        <v/>
      </c>
      <c r="G212" s="87" t="str">
        <f>IFERROR(IF(VLOOKUP($A212,'Annex 2 EHV charges'!$D:$O,11,FALSE)=0,"",VLOOKUP($A212,'Annex 2 EHV charges'!$D:$O,11,FALSE)),"")</f>
        <v/>
      </c>
      <c r="H212" s="87" t="str">
        <f>IFERROR(IF(VLOOKUP($A212,'Annex 2 EHV charges'!$D:$O,12,FALSE)=0,"",VLOOKUP($A212,'Annex 2 EHV charges'!$D:$O,12,FALSE)),"")</f>
        <v/>
      </c>
    </row>
    <row r="213" spans="1:8" x14ac:dyDescent="0.25">
      <c r="A213" s="84" t="str">
        <f t="array" ref="A213">IFERROR(INDEX('Annex 2 EHV charges'!$D$11:$D$61, MATCH(0, IF(ISBLANK('Annex 2 EHV charges'!$D$11:$D$61),1, COUNTIF(A$4:$A212, 'Annex 2 EHV charges'!$D$11:$D$61)), 0)),"")</f>
        <v/>
      </c>
      <c r="B213" s="83" t="str">
        <f>IF($A213="","",VLOOKUP($A213,'Annex 2 EHV charges'!$D:$O,2,0))</f>
        <v/>
      </c>
      <c r="C213" s="84" t="str">
        <f>IF($A213="","",VLOOKUP($A213,'Annex 2 EHV charges'!$D:$O,3,0))</f>
        <v/>
      </c>
      <c r="D213" s="83" t="str">
        <f>IF($A213="","",VLOOKUP($A213,'Annex 2 EHV charges'!$D:$O,4,0))</f>
        <v/>
      </c>
      <c r="E213" s="85" t="str">
        <f>IFERROR(IF(VLOOKUP($A213,'Annex 2 EHV charges'!$D:$O,9,FALSE)=0,"",VLOOKUP($A213,'Annex 2 EHV charges'!$D:$O,9,FALSE)),"")</f>
        <v/>
      </c>
      <c r="F213" s="86" t="str">
        <f>IFERROR(IF(VLOOKUP($A213,'Annex 2 EHV charges'!$D:$O,10,FALSE)=0,"",VLOOKUP($A213,'Annex 2 EHV charges'!$D:$O,10,FALSE)),"")</f>
        <v/>
      </c>
      <c r="G213" s="87" t="str">
        <f>IFERROR(IF(VLOOKUP($A213,'Annex 2 EHV charges'!$D:$O,11,FALSE)=0,"",VLOOKUP($A213,'Annex 2 EHV charges'!$D:$O,11,FALSE)),"")</f>
        <v/>
      </c>
      <c r="H213" s="87" t="str">
        <f>IFERROR(IF(VLOOKUP($A213,'Annex 2 EHV charges'!$D:$O,12,FALSE)=0,"",VLOOKUP($A213,'Annex 2 EHV charges'!$D:$O,12,FALSE)),"")</f>
        <v/>
      </c>
    </row>
    <row r="214" spans="1:8" x14ac:dyDescent="0.25">
      <c r="A214" s="84" t="str">
        <f t="array" ref="A214">IFERROR(INDEX('Annex 2 EHV charges'!$D$11:$D$61, MATCH(0, IF(ISBLANK('Annex 2 EHV charges'!$D$11:$D$61),1, COUNTIF(A$4:$A213, 'Annex 2 EHV charges'!$D$11:$D$61)), 0)),"")</f>
        <v/>
      </c>
      <c r="B214" s="83" t="str">
        <f>IF($A214="","",VLOOKUP($A214,'Annex 2 EHV charges'!$D:$O,2,0))</f>
        <v/>
      </c>
      <c r="C214" s="84" t="str">
        <f>IF($A214="","",VLOOKUP($A214,'Annex 2 EHV charges'!$D:$O,3,0))</f>
        <v/>
      </c>
      <c r="D214" s="83" t="str">
        <f>IF($A214="","",VLOOKUP($A214,'Annex 2 EHV charges'!$D:$O,4,0))</f>
        <v/>
      </c>
      <c r="E214" s="85" t="str">
        <f>IFERROR(IF(VLOOKUP($A214,'Annex 2 EHV charges'!$D:$O,9,FALSE)=0,"",VLOOKUP($A214,'Annex 2 EHV charges'!$D:$O,9,FALSE)),"")</f>
        <v/>
      </c>
      <c r="F214" s="86" t="str">
        <f>IFERROR(IF(VLOOKUP($A214,'Annex 2 EHV charges'!$D:$O,10,FALSE)=0,"",VLOOKUP($A214,'Annex 2 EHV charges'!$D:$O,10,FALSE)),"")</f>
        <v/>
      </c>
      <c r="G214" s="87" t="str">
        <f>IFERROR(IF(VLOOKUP($A214,'Annex 2 EHV charges'!$D:$O,11,FALSE)=0,"",VLOOKUP($A214,'Annex 2 EHV charges'!$D:$O,11,FALSE)),"")</f>
        <v/>
      </c>
      <c r="H214" s="87" t="str">
        <f>IFERROR(IF(VLOOKUP($A214,'Annex 2 EHV charges'!$D:$O,12,FALSE)=0,"",VLOOKUP($A214,'Annex 2 EHV charges'!$D:$O,12,FALSE)),"")</f>
        <v/>
      </c>
    </row>
    <row r="215" spans="1:8" x14ac:dyDescent="0.25">
      <c r="A215" s="84" t="str">
        <f t="array" ref="A215">IFERROR(INDEX('Annex 2 EHV charges'!$D$11:$D$61, MATCH(0, IF(ISBLANK('Annex 2 EHV charges'!$D$11:$D$61),1, COUNTIF(A$4:$A214, 'Annex 2 EHV charges'!$D$11:$D$61)), 0)),"")</f>
        <v/>
      </c>
      <c r="B215" s="83" t="str">
        <f>IF($A215="","",VLOOKUP($A215,'Annex 2 EHV charges'!$D:$O,2,0))</f>
        <v/>
      </c>
      <c r="C215" s="84" t="str">
        <f>IF($A215="","",VLOOKUP($A215,'Annex 2 EHV charges'!$D:$O,3,0))</f>
        <v/>
      </c>
      <c r="D215" s="83" t="str">
        <f>IF($A215="","",VLOOKUP($A215,'Annex 2 EHV charges'!$D:$O,4,0))</f>
        <v/>
      </c>
      <c r="E215" s="85" t="str">
        <f>IFERROR(IF(VLOOKUP($A215,'Annex 2 EHV charges'!$D:$O,9,FALSE)=0,"",VLOOKUP($A215,'Annex 2 EHV charges'!$D:$O,9,FALSE)),"")</f>
        <v/>
      </c>
      <c r="F215" s="86" t="str">
        <f>IFERROR(IF(VLOOKUP($A215,'Annex 2 EHV charges'!$D:$O,10,FALSE)=0,"",VLOOKUP($A215,'Annex 2 EHV charges'!$D:$O,10,FALSE)),"")</f>
        <v/>
      </c>
      <c r="G215" s="87" t="str">
        <f>IFERROR(IF(VLOOKUP($A215,'Annex 2 EHV charges'!$D:$O,11,FALSE)=0,"",VLOOKUP($A215,'Annex 2 EHV charges'!$D:$O,11,FALSE)),"")</f>
        <v/>
      </c>
      <c r="H215" s="87" t="str">
        <f>IFERROR(IF(VLOOKUP($A215,'Annex 2 EHV charges'!$D:$O,12,FALSE)=0,"",VLOOKUP($A215,'Annex 2 EHV charges'!$D:$O,12,FALSE)),"")</f>
        <v/>
      </c>
    </row>
    <row r="216" spans="1:8" x14ac:dyDescent="0.25">
      <c r="A216" s="84" t="str">
        <f t="array" ref="A216">IFERROR(INDEX('Annex 2 EHV charges'!$D$11:$D$61, MATCH(0, IF(ISBLANK('Annex 2 EHV charges'!$D$11:$D$61),1, COUNTIF(A$4:$A215, 'Annex 2 EHV charges'!$D$11:$D$61)), 0)),"")</f>
        <v/>
      </c>
      <c r="B216" s="83" t="str">
        <f>IF($A216="","",VLOOKUP($A216,'Annex 2 EHV charges'!$D:$O,2,0))</f>
        <v/>
      </c>
      <c r="C216" s="84" t="str">
        <f>IF($A216="","",VLOOKUP($A216,'Annex 2 EHV charges'!$D:$O,3,0))</f>
        <v/>
      </c>
      <c r="D216" s="83" t="str">
        <f>IF($A216="","",VLOOKUP($A216,'Annex 2 EHV charges'!$D:$O,4,0))</f>
        <v/>
      </c>
      <c r="E216" s="85" t="str">
        <f>IFERROR(IF(VLOOKUP($A216,'Annex 2 EHV charges'!$D:$O,9,FALSE)=0,"",VLOOKUP($A216,'Annex 2 EHV charges'!$D:$O,9,FALSE)),"")</f>
        <v/>
      </c>
      <c r="F216" s="86" t="str">
        <f>IFERROR(IF(VLOOKUP($A216,'Annex 2 EHV charges'!$D:$O,10,FALSE)=0,"",VLOOKUP($A216,'Annex 2 EHV charges'!$D:$O,10,FALSE)),"")</f>
        <v/>
      </c>
      <c r="G216" s="87" t="str">
        <f>IFERROR(IF(VLOOKUP($A216,'Annex 2 EHV charges'!$D:$O,11,FALSE)=0,"",VLOOKUP($A216,'Annex 2 EHV charges'!$D:$O,11,FALSE)),"")</f>
        <v/>
      </c>
      <c r="H216" s="87" t="str">
        <f>IFERROR(IF(VLOOKUP($A216,'Annex 2 EHV charges'!$D:$O,12,FALSE)=0,"",VLOOKUP($A216,'Annex 2 EHV charges'!$D:$O,12,FALSE)),"")</f>
        <v/>
      </c>
    </row>
    <row r="217" spans="1:8" x14ac:dyDescent="0.25">
      <c r="A217" s="84" t="str">
        <f t="array" ref="A217">IFERROR(INDEX('Annex 2 EHV charges'!$D$11:$D$61, MATCH(0, IF(ISBLANK('Annex 2 EHV charges'!$D$11:$D$61),1, COUNTIF(A$4:$A216, 'Annex 2 EHV charges'!$D$11:$D$61)), 0)),"")</f>
        <v/>
      </c>
      <c r="B217" s="83" t="str">
        <f>IF($A217="","",VLOOKUP($A217,'Annex 2 EHV charges'!$D:$O,2,0))</f>
        <v/>
      </c>
      <c r="C217" s="84" t="str">
        <f>IF($A217="","",VLOOKUP($A217,'Annex 2 EHV charges'!$D:$O,3,0))</f>
        <v/>
      </c>
      <c r="D217" s="83" t="str">
        <f>IF($A217="","",VLOOKUP($A217,'Annex 2 EHV charges'!$D:$O,4,0))</f>
        <v/>
      </c>
      <c r="E217" s="85" t="str">
        <f>IFERROR(IF(VLOOKUP($A217,'Annex 2 EHV charges'!$D:$O,9,FALSE)=0,"",VLOOKUP($A217,'Annex 2 EHV charges'!$D:$O,9,FALSE)),"")</f>
        <v/>
      </c>
      <c r="F217" s="86" t="str">
        <f>IFERROR(IF(VLOOKUP($A217,'Annex 2 EHV charges'!$D:$O,10,FALSE)=0,"",VLOOKUP($A217,'Annex 2 EHV charges'!$D:$O,10,FALSE)),"")</f>
        <v/>
      </c>
      <c r="G217" s="87" t="str">
        <f>IFERROR(IF(VLOOKUP($A217,'Annex 2 EHV charges'!$D:$O,11,FALSE)=0,"",VLOOKUP($A217,'Annex 2 EHV charges'!$D:$O,11,FALSE)),"")</f>
        <v/>
      </c>
      <c r="H217" s="87" t="str">
        <f>IFERROR(IF(VLOOKUP($A217,'Annex 2 EHV charges'!$D:$O,12,FALSE)=0,"",VLOOKUP($A217,'Annex 2 EHV charges'!$D:$O,12,FALSE)),"")</f>
        <v/>
      </c>
    </row>
    <row r="218" spans="1:8" x14ac:dyDescent="0.25">
      <c r="A218" s="84" t="str">
        <f t="array" ref="A218">IFERROR(INDEX('Annex 2 EHV charges'!$D$11:$D$61, MATCH(0, IF(ISBLANK('Annex 2 EHV charges'!$D$11:$D$61),1, COUNTIF(A$4:$A217, 'Annex 2 EHV charges'!$D$11:$D$61)), 0)),"")</f>
        <v/>
      </c>
      <c r="B218" s="83" t="str">
        <f>IF($A218="","",VLOOKUP($A218,'Annex 2 EHV charges'!$D:$O,2,0))</f>
        <v/>
      </c>
      <c r="C218" s="84" t="str">
        <f>IF($A218="","",VLOOKUP($A218,'Annex 2 EHV charges'!$D:$O,3,0))</f>
        <v/>
      </c>
      <c r="D218" s="83" t="str">
        <f>IF($A218="","",VLOOKUP($A218,'Annex 2 EHV charges'!$D:$O,4,0))</f>
        <v/>
      </c>
      <c r="E218" s="85" t="str">
        <f>IFERROR(IF(VLOOKUP($A218,'Annex 2 EHV charges'!$D:$O,9,FALSE)=0,"",VLOOKUP($A218,'Annex 2 EHV charges'!$D:$O,9,FALSE)),"")</f>
        <v/>
      </c>
      <c r="F218" s="86" t="str">
        <f>IFERROR(IF(VLOOKUP($A218,'Annex 2 EHV charges'!$D:$O,10,FALSE)=0,"",VLOOKUP($A218,'Annex 2 EHV charges'!$D:$O,10,FALSE)),"")</f>
        <v/>
      </c>
      <c r="G218" s="87" t="str">
        <f>IFERROR(IF(VLOOKUP($A218,'Annex 2 EHV charges'!$D:$O,11,FALSE)=0,"",VLOOKUP($A218,'Annex 2 EHV charges'!$D:$O,11,FALSE)),"")</f>
        <v/>
      </c>
      <c r="H218" s="87" t="str">
        <f>IFERROR(IF(VLOOKUP($A218,'Annex 2 EHV charges'!$D:$O,12,FALSE)=0,"",VLOOKUP($A218,'Annex 2 EHV charges'!$D:$O,12,FALSE)),"")</f>
        <v/>
      </c>
    </row>
    <row r="219" spans="1:8" x14ac:dyDescent="0.25">
      <c r="A219" s="84" t="str">
        <f t="array" ref="A219">IFERROR(INDEX('Annex 2 EHV charges'!$D$11:$D$61, MATCH(0, IF(ISBLANK('Annex 2 EHV charges'!$D$11:$D$61),1, COUNTIF(A$4:$A218, 'Annex 2 EHV charges'!$D$11:$D$61)), 0)),"")</f>
        <v/>
      </c>
      <c r="B219" s="83" t="str">
        <f>IF($A219="","",VLOOKUP($A219,'Annex 2 EHV charges'!$D:$O,2,0))</f>
        <v/>
      </c>
      <c r="C219" s="84" t="str">
        <f>IF($A219="","",VLOOKUP($A219,'Annex 2 EHV charges'!$D:$O,3,0))</f>
        <v/>
      </c>
      <c r="D219" s="83" t="str">
        <f>IF($A219="","",VLOOKUP($A219,'Annex 2 EHV charges'!$D:$O,4,0))</f>
        <v/>
      </c>
      <c r="E219" s="85" t="str">
        <f>IFERROR(IF(VLOOKUP($A219,'Annex 2 EHV charges'!$D:$O,9,FALSE)=0,"",VLOOKUP($A219,'Annex 2 EHV charges'!$D:$O,9,FALSE)),"")</f>
        <v/>
      </c>
      <c r="F219" s="86" t="str">
        <f>IFERROR(IF(VLOOKUP($A219,'Annex 2 EHV charges'!$D:$O,10,FALSE)=0,"",VLOOKUP($A219,'Annex 2 EHV charges'!$D:$O,10,FALSE)),"")</f>
        <v/>
      </c>
      <c r="G219" s="87" t="str">
        <f>IFERROR(IF(VLOOKUP($A219,'Annex 2 EHV charges'!$D:$O,11,FALSE)=0,"",VLOOKUP($A219,'Annex 2 EHV charges'!$D:$O,11,FALSE)),"")</f>
        <v/>
      </c>
      <c r="H219" s="87" t="str">
        <f>IFERROR(IF(VLOOKUP($A219,'Annex 2 EHV charges'!$D:$O,12,FALSE)=0,"",VLOOKUP($A219,'Annex 2 EHV charges'!$D:$O,12,FALSE)),"")</f>
        <v/>
      </c>
    </row>
    <row r="220" spans="1:8" x14ac:dyDescent="0.25">
      <c r="A220" s="84" t="str">
        <f t="array" ref="A220">IFERROR(INDEX('Annex 2 EHV charges'!$D$11:$D$61, MATCH(0, IF(ISBLANK('Annex 2 EHV charges'!$D$11:$D$61),1, COUNTIF(A$4:$A219, 'Annex 2 EHV charges'!$D$11:$D$61)), 0)),"")</f>
        <v/>
      </c>
      <c r="B220" s="83" t="str">
        <f>IF($A220="","",VLOOKUP($A220,'Annex 2 EHV charges'!$D:$O,2,0))</f>
        <v/>
      </c>
      <c r="C220" s="84" t="str">
        <f>IF($A220="","",VLOOKUP($A220,'Annex 2 EHV charges'!$D:$O,3,0))</f>
        <v/>
      </c>
      <c r="D220" s="83" t="str">
        <f>IF($A220="","",VLOOKUP($A220,'Annex 2 EHV charges'!$D:$O,4,0))</f>
        <v/>
      </c>
      <c r="E220" s="85" t="str">
        <f>IFERROR(IF(VLOOKUP($A220,'Annex 2 EHV charges'!$D:$O,9,FALSE)=0,"",VLOOKUP($A220,'Annex 2 EHV charges'!$D:$O,9,FALSE)),"")</f>
        <v/>
      </c>
      <c r="F220" s="86" t="str">
        <f>IFERROR(IF(VLOOKUP($A220,'Annex 2 EHV charges'!$D:$O,10,FALSE)=0,"",VLOOKUP($A220,'Annex 2 EHV charges'!$D:$O,10,FALSE)),"")</f>
        <v/>
      </c>
      <c r="G220" s="87" t="str">
        <f>IFERROR(IF(VLOOKUP($A220,'Annex 2 EHV charges'!$D:$O,11,FALSE)=0,"",VLOOKUP($A220,'Annex 2 EHV charges'!$D:$O,11,FALSE)),"")</f>
        <v/>
      </c>
      <c r="H220" s="87" t="str">
        <f>IFERROR(IF(VLOOKUP($A220,'Annex 2 EHV charges'!$D:$O,12,FALSE)=0,"",VLOOKUP($A220,'Annex 2 EHV charges'!$D:$O,12,FALSE)),"")</f>
        <v/>
      </c>
    </row>
    <row r="221" spans="1:8" x14ac:dyDescent="0.25">
      <c r="A221" s="84" t="str">
        <f t="array" ref="A221">IFERROR(INDEX('Annex 2 EHV charges'!$D$11:$D$61, MATCH(0, IF(ISBLANK('Annex 2 EHV charges'!$D$11:$D$61),1, COUNTIF(A$4:$A220, 'Annex 2 EHV charges'!$D$11:$D$61)), 0)),"")</f>
        <v/>
      </c>
      <c r="B221" s="83" t="str">
        <f>IF($A221="","",VLOOKUP($A221,'Annex 2 EHV charges'!$D:$O,2,0))</f>
        <v/>
      </c>
      <c r="C221" s="84" t="str">
        <f>IF($A221="","",VLOOKUP($A221,'Annex 2 EHV charges'!$D:$O,3,0))</f>
        <v/>
      </c>
      <c r="D221" s="83" t="str">
        <f>IF($A221="","",VLOOKUP($A221,'Annex 2 EHV charges'!$D:$O,4,0))</f>
        <v/>
      </c>
      <c r="E221" s="85" t="str">
        <f>IFERROR(IF(VLOOKUP($A221,'Annex 2 EHV charges'!$D:$O,9,FALSE)=0,"",VLOOKUP($A221,'Annex 2 EHV charges'!$D:$O,9,FALSE)),"")</f>
        <v/>
      </c>
      <c r="F221" s="86" t="str">
        <f>IFERROR(IF(VLOOKUP($A221,'Annex 2 EHV charges'!$D:$O,10,FALSE)=0,"",VLOOKUP($A221,'Annex 2 EHV charges'!$D:$O,10,FALSE)),"")</f>
        <v/>
      </c>
      <c r="G221" s="87" t="str">
        <f>IFERROR(IF(VLOOKUP($A221,'Annex 2 EHV charges'!$D:$O,11,FALSE)=0,"",VLOOKUP($A221,'Annex 2 EHV charges'!$D:$O,11,FALSE)),"")</f>
        <v/>
      </c>
      <c r="H221" s="87" t="str">
        <f>IFERROR(IF(VLOOKUP($A221,'Annex 2 EHV charges'!$D:$O,12,FALSE)=0,"",VLOOKUP($A221,'Annex 2 EHV charges'!$D:$O,12,FALSE)),"")</f>
        <v/>
      </c>
    </row>
    <row r="222" spans="1:8" x14ac:dyDescent="0.25">
      <c r="A222" s="84" t="str">
        <f t="array" ref="A222">IFERROR(INDEX('Annex 2 EHV charges'!$D$11:$D$61, MATCH(0, IF(ISBLANK('Annex 2 EHV charges'!$D$11:$D$61),1, COUNTIF(A$4:$A221, 'Annex 2 EHV charges'!$D$11:$D$61)), 0)),"")</f>
        <v/>
      </c>
      <c r="B222" s="83" t="str">
        <f>IF($A222="","",VLOOKUP($A222,'Annex 2 EHV charges'!$D:$O,2,0))</f>
        <v/>
      </c>
      <c r="C222" s="84" t="str">
        <f>IF($A222="","",VLOOKUP($A222,'Annex 2 EHV charges'!$D:$O,3,0))</f>
        <v/>
      </c>
      <c r="D222" s="83" t="str">
        <f>IF($A222="","",VLOOKUP($A222,'Annex 2 EHV charges'!$D:$O,4,0))</f>
        <v/>
      </c>
      <c r="E222" s="85" t="str">
        <f>IFERROR(IF(VLOOKUP($A222,'Annex 2 EHV charges'!$D:$O,9,FALSE)=0,"",VLOOKUP($A222,'Annex 2 EHV charges'!$D:$O,9,FALSE)),"")</f>
        <v/>
      </c>
      <c r="F222" s="86" t="str">
        <f>IFERROR(IF(VLOOKUP($A222,'Annex 2 EHV charges'!$D:$O,10,FALSE)=0,"",VLOOKUP($A222,'Annex 2 EHV charges'!$D:$O,10,FALSE)),"")</f>
        <v/>
      </c>
      <c r="G222" s="87" t="str">
        <f>IFERROR(IF(VLOOKUP($A222,'Annex 2 EHV charges'!$D:$O,11,FALSE)=0,"",VLOOKUP($A222,'Annex 2 EHV charges'!$D:$O,11,FALSE)),"")</f>
        <v/>
      </c>
      <c r="H222" s="87" t="str">
        <f>IFERROR(IF(VLOOKUP($A222,'Annex 2 EHV charges'!$D:$O,12,FALSE)=0,"",VLOOKUP($A222,'Annex 2 EHV charges'!$D:$O,12,FALSE)),"")</f>
        <v/>
      </c>
    </row>
    <row r="223" spans="1:8" x14ac:dyDescent="0.25">
      <c r="A223" s="84" t="str">
        <f t="array" ref="A223">IFERROR(INDEX('Annex 2 EHV charges'!$D$11:$D$61, MATCH(0, IF(ISBLANK('Annex 2 EHV charges'!$D$11:$D$61),1, COUNTIF(A$4:$A222, 'Annex 2 EHV charges'!$D$11:$D$61)), 0)),"")</f>
        <v/>
      </c>
      <c r="B223" s="83" t="str">
        <f>IF($A223="","",VLOOKUP($A223,'Annex 2 EHV charges'!$D:$O,2,0))</f>
        <v/>
      </c>
      <c r="C223" s="84" t="str">
        <f>IF($A223="","",VLOOKUP($A223,'Annex 2 EHV charges'!$D:$O,3,0))</f>
        <v/>
      </c>
      <c r="D223" s="83" t="str">
        <f>IF($A223="","",VLOOKUP($A223,'Annex 2 EHV charges'!$D:$O,4,0))</f>
        <v/>
      </c>
      <c r="E223" s="85" t="str">
        <f>IFERROR(IF(VLOOKUP($A223,'Annex 2 EHV charges'!$D:$O,9,FALSE)=0,"",VLOOKUP($A223,'Annex 2 EHV charges'!$D:$O,9,FALSE)),"")</f>
        <v/>
      </c>
      <c r="F223" s="86" t="str">
        <f>IFERROR(IF(VLOOKUP($A223,'Annex 2 EHV charges'!$D:$O,10,FALSE)=0,"",VLOOKUP($A223,'Annex 2 EHV charges'!$D:$O,10,FALSE)),"")</f>
        <v/>
      </c>
      <c r="G223" s="87" t="str">
        <f>IFERROR(IF(VLOOKUP($A223,'Annex 2 EHV charges'!$D:$O,11,FALSE)=0,"",VLOOKUP($A223,'Annex 2 EHV charges'!$D:$O,11,FALSE)),"")</f>
        <v/>
      </c>
      <c r="H223" s="87" t="str">
        <f>IFERROR(IF(VLOOKUP($A223,'Annex 2 EHV charges'!$D:$O,12,FALSE)=0,"",VLOOKUP($A223,'Annex 2 EHV charges'!$D:$O,12,FALSE)),"")</f>
        <v/>
      </c>
    </row>
    <row r="224" spans="1:8" x14ac:dyDescent="0.25">
      <c r="A224" s="84" t="str">
        <f t="array" ref="A224">IFERROR(INDEX('Annex 2 EHV charges'!$D$11:$D$61, MATCH(0, IF(ISBLANK('Annex 2 EHV charges'!$D$11:$D$61),1, COUNTIF(A$4:$A223, 'Annex 2 EHV charges'!$D$11:$D$61)), 0)),"")</f>
        <v/>
      </c>
      <c r="B224" s="83" t="str">
        <f>IF($A224="","",VLOOKUP($A224,'Annex 2 EHV charges'!$D:$O,2,0))</f>
        <v/>
      </c>
      <c r="C224" s="84" t="str">
        <f>IF($A224="","",VLOOKUP($A224,'Annex 2 EHV charges'!$D:$O,3,0))</f>
        <v/>
      </c>
      <c r="D224" s="83" t="str">
        <f>IF($A224="","",VLOOKUP($A224,'Annex 2 EHV charges'!$D:$O,4,0))</f>
        <v/>
      </c>
      <c r="E224" s="85" t="str">
        <f>IFERROR(IF(VLOOKUP($A224,'Annex 2 EHV charges'!$D:$O,9,FALSE)=0,"",VLOOKUP($A224,'Annex 2 EHV charges'!$D:$O,9,FALSE)),"")</f>
        <v/>
      </c>
      <c r="F224" s="86" t="str">
        <f>IFERROR(IF(VLOOKUP($A224,'Annex 2 EHV charges'!$D:$O,10,FALSE)=0,"",VLOOKUP($A224,'Annex 2 EHV charges'!$D:$O,10,FALSE)),"")</f>
        <v/>
      </c>
      <c r="G224" s="87" t="str">
        <f>IFERROR(IF(VLOOKUP($A224,'Annex 2 EHV charges'!$D:$O,11,FALSE)=0,"",VLOOKUP($A224,'Annex 2 EHV charges'!$D:$O,11,FALSE)),"")</f>
        <v/>
      </c>
      <c r="H224" s="87" t="str">
        <f>IFERROR(IF(VLOOKUP($A224,'Annex 2 EHV charges'!$D:$O,12,FALSE)=0,"",VLOOKUP($A224,'Annex 2 EHV charges'!$D:$O,12,FALSE)),"")</f>
        <v/>
      </c>
    </row>
    <row r="225" spans="1:8" x14ac:dyDescent="0.25">
      <c r="A225" s="84" t="str">
        <f t="array" ref="A225">IFERROR(INDEX('Annex 2 EHV charges'!$D$11:$D$61, MATCH(0, IF(ISBLANK('Annex 2 EHV charges'!$D$11:$D$61),1, COUNTIF(A$4:$A224, 'Annex 2 EHV charges'!$D$11:$D$61)), 0)),"")</f>
        <v/>
      </c>
      <c r="B225" s="83" t="str">
        <f>IF($A225="","",VLOOKUP($A225,'Annex 2 EHV charges'!$D:$O,2,0))</f>
        <v/>
      </c>
      <c r="C225" s="84" t="str">
        <f>IF($A225="","",VLOOKUP($A225,'Annex 2 EHV charges'!$D:$O,3,0))</f>
        <v/>
      </c>
      <c r="D225" s="83" t="str">
        <f>IF($A225="","",VLOOKUP($A225,'Annex 2 EHV charges'!$D:$O,4,0))</f>
        <v/>
      </c>
      <c r="E225" s="85" t="str">
        <f>IFERROR(IF(VLOOKUP($A225,'Annex 2 EHV charges'!$D:$O,9,FALSE)=0,"",VLOOKUP($A225,'Annex 2 EHV charges'!$D:$O,9,FALSE)),"")</f>
        <v/>
      </c>
      <c r="F225" s="86" t="str">
        <f>IFERROR(IF(VLOOKUP($A225,'Annex 2 EHV charges'!$D:$O,10,FALSE)=0,"",VLOOKUP($A225,'Annex 2 EHV charges'!$D:$O,10,FALSE)),"")</f>
        <v/>
      </c>
      <c r="G225" s="87" t="str">
        <f>IFERROR(IF(VLOOKUP($A225,'Annex 2 EHV charges'!$D:$O,11,FALSE)=0,"",VLOOKUP($A225,'Annex 2 EHV charges'!$D:$O,11,FALSE)),"")</f>
        <v/>
      </c>
      <c r="H225" s="87" t="str">
        <f>IFERROR(IF(VLOOKUP($A225,'Annex 2 EHV charges'!$D:$O,12,FALSE)=0,"",VLOOKUP($A225,'Annex 2 EHV charges'!$D:$O,12,FALSE)),"")</f>
        <v/>
      </c>
    </row>
    <row r="226" spans="1:8" x14ac:dyDescent="0.25">
      <c r="A226" s="84" t="str">
        <f t="array" ref="A226">IFERROR(INDEX('Annex 2 EHV charges'!$D$11:$D$61, MATCH(0, IF(ISBLANK('Annex 2 EHV charges'!$D$11:$D$61),1, COUNTIF(A$4:$A225, 'Annex 2 EHV charges'!$D$11:$D$61)), 0)),"")</f>
        <v/>
      </c>
      <c r="B226" s="83" t="str">
        <f>IF($A226="","",VLOOKUP($A226,'Annex 2 EHV charges'!$D:$O,2,0))</f>
        <v/>
      </c>
      <c r="C226" s="84" t="str">
        <f>IF($A226="","",VLOOKUP($A226,'Annex 2 EHV charges'!$D:$O,3,0))</f>
        <v/>
      </c>
      <c r="D226" s="83" t="str">
        <f>IF($A226="","",VLOOKUP($A226,'Annex 2 EHV charges'!$D:$O,4,0))</f>
        <v/>
      </c>
      <c r="E226" s="85" t="str">
        <f>IFERROR(IF(VLOOKUP($A226,'Annex 2 EHV charges'!$D:$O,9,FALSE)=0,"",VLOOKUP($A226,'Annex 2 EHV charges'!$D:$O,9,FALSE)),"")</f>
        <v/>
      </c>
      <c r="F226" s="86" t="str">
        <f>IFERROR(IF(VLOOKUP($A226,'Annex 2 EHV charges'!$D:$O,10,FALSE)=0,"",VLOOKUP($A226,'Annex 2 EHV charges'!$D:$O,10,FALSE)),"")</f>
        <v/>
      </c>
      <c r="G226" s="87" t="str">
        <f>IFERROR(IF(VLOOKUP($A226,'Annex 2 EHV charges'!$D:$O,11,FALSE)=0,"",VLOOKUP($A226,'Annex 2 EHV charges'!$D:$O,11,FALSE)),"")</f>
        <v/>
      </c>
      <c r="H226" s="87" t="str">
        <f>IFERROR(IF(VLOOKUP($A226,'Annex 2 EHV charges'!$D:$O,12,FALSE)=0,"",VLOOKUP($A226,'Annex 2 EHV charges'!$D:$O,12,FALSE)),"")</f>
        <v/>
      </c>
    </row>
    <row r="227" spans="1:8" x14ac:dyDescent="0.25">
      <c r="A227" s="84" t="str">
        <f t="array" ref="A227">IFERROR(INDEX('Annex 2 EHV charges'!$D$11:$D$61, MATCH(0, IF(ISBLANK('Annex 2 EHV charges'!$D$11:$D$61),1, COUNTIF(A$4:$A226, 'Annex 2 EHV charges'!$D$11:$D$61)), 0)),"")</f>
        <v/>
      </c>
      <c r="B227" s="83" t="str">
        <f>IF($A227="","",VLOOKUP($A227,'Annex 2 EHV charges'!$D:$O,2,0))</f>
        <v/>
      </c>
      <c r="C227" s="84" t="str">
        <f>IF($A227="","",VLOOKUP($A227,'Annex 2 EHV charges'!$D:$O,3,0))</f>
        <v/>
      </c>
      <c r="D227" s="83" t="str">
        <f>IF($A227="","",VLOOKUP($A227,'Annex 2 EHV charges'!$D:$O,4,0))</f>
        <v/>
      </c>
      <c r="E227" s="85" t="str">
        <f>IFERROR(IF(VLOOKUP($A227,'Annex 2 EHV charges'!$D:$O,9,FALSE)=0,"",VLOOKUP($A227,'Annex 2 EHV charges'!$D:$O,9,FALSE)),"")</f>
        <v/>
      </c>
      <c r="F227" s="86" t="str">
        <f>IFERROR(IF(VLOOKUP($A227,'Annex 2 EHV charges'!$D:$O,10,FALSE)=0,"",VLOOKUP($A227,'Annex 2 EHV charges'!$D:$O,10,FALSE)),"")</f>
        <v/>
      </c>
      <c r="G227" s="87" t="str">
        <f>IFERROR(IF(VLOOKUP($A227,'Annex 2 EHV charges'!$D:$O,11,FALSE)=0,"",VLOOKUP($A227,'Annex 2 EHV charges'!$D:$O,11,FALSE)),"")</f>
        <v/>
      </c>
      <c r="H227" s="87" t="str">
        <f>IFERROR(IF(VLOOKUP($A227,'Annex 2 EHV charges'!$D:$O,12,FALSE)=0,"",VLOOKUP($A227,'Annex 2 EHV charges'!$D:$O,12,FALSE)),"")</f>
        <v/>
      </c>
    </row>
    <row r="228" spans="1:8" x14ac:dyDescent="0.25">
      <c r="A228" s="84" t="str">
        <f t="array" ref="A228">IFERROR(INDEX('Annex 2 EHV charges'!$D$11:$D$61, MATCH(0, IF(ISBLANK('Annex 2 EHV charges'!$D$11:$D$61),1, COUNTIF(A$4:$A227, 'Annex 2 EHV charges'!$D$11:$D$61)), 0)),"")</f>
        <v/>
      </c>
      <c r="B228" s="83" t="str">
        <f>IF($A228="","",VLOOKUP($A228,'Annex 2 EHV charges'!$D:$O,2,0))</f>
        <v/>
      </c>
      <c r="C228" s="84" t="str">
        <f>IF($A228="","",VLOOKUP($A228,'Annex 2 EHV charges'!$D:$O,3,0))</f>
        <v/>
      </c>
      <c r="D228" s="83" t="str">
        <f>IF($A228="","",VLOOKUP($A228,'Annex 2 EHV charges'!$D:$O,4,0))</f>
        <v/>
      </c>
      <c r="E228" s="85" t="str">
        <f>IFERROR(IF(VLOOKUP($A228,'Annex 2 EHV charges'!$D:$O,9,FALSE)=0,"",VLOOKUP($A228,'Annex 2 EHV charges'!$D:$O,9,FALSE)),"")</f>
        <v/>
      </c>
      <c r="F228" s="86" t="str">
        <f>IFERROR(IF(VLOOKUP($A228,'Annex 2 EHV charges'!$D:$O,10,FALSE)=0,"",VLOOKUP($A228,'Annex 2 EHV charges'!$D:$O,10,FALSE)),"")</f>
        <v/>
      </c>
      <c r="G228" s="87" t="str">
        <f>IFERROR(IF(VLOOKUP($A228,'Annex 2 EHV charges'!$D:$O,11,FALSE)=0,"",VLOOKUP($A228,'Annex 2 EHV charges'!$D:$O,11,FALSE)),"")</f>
        <v/>
      </c>
      <c r="H228" s="87" t="str">
        <f>IFERROR(IF(VLOOKUP($A228,'Annex 2 EHV charges'!$D:$O,12,FALSE)=0,"",VLOOKUP($A228,'Annex 2 EHV charges'!$D:$O,12,FALSE)),"")</f>
        <v/>
      </c>
    </row>
    <row r="229" spans="1:8" x14ac:dyDescent="0.25">
      <c r="A229" s="84" t="str">
        <f t="array" ref="A229">IFERROR(INDEX('Annex 2 EHV charges'!$D$11:$D$61, MATCH(0, IF(ISBLANK('Annex 2 EHV charges'!$D$11:$D$61),1, COUNTIF(A$4:$A228, 'Annex 2 EHV charges'!$D$11:$D$61)), 0)),"")</f>
        <v/>
      </c>
      <c r="B229" s="83" t="str">
        <f>IF($A229="","",VLOOKUP($A229,'Annex 2 EHV charges'!$D:$O,2,0))</f>
        <v/>
      </c>
      <c r="C229" s="84" t="str">
        <f>IF($A229="","",VLOOKUP($A229,'Annex 2 EHV charges'!$D:$O,3,0))</f>
        <v/>
      </c>
      <c r="D229" s="83" t="str">
        <f>IF($A229="","",VLOOKUP($A229,'Annex 2 EHV charges'!$D:$O,4,0))</f>
        <v/>
      </c>
      <c r="E229" s="85" t="str">
        <f>IFERROR(IF(VLOOKUP($A229,'Annex 2 EHV charges'!$D:$O,9,FALSE)=0,"",VLOOKUP($A229,'Annex 2 EHV charges'!$D:$O,9,FALSE)),"")</f>
        <v/>
      </c>
      <c r="F229" s="86" t="str">
        <f>IFERROR(IF(VLOOKUP($A229,'Annex 2 EHV charges'!$D:$O,10,FALSE)=0,"",VLOOKUP($A229,'Annex 2 EHV charges'!$D:$O,10,FALSE)),"")</f>
        <v/>
      </c>
      <c r="G229" s="87" t="str">
        <f>IFERROR(IF(VLOOKUP($A229,'Annex 2 EHV charges'!$D:$O,11,FALSE)=0,"",VLOOKUP($A229,'Annex 2 EHV charges'!$D:$O,11,FALSE)),"")</f>
        <v/>
      </c>
      <c r="H229" s="87" t="str">
        <f>IFERROR(IF(VLOOKUP($A229,'Annex 2 EHV charges'!$D:$O,12,FALSE)=0,"",VLOOKUP($A229,'Annex 2 EHV charges'!$D:$O,12,FALSE)),"")</f>
        <v/>
      </c>
    </row>
    <row r="230" spans="1:8" x14ac:dyDescent="0.25">
      <c r="A230" s="84" t="str">
        <f t="array" ref="A230">IFERROR(INDEX('Annex 2 EHV charges'!$D$11:$D$61, MATCH(0, IF(ISBLANK('Annex 2 EHV charges'!$D$11:$D$61),1, COUNTIF(A$4:$A229, 'Annex 2 EHV charges'!$D$11:$D$61)), 0)),"")</f>
        <v/>
      </c>
      <c r="B230" s="83" t="str">
        <f>IF($A230="","",VLOOKUP($A230,'Annex 2 EHV charges'!$D:$O,2,0))</f>
        <v/>
      </c>
      <c r="C230" s="84" t="str">
        <f>IF($A230="","",VLOOKUP($A230,'Annex 2 EHV charges'!$D:$O,3,0))</f>
        <v/>
      </c>
      <c r="D230" s="83" t="str">
        <f>IF($A230="","",VLOOKUP($A230,'Annex 2 EHV charges'!$D:$O,4,0))</f>
        <v/>
      </c>
      <c r="E230" s="85" t="str">
        <f>IFERROR(IF(VLOOKUP($A230,'Annex 2 EHV charges'!$D:$O,9,FALSE)=0,"",VLOOKUP($A230,'Annex 2 EHV charges'!$D:$O,9,FALSE)),"")</f>
        <v/>
      </c>
      <c r="F230" s="86" t="str">
        <f>IFERROR(IF(VLOOKUP($A230,'Annex 2 EHV charges'!$D:$O,10,FALSE)=0,"",VLOOKUP($A230,'Annex 2 EHV charges'!$D:$O,10,FALSE)),"")</f>
        <v/>
      </c>
      <c r="G230" s="87" t="str">
        <f>IFERROR(IF(VLOOKUP($A230,'Annex 2 EHV charges'!$D:$O,11,FALSE)=0,"",VLOOKUP($A230,'Annex 2 EHV charges'!$D:$O,11,FALSE)),"")</f>
        <v/>
      </c>
      <c r="H230" s="87" t="str">
        <f>IFERROR(IF(VLOOKUP($A230,'Annex 2 EHV charges'!$D:$O,12,FALSE)=0,"",VLOOKUP($A230,'Annex 2 EHV charges'!$D:$O,12,FALSE)),"")</f>
        <v/>
      </c>
    </row>
    <row r="231" spans="1:8" x14ac:dyDescent="0.25">
      <c r="A231" s="84" t="str">
        <f t="array" ref="A231">IFERROR(INDEX('Annex 2 EHV charges'!$D$11:$D$61, MATCH(0, IF(ISBLANK('Annex 2 EHV charges'!$D$11:$D$61),1, COUNTIF(A$4:$A230, 'Annex 2 EHV charges'!$D$11:$D$61)), 0)),"")</f>
        <v/>
      </c>
      <c r="B231" s="83" t="str">
        <f>IF($A231="","",VLOOKUP($A231,'Annex 2 EHV charges'!$D:$O,2,0))</f>
        <v/>
      </c>
      <c r="C231" s="84" t="str">
        <f>IF($A231="","",VLOOKUP($A231,'Annex 2 EHV charges'!$D:$O,3,0))</f>
        <v/>
      </c>
      <c r="D231" s="83" t="str">
        <f>IF($A231="","",VLOOKUP($A231,'Annex 2 EHV charges'!$D:$O,4,0))</f>
        <v/>
      </c>
      <c r="E231" s="85" t="str">
        <f>IFERROR(IF(VLOOKUP($A231,'Annex 2 EHV charges'!$D:$O,9,FALSE)=0,"",VLOOKUP($A231,'Annex 2 EHV charges'!$D:$O,9,FALSE)),"")</f>
        <v/>
      </c>
      <c r="F231" s="86" t="str">
        <f>IFERROR(IF(VLOOKUP($A231,'Annex 2 EHV charges'!$D:$O,10,FALSE)=0,"",VLOOKUP($A231,'Annex 2 EHV charges'!$D:$O,10,FALSE)),"")</f>
        <v/>
      </c>
      <c r="G231" s="87" t="str">
        <f>IFERROR(IF(VLOOKUP($A231,'Annex 2 EHV charges'!$D:$O,11,FALSE)=0,"",VLOOKUP($A231,'Annex 2 EHV charges'!$D:$O,11,FALSE)),"")</f>
        <v/>
      </c>
      <c r="H231" s="87" t="str">
        <f>IFERROR(IF(VLOOKUP($A231,'Annex 2 EHV charges'!$D:$O,12,FALSE)=0,"",VLOOKUP($A231,'Annex 2 EHV charges'!$D:$O,12,FALSE)),"")</f>
        <v/>
      </c>
    </row>
    <row r="232" spans="1:8" x14ac:dyDescent="0.25">
      <c r="A232" s="84" t="str">
        <f t="array" ref="A232">IFERROR(INDEX('Annex 2 EHV charges'!$D$11:$D$61, MATCH(0, IF(ISBLANK('Annex 2 EHV charges'!$D$11:$D$61),1, COUNTIF(A$4:$A231, 'Annex 2 EHV charges'!$D$11:$D$61)), 0)),"")</f>
        <v/>
      </c>
      <c r="B232" s="83" t="str">
        <f>IF($A232="","",VLOOKUP($A232,'Annex 2 EHV charges'!$D:$O,2,0))</f>
        <v/>
      </c>
      <c r="C232" s="84" t="str">
        <f>IF($A232="","",VLOOKUP($A232,'Annex 2 EHV charges'!$D:$O,3,0))</f>
        <v/>
      </c>
      <c r="D232" s="83" t="str">
        <f>IF($A232="","",VLOOKUP($A232,'Annex 2 EHV charges'!$D:$O,4,0))</f>
        <v/>
      </c>
      <c r="E232" s="85" t="str">
        <f>IFERROR(IF(VLOOKUP($A232,'Annex 2 EHV charges'!$D:$O,9,FALSE)=0,"",VLOOKUP($A232,'Annex 2 EHV charges'!$D:$O,9,FALSE)),"")</f>
        <v/>
      </c>
      <c r="F232" s="86" t="str">
        <f>IFERROR(IF(VLOOKUP($A232,'Annex 2 EHV charges'!$D:$O,10,FALSE)=0,"",VLOOKUP($A232,'Annex 2 EHV charges'!$D:$O,10,FALSE)),"")</f>
        <v/>
      </c>
      <c r="G232" s="87" t="str">
        <f>IFERROR(IF(VLOOKUP($A232,'Annex 2 EHV charges'!$D:$O,11,FALSE)=0,"",VLOOKUP($A232,'Annex 2 EHV charges'!$D:$O,11,FALSE)),"")</f>
        <v/>
      </c>
      <c r="H232" s="87" t="str">
        <f>IFERROR(IF(VLOOKUP($A232,'Annex 2 EHV charges'!$D:$O,12,FALSE)=0,"",VLOOKUP($A232,'Annex 2 EHV charges'!$D:$O,12,FALSE)),"")</f>
        <v/>
      </c>
    </row>
    <row r="233" spans="1:8" x14ac:dyDescent="0.25">
      <c r="A233" s="84" t="str">
        <f t="array" ref="A233">IFERROR(INDEX('Annex 2 EHV charges'!$D$11:$D$61, MATCH(0, IF(ISBLANK('Annex 2 EHV charges'!$D$11:$D$61),1, COUNTIF(A$4:$A232, 'Annex 2 EHV charges'!$D$11:$D$61)), 0)),"")</f>
        <v/>
      </c>
      <c r="B233" s="83" t="str">
        <f>IF($A233="","",VLOOKUP($A233,'Annex 2 EHV charges'!$D:$O,2,0))</f>
        <v/>
      </c>
      <c r="C233" s="84" t="str">
        <f>IF($A233="","",VLOOKUP($A233,'Annex 2 EHV charges'!$D:$O,3,0))</f>
        <v/>
      </c>
      <c r="D233" s="83" t="str">
        <f>IF($A233="","",VLOOKUP($A233,'Annex 2 EHV charges'!$D:$O,4,0))</f>
        <v/>
      </c>
      <c r="E233" s="85" t="str">
        <f>IFERROR(IF(VLOOKUP($A233,'Annex 2 EHV charges'!$D:$O,9,FALSE)=0,"",VLOOKUP($A233,'Annex 2 EHV charges'!$D:$O,9,FALSE)),"")</f>
        <v/>
      </c>
      <c r="F233" s="86" t="str">
        <f>IFERROR(IF(VLOOKUP($A233,'Annex 2 EHV charges'!$D:$O,10,FALSE)=0,"",VLOOKUP($A233,'Annex 2 EHV charges'!$D:$O,10,FALSE)),"")</f>
        <v/>
      </c>
      <c r="G233" s="87" t="str">
        <f>IFERROR(IF(VLOOKUP($A233,'Annex 2 EHV charges'!$D:$O,11,FALSE)=0,"",VLOOKUP($A233,'Annex 2 EHV charges'!$D:$O,11,FALSE)),"")</f>
        <v/>
      </c>
      <c r="H233" s="87" t="str">
        <f>IFERROR(IF(VLOOKUP($A233,'Annex 2 EHV charges'!$D:$O,12,FALSE)=0,"",VLOOKUP($A233,'Annex 2 EHV charges'!$D:$O,12,FALSE)),"")</f>
        <v/>
      </c>
    </row>
    <row r="234" spans="1:8" x14ac:dyDescent="0.25">
      <c r="A234" s="84" t="str">
        <f t="array" ref="A234">IFERROR(INDEX('Annex 2 EHV charges'!$D$11:$D$61, MATCH(0, IF(ISBLANK('Annex 2 EHV charges'!$D$11:$D$61),1, COUNTIF(A$4:$A233, 'Annex 2 EHV charges'!$D$11:$D$61)), 0)),"")</f>
        <v/>
      </c>
      <c r="B234" s="83" t="str">
        <f>IF($A234="","",VLOOKUP($A234,'Annex 2 EHV charges'!$D:$O,2,0))</f>
        <v/>
      </c>
      <c r="C234" s="84" t="str">
        <f>IF($A234="","",VLOOKUP($A234,'Annex 2 EHV charges'!$D:$O,3,0))</f>
        <v/>
      </c>
      <c r="D234" s="83" t="str">
        <f>IF($A234="","",VLOOKUP($A234,'Annex 2 EHV charges'!$D:$O,4,0))</f>
        <v/>
      </c>
      <c r="E234" s="85" t="str">
        <f>IFERROR(IF(VLOOKUP($A234,'Annex 2 EHV charges'!$D:$O,9,FALSE)=0,"",VLOOKUP($A234,'Annex 2 EHV charges'!$D:$O,9,FALSE)),"")</f>
        <v/>
      </c>
      <c r="F234" s="86" t="str">
        <f>IFERROR(IF(VLOOKUP($A234,'Annex 2 EHV charges'!$D:$O,10,FALSE)=0,"",VLOOKUP($A234,'Annex 2 EHV charges'!$D:$O,10,FALSE)),"")</f>
        <v/>
      </c>
      <c r="G234" s="87" t="str">
        <f>IFERROR(IF(VLOOKUP($A234,'Annex 2 EHV charges'!$D:$O,11,FALSE)=0,"",VLOOKUP($A234,'Annex 2 EHV charges'!$D:$O,11,FALSE)),"")</f>
        <v/>
      </c>
      <c r="H234" s="87" t="str">
        <f>IFERROR(IF(VLOOKUP($A234,'Annex 2 EHV charges'!$D:$O,12,FALSE)=0,"",VLOOKUP($A234,'Annex 2 EHV charges'!$D:$O,12,FALSE)),"")</f>
        <v/>
      </c>
    </row>
    <row r="235" spans="1:8" x14ac:dyDescent="0.25">
      <c r="A235" s="84" t="str">
        <f t="array" ref="A235">IFERROR(INDEX('Annex 2 EHV charges'!$D$11:$D$61, MATCH(0, IF(ISBLANK('Annex 2 EHV charges'!$D$11:$D$61),1, COUNTIF(A$4:$A234, 'Annex 2 EHV charges'!$D$11:$D$61)), 0)),"")</f>
        <v/>
      </c>
      <c r="B235" s="83" t="str">
        <f>IF($A235="","",VLOOKUP($A235,'Annex 2 EHV charges'!$D:$O,2,0))</f>
        <v/>
      </c>
      <c r="C235" s="84" t="str">
        <f>IF($A235="","",VLOOKUP($A235,'Annex 2 EHV charges'!$D:$O,3,0))</f>
        <v/>
      </c>
      <c r="D235" s="83" t="str">
        <f>IF($A235="","",VLOOKUP($A235,'Annex 2 EHV charges'!$D:$O,4,0))</f>
        <v/>
      </c>
      <c r="E235" s="85" t="str">
        <f>IFERROR(IF(VLOOKUP($A235,'Annex 2 EHV charges'!$D:$O,9,FALSE)=0,"",VLOOKUP($A235,'Annex 2 EHV charges'!$D:$O,9,FALSE)),"")</f>
        <v/>
      </c>
      <c r="F235" s="86" t="str">
        <f>IFERROR(IF(VLOOKUP($A235,'Annex 2 EHV charges'!$D:$O,10,FALSE)=0,"",VLOOKUP($A235,'Annex 2 EHV charges'!$D:$O,10,FALSE)),"")</f>
        <v/>
      </c>
      <c r="G235" s="87" t="str">
        <f>IFERROR(IF(VLOOKUP($A235,'Annex 2 EHV charges'!$D:$O,11,FALSE)=0,"",VLOOKUP($A235,'Annex 2 EHV charges'!$D:$O,11,FALSE)),"")</f>
        <v/>
      </c>
      <c r="H235" s="87" t="str">
        <f>IFERROR(IF(VLOOKUP($A235,'Annex 2 EHV charges'!$D:$O,12,FALSE)=0,"",VLOOKUP($A235,'Annex 2 EHV charges'!$D:$O,12,FALSE)),"")</f>
        <v/>
      </c>
    </row>
    <row r="236" spans="1:8" x14ac:dyDescent="0.25">
      <c r="A236" s="84" t="str">
        <f t="array" ref="A236">IFERROR(INDEX('Annex 2 EHV charges'!$D$11:$D$61, MATCH(0, IF(ISBLANK('Annex 2 EHV charges'!$D$11:$D$61),1, COUNTIF(A$4:$A235, 'Annex 2 EHV charges'!$D$11:$D$61)), 0)),"")</f>
        <v/>
      </c>
      <c r="B236" s="83" t="str">
        <f>IF($A236="","",VLOOKUP($A236,'Annex 2 EHV charges'!$D:$O,2,0))</f>
        <v/>
      </c>
      <c r="C236" s="84" t="str">
        <f>IF($A236="","",VLOOKUP($A236,'Annex 2 EHV charges'!$D:$O,3,0))</f>
        <v/>
      </c>
      <c r="D236" s="83" t="str">
        <f>IF($A236="","",VLOOKUP($A236,'Annex 2 EHV charges'!$D:$O,4,0))</f>
        <v/>
      </c>
      <c r="E236" s="85" t="str">
        <f>IFERROR(IF(VLOOKUP($A236,'Annex 2 EHV charges'!$D:$O,9,FALSE)=0,"",VLOOKUP($A236,'Annex 2 EHV charges'!$D:$O,9,FALSE)),"")</f>
        <v/>
      </c>
      <c r="F236" s="86" t="str">
        <f>IFERROR(IF(VLOOKUP($A236,'Annex 2 EHV charges'!$D:$O,10,FALSE)=0,"",VLOOKUP($A236,'Annex 2 EHV charges'!$D:$O,10,FALSE)),"")</f>
        <v/>
      </c>
      <c r="G236" s="87" t="str">
        <f>IFERROR(IF(VLOOKUP($A236,'Annex 2 EHV charges'!$D:$O,11,FALSE)=0,"",VLOOKUP($A236,'Annex 2 EHV charges'!$D:$O,11,FALSE)),"")</f>
        <v/>
      </c>
      <c r="H236" s="87" t="str">
        <f>IFERROR(IF(VLOOKUP($A236,'Annex 2 EHV charges'!$D:$O,12,FALSE)=0,"",VLOOKUP($A236,'Annex 2 EHV charges'!$D:$O,12,FALSE)),"")</f>
        <v/>
      </c>
    </row>
    <row r="237" spans="1:8" x14ac:dyDescent="0.25">
      <c r="A237" s="84" t="str">
        <f t="array" ref="A237">IFERROR(INDEX('Annex 2 EHV charges'!$D$11:$D$61, MATCH(0, IF(ISBLANK('Annex 2 EHV charges'!$D$11:$D$61),1, COUNTIF(A$4:$A236, 'Annex 2 EHV charges'!$D$11:$D$61)), 0)),"")</f>
        <v/>
      </c>
      <c r="B237" s="83" t="str">
        <f>IF($A237="","",VLOOKUP($A237,'Annex 2 EHV charges'!$D:$O,2,0))</f>
        <v/>
      </c>
      <c r="C237" s="84" t="str">
        <f>IF($A237="","",VLOOKUP($A237,'Annex 2 EHV charges'!$D:$O,3,0))</f>
        <v/>
      </c>
      <c r="D237" s="83" t="str">
        <f>IF($A237="","",VLOOKUP($A237,'Annex 2 EHV charges'!$D:$O,4,0))</f>
        <v/>
      </c>
      <c r="E237" s="85" t="str">
        <f>IFERROR(IF(VLOOKUP($A237,'Annex 2 EHV charges'!$D:$O,9,FALSE)=0,"",VLOOKUP($A237,'Annex 2 EHV charges'!$D:$O,9,FALSE)),"")</f>
        <v/>
      </c>
      <c r="F237" s="86" t="str">
        <f>IFERROR(IF(VLOOKUP($A237,'Annex 2 EHV charges'!$D:$O,10,FALSE)=0,"",VLOOKUP($A237,'Annex 2 EHV charges'!$D:$O,10,FALSE)),"")</f>
        <v/>
      </c>
      <c r="G237" s="87" t="str">
        <f>IFERROR(IF(VLOOKUP($A237,'Annex 2 EHV charges'!$D:$O,11,FALSE)=0,"",VLOOKUP($A237,'Annex 2 EHV charges'!$D:$O,11,FALSE)),"")</f>
        <v/>
      </c>
      <c r="H237" s="87" t="str">
        <f>IFERROR(IF(VLOOKUP($A237,'Annex 2 EHV charges'!$D:$O,12,FALSE)=0,"",VLOOKUP($A237,'Annex 2 EHV charges'!$D:$O,12,FALSE)),"")</f>
        <v/>
      </c>
    </row>
    <row r="238" spans="1:8" x14ac:dyDescent="0.25">
      <c r="A238" s="84" t="str">
        <f t="array" ref="A238">IFERROR(INDEX('Annex 2 EHV charges'!$D$11:$D$61, MATCH(0, IF(ISBLANK('Annex 2 EHV charges'!$D$11:$D$61),1, COUNTIF(A$4:$A237, 'Annex 2 EHV charges'!$D$11:$D$61)), 0)),"")</f>
        <v/>
      </c>
      <c r="B238" s="83" t="str">
        <f>IF($A238="","",VLOOKUP($A238,'Annex 2 EHV charges'!$D:$O,2,0))</f>
        <v/>
      </c>
      <c r="C238" s="84" t="str">
        <f>IF($A238="","",VLOOKUP($A238,'Annex 2 EHV charges'!$D:$O,3,0))</f>
        <v/>
      </c>
      <c r="D238" s="83" t="str">
        <f>IF($A238="","",VLOOKUP($A238,'Annex 2 EHV charges'!$D:$O,4,0))</f>
        <v/>
      </c>
      <c r="E238" s="85" t="str">
        <f>IFERROR(IF(VLOOKUP($A238,'Annex 2 EHV charges'!$D:$O,9,FALSE)=0,"",VLOOKUP($A238,'Annex 2 EHV charges'!$D:$O,9,FALSE)),"")</f>
        <v/>
      </c>
      <c r="F238" s="86" t="str">
        <f>IFERROR(IF(VLOOKUP($A238,'Annex 2 EHV charges'!$D:$O,10,FALSE)=0,"",VLOOKUP($A238,'Annex 2 EHV charges'!$D:$O,10,FALSE)),"")</f>
        <v/>
      </c>
      <c r="G238" s="87" t="str">
        <f>IFERROR(IF(VLOOKUP($A238,'Annex 2 EHV charges'!$D:$O,11,FALSE)=0,"",VLOOKUP($A238,'Annex 2 EHV charges'!$D:$O,11,FALSE)),"")</f>
        <v/>
      </c>
      <c r="H238" s="87" t="str">
        <f>IFERROR(IF(VLOOKUP($A238,'Annex 2 EHV charges'!$D:$O,12,FALSE)=0,"",VLOOKUP($A238,'Annex 2 EHV charges'!$D:$O,12,FALSE)),"")</f>
        <v/>
      </c>
    </row>
    <row r="239" spans="1:8" x14ac:dyDescent="0.25">
      <c r="A239" s="84" t="str">
        <f t="array" ref="A239">IFERROR(INDEX('Annex 2 EHV charges'!$D$11:$D$61, MATCH(0, IF(ISBLANK('Annex 2 EHV charges'!$D$11:$D$61),1, COUNTIF(A$4:$A238, 'Annex 2 EHV charges'!$D$11:$D$61)), 0)),"")</f>
        <v/>
      </c>
      <c r="B239" s="83" t="str">
        <f>IF($A239="","",VLOOKUP($A239,'Annex 2 EHV charges'!$D:$O,2,0))</f>
        <v/>
      </c>
      <c r="C239" s="84" t="str">
        <f>IF($A239="","",VLOOKUP($A239,'Annex 2 EHV charges'!$D:$O,3,0))</f>
        <v/>
      </c>
      <c r="D239" s="83" t="str">
        <f>IF($A239="","",VLOOKUP($A239,'Annex 2 EHV charges'!$D:$O,4,0))</f>
        <v/>
      </c>
      <c r="E239" s="85" t="str">
        <f>IFERROR(IF(VLOOKUP($A239,'Annex 2 EHV charges'!$D:$O,9,FALSE)=0,"",VLOOKUP($A239,'Annex 2 EHV charges'!$D:$O,9,FALSE)),"")</f>
        <v/>
      </c>
      <c r="F239" s="86" t="str">
        <f>IFERROR(IF(VLOOKUP($A239,'Annex 2 EHV charges'!$D:$O,10,FALSE)=0,"",VLOOKUP($A239,'Annex 2 EHV charges'!$D:$O,10,FALSE)),"")</f>
        <v/>
      </c>
      <c r="G239" s="87" t="str">
        <f>IFERROR(IF(VLOOKUP($A239,'Annex 2 EHV charges'!$D:$O,11,FALSE)=0,"",VLOOKUP($A239,'Annex 2 EHV charges'!$D:$O,11,FALSE)),"")</f>
        <v/>
      </c>
      <c r="H239" s="87" t="str">
        <f>IFERROR(IF(VLOOKUP($A239,'Annex 2 EHV charges'!$D:$O,12,FALSE)=0,"",VLOOKUP($A239,'Annex 2 EHV charges'!$D:$O,12,FALSE)),"")</f>
        <v/>
      </c>
    </row>
    <row r="240" spans="1:8" x14ac:dyDescent="0.25">
      <c r="A240" s="84" t="str">
        <f t="array" ref="A240">IFERROR(INDEX('Annex 2 EHV charges'!$D$11:$D$61, MATCH(0, IF(ISBLANK('Annex 2 EHV charges'!$D$11:$D$61),1, COUNTIF(A$4:$A239, 'Annex 2 EHV charges'!$D$11:$D$61)), 0)),"")</f>
        <v/>
      </c>
      <c r="B240" s="83" t="str">
        <f>IF($A240="","",VLOOKUP($A240,'Annex 2 EHV charges'!$D:$O,2,0))</f>
        <v/>
      </c>
      <c r="C240" s="84" t="str">
        <f>IF($A240="","",VLOOKUP($A240,'Annex 2 EHV charges'!$D:$O,3,0))</f>
        <v/>
      </c>
      <c r="D240" s="83" t="str">
        <f>IF($A240="","",VLOOKUP($A240,'Annex 2 EHV charges'!$D:$O,4,0))</f>
        <v/>
      </c>
      <c r="E240" s="85" t="str">
        <f>IFERROR(IF(VLOOKUP($A240,'Annex 2 EHV charges'!$D:$O,9,FALSE)=0,"",VLOOKUP($A240,'Annex 2 EHV charges'!$D:$O,9,FALSE)),"")</f>
        <v/>
      </c>
      <c r="F240" s="86" t="str">
        <f>IFERROR(IF(VLOOKUP($A240,'Annex 2 EHV charges'!$D:$O,10,FALSE)=0,"",VLOOKUP($A240,'Annex 2 EHV charges'!$D:$O,10,FALSE)),"")</f>
        <v/>
      </c>
      <c r="G240" s="87" t="str">
        <f>IFERROR(IF(VLOOKUP($A240,'Annex 2 EHV charges'!$D:$O,11,FALSE)=0,"",VLOOKUP($A240,'Annex 2 EHV charges'!$D:$O,11,FALSE)),"")</f>
        <v/>
      </c>
      <c r="H240" s="87" t="str">
        <f>IFERROR(IF(VLOOKUP($A240,'Annex 2 EHV charges'!$D:$O,12,FALSE)=0,"",VLOOKUP($A240,'Annex 2 EHV charges'!$D:$O,12,FALSE)),"")</f>
        <v/>
      </c>
    </row>
    <row r="241" spans="1:8" x14ac:dyDescent="0.25">
      <c r="A241" s="84" t="str">
        <f t="array" ref="A241">IFERROR(INDEX('Annex 2 EHV charges'!$D$11:$D$61, MATCH(0, IF(ISBLANK('Annex 2 EHV charges'!$D$11:$D$61),1, COUNTIF(A$4:$A240, 'Annex 2 EHV charges'!$D$11:$D$61)), 0)),"")</f>
        <v/>
      </c>
      <c r="B241" s="83" t="str">
        <f>IF($A241="","",VLOOKUP($A241,'Annex 2 EHV charges'!$D:$O,2,0))</f>
        <v/>
      </c>
      <c r="C241" s="84" t="str">
        <f>IF($A241="","",VLOOKUP($A241,'Annex 2 EHV charges'!$D:$O,3,0))</f>
        <v/>
      </c>
      <c r="D241" s="83" t="str">
        <f>IF($A241="","",VLOOKUP($A241,'Annex 2 EHV charges'!$D:$O,4,0))</f>
        <v/>
      </c>
      <c r="E241" s="85" t="str">
        <f>IFERROR(IF(VLOOKUP($A241,'Annex 2 EHV charges'!$D:$O,9,FALSE)=0,"",VLOOKUP($A241,'Annex 2 EHV charges'!$D:$O,9,FALSE)),"")</f>
        <v/>
      </c>
      <c r="F241" s="86" t="str">
        <f>IFERROR(IF(VLOOKUP($A241,'Annex 2 EHV charges'!$D:$O,10,FALSE)=0,"",VLOOKUP($A241,'Annex 2 EHV charges'!$D:$O,10,FALSE)),"")</f>
        <v/>
      </c>
      <c r="G241" s="87" t="str">
        <f>IFERROR(IF(VLOOKUP($A241,'Annex 2 EHV charges'!$D:$O,11,FALSE)=0,"",VLOOKUP($A241,'Annex 2 EHV charges'!$D:$O,11,FALSE)),"")</f>
        <v/>
      </c>
      <c r="H241" s="87" t="str">
        <f>IFERROR(IF(VLOOKUP($A241,'Annex 2 EHV charges'!$D:$O,12,FALSE)=0,"",VLOOKUP($A241,'Annex 2 EHV charges'!$D:$O,12,FALSE)),"")</f>
        <v/>
      </c>
    </row>
    <row r="242" spans="1:8" x14ac:dyDescent="0.25">
      <c r="A242" s="84" t="str">
        <f t="array" ref="A242">IFERROR(INDEX('Annex 2 EHV charges'!$D$11:$D$61, MATCH(0, IF(ISBLANK('Annex 2 EHV charges'!$D$11:$D$61),1, COUNTIF(A$4:$A241, 'Annex 2 EHV charges'!$D$11:$D$61)), 0)),"")</f>
        <v/>
      </c>
      <c r="B242" s="83" t="str">
        <f>IF($A242="","",VLOOKUP($A242,'Annex 2 EHV charges'!$D:$O,2,0))</f>
        <v/>
      </c>
      <c r="C242" s="84" t="str">
        <f>IF($A242="","",VLOOKUP($A242,'Annex 2 EHV charges'!$D:$O,3,0))</f>
        <v/>
      </c>
      <c r="D242" s="83" t="str">
        <f>IF($A242="","",VLOOKUP($A242,'Annex 2 EHV charges'!$D:$O,4,0))</f>
        <v/>
      </c>
      <c r="E242" s="85" t="str">
        <f>IFERROR(IF(VLOOKUP($A242,'Annex 2 EHV charges'!$D:$O,9,FALSE)=0,"",VLOOKUP($A242,'Annex 2 EHV charges'!$D:$O,9,FALSE)),"")</f>
        <v/>
      </c>
      <c r="F242" s="86" t="str">
        <f>IFERROR(IF(VLOOKUP($A242,'Annex 2 EHV charges'!$D:$O,10,FALSE)=0,"",VLOOKUP($A242,'Annex 2 EHV charges'!$D:$O,10,FALSE)),"")</f>
        <v/>
      </c>
      <c r="G242" s="87" t="str">
        <f>IFERROR(IF(VLOOKUP($A242,'Annex 2 EHV charges'!$D:$O,11,FALSE)=0,"",VLOOKUP($A242,'Annex 2 EHV charges'!$D:$O,11,FALSE)),"")</f>
        <v/>
      </c>
      <c r="H242" s="87" t="str">
        <f>IFERROR(IF(VLOOKUP($A242,'Annex 2 EHV charges'!$D:$O,12,FALSE)=0,"",VLOOKUP($A242,'Annex 2 EHV charges'!$D:$O,12,FALSE)),"")</f>
        <v/>
      </c>
    </row>
    <row r="243" spans="1:8" x14ac:dyDescent="0.25">
      <c r="A243" s="84" t="str">
        <f t="array" ref="A243">IFERROR(INDEX('Annex 2 EHV charges'!$D$11:$D$61, MATCH(0, IF(ISBLANK('Annex 2 EHV charges'!$D$11:$D$61),1, COUNTIF(A$4:$A242, 'Annex 2 EHV charges'!$D$11:$D$61)), 0)),"")</f>
        <v/>
      </c>
      <c r="B243" s="83" t="str">
        <f>IF($A243="","",VLOOKUP($A243,'Annex 2 EHV charges'!$D:$O,2,0))</f>
        <v/>
      </c>
      <c r="C243" s="84" t="str">
        <f>IF($A243="","",VLOOKUP($A243,'Annex 2 EHV charges'!$D:$O,3,0))</f>
        <v/>
      </c>
      <c r="D243" s="83" t="str">
        <f>IF($A243="","",VLOOKUP($A243,'Annex 2 EHV charges'!$D:$O,4,0))</f>
        <v/>
      </c>
      <c r="E243" s="85" t="str">
        <f>IFERROR(IF(VLOOKUP($A243,'Annex 2 EHV charges'!$D:$O,9,FALSE)=0,"",VLOOKUP($A243,'Annex 2 EHV charges'!$D:$O,9,FALSE)),"")</f>
        <v/>
      </c>
      <c r="F243" s="86" t="str">
        <f>IFERROR(IF(VLOOKUP($A243,'Annex 2 EHV charges'!$D:$O,10,FALSE)=0,"",VLOOKUP($A243,'Annex 2 EHV charges'!$D:$O,10,FALSE)),"")</f>
        <v/>
      </c>
      <c r="G243" s="87" t="str">
        <f>IFERROR(IF(VLOOKUP($A243,'Annex 2 EHV charges'!$D:$O,11,FALSE)=0,"",VLOOKUP($A243,'Annex 2 EHV charges'!$D:$O,11,FALSE)),"")</f>
        <v/>
      </c>
      <c r="H243" s="87" t="str">
        <f>IFERROR(IF(VLOOKUP($A243,'Annex 2 EHV charges'!$D:$O,12,FALSE)=0,"",VLOOKUP($A243,'Annex 2 EHV charges'!$D:$O,12,FALSE)),"")</f>
        <v/>
      </c>
    </row>
    <row r="244" spans="1:8" x14ac:dyDescent="0.25">
      <c r="A244" s="84" t="str">
        <f t="array" ref="A244">IFERROR(INDEX('Annex 2 EHV charges'!$D$11:$D$61, MATCH(0, IF(ISBLANK('Annex 2 EHV charges'!$D$11:$D$61),1, COUNTIF(A$4:$A243, 'Annex 2 EHV charges'!$D$11:$D$61)), 0)),"")</f>
        <v/>
      </c>
      <c r="B244" s="83" t="str">
        <f>IF($A244="","",VLOOKUP($A244,'Annex 2 EHV charges'!$D:$O,2,0))</f>
        <v/>
      </c>
      <c r="C244" s="84" t="str">
        <f>IF($A244="","",VLOOKUP($A244,'Annex 2 EHV charges'!$D:$O,3,0))</f>
        <v/>
      </c>
      <c r="D244" s="83" t="str">
        <f>IF($A244="","",VLOOKUP($A244,'Annex 2 EHV charges'!$D:$O,4,0))</f>
        <v/>
      </c>
      <c r="E244" s="85" t="str">
        <f>IFERROR(IF(VLOOKUP($A244,'Annex 2 EHV charges'!$D:$O,9,FALSE)=0,"",VLOOKUP($A244,'Annex 2 EHV charges'!$D:$O,9,FALSE)),"")</f>
        <v/>
      </c>
      <c r="F244" s="86" t="str">
        <f>IFERROR(IF(VLOOKUP($A244,'Annex 2 EHV charges'!$D:$O,10,FALSE)=0,"",VLOOKUP($A244,'Annex 2 EHV charges'!$D:$O,10,FALSE)),"")</f>
        <v/>
      </c>
      <c r="G244" s="87" t="str">
        <f>IFERROR(IF(VLOOKUP($A244,'Annex 2 EHV charges'!$D:$O,11,FALSE)=0,"",VLOOKUP($A244,'Annex 2 EHV charges'!$D:$O,11,FALSE)),"")</f>
        <v/>
      </c>
      <c r="H244" s="87" t="str">
        <f>IFERROR(IF(VLOOKUP($A244,'Annex 2 EHV charges'!$D:$O,12,FALSE)=0,"",VLOOKUP($A244,'Annex 2 EHV charges'!$D:$O,12,FALSE)),"")</f>
        <v/>
      </c>
    </row>
    <row r="245" spans="1:8" x14ac:dyDescent="0.25">
      <c r="A245" s="84" t="str">
        <f t="array" ref="A245">IFERROR(INDEX('Annex 2 EHV charges'!$D$11:$D$61, MATCH(0, IF(ISBLANK('Annex 2 EHV charges'!$D$11:$D$61),1, COUNTIF(A$4:$A244, 'Annex 2 EHV charges'!$D$11:$D$61)), 0)),"")</f>
        <v/>
      </c>
      <c r="B245" s="83" t="str">
        <f>IF($A245="","",VLOOKUP($A245,'Annex 2 EHV charges'!$D:$O,2,0))</f>
        <v/>
      </c>
      <c r="C245" s="84" t="str">
        <f>IF($A245="","",VLOOKUP($A245,'Annex 2 EHV charges'!$D:$O,3,0))</f>
        <v/>
      </c>
      <c r="D245" s="83" t="str">
        <f>IF($A245="","",VLOOKUP($A245,'Annex 2 EHV charges'!$D:$O,4,0))</f>
        <v/>
      </c>
      <c r="E245" s="85" t="str">
        <f>IFERROR(IF(VLOOKUP($A245,'Annex 2 EHV charges'!$D:$O,9,FALSE)=0,"",VLOOKUP($A245,'Annex 2 EHV charges'!$D:$O,9,FALSE)),"")</f>
        <v/>
      </c>
      <c r="F245" s="86" t="str">
        <f>IFERROR(IF(VLOOKUP($A245,'Annex 2 EHV charges'!$D:$O,10,FALSE)=0,"",VLOOKUP($A245,'Annex 2 EHV charges'!$D:$O,10,FALSE)),"")</f>
        <v/>
      </c>
      <c r="G245" s="87" t="str">
        <f>IFERROR(IF(VLOOKUP($A245,'Annex 2 EHV charges'!$D:$O,11,FALSE)=0,"",VLOOKUP($A245,'Annex 2 EHV charges'!$D:$O,11,FALSE)),"")</f>
        <v/>
      </c>
      <c r="H245" s="87" t="str">
        <f>IFERROR(IF(VLOOKUP($A245,'Annex 2 EHV charges'!$D:$O,12,FALSE)=0,"",VLOOKUP($A245,'Annex 2 EHV charges'!$D:$O,12,FALSE)),"")</f>
        <v/>
      </c>
    </row>
    <row r="246" spans="1:8" x14ac:dyDescent="0.25">
      <c r="A246" s="84" t="str">
        <f t="array" ref="A246">IFERROR(INDEX('Annex 2 EHV charges'!$D$11:$D$61, MATCH(0, IF(ISBLANK('Annex 2 EHV charges'!$D$11:$D$61),1, COUNTIF(A$4:$A245, 'Annex 2 EHV charges'!$D$11:$D$61)), 0)),"")</f>
        <v/>
      </c>
      <c r="B246" s="83" t="str">
        <f>IF($A246="","",VLOOKUP($A246,'Annex 2 EHV charges'!$D:$O,2,0))</f>
        <v/>
      </c>
      <c r="C246" s="84" t="str">
        <f>IF($A246="","",VLOOKUP($A246,'Annex 2 EHV charges'!$D:$O,3,0))</f>
        <v/>
      </c>
      <c r="D246" s="83" t="str">
        <f>IF($A246="","",VLOOKUP($A246,'Annex 2 EHV charges'!$D:$O,4,0))</f>
        <v/>
      </c>
      <c r="E246" s="85" t="str">
        <f>IFERROR(IF(VLOOKUP($A246,'Annex 2 EHV charges'!$D:$O,9,FALSE)=0,"",VLOOKUP($A246,'Annex 2 EHV charges'!$D:$O,9,FALSE)),"")</f>
        <v/>
      </c>
      <c r="F246" s="86" t="str">
        <f>IFERROR(IF(VLOOKUP($A246,'Annex 2 EHV charges'!$D:$O,10,FALSE)=0,"",VLOOKUP($A246,'Annex 2 EHV charges'!$D:$O,10,FALSE)),"")</f>
        <v/>
      </c>
      <c r="G246" s="87" t="str">
        <f>IFERROR(IF(VLOOKUP($A246,'Annex 2 EHV charges'!$D:$O,11,FALSE)=0,"",VLOOKUP($A246,'Annex 2 EHV charges'!$D:$O,11,FALSE)),"")</f>
        <v/>
      </c>
      <c r="H246" s="87" t="str">
        <f>IFERROR(IF(VLOOKUP($A246,'Annex 2 EHV charges'!$D:$O,12,FALSE)=0,"",VLOOKUP($A246,'Annex 2 EHV charges'!$D:$O,12,FALSE)),"")</f>
        <v/>
      </c>
    </row>
    <row r="247" spans="1:8" x14ac:dyDescent="0.25">
      <c r="A247" s="84" t="str">
        <f t="array" ref="A247">IFERROR(INDEX('Annex 2 EHV charges'!$D$11:$D$61, MATCH(0, IF(ISBLANK('Annex 2 EHV charges'!$D$11:$D$61),1, COUNTIF(A$4:$A246, 'Annex 2 EHV charges'!$D$11:$D$61)), 0)),"")</f>
        <v/>
      </c>
      <c r="B247" s="83" t="str">
        <f>IF($A247="","",VLOOKUP($A247,'Annex 2 EHV charges'!$D:$O,2,0))</f>
        <v/>
      </c>
      <c r="C247" s="84" t="str">
        <f>IF($A247="","",VLOOKUP($A247,'Annex 2 EHV charges'!$D:$O,3,0))</f>
        <v/>
      </c>
      <c r="D247" s="83" t="str">
        <f>IF($A247="","",VLOOKUP($A247,'Annex 2 EHV charges'!$D:$O,4,0))</f>
        <v/>
      </c>
      <c r="E247" s="85" t="str">
        <f>IFERROR(IF(VLOOKUP($A247,'Annex 2 EHV charges'!$D:$O,9,FALSE)=0,"",VLOOKUP($A247,'Annex 2 EHV charges'!$D:$O,9,FALSE)),"")</f>
        <v/>
      </c>
      <c r="F247" s="86" t="str">
        <f>IFERROR(IF(VLOOKUP($A247,'Annex 2 EHV charges'!$D:$O,10,FALSE)=0,"",VLOOKUP($A247,'Annex 2 EHV charges'!$D:$O,10,FALSE)),"")</f>
        <v/>
      </c>
      <c r="G247" s="87" t="str">
        <f>IFERROR(IF(VLOOKUP($A247,'Annex 2 EHV charges'!$D:$O,11,FALSE)=0,"",VLOOKUP($A247,'Annex 2 EHV charges'!$D:$O,11,FALSE)),"")</f>
        <v/>
      </c>
      <c r="H247" s="87" t="str">
        <f>IFERROR(IF(VLOOKUP($A247,'Annex 2 EHV charges'!$D:$O,12,FALSE)=0,"",VLOOKUP($A247,'Annex 2 EHV charges'!$D:$O,12,FALSE)),"")</f>
        <v/>
      </c>
    </row>
    <row r="248" spans="1:8" x14ac:dyDescent="0.25">
      <c r="A248" s="84" t="str">
        <f t="array" ref="A248">IFERROR(INDEX('Annex 2 EHV charges'!$D$11:$D$61, MATCH(0, IF(ISBLANK('Annex 2 EHV charges'!$D$11:$D$61),1, COUNTIF(A$4:$A247, 'Annex 2 EHV charges'!$D$11:$D$61)), 0)),"")</f>
        <v/>
      </c>
      <c r="B248" s="83" t="str">
        <f>IF($A248="","",VLOOKUP($A248,'Annex 2 EHV charges'!$D:$O,2,0))</f>
        <v/>
      </c>
      <c r="C248" s="84" t="str">
        <f>IF($A248="","",VLOOKUP($A248,'Annex 2 EHV charges'!$D:$O,3,0))</f>
        <v/>
      </c>
      <c r="D248" s="83" t="str">
        <f>IF($A248="","",VLOOKUP($A248,'Annex 2 EHV charges'!$D:$O,4,0))</f>
        <v/>
      </c>
      <c r="E248" s="85" t="str">
        <f>IFERROR(IF(VLOOKUP($A248,'Annex 2 EHV charges'!$D:$O,9,FALSE)=0,"",VLOOKUP($A248,'Annex 2 EHV charges'!$D:$O,9,FALSE)),"")</f>
        <v/>
      </c>
      <c r="F248" s="86" t="str">
        <f>IFERROR(IF(VLOOKUP($A248,'Annex 2 EHV charges'!$D:$O,10,FALSE)=0,"",VLOOKUP($A248,'Annex 2 EHV charges'!$D:$O,10,FALSE)),"")</f>
        <v/>
      </c>
      <c r="G248" s="87" t="str">
        <f>IFERROR(IF(VLOOKUP($A248,'Annex 2 EHV charges'!$D:$O,11,FALSE)=0,"",VLOOKUP($A248,'Annex 2 EHV charges'!$D:$O,11,FALSE)),"")</f>
        <v/>
      </c>
      <c r="H248" s="87" t="str">
        <f>IFERROR(IF(VLOOKUP($A248,'Annex 2 EHV charges'!$D:$O,12,FALSE)=0,"",VLOOKUP($A248,'Annex 2 EHV charges'!$D:$O,12,FALSE)),"")</f>
        <v/>
      </c>
    </row>
    <row r="249" spans="1:8" x14ac:dyDescent="0.25">
      <c r="A249" s="84" t="str">
        <f t="array" ref="A249">IFERROR(INDEX('Annex 2 EHV charges'!$D$11:$D$61, MATCH(0, IF(ISBLANK('Annex 2 EHV charges'!$D$11:$D$61),1, COUNTIF(A$4:$A248, 'Annex 2 EHV charges'!$D$11:$D$61)), 0)),"")</f>
        <v/>
      </c>
      <c r="B249" s="83" t="str">
        <f>IF($A249="","",VLOOKUP($A249,'Annex 2 EHV charges'!$D:$O,2,0))</f>
        <v/>
      </c>
      <c r="C249" s="84" t="str">
        <f>IF($A249="","",VLOOKUP($A249,'Annex 2 EHV charges'!$D:$O,3,0))</f>
        <v/>
      </c>
      <c r="D249" s="83" t="str">
        <f>IF($A249="","",VLOOKUP($A249,'Annex 2 EHV charges'!$D:$O,4,0))</f>
        <v/>
      </c>
      <c r="E249" s="85" t="str">
        <f>IFERROR(IF(VLOOKUP($A249,'Annex 2 EHV charges'!$D:$O,9,FALSE)=0,"",VLOOKUP($A249,'Annex 2 EHV charges'!$D:$O,9,FALSE)),"")</f>
        <v/>
      </c>
      <c r="F249" s="86" t="str">
        <f>IFERROR(IF(VLOOKUP($A249,'Annex 2 EHV charges'!$D:$O,10,FALSE)=0,"",VLOOKUP($A249,'Annex 2 EHV charges'!$D:$O,10,FALSE)),"")</f>
        <v/>
      </c>
      <c r="G249" s="87" t="str">
        <f>IFERROR(IF(VLOOKUP($A249,'Annex 2 EHV charges'!$D:$O,11,FALSE)=0,"",VLOOKUP($A249,'Annex 2 EHV charges'!$D:$O,11,FALSE)),"")</f>
        <v/>
      </c>
      <c r="H249" s="87" t="str">
        <f>IFERROR(IF(VLOOKUP($A249,'Annex 2 EHV charges'!$D:$O,12,FALSE)=0,"",VLOOKUP($A249,'Annex 2 EHV charges'!$D:$O,12,FALSE)),"")</f>
        <v/>
      </c>
    </row>
    <row r="250" spans="1:8" x14ac:dyDescent="0.25">
      <c r="A250" s="84" t="str">
        <f t="array" ref="A250">IFERROR(INDEX('Annex 2 EHV charges'!$D$11:$D$61, MATCH(0, IF(ISBLANK('Annex 2 EHV charges'!$D$11:$D$61),1, COUNTIF(A$4:$A249, 'Annex 2 EHV charges'!$D$11:$D$61)), 0)),"")</f>
        <v/>
      </c>
      <c r="B250" s="83" t="str">
        <f>IF($A250="","",VLOOKUP($A250,'Annex 2 EHV charges'!$D:$O,2,0))</f>
        <v/>
      </c>
      <c r="C250" s="84" t="str">
        <f>IF($A250="","",VLOOKUP($A250,'Annex 2 EHV charges'!$D:$O,3,0))</f>
        <v/>
      </c>
      <c r="D250" s="83" t="str">
        <f>IF($A250="","",VLOOKUP($A250,'Annex 2 EHV charges'!$D:$O,4,0))</f>
        <v/>
      </c>
      <c r="E250" s="85" t="str">
        <f>IFERROR(IF(VLOOKUP($A250,'Annex 2 EHV charges'!$D:$O,9,FALSE)=0,"",VLOOKUP($A250,'Annex 2 EHV charges'!$D:$O,9,FALSE)),"")</f>
        <v/>
      </c>
      <c r="F250" s="86" t="str">
        <f>IFERROR(IF(VLOOKUP($A250,'Annex 2 EHV charges'!$D:$O,10,FALSE)=0,"",VLOOKUP($A250,'Annex 2 EHV charges'!$D:$O,10,FALSE)),"")</f>
        <v/>
      </c>
      <c r="G250" s="87" t="str">
        <f>IFERROR(IF(VLOOKUP($A250,'Annex 2 EHV charges'!$D:$O,11,FALSE)=0,"",VLOOKUP($A250,'Annex 2 EHV charges'!$D:$O,11,FALSE)),"")</f>
        <v/>
      </c>
      <c r="H250" s="87" t="str">
        <f>IFERROR(IF(VLOOKUP($A250,'Annex 2 EHV charges'!$D:$O,12,FALSE)=0,"",VLOOKUP($A250,'Annex 2 EHV charges'!$D:$O,12,FALSE)),"")</f>
        <v/>
      </c>
    </row>
    <row r="251" spans="1:8" x14ac:dyDescent="0.25">
      <c r="A251" s="84" t="str">
        <f t="array" ref="A251">IFERROR(INDEX('Annex 2 EHV charges'!$D$11:$D$61, MATCH(0, IF(ISBLANK('Annex 2 EHV charges'!$D$11:$D$61),1, COUNTIF(A$4:$A250, 'Annex 2 EHV charges'!$D$11:$D$61)), 0)),"")</f>
        <v/>
      </c>
      <c r="B251" s="83" t="str">
        <f>IF($A251="","",VLOOKUP($A251,'Annex 2 EHV charges'!$D:$O,2,0))</f>
        <v/>
      </c>
      <c r="C251" s="84" t="str">
        <f>IF($A251="","",VLOOKUP($A251,'Annex 2 EHV charges'!$D:$O,3,0))</f>
        <v/>
      </c>
      <c r="D251" s="83" t="str">
        <f>IF($A251="","",VLOOKUP($A251,'Annex 2 EHV charges'!$D:$O,4,0))</f>
        <v/>
      </c>
      <c r="E251" s="85" t="str">
        <f>IFERROR(IF(VLOOKUP($A251,'Annex 2 EHV charges'!$D:$O,9,FALSE)=0,"",VLOOKUP($A251,'Annex 2 EHV charges'!$D:$O,9,FALSE)),"")</f>
        <v/>
      </c>
      <c r="F251" s="86" t="str">
        <f>IFERROR(IF(VLOOKUP($A251,'Annex 2 EHV charges'!$D:$O,10,FALSE)=0,"",VLOOKUP($A251,'Annex 2 EHV charges'!$D:$O,10,FALSE)),"")</f>
        <v/>
      </c>
      <c r="G251" s="87" t="str">
        <f>IFERROR(IF(VLOOKUP($A251,'Annex 2 EHV charges'!$D:$O,11,FALSE)=0,"",VLOOKUP($A251,'Annex 2 EHV charges'!$D:$O,11,FALSE)),"")</f>
        <v/>
      </c>
      <c r="H251" s="87" t="str">
        <f>IFERROR(IF(VLOOKUP($A251,'Annex 2 EHV charges'!$D:$O,12,FALSE)=0,"",VLOOKUP($A251,'Annex 2 EHV charges'!$D:$O,12,FALSE)),"")</f>
        <v/>
      </c>
    </row>
    <row r="252" spans="1:8" x14ac:dyDescent="0.25">
      <c r="A252" s="84" t="str">
        <f t="array" ref="A252">IFERROR(INDEX('Annex 2 EHV charges'!$D$11:$D$61, MATCH(0, IF(ISBLANK('Annex 2 EHV charges'!$D$11:$D$61),1, COUNTIF(A$4:$A251, 'Annex 2 EHV charges'!$D$11:$D$61)), 0)),"")</f>
        <v/>
      </c>
      <c r="B252" s="83" t="str">
        <f>IF($A252="","",VLOOKUP($A252,'Annex 2 EHV charges'!$D:$O,2,0))</f>
        <v/>
      </c>
      <c r="C252" s="84" t="str">
        <f>IF($A252="","",VLOOKUP($A252,'Annex 2 EHV charges'!$D:$O,3,0))</f>
        <v/>
      </c>
      <c r="D252" s="83" t="str">
        <f>IF($A252="","",VLOOKUP($A252,'Annex 2 EHV charges'!$D:$O,4,0))</f>
        <v/>
      </c>
      <c r="E252" s="85" t="str">
        <f>IFERROR(IF(VLOOKUP($A252,'Annex 2 EHV charges'!$D:$O,9,FALSE)=0,"",VLOOKUP($A252,'Annex 2 EHV charges'!$D:$O,9,FALSE)),"")</f>
        <v/>
      </c>
      <c r="F252" s="86" t="str">
        <f>IFERROR(IF(VLOOKUP($A252,'Annex 2 EHV charges'!$D:$O,10,FALSE)=0,"",VLOOKUP($A252,'Annex 2 EHV charges'!$D:$O,10,FALSE)),"")</f>
        <v/>
      </c>
      <c r="G252" s="87" t="str">
        <f>IFERROR(IF(VLOOKUP($A252,'Annex 2 EHV charges'!$D:$O,11,FALSE)=0,"",VLOOKUP($A252,'Annex 2 EHV charges'!$D:$O,11,FALSE)),"")</f>
        <v/>
      </c>
      <c r="H252" s="87" t="str">
        <f>IFERROR(IF(VLOOKUP($A252,'Annex 2 EHV charges'!$D:$O,12,FALSE)=0,"",VLOOKUP($A252,'Annex 2 EHV charges'!$D:$O,12,FALSE)),"")</f>
        <v/>
      </c>
    </row>
    <row r="253" spans="1:8" x14ac:dyDescent="0.25">
      <c r="A253" s="84" t="str">
        <f t="array" ref="A253">IFERROR(INDEX('Annex 2 EHV charges'!$D$11:$D$61, MATCH(0, IF(ISBLANK('Annex 2 EHV charges'!$D$11:$D$61),1, COUNTIF(A$4:$A252, 'Annex 2 EHV charges'!$D$11:$D$61)), 0)),"")</f>
        <v/>
      </c>
      <c r="B253" s="83" t="str">
        <f>IF($A253="","",VLOOKUP($A253,'Annex 2 EHV charges'!$D:$O,2,0))</f>
        <v/>
      </c>
      <c r="C253" s="84" t="str">
        <f>IF($A253="","",VLOOKUP($A253,'Annex 2 EHV charges'!$D:$O,3,0))</f>
        <v/>
      </c>
      <c r="D253" s="83" t="str">
        <f>IF($A253="","",VLOOKUP($A253,'Annex 2 EHV charges'!$D:$O,4,0))</f>
        <v/>
      </c>
      <c r="E253" s="85" t="str">
        <f>IFERROR(IF(VLOOKUP($A253,'Annex 2 EHV charges'!$D:$O,9,FALSE)=0,"",VLOOKUP($A253,'Annex 2 EHV charges'!$D:$O,9,FALSE)),"")</f>
        <v/>
      </c>
      <c r="F253" s="86" t="str">
        <f>IFERROR(IF(VLOOKUP($A253,'Annex 2 EHV charges'!$D:$O,10,FALSE)=0,"",VLOOKUP($A253,'Annex 2 EHV charges'!$D:$O,10,FALSE)),"")</f>
        <v/>
      </c>
      <c r="G253" s="87" t="str">
        <f>IFERROR(IF(VLOOKUP($A253,'Annex 2 EHV charges'!$D:$O,11,FALSE)=0,"",VLOOKUP($A253,'Annex 2 EHV charges'!$D:$O,11,FALSE)),"")</f>
        <v/>
      </c>
      <c r="H253" s="87" t="str">
        <f>IFERROR(IF(VLOOKUP($A253,'Annex 2 EHV charges'!$D:$O,12,FALSE)=0,"",VLOOKUP($A253,'Annex 2 EHV charges'!$D:$O,12,FALSE)),"")</f>
        <v/>
      </c>
    </row>
    <row r="254" spans="1:8" x14ac:dyDescent="0.25">
      <c r="A254" s="84" t="str">
        <f t="array" ref="A254">IFERROR(INDEX('Annex 2 EHV charges'!$D$11:$D$61, MATCH(0, IF(ISBLANK('Annex 2 EHV charges'!$D$11:$D$61),1, COUNTIF(A$4:$A253, 'Annex 2 EHV charges'!$D$11:$D$61)), 0)),"")</f>
        <v/>
      </c>
      <c r="B254" s="83" t="str">
        <f>IF($A254="","",VLOOKUP($A254,'Annex 2 EHV charges'!$D:$O,2,0))</f>
        <v/>
      </c>
      <c r="C254" s="84" t="str">
        <f>IF($A254="","",VLOOKUP($A254,'Annex 2 EHV charges'!$D:$O,3,0))</f>
        <v/>
      </c>
      <c r="D254" s="83" t="str">
        <f>IF($A254="","",VLOOKUP($A254,'Annex 2 EHV charges'!$D:$O,4,0))</f>
        <v/>
      </c>
      <c r="E254" s="85" t="str">
        <f>IFERROR(IF(VLOOKUP($A254,'Annex 2 EHV charges'!$D:$O,9,FALSE)=0,"",VLOOKUP($A254,'Annex 2 EHV charges'!$D:$O,9,FALSE)),"")</f>
        <v/>
      </c>
      <c r="F254" s="86" t="str">
        <f>IFERROR(IF(VLOOKUP($A254,'Annex 2 EHV charges'!$D:$O,10,FALSE)=0,"",VLOOKUP($A254,'Annex 2 EHV charges'!$D:$O,10,FALSE)),"")</f>
        <v/>
      </c>
      <c r="G254" s="87" t="str">
        <f>IFERROR(IF(VLOOKUP($A254,'Annex 2 EHV charges'!$D:$O,11,FALSE)=0,"",VLOOKUP($A254,'Annex 2 EHV charges'!$D:$O,11,FALSE)),"")</f>
        <v/>
      </c>
      <c r="H254" s="87" t="str">
        <f>IFERROR(IF(VLOOKUP($A254,'Annex 2 EHV charges'!$D:$O,12,FALSE)=0,"",VLOOKUP($A254,'Annex 2 EHV charges'!$D:$O,12,FALSE)),"")</f>
        <v/>
      </c>
    </row>
  </sheetData>
  <autoFilter ref="A4:H176"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80" zoomScaleNormal="80" zoomScaleSheetLayoutView="100" workbookViewId="0">
      <selection activeCell="B14" sqref="B14:J16"/>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1" t="s">
        <v>24</v>
      </c>
      <c r="B1" s="3"/>
      <c r="D1" s="3"/>
      <c r="E1" s="3"/>
      <c r="F1" s="3"/>
      <c r="G1" s="8"/>
      <c r="H1" s="4"/>
      <c r="I1" s="4"/>
    </row>
    <row r="2" spans="1:12" s="2" customFormat="1" ht="27" customHeight="1" x14ac:dyDescent="0.25">
      <c r="A2" s="251" t="str">
        <f>Overview!B4&amp; " - Effective from "&amp;TEXT(Overview!D4,"D MMMM YYYY")&amp;" - "&amp;Overview!E4&amp;" LV and HV tariffs"</f>
        <v>Harlaxton Energy Networks Limited - GSP_K - Effective from 1 April 2027 - Final LV and HV tariffs</v>
      </c>
      <c r="B2" s="251"/>
      <c r="C2" s="251"/>
      <c r="D2" s="251"/>
      <c r="E2" s="251"/>
      <c r="F2" s="251"/>
      <c r="G2" s="251"/>
      <c r="H2" s="251"/>
      <c r="I2" s="251"/>
      <c r="J2" s="251"/>
      <c r="K2" s="4"/>
      <c r="L2" s="4"/>
    </row>
    <row r="3" spans="1:12" s="2" customFormat="1" ht="27" customHeight="1" x14ac:dyDescent="0.25">
      <c r="A3" s="283" t="s">
        <v>157</v>
      </c>
      <c r="B3" s="283"/>
      <c r="C3" s="283"/>
      <c r="D3" s="283"/>
      <c r="E3" s="283"/>
      <c r="F3" s="283"/>
      <c r="G3" s="283"/>
      <c r="H3" s="283"/>
      <c r="I3" s="283"/>
      <c r="J3" s="283"/>
      <c r="K3" s="4"/>
      <c r="L3" s="4"/>
    </row>
    <row r="4" spans="1:12" s="2" customFormat="1" ht="71.25" customHeight="1" x14ac:dyDescent="0.25">
      <c r="A4" s="13"/>
      <c r="B4" s="23" t="s">
        <v>0</v>
      </c>
      <c r="C4" s="12" t="s">
        <v>29</v>
      </c>
      <c r="D4" s="51" t="s">
        <v>158</v>
      </c>
      <c r="E4" s="51" t="s">
        <v>160</v>
      </c>
      <c r="F4" s="51" t="s">
        <v>159</v>
      </c>
      <c r="G4" s="12" t="s">
        <v>30</v>
      </c>
      <c r="H4" s="12"/>
      <c r="I4" s="12"/>
      <c r="J4" s="12"/>
      <c r="K4" s="4"/>
      <c r="L4" s="4"/>
    </row>
    <row r="5" spans="1:12" s="2" customFormat="1" ht="32.25" customHeight="1" x14ac:dyDescent="0.25">
      <c r="A5" s="14"/>
      <c r="B5" s="22"/>
      <c r="C5" s="15"/>
      <c r="D5" s="16"/>
      <c r="E5" s="16"/>
      <c r="F5" s="16"/>
      <c r="G5" s="17"/>
      <c r="H5" s="21"/>
      <c r="I5" s="21"/>
      <c r="J5" s="21"/>
      <c r="K5" s="4"/>
      <c r="L5" s="4"/>
    </row>
    <row r="6" spans="1:12" ht="12.6" customHeight="1" x14ac:dyDescent="0.25">
      <c r="A6" s="282" t="s">
        <v>2</v>
      </c>
      <c r="B6" s="273" t="s">
        <v>678</v>
      </c>
      <c r="C6" s="274"/>
      <c r="D6" s="274"/>
      <c r="E6" s="274"/>
      <c r="F6" s="274"/>
      <c r="G6" s="274"/>
      <c r="H6" s="274"/>
      <c r="I6" s="274"/>
      <c r="J6" s="275"/>
    </row>
    <row r="7" spans="1:12" x14ac:dyDescent="0.25">
      <c r="A7" s="282"/>
      <c r="B7" s="276"/>
      <c r="C7" s="277"/>
      <c r="D7" s="277"/>
      <c r="E7" s="277"/>
      <c r="F7" s="277"/>
      <c r="G7" s="277"/>
      <c r="H7" s="277"/>
      <c r="I7" s="277"/>
      <c r="J7" s="278"/>
    </row>
    <row r="8" spans="1:12" x14ac:dyDescent="0.25">
      <c r="A8" s="282"/>
      <c r="B8" s="279"/>
      <c r="C8" s="280"/>
      <c r="D8" s="280"/>
      <c r="E8" s="280"/>
      <c r="F8" s="280"/>
      <c r="G8" s="280"/>
      <c r="H8" s="280"/>
      <c r="I8" s="280"/>
      <c r="J8" s="281"/>
    </row>
    <row r="9" spans="1:12" x14ac:dyDescent="0.25">
      <c r="A9" s="46"/>
      <c r="B9" s="46"/>
      <c r="C9" s="46"/>
      <c r="D9" s="46"/>
      <c r="E9" s="46"/>
      <c r="F9" s="46"/>
      <c r="G9" s="46"/>
      <c r="H9" s="46"/>
      <c r="I9" s="46"/>
      <c r="J9" s="46"/>
    </row>
    <row r="10" spans="1:12" x14ac:dyDescent="0.25">
      <c r="A10" s="46"/>
      <c r="B10" s="46"/>
      <c r="C10" s="46"/>
      <c r="D10" s="46"/>
      <c r="E10" s="46"/>
      <c r="F10" s="46"/>
      <c r="G10" s="46"/>
      <c r="H10" s="46"/>
      <c r="I10" s="46"/>
      <c r="J10" s="46"/>
    </row>
    <row r="11" spans="1:12" s="2" customFormat="1" ht="27" customHeight="1" x14ac:dyDescent="0.25">
      <c r="A11" s="283" t="s">
        <v>156</v>
      </c>
      <c r="B11" s="283"/>
      <c r="C11" s="283"/>
      <c r="D11" s="283"/>
      <c r="E11" s="283"/>
      <c r="F11" s="283"/>
      <c r="G11" s="283"/>
      <c r="H11" s="283"/>
      <c r="I11" s="283"/>
      <c r="J11" s="283"/>
      <c r="K11" s="4"/>
      <c r="L11" s="4"/>
    </row>
    <row r="12" spans="1:12" s="2" customFormat="1" ht="58.5" customHeight="1" x14ac:dyDescent="0.25">
      <c r="A12" s="13"/>
      <c r="B12" s="23" t="s">
        <v>0</v>
      </c>
      <c r="C12" s="12" t="s">
        <v>29</v>
      </c>
      <c r="D12" s="51" t="s">
        <v>158</v>
      </c>
      <c r="E12" s="51" t="s">
        <v>160</v>
      </c>
      <c r="F12" s="51" t="s">
        <v>159</v>
      </c>
      <c r="G12" s="12" t="s">
        <v>30</v>
      </c>
      <c r="H12" s="12" t="s">
        <v>31</v>
      </c>
      <c r="I12" s="23" t="s">
        <v>127</v>
      </c>
      <c r="J12" s="12" t="s">
        <v>38</v>
      </c>
      <c r="K12" s="4"/>
      <c r="L12" s="4"/>
    </row>
    <row r="13" spans="1:12" s="2" customFormat="1" ht="32.25" customHeight="1" x14ac:dyDescent="0.25">
      <c r="A13" s="14"/>
      <c r="B13" s="22"/>
      <c r="C13" s="15">
        <v>0</v>
      </c>
      <c r="D13" s="16"/>
      <c r="E13" s="16"/>
      <c r="F13" s="16"/>
      <c r="G13" s="17"/>
      <c r="H13" s="17"/>
      <c r="I13" s="17"/>
      <c r="J13" s="16"/>
      <c r="K13" s="4"/>
      <c r="L13" s="4"/>
    </row>
    <row r="14" spans="1:12" x14ac:dyDescent="0.25">
      <c r="A14" s="282" t="s">
        <v>2</v>
      </c>
      <c r="B14" s="273" t="s">
        <v>678</v>
      </c>
      <c r="C14" s="274"/>
      <c r="D14" s="274"/>
      <c r="E14" s="274"/>
      <c r="F14" s="274"/>
      <c r="G14" s="274"/>
      <c r="H14" s="274"/>
      <c r="I14" s="274"/>
      <c r="J14" s="275"/>
    </row>
    <row r="15" spans="1:12" x14ac:dyDescent="0.25">
      <c r="A15" s="282"/>
      <c r="B15" s="276"/>
      <c r="C15" s="277"/>
      <c r="D15" s="277"/>
      <c r="E15" s="277"/>
      <c r="F15" s="277"/>
      <c r="G15" s="277"/>
      <c r="H15" s="277"/>
      <c r="I15" s="277"/>
      <c r="J15" s="278"/>
    </row>
    <row r="16" spans="1:12" x14ac:dyDescent="0.25">
      <c r="A16" s="282"/>
      <c r="B16" s="279"/>
      <c r="C16" s="280"/>
      <c r="D16" s="280"/>
      <c r="E16" s="280"/>
      <c r="F16" s="280"/>
      <c r="G16" s="280"/>
      <c r="H16" s="280"/>
      <c r="I16" s="280"/>
      <c r="J16" s="281"/>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2" type="noConversion"/>
  <hyperlinks>
    <hyperlink ref="A1" location="Overview!A1" display="Back to Overview" xr:uid="{00000000-0004-0000-0500-000000000000}"/>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7"/>
  <sheetViews>
    <sheetView tabSelected="1" zoomScale="85" zoomScaleNormal="85" zoomScaleSheetLayoutView="85" workbookViewId="0">
      <selection activeCell="L14" sqref="L14"/>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7"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1" t="s">
        <v>24</v>
      </c>
      <c r="B1" s="291" t="s">
        <v>123</v>
      </c>
      <c r="C1" s="292"/>
      <c r="D1" s="292"/>
      <c r="F1" s="293" t="s">
        <v>126</v>
      </c>
      <c r="G1" s="294"/>
      <c r="H1" s="295"/>
      <c r="I1" s="4"/>
      <c r="J1" s="2"/>
      <c r="K1" s="2"/>
    </row>
    <row r="2" spans="1:13" ht="31.5" customHeight="1" x14ac:dyDescent="0.25">
      <c r="A2" s="296" t="str">
        <f>Overview!B4&amp; " - Effective from "&amp;TEXT(Overview!D4,"D MMMM YYYY")&amp;" - "&amp;Overview!E4&amp;" LDNO tariffs"</f>
        <v>Harlaxton Energy Networks Limited - GSP_K - Effective from 1 April 2027 - Final LDNO tariffs</v>
      </c>
      <c r="B2" s="296"/>
      <c r="C2" s="296"/>
      <c r="D2" s="296"/>
      <c r="E2" s="296"/>
      <c r="F2" s="296"/>
      <c r="G2" s="296"/>
      <c r="H2" s="296"/>
      <c r="I2" s="296"/>
      <c r="J2" s="296"/>
    </row>
    <row r="3" spans="1:13" ht="8.25" customHeight="1" x14ac:dyDescent="0.25">
      <c r="A3" s="74"/>
      <c r="B3" s="74"/>
      <c r="C3" s="74"/>
      <c r="D3" s="74"/>
      <c r="E3" s="74"/>
      <c r="F3" s="74"/>
      <c r="G3" s="74"/>
      <c r="H3" s="74"/>
      <c r="I3" s="74"/>
      <c r="J3" s="74"/>
    </row>
    <row r="4" spans="1:13" ht="17.399999999999999" x14ac:dyDescent="0.25">
      <c r="A4" s="254" t="str">
        <f>'Annex 1 LV, HV and UMS charges'!A4:E4</f>
        <v>Time Bands for LV and HV Designated Properties</v>
      </c>
      <c r="B4" s="255"/>
      <c r="C4" s="255"/>
      <c r="D4" s="256"/>
      <c r="E4" s="74"/>
      <c r="F4" s="254" t="str">
        <f>'Annex 1 LV, HV and UMS charges'!G4</f>
        <v>Time Bands for Unmetered Properties</v>
      </c>
      <c r="G4" s="255"/>
      <c r="H4" s="255"/>
      <c r="I4" s="255"/>
      <c r="J4" s="256"/>
      <c r="L4" s="4"/>
    </row>
    <row r="5" spans="1:13" ht="27.6" x14ac:dyDescent="0.25">
      <c r="A5" s="182" t="s">
        <v>17</v>
      </c>
      <c r="B5" s="189" t="s">
        <v>57</v>
      </c>
      <c r="C5" s="187" t="s">
        <v>58</v>
      </c>
      <c r="D5" s="183" t="s">
        <v>59</v>
      </c>
      <c r="E5" s="74"/>
      <c r="F5" s="299"/>
      <c r="G5" s="300"/>
      <c r="H5" s="184" t="s">
        <v>61</v>
      </c>
      <c r="I5" s="185" t="s">
        <v>62</v>
      </c>
      <c r="J5" s="183" t="s">
        <v>59</v>
      </c>
      <c r="K5" s="74"/>
      <c r="L5" s="4"/>
      <c r="M5" s="4"/>
    </row>
    <row r="6" spans="1:13" ht="48.75" customHeight="1" x14ac:dyDescent="0.25">
      <c r="A6" s="190" t="str">
        <f>IF('Annex 1 LV, HV and UMS charges'!A6=0,"",'Annex 1 LV, HV and UMS charges'!A6)</f>
        <v xml:space="preserve">Monday to Friday </v>
      </c>
      <c r="B6" s="181" t="str">
        <f>IF('Annex 1 LV, HV and UMS charges'!B6=0,"",'Annex 1 LV, HV and UMS charges'!B6)</f>
        <v>17:00 to 19:30</v>
      </c>
      <c r="C6" s="186" t="str">
        <f>IF('Annex 1 LV, HV and UMS charges'!C6=0,"",'Annex 1 LV, HV and UMS charges'!C6)</f>
        <v>07:30 to 17:00
19:30 to 22:00</v>
      </c>
      <c r="D6" s="191" t="str">
        <f>IF('Annex 1 LV, HV and UMS charges'!E6=0,"",'Annex 1 LV, HV and UMS charges'!E6)</f>
        <v>00:00 to 07:30
22:00 to 24:00</v>
      </c>
      <c r="E6" s="74"/>
      <c r="F6" s="297" t="str">
        <f>IF('Annex 1 LV, HV and UMS charges'!G6=0,"",'Annex 1 LV, HV and UMS charges'!G6)</f>
        <v>Monday to Friday Nov to Feb
(excluding 22nd Dec to
4th Jan inclusive)</v>
      </c>
      <c r="G6" s="298"/>
      <c r="H6" s="181" t="str">
        <f>IF('Annex 1 LV, HV and UMS charges'!I6=0,"",'Annex 1 LV, HV and UMS charges'!I6)</f>
        <v>17:00 to 19:30</v>
      </c>
      <c r="I6" s="181" t="str">
        <f>IF('Annex 1 LV, HV and UMS charges'!J6=0,"",'Annex 1 LV, HV and UMS charges'!J6)</f>
        <v>07:30 to 17:00
19:30 to 22:00</v>
      </c>
      <c r="J6" s="181" t="str">
        <f>IF('Annex 1 LV, HV and UMS charges'!K6=0,"",'Annex 1 LV, HV and UMS charges'!K6)</f>
        <v>00:00 to 07:30
22:00 to 24:00</v>
      </c>
      <c r="K6" s="74"/>
      <c r="L6" s="4"/>
      <c r="M6" s="4"/>
    </row>
    <row r="7" spans="1:13" ht="38.25" customHeight="1" x14ac:dyDescent="0.25">
      <c r="A7" s="190" t="str">
        <f>IF('Annex 1 LV, HV and UMS charges'!A7=0,"",'Annex 1 LV, HV and UMS charges'!A7)</f>
        <v>Weekends</v>
      </c>
      <c r="B7" s="188" t="str">
        <f>IF('Annex 1 LV, HV and UMS charges'!B7=0,"",'Annex 1 LV, HV and UMS charges'!B7)</f>
        <v/>
      </c>
      <c r="C7" s="203" t="str">
        <f>IF('Annex 1 LV, HV and UMS charges'!C7=0,"",'Annex 1 LV, HV and UMS charges'!C7)</f>
        <v>12:00 to 13:00
16:00 to 21:00</v>
      </c>
      <c r="D7" s="191" t="str">
        <f>IF('Annex 1 LV, HV and UMS charges'!E7=0,"",'Annex 1 LV, HV and UMS charges'!E7)</f>
        <v>00:00 to 12:00
13:00 to 16:00 
21:00 to 24:00</v>
      </c>
      <c r="E7" s="74"/>
      <c r="F7" s="297" t="str">
        <f>IF('Annex 1 LV, HV and UMS charges'!G7=0,"",'Annex 1 LV, HV and UMS charges'!G7)</f>
        <v>Monday to Friday Mar to Oct
(plus 22nd Dec to
4th Jan inclusive)</v>
      </c>
      <c r="G7" s="298"/>
      <c r="H7" s="188" t="str">
        <f>IF('Annex 1 LV, HV and UMS charges'!I7=0,"",'Annex 1 LV, HV and UMS charges'!I7)</f>
        <v/>
      </c>
      <c r="I7" s="186" t="str">
        <f>IF('Annex 1 LV, HV and UMS charges'!J7=0,"",'Annex 1 LV, HV and UMS charges'!J7)</f>
        <v>07:30 to 22:00</v>
      </c>
      <c r="J7" s="186" t="str">
        <f>IF('Annex 1 LV, HV and UMS charges'!K7=0,"",'Annex 1 LV, HV and UMS charges'!K7)</f>
        <v>00:00 to 07:30
22:00 to 24:00</v>
      </c>
      <c r="K7" s="74"/>
      <c r="L7" s="4"/>
      <c r="M7" s="4"/>
    </row>
    <row r="8" spans="1:13" ht="39.6" x14ac:dyDescent="0.25">
      <c r="A8" s="190" t="str">
        <f>IF('Annex 1 LV, HV and UMS charges'!A8=0,"",'Annex 1 LV, HV and UMS charges'!A8)</f>
        <v>Notes</v>
      </c>
      <c r="B8" s="244" t="s">
        <v>19</v>
      </c>
      <c r="C8" s="245"/>
      <c r="D8" s="246"/>
      <c r="E8" s="74"/>
      <c r="F8" s="297" t="str">
        <f>IF('Annex 1 LV, HV and UMS charges'!G8=0,"",'Annex 1 LV, HV and UMS charges'!G8)</f>
        <v>Weekends</v>
      </c>
      <c r="G8" s="298"/>
      <c r="H8" s="188" t="str">
        <f>IF('Annex 1 LV, HV and UMS charges'!I8=0,"",'Annex 1 LV, HV and UMS charges'!I8)</f>
        <v/>
      </c>
      <c r="I8" s="186" t="str">
        <f>IF('Annex 1 LV, HV and UMS charges'!J8=0,"",'Annex 1 LV, HV and UMS charges'!J8)</f>
        <v>12:00 to 13:00
16:00 to 21:00</v>
      </c>
      <c r="J8" s="186" t="str">
        <f>IF('Annex 1 LV, HV and UMS charges'!K8=0,"",'Annex 1 LV, HV and UMS charges'!K8)</f>
        <v>00:00 to 12:00
13:00 to 16:00
21:00 to 24:00</v>
      </c>
      <c r="K8" s="74"/>
      <c r="L8" s="4"/>
      <c r="M8" s="4"/>
    </row>
    <row r="9" spans="1:13" s="73" customFormat="1" ht="17.399999999999999" x14ac:dyDescent="0.25">
      <c r="A9" s="193"/>
      <c r="B9" s="193"/>
      <c r="C9" s="287"/>
      <c r="D9" s="288"/>
      <c r="E9" s="74"/>
      <c r="F9" s="297" t="str">
        <f>IF('Annex 1 LV, HV and UMS charges'!G9=0,"",'Annex 1 LV, HV and UMS charges'!G9)</f>
        <v>Notes</v>
      </c>
      <c r="G9" s="298"/>
      <c r="H9" s="244" t="s">
        <v>19</v>
      </c>
      <c r="I9" s="245"/>
      <c r="J9" s="246"/>
      <c r="K9" s="74"/>
      <c r="L9" s="46"/>
      <c r="M9" s="46"/>
    </row>
    <row r="10" spans="1:13" ht="4.5" customHeight="1" x14ac:dyDescent="0.25">
      <c r="A10" s="194"/>
      <c r="B10" s="284"/>
      <c r="C10" s="285"/>
      <c r="D10" s="285"/>
      <c r="E10" s="286"/>
      <c r="F10" s="74"/>
      <c r="G10" s="287"/>
      <c r="H10" s="288"/>
      <c r="I10" s="195"/>
      <c r="J10" s="195"/>
    </row>
    <row r="11" spans="1:13" ht="4.5" customHeight="1" x14ac:dyDescent="0.25">
      <c r="A11" s="74"/>
      <c r="B11" s="74"/>
      <c r="C11" s="74"/>
      <c r="D11" s="74"/>
      <c r="E11" s="74"/>
      <c r="F11" s="74"/>
      <c r="G11" s="289"/>
      <c r="H11" s="290"/>
      <c r="I11" s="196"/>
      <c r="J11" s="197"/>
    </row>
    <row r="12" spans="1:13" ht="4.5" customHeight="1" x14ac:dyDescent="0.25">
      <c r="A12" s="74"/>
      <c r="B12" s="74"/>
      <c r="C12" s="74"/>
      <c r="D12" s="74"/>
      <c r="E12" s="74"/>
      <c r="F12" s="74"/>
      <c r="G12" s="74"/>
      <c r="H12" s="74"/>
      <c r="I12" s="74"/>
      <c r="J12" s="74"/>
    </row>
    <row r="13" spans="1:13" ht="39.6" x14ac:dyDescent="0.25">
      <c r="A13" s="23" t="s">
        <v>125</v>
      </c>
      <c r="B13" s="23" t="s">
        <v>465</v>
      </c>
      <c r="C13" s="12" t="s">
        <v>29</v>
      </c>
      <c r="D13" s="51" t="s">
        <v>158</v>
      </c>
      <c r="E13" s="51" t="s">
        <v>160</v>
      </c>
      <c r="F13" s="51" t="s">
        <v>159</v>
      </c>
      <c r="G13" s="12" t="s">
        <v>30</v>
      </c>
      <c r="H13" s="12" t="s">
        <v>31</v>
      </c>
      <c r="I13" s="12" t="s">
        <v>127</v>
      </c>
      <c r="J13" s="12" t="s">
        <v>38</v>
      </c>
    </row>
    <row r="14" spans="1:13" ht="27.75" customHeight="1" x14ac:dyDescent="0.25">
      <c r="A14" s="152" t="s">
        <v>486</v>
      </c>
      <c r="B14" s="22"/>
      <c r="C14" s="153" t="s">
        <v>633</v>
      </c>
      <c r="D14" s="125">
        <v>12.164999999999999</v>
      </c>
      <c r="E14" s="126">
        <v>1.1220000000000001</v>
      </c>
      <c r="F14" s="127">
        <v>0.218</v>
      </c>
      <c r="G14" s="154">
        <v>10.3</v>
      </c>
      <c r="H14" s="155"/>
      <c r="I14" s="157"/>
      <c r="J14" s="38"/>
    </row>
    <row r="15" spans="1:13" ht="27.75" customHeight="1" x14ac:dyDescent="0.25">
      <c r="A15" s="152" t="s">
        <v>487</v>
      </c>
      <c r="B15" s="22"/>
      <c r="C15" s="153" t="s">
        <v>415</v>
      </c>
      <c r="D15" s="125">
        <v>12.164999999999999</v>
      </c>
      <c r="E15" s="126">
        <v>1.1220000000000001</v>
      </c>
      <c r="F15" s="127">
        <v>0.218</v>
      </c>
      <c r="G15" s="155"/>
      <c r="H15" s="155"/>
      <c r="I15" s="157"/>
      <c r="J15" s="38"/>
    </row>
    <row r="16" spans="1:13" ht="27.75" customHeight="1" x14ac:dyDescent="0.25">
      <c r="A16" s="152" t="s">
        <v>488</v>
      </c>
      <c r="B16" s="22"/>
      <c r="C16" s="153" t="s">
        <v>634</v>
      </c>
      <c r="D16" s="125">
        <v>12.590999999999999</v>
      </c>
      <c r="E16" s="126">
        <v>1.1619999999999999</v>
      </c>
      <c r="F16" s="127">
        <v>0.22600000000000001</v>
      </c>
      <c r="G16" s="154">
        <v>10.37</v>
      </c>
      <c r="H16" s="155"/>
      <c r="I16" s="157"/>
      <c r="J16" s="38"/>
    </row>
    <row r="17" spans="1:10" ht="27.75" customHeight="1" x14ac:dyDescent="0.25">
      <c r="A17" s="152" t="s">
        <v>489</v>
      </c>
      <c r="B17" s="22"/>
      <c r="C17" s="153" t="s">
        <v>634</v>
      </c>
      <c r="D17" s="125">
        <v>12.590999999999999</v>
      </c>
      <c r="E17" s="126">
        <v>1.1619999999999999</v>
      </c>
      <c r="F17" s="127">
        <v>0.22600000000000001</v>
      </c>
      <c r="G17" s="154">
        <v>14.27</v>
      </c>
      <c r="H17" s="155"/>
      <c r="I17" s="157"/>
      <c r="J17" s="38"/>
    </row>
    <row r="18" spans="1:10" ht="27.75" customHeight="1" x14ac:dyDescent="0.25">
      <c r="A18" s="152" t="s">
        <v>490</v>
      </c>
      <c r="B18" s="22"/>
      <c r="C18" s="153" t="s">
        <v>634</v>
      </c>
      <c r="D18" s="125">
        <v>12.590999999999999</v>
      </c>
      <c r="E18" s="126">
        <v>1.1619999999999999</v>
      </c>
      <c r="F18" s="127">
        <v>0.22600000000000001</v>
      </c>
      <c r="G18" s="154">
        <v>21.17</v>
      </c>
      <c r="H18" s="155"/>
      <c r="I18" s="157"/>
      <c r="J18" s="38"/>
    </row>
    <row r="19" spans="1:10" ht="27.75" customHeight="1" x14ac:dyDescent="0.25">
      <c r="A19" s="152" t="s">
        <v>491</v>
      </c>
      <c r="B19" s="22"/>
      <c r="C19" s="153" t="s">
        <v>634</v>
      </c>
      <c r="D19" s="125">
        <v>12.590999999999999</v>
      </c>
      <c r="E19" s="126">
        <v>1.1619999999999999</v>
      </c>
      <c r="F19" s="127">
        <v>0.22600000000000001</v>
      </c>
      <c r="G19" s="154">
        <v>33.1</v>
      </c>
      <c r="H19" s="155"/>
      <c r="I19" s="157"/>
      <c r="J19" s="38"/>
    </row>
    <row r="20" spans="1:10" ht="27.75" customHeight="1" x14ac:dyDescent="0.25">
      <c r="A20" s="152" t="s">
        <v>492</v>
      </c>
      <c r="B20" s="22"/>
      <c r="C20" s="153" t="s">
        <v>634</v>
      </c>
      <c r="D20" s="125">
        <v>12.590999999999999</v>
      </c>
      <c r="E20" s="126">
        <v>1.1619999999999999</v>
      </c>
      <c r="F20" s="127">
        <v>0.22600000000000001</v>
      </c>
      <c r="G20" s="154">
        <v>68.989999999999995</v>
      </c>
      <c r="H20" s="155"/>
      <c r="I20" s="157"/>
      <c r="J20" s="38"/>
    </row>
    <row r="21" spans="1:10" ht="27.75" customHeight="1" x14ac:dyDescent="0.25">
      <c r="A21" s="152" t="s">
        <v>419</v>
      </c>
      <c r="B21" s="22"/>
      <c r="C21" s="153" t="s">
        <v>416</v>
      </c>
      <c r="D21" s="125">
        <v>12.590999999999999</v>
      </c>
      <c r="E21" s="126">
        <v>1.1619999999999999</v>
      </c>
      <c r="F21" s="127">
        <v>0.22600000000000001</v>
      </c>
      <c r="G21" s="155"/>
      <c r="H21" s="155"/>
      <c r="I21" s="157"/>
      <c r="J21" s="38"/>
    </row>
    <row r="22" spans="1:10" ht="27.75" customHeight="1" x14ac:dyDescent="0.25">
      <c r="A22" s="152" t="s">
        <v>493</v>
      </c>
      <c r="B22" s="22"/>
      <c r="C22" s="153">
        <v>0</v>
      </c>
      <c r="D22" s="125">
        <v>8.093</v>
      </c>
      <c r="E22" s="126">
        <v>0.70499999999999996</v>
      </c>
      <c r="F22" s="127">
        <v>0.14699999999999999</v>
      </c>
      <c r="G22" s="154">
        <v>11.82</v>
      </c>
      <c r="H22" s="154">
        <v>7.02</v>
      </c>
      <c r="I22" s="158">
        <v>7.02</v>
      </c>
      <c r="J22" s="37">
        <v>0.19600000000000001</v>
      </c>
    </row>
    <row r="23" spans="1:10" ht="27.75" customHeight="1" x14ac:dyDescent="0.25">
      <c r="A23" s="152" t="s">
        <v>494</v>
      </c>
      <c r="B23" s="22"/>
      <c r="C23" s="153">
        <v>0</v>
      </c>
      <c r="D23" s="125">
        <v>8.093</v>
      </c>
      <c r="E23" s="126">
        <v>0.70499999999999996</v>
      </c>
      <c r="F23" s="127">
        <v>0.14699999999999999</v>
      </c>
      <c r="G23" s="154">
        <v>113.44</v>
      </c>
      <c r="H23" s="154">
        <v>7.02</v>
      </c>
      <c r="I23" s="158">
        <v>7.02</v>
      </c>
      <c r="J23" s="37">
        <v>0.19600000000000001</v>
      </c>
    </row>
    <row r="24" spans="1:10" ht="27.75" customHeight="1" x14ac:dyDescent="0.25">
      <c r="A24" s="152" t="s">
        <v>495</v>
      </c>
      <c r="B24" s="22"/>
      <c r="C24" s="153">
        <v>0</v>
      </c>
      <c r="D24" s="125">
        <v>8.093</v>
      </c>
      <c r="E24" s="126">
        <v>0.70499999999999996</v>
      </c>
      <c r="F24" s="127">
        <v>0.14699999999999999</v>
      </c>
      <c r="G24" s="154">
        <v>207.45</v>
      </c>
      <c r="H24" s="154">
        <v>7.02</v>
      </c>
      <c r="I24" s="158">
        <v>7.02</v>
      </c>
      <c r="J24" s="37">
        <v>0.19600000000000001</v>
      </c>
    </row>
    <row r="25" spans="1:10" ht="27.75" customHeight="1" x14ac:dyDescent="0.25">
      <c r="A25" s="152" t="s">
        <v>496</v>
      </c>
      <c r="B25" s="22"/>
      <c r="C25" s="153">
        <v>0</v>
      </c>
      <c r="D25" s="125">
        <v>8.093</v>
      </c>
      <c r="E25" s="126">
        <v>0.70499999999999996</v>
      </c>
      <c r="F25" s="127">
        <v>0.14699999999999999</v>
      </c>
      <c r="G25" s="154">
        <v>342.01</v>
      </c>
      <c r="H25" s="154">
        <v>7.02</v>
      </c>
      <c r="I25" s="158">
        <v>7.02</v>
      </c>
      <c r="J25" s="37">
        <v>0.19600000000000001</v>
      </c>
    </row>
    <row r="26" spans="1:10" ht="27.75" customHeight="1" x14ac:dyDescent="0.25">
      <c r="A26" s="152" t="s">
        <v>497</v>
      </c>
      <c r="B26" s="22"/>
      <c r="C26" s="153">
        <v>0</v>
      </c>
      <c r="D26" s="125">
        <v>8.093</v>
      </c>
      <c r="E26" s="126">
        <v>0.70499999999999996</v>
      </c>
      <c r="F26" s="127">
        <v>0.14699999999999999</v>
      </c>
      <c r="G26" s="154">
        <v>788.77</v>
      </c>
      <c r="H26" s="154">
        <v>7.02</v>
      </c>
      <c r="I26" s="158">
        <v>7.02</v>
      </c>
      <c r="J26" s="37">
        <v>0.19600000000000001</v>
      </c>
    </row>
    <row r="27" spans="1:10" ht="27.75" customHeight="1" x14ac:dyDescent="0.25">
      <c r="A27" s="152" t="s">
        <v>420</v>
      </c>
      <c r="B27" s="22"/>
      <c r="C27" s="159" t="s">
        <v>417</v>
      </c>
      <c r="D27" s="128">
        <v>39.786999999999999</v>
      </c>
      <c r="E27" s="129">
        <v>2.427</v>
      </c>
      <c r="F27" s="127">
        <v>1.49</v>
      </c>
      <c r="G27" s="155"/>
      <c r="H27" s="155"/>
      <c r="I27" s="157"/>
      <c r="J27" s="38"/>
    </row>
    <row r="28" spans="1:10" ht="27.75" customHeight="1" x14ac:dyDescent="0.25">
      <c r="A28" s="152" t="s">
        <v>421</v>
      </c>
      <c r="B28" s="22"/>
      <c r="C28" s="159">
        <v>0</v>
      </c>
      <c r="D28" s="125">
        <v>-12.614000000000001</v>
      </c>
      <c r="E28" s="126">
        <v>-1.1639999999999999</v>
      </c>
      <c r="F28" s="127">
        <v>-0.22600000000000001</v>
      </c>
      <c r="G28" s="154">
        <v>0</v>
      </c>
      <c r="H28" s="155"/>
      <c r="I28" s="157"/>
      <c r="J28" s="38"/>
    </row>
    <row r="29" spans="1:10" ht="27.75" customHeight="1" x14ac:dyDescent="0.25">
      <c r="A29" s="152" t="s">
        <v>422</v>
      </c>
      <c r="B29" s="22"/>
      <c r="C29" s="159">
        <v>0</v>
      </c>
      <c r="D29" s="125">
        <v>-12.614000000000001</v>
      </c>
      <c r="E29" s="126">
        <v>-1.1639999999999999</v>
      </c>
      <c r="F29" s="127">
        <v>-0.22600000000000001</v>
      </c>
      <c r="G29" s="154">
        <v>0</v>
      </c>
      <c r="H29" s="155"/>
      <c r="I29" s="157"/>
      <c r="J29" s="37">
        <v>0.376</v>
      </c>
    </row>
    <row r="30" spans="1:10" ht="27.75" customHeight="1" x14ac:dyDescent="0.25">
      <c r="A30" s="156" t="s">
        <v>498</v>
      </c>
      <c r="B30" s="22"/>
      <c r="C30" s="159" t="s">
        <v>633</v>
      </c>
      <c r="D30" s="125">
        <v>7.468</v>
      </c>
      <c r="E30" s="126">
        <v>0.68899999999999995</v>
      </c>
      <c r="F30" s="127">
        <v>0.13400000000000001</v>
      </c>
      <c r="G30" s="154">
        <v>6.32</v>
      </c>
      <c r="H30" s="155"/>
      <c r="I30" s="157"/>
      <c r="J30" s="38"/>
    </row>
    <row r="31" spans="1:10" ht="27.75" customHeight="1" x14ac:dyDescent="0.25">
      <c r="A31" s="156" t="s">
        <v>499</v>
      </c>
      <c r="B31" s="22"/>
      <c r="C31" s="159" t="s">
        <v>415</v>
      </c>
      <c r="D31" s="125">
        <v>7.468</v>
      </c>
      <c r="E31" s="126">
        <v>0.68899999999999995</v>
      </c>
      <c r="F31" s="127">
        <v>0.13400000000000001</v>
      </c>
      <c r="G31" s="155"/>
      <c r="H31" s="155"/>
      <c r="I31" s="157"/>
      <c r="J31" s="38"/>
    </row>
    <row r="32" spans="1:10" ht="27.75" customHeight="1" x14ac:dyDescent="0.25">
      <c r="A32" s="156" t="s">
        <v>500</v>
      </c>
      <c r="B32" s="22"/>
      <c r="C32" s="159" t="s">
        <v>634</v>
      </c>
      <c r="D32" s="125">
        <v>7.7290000000000001</v>
      </c>
      <c r="E32" s="126">
        <v>0.71299999999999997</v>
      </c>
      <c r="F32" s="127">
        <v>0.13900000000000001</v>
      </c>
      <c r="G32" s="154">
        <v>6.37</v>
      </c>
      <c r="H32" s="155"/>
      <c r="I32" s="157"/>
      <c r="J32" s="38"/>
    </row>
    <row r="33" spans="1:10" ht="27.75" customHeight="1" x14ac:dyDescent="0.25">
      <c r="A33" s="156" t="s">
        <v>501</v>
      </c>
      <c r="B33" s="22"/>
      <c r="C33" s="159" t="s">
        <v>634</v>
      </c>
      <c r="D33" s="125">
        <v>7.7290000000000001</v>
      </c>
      <c r="E33" s="126">
        <v>0.71299999999999997</v>
      </c>
      <c r="F33" s="127">
        <v>0.13900000000000001</v>
      </c>
      <c r="G33" s="154">
        <v>8.76</v>
      </c>
      <c r="H33" s="155"/>
      <c r="I33" s="157"/>
      <c r="J33" s="38"/>
    </row>
    <row r="34" spans="1:10" ht="27.75" customHeight="1" x14ac:dyDescent="0.25">
      <c r="A34" s="156" t="s">
        <v>502</v>
      </c>
      <c r="B34" s="22"/>
      <c r="C34" s="159" t="s">
        <v>634</v>
      </c>
      <c r="D34" s="125">
        <v>7.7290000000000001</v>
      </c>
      <c r="E34" s="126">
        <v>0.71299999999999997</v>
      </c>
      <c r="F34" s="127">
        <v>0.13900000000000001</v>
      </c>
      <c r="G34" s="154">
        <v>13</v>
      </c>
      <c r="H34" s="155"/>
      <c r="I34" s="157"/>
      <c r="J34" s="38"/>
    </row>
    <row r="35" spans="1:10" ht="27.75" customHeight="1" x14ac:dyDescent="0.25">
      <c r="A35" s="156" t="s">
        <v>503</v>
      </c>
      <c r="B35" s="22"/>
      <c r="C35" s="159" t="s">
        <v>634</v>
      </c>
      <c r="D35" s="125">
        <v>7.7290000000000001</v>
      </c>
      <c r="E35" s="126">
        <v>0.71299999999999997</v>
      </c>
      <c r="F35" s="127">
        <v>0.13900000000000001</v>
      </c>
      <c r="G35" s="154">
        <v>20.32</v>
      </c>
      <c r="H35" s="155"/>
      <c r="I35" s="157"/>
      <c r="J35" s="38"/>
    </row>
    <row r="36" spans="1:10" ht="27.75" customHeight="1" x14ac:dyDescent="0.25">
      <c r="A36" s="156" t="s">
        <v>504</v>
      </c>
      <c r="B36" s="22"/>
      <c r="C36" s="159" t="s">
        <v>634</v>
      </c>
      <c r="D36" s="125">
        <v>7.7290000000000001</v>
      </c>
      <c r="E36" s="126">
        <v>0.71299999999999997</v>
      </c>
      <c r="F36" s="127">
        <v>0.13900000000000001</v>
      </c>
      <c r="G36" s="154">
        <v>42.35</v>
      </c>
      <c r="H36" s="155"/>
      <c r="I36" s="157"/>
      <c r="J36" s="38"/>
    </row>
    <row r="37" spans="1:10" ht="27.75" customHeight="1" x14ac:dyDescent="0.25">
      <c r="A37" s="156" t="s">
        <v>423</v>
      </c>
      <c r="B37" s="22"/>
      <c r="C37" s="159" t="s">
        <v>416</v>
      </c>
      <c r="D37" s="125">
        <v>7.7290000000000001</v>
      </c>
      <c r="E37" s="126">
        <v>0.71299999999999997</v>
      </c>
      <c r="F37" s="127">
        <v>0.13900000000000001</v>
      </c>
      <c r="G37" s="155"/>
      <c r="H37" s="155"/>
      <c r="I37" s="157"/>
      <c r="J37" s="38"/>
    </row>
    <row r="38" spans="1:10" ht="27.75" customHeight="1" x14ac:dyDescent="0.25">
      <c r="A38" s="156" t="s">
        <v>505</v>
      </c>
      <c r="B38" s="22"/>
      <c r="C38" s="159">
        <v>0</v>
      </c>
      <c r="D38" s="125">
        <v>4.968</v>
      </c>
      <c r="E38" s="126">
        <v>0.433</v>
      </c>
      <c r="F38" s="127">
        <v>9.0999999999999998E-2</v>
      </c>
      <c r="G38" s="154">
        <v>7.25</v>
      </c>
      <c r="H38" s="154">
        <v>4.3099999999999996</v>
      </c>
      <c r="I38" s="158">
        <v>4.3099999999999996</v>
      </c>
      <c r="J38" s="37">
        <v>0.12</v>
      </c>
    </row>
    <row r="39" spans="1:10" ht="27.75" customHeight="1" x14ac:dyDescent="0.25">
      <c r="A39" s="156" t="s">
        <v>506</v>
      </c>
      <c r="B39" s="22"/>
      <c r="C39" s="159">
        <v>0</v>
      </c>
      <c r="D39" s="125">
        <v>4.968</v>
      </c>
      <c r="E39" s="126">
        <v>0.433</v>
      </c>
      <c r="F39" s="127">
        <v>9.0999999999999998E-2</v>
      </c>
      <c r="G39" s="154">
        <v>69.64</v>
      </c>
      <c r="H39" s="154">
        <v>4.3099999999999996</v>
      </c>
      <c r="I39" s="158">
        <v>4.3099999999999996</v>
      </c>
      <c r="J39" s="37">
        <v>0.12</v>
      </c>
    </row>
    <row r="40" spans="1:10" ht="27.75" customHeight="1" x14ac:dyDescent="0.25">
      <c r="A40" s="156" t="s">
        <v>507</v>
      </c>
      <c r="B40" s="22"/>
      <c r="C40" s="159">
        <v>0</v>
      </c>
      <c r="D40" s="125">
        <v>4.968</v>
      </c>
      <c r="E40" s="126">
        <v>0.433</v>
      </c>
      <c r="F40" s="127">
        <v>9.0999999999999998E-2</v>
      </c>
      <c r="G40" s="154">
        <v>127.34</v>
      </c>
      <c r="H40" s="154">
        <v>4.3099999999999996</v>
      </c>
      <c r="I40" s="158">
        <v>4.3099999999999996</v>
      </c>
      <c r="J40" s="37">
        <v>0.12</v>
      </c>
    </row>
    <row r="41" spans="1:10" ht="27.75" customHeight="1" x14ac:dyDescent="0.25">
      <c r="A41" s="156" t="s">
        <v>508</v>
      </c>
      <c r="B41" s="22"/>
      <c r="C41" s="159">
        <v>0</v>
      </c>
      <c r="D41" s="125">
        <v>4.968</v>
      </c>
      <c r="E41" s="126">
        <v>0.433</v>
      </c>
      <c r="F41" s="127">
        <v>9.0999999999999998E-2</v>
      </c>
      <c r="G41" s="154">
        <v>209.95</v>
      </c>
      <c r="H41" s="154">
        <v>4.3099999999999996</v>
      </c>
      <c r="I41" s="158">
        <v>4.3099999999999996</v>
      </c>
      <c r="J41" s="37">
        <v>0.12</v>
      </c>
    </row>
    <row r="42" spans="1:10" ht="27.75" customHeight="1" x14ac:dyDescent="0.25">
      <c r="A42" s="156" t="s">
        <v>509</v>
      </c>
      <c r="B42" s="22"/>
      <c r="C42" s="159">
        <v>0</v>
      </c>
      <c r="D42" s="125">
        <v>4.968</v>
      </c>
      <c r="E42" s="126">
        <v>0.433</v>
      </c>
      <c r="F42" s="127">
        <v>9.0999999999999998E-2</v>
      </c>
      <c r="G42" s="154">
        <v>484.2</v>
      </c>
      <c r="H42" s="154">
        <v>4.3099999999999996</v>
      </c>
      <c r="I42" s="158">
        <v>4.3099999999999996</v>
      </c>
      <c r="J42" s="37">
        <v>0.12</v>
      </c>
    </row>
    <row r="43" spans="1:10" ht="27.75" customHeight="1" x14ac:dyDescent="0.25">
      <c r="A43" s="156" t="s">
        <v>510</v>
      </c>
      <c r="B43" s="22"/>
      <c r="C43" s="159">
        <v>0</v>
      </c>
      <c r="D43" s="125">
        <v>5.2460000000000004</v>
      </c>
      <c r="E43" s="126">
        <v>0.38500000000000001</v>
      </c>
      <c r="F43" s="127">
        <v>0.1</v>
      </c>
      <c r="G43" s="154">
        <v>9.2100000000000009</v>
      </c>
      <c r="H43" s="154">
        <v>6.58</v>
      </c>
      <c r="I43" s="158">
        <v>6.58</v>
      </c>
      <c r="J43" s="37">
        <v>0.11899999999999999</v>
      </c>
    </row>
    <row r="44" spans="1:10" ht="27.75" customHeight="1" x14ac:dyDescent="0.25">
      <c r="A44" s="156" t="s">
        <v>511</v>
      </c>
      <c r="B44" s="22"/>
      <c r="C44" s="159">
        <v>0</v>
      </c>
      <c r="D44" s="125">
        <v>5.2460000000000004</v>
      </c>
      <c r="E44" s="126">
        <v>0.38500000000000001</v>
      </c>
      <c r="F44" s="127">
        <v>0.1</v>
      </c>
      <c r="G44" s="154">
        <v>110.74</v>
      </c>
      <c r="H44" s="154">
        <v>6.58</v>
      </c>
      <c r="I44" s="158">
        <v>6.58</v>
      </c>
      <c r="J44" s="37">
        <v>0.11899999999999999</v>
      </c>
    </row>
    <row r="45" spans="1:10" ht="27.75" customHeight="1" x14ac:dyDescent="0.25">
      <c r="A45" s="156" t="s">
        <v>512</v>
      </c>
      <c r="B45" s="22"/>
      <c r="C45" s="159">
        <v>0</v>
      </c>
      <c r="D45" s="125">
        <v>5.2460000000000004</v>
      </c>
      <c r="E45" s="126">
        <v>0.38500000000000001</v>
      </c>
      <c r="F45" s="127">
        <v>0.1</v>
      </c>
      <c r="G45" s="154">
        <v>204.65</v>
      </c>
      <c r="H45" s="154">
        <v>6.58</v>
      </c>
      <c r="I45" s="158">
        <v>6.58</v>
      </c>
      <c r="J45" s="37">
        <v>0.11899999999999999</v>
      </c>
    </row>
    <row r="46" spans="1:10" ht="27.75" customHeight="1" x14ac:dyDescent="0.25">
      <c r="A46" s="156" t="s">
        <v>513</v>
      </c>
      <c r="B46" s="22"/>
      <c r="C46" s="159">
        <v>0</v>
      </c>
      <c r="D46" s="125">
        <v>5.2460000000000004</v>
      </c>
      <c r="E46" s="126">
        <v>0.38500000000000001</v>
      </c>
      <c r="F46" s="127">
        <v>0.1</v>
      </c>
      <c r="G46" s="154">
        <v>339.08</v>
      </c>
      <c r="H46" s="154">
        <v>6.58</v>
      </c>
      <c r="I46" s="158">
        <v>6.58</v>
      </c>
      <c r="J46" s="37">
        <v>0.11899999999999999</v>
      </c>
    </row>
    <row r="47" spans="1:10" ht="27.75" customHeight="1" x14ac:dyDescent="0.25">
      <c r="A47" s="156" t="s">
        <v>514</v>
      </c>
      <c r="B47" s="22"/>
      <c r="C47" s="159">
        <v>0</v>
      </c>
      <c r="D47" s="125">
        <v>5.2460000000000004</v>
      </c>
      <c r="E47" s="126">
        <v>0.38500000000000001</v>
      </c>
      <c r="F47" s="127">
        <v>0.1</v>
      </c>
      <c r="G47" s="154">
        <v>785.4</v>
      </c>
      <c r="H47" s="154">
        <v>6.58</v>
      </c>
      <c r="I47" s="158">
        <v>6.58</v>
      </c>
      <c r="J47" s="37">
        <v>0.11899999999999999</v>
      </c>
    </row>
    <row r="48" spans="1:10" ht="27.75" customHeight="1" x14ac:dyDescent="0.25">
      <c r="A48" s="156" t="s">
        <v>515</v>
      </c>
      <c r="B48" s="22"/>
      <c r="C48" s="159">
        <v>0</v>
      </c>
      <c r="D48" s="125">
        <v>4.2160000000000002</v>
      </c>
      <c r="E48" s="126">
        <v>0.28199999999999997</v>
      </c>
      <c r="F48" s="127">
        <v>7.9000000000000001E-2</v>
      </c>
      <c r="G48" s="154">
        <v>102.86</v>
      </c>
      <c r="H48" s="154">
        <v>8.23</v>
      </c>
      <c r="I48" s="158">
        <v>8.23</v>
      </c>
      <c r="J48" s="37">
        <v>9.0999999999999998E-2</v>
      </c>
    </row>
    <row r="49" spans="1:10" ht="27.75" customHeight="1" x14ac:dyDescent="0.25">
      <c r="A49" s="156" t="s">
        <v>516</v>
      </c>
      <c r="B49" s="22"/>
      <c r="C49" s="159">
        <v>0</v>
      </c>
      <c r="D49" s="125">
        <v>4.2160000000000002</v>
      </c>
      <c r="E49" s="126">
        <v>0.28199999999999997</v>
      </c>
      <c r="F49" s="127">
        <v>7.9000000000000001E-2</v>
      </c>
      <c r="G49" s="154">
        <v>973.36</v>
      </c>
      <c r="H49" s="154">
        <v>8.23</v>
      </c>
      <c r="I49" s="158">
        <v>8.23</v>
      </c>
      <c r="J49" s="37">
        <v>9.0999999999999998E-2</v>
      </c>
    </row>
    <row r="50" spans="1:10" ht="27.75" customHeight="1" x14ac:dyDescent="0.25">
      <c r="A50" s="156" t="s">
        <v>517</v>
      </c>
      <c r="B50" s="22"/>
      <c r="C50" s="159">
        <v>0</v>
      </c>
      <c r="D50" s="125">
        <v>4.2160000000000002</v>
      </c>
      <c r="E50" s="126">
        <v>0.28199999999999997</v>
      </c>
      <c r="F50" s="127">
        <v>7.9000000000000001E-2</v>
      </c>
      <c r="G50" s="154">
        <v>2371.02</v>
      </c>
      <c r="H50" s="154">
        <v>8.23</v>
      </c>
      <c r="I50" s="158">
        <v>8.23</v>
      </c>
      <c r="J50" s="37">
        <v>9.0999999999999998E-2</v>
      </c>
    </row>
    <row r="51" spans="1:10" ht="27.75" customHeight="1" x14ac:dyDescent="0.25">
      <c r="A51" s="156" t="s">
        <v>518</v>
      </c>
      <c r="B51" s="22"/>
      <c r="C51" s="159">
        <v>0</v>
      </c>
      <c r="D51" s="125">
        <v>4.2160000000000002</v>
      </c>
      <c r="E51" s="126">
        <v>0.28199999999999997</v>
      </c>
      <c r="F51" s="127">
        <v>7.9000000000000001E-2</v>
      </c>
      <c r="G51" s="154">
        <v>4344.8999999999996</v>
      </c>
      <c r="H51" s="154">
        <v>8.23</v>
      </c>
      <c r="I51" s="158">
        <v>8.23</v>
      </c>
      <c r="J51" s="37">
        <v>9.0999999999999998E-2</v>
      </c>
    </row>
    <row r="52" spans="1:10" ht="27.75" customHeight="1" x14ac:dyDescent="0.25">
      <c r="A52" s="156" t="s">
        <v>519</v>
      </c>
      <c r="B52" s="22"/>
      <c r="C52" s="159">
        <v>0</v>
      </c>
      <c r="D52" s="125">
        <v>4.2160000000000002</v>
      </c>
      <c r="E52" s="126">
        <v>0.28199999999999997</v>
      </c>
      <c r="F52" s="127">
        <v>7.9000000000000001E-2</v>
      </c>
      <c r="G52" s="154">
        <v>10035.52</v>
      </c>
      <c r="H52" s="154">
        <v>8.23</v>
      </c>
      <c r="I52" s="158">
        <v>8.23</v>
      </c>
      <c r="J52" s="37">
        <v>9.0999999999999998E-2</v>
      </c>
    </row>
    <row r="53" spans="1:10" ht="27.75" customHeight="1" x14ac:dyDescent="0.25">
      <c r="A53" s="156" t="s">
        <v>424</v>
      </c>
      <c r="B53" s="22"/>
      <c r="C53" s="159" t="s">
        <v>417</v>
      </c>
      <c r="D53" s="128">
        <v>24.423999999999999</v>
      </c>
      <c r="E53" s="129">
        <v>1.49</v>
      </c>
      <c r="F53" s="127">
        <v>0.91400000000000003</v>
      </c>
      <c r="G53" s="155"/>
      <c r="H53" s="155"/>
      <c r="I53" s="157"/>
      <c r="J53" s="38"/>
    </row>
    <row r="54" spans="1:10" ht="27.75" customHeight="1" x14ac:dyDescent="0.25">
      <c r="A54" s="156" t="s">
        <v>425</v>
      </c>
      <c r="B54" s="22"/>
      <c r="C54" s="159">
        <v>0</v>
      </c>
      <c r="D54" s="125">
        <v>-12.614000000000001</v>
      </c>
      <c r="E54" s="126">
        <v>-1.1639999999999999</v>
      </c>
      <c r="F54" s="127">
        <v>-0.22600000000000001</v>
      </c>
      <c r="G54" s="154">
        <v>0</v>
      </c>
      <c r="H54" s="155"/>
      <c r="I54" s="157"/>
      <c r="J54" s="38"/>
    </row>
    <row r="55" spans="1:10" ht="27.75" customHeight="1" x14ac:dyDescent="0.25">
      <c r="A55" s="156" t="s">
        <v>426</v>
      </c>
      <c r="B55" s="22"/>
      <c r="C55" s="159">
        <v>0</v>
      </c>
      <c r="D55" s="125">
        <v>-10.955</v>
      </c>
      <c r="E55" s="126">
        <v>-0.97799999999999998</v>
      </c>
      <c r="F55" s="127">
        <v>-0.19800000000000001</v>
      </c>
      <c r="G55" s="154">
        <v>0</v>
      </c>
      <c r="H55" s="155"/>
      <c r="I55" s="157"/>
      <c r="J55" s="38"/>
    </row>
    <row r="56" spans="1:10" ht="27.75" customHeight="1" x14ac:dyDescent="0.25">
      <c r="A56" s="156" t="s">
        <v>427</v>
      </c>
      <c r="B56" s="22"/>
      <c r="C56" s="159">
        <v>0</v>
      </c>
      <c r="D56" s="125">
        <v>-12.614000000000001</v>
      </c>
      <c r="E56" s="126">
        <v>-1.1639999999999999</v>
      </c>
      <c r="F56" s="127">
        <v>-0.22600000000000001</v>
      </c>
      <c r="G56" s="154">
        <v>0</v>
      </c>
      <c r="H56" s="155"/>
      <c r="I56" s="157"/>
      <c r="J56" s="37">
        <v>0.376</v>
      </c>
    </row>
    <row r="57" spans="1:10" ht="27.75" customHeight="1" x14ac:dyDescent="0.25">
      <c r="A57" s="156" t="s">
        <v>428</v>
      </c>
      <c r="B57" s="22"/>
      <c r="C57" s="159">
        <v>0</v>
      </c>
      <c r="D57" s="125">
        <v>-10.955</v>
      </c>
      <c r="E57" s="126">
        <v>-0.97799999999999998</v>
      </c>
      <c r="F57" s="127">
        <v>-0.19800000000000001</v>
      </c>
      <c r="G57" s="154">
        <v>0</v>
      </c>
      <c r="H57" s="155"/>
      <c r="I57" s="157"/>
      <c r="J57" s="37">
        <v>0.28100000000000003</v>
      </c>
    </row>
    <row r="58" spans="1:10" ht="27.75" customHeight="1" x14ac:dyDescent="0.25">
      <c r="A58" s="156" t="s">
        <v>429</v>
      </c>
      <c r="B58" s="22"/>
      <c r="C58" s="159">
        <v>0</v>
      </c>
      <c r="D58" s="125">
        <v>-6.5359999999999996</v>
      </c>
      <c r="E58" s="126">
        <v>-0.47899999999999998</v>
      </c>
      <c r="F58" s="127">
        <v>-0.124</v>
      </c>
      <c r="G58" s="154">
        <v>0</v>
      </c>
      <c r="H58" s="155"/>
      <c r="I58" s="157"/>
      <c r="J58" s="37">
        <v>0.23899999999999999</v>
      </c>
    </row>
    <row r="59" spans="1:10" ht="27.75" customHeight="1" x14ac:dyDescent="0.25">
      <c r="A59" s="152" t="s">
        <v>608</v>
      </c>
      <c r="B59" s="22"/>
      <c r="C59" s="159" t="s">
        <v>633</v>
      </c>
      <c r="D59" s="125">
        <v>4.6980000000000004</v>
      </c>
      <c r="E59" s="126">
        <v>0.433</v>
      </c>
      <c r="F59" s="127">
        <v>8.4000000000000005E-2</v>
      </c>
      <c r="G59" s="154">
        <v>3.98</v>
      </c>
      <c r="H59" s="155"/>
      <c r="I59" s="157"/>
      <c r="J59" s="38">
        <v>0</v>
      </c>
    </row>
    <row r="60" spans="1:10" ht="27.75" customHeight="1" x14ac:dyDescent="0.25">
      <c r="A60" s="152" t="s">
        <v>609</v>
      </c>
      <c r="B60" s="22"/>
      <c r="C60" s="159" t="s">
        <v>415</v>
      </c>
      <c r="D60" s="125">
        <v>4.6980000000000004</v>
      </c>
      <c r="E60" s="126">
        <v>0.433</v>
      </c>
      <c r="F60" s="127">
        <v>8.4000000000000005E-2</v>
      </c>
      <c r="G60" s="155">
        <v>0</v>
      </c>
      <c r="H60" s="155"/>
      <c r="I60" s="157"/>
      <c r="J60" s="38">
        <v>0</v>
      </c>
    </row>
    <row r="61" spans="1:10" ht="27.75" customHeight="1" x14ac:dyDescent="0.25">
      <c r="A61" s="152" t="s">
        <v>610</v>
      </c>
      <c r="B61" s="22"/>
      <c r="C61" s="159" t="s">
        <v>634</v>
      </c>
      <c r="D61" s="125">
        <v>4.8620000000000001</v>
      </c>
      <c r="E61" s="126">
        <v>0.44900000000000001</v>
      </c>
      <c r="F61" s="127">
        <v>8.6999999999999994E-2</v>
      </c>
      <c r="G61" s="154">
        <v>4.01</v>
      </c>
      <c r="H61" s="155"/>
      <c r="I61" s="157"/>
      <c r="J61" s="38">
        <v>0</v>
      </c>
    </row>
    <row r="62" spans="1:10" ht="27.75" customHeight="1" x14ac:dyDescent="0.25">
      <c r="A62" s="152" t="s">
        <v>611</v>
      </c>
      <c r="B62" s="22"/>
      <c r="C62" s="159" t="s">
        <v>634</v>
      </c>
      <c r="D62" s="125">
        <v>4.8620000000000001</v>
      </c>
      <c r="E62" s="126">
        <v>0.44900000000000001</v>
      </c>
      <c r="F62" s="127">
        <v>8.6999999999999994E-2</v>
      </c>
      <c r="G62" s="154">
        <v>5.51</v>
      </c>
      <c r="H62" s="155"/>
      <c r="I62" s="157"/>
      <c r="J62" s="38">
        <v>0</v>
      </c>
    </row>
    <row r="63" spans="1:10" ht="27.75" customHeight="1" x14ac:dyDescent="0.25">
      <c r="A63" s="152" t="s">
        <v>612</v>
      </c>
      <c r="B63" s="22"/>
      <c r="C63" s="159" t="s">
        <v>634</v>
      </c>
      <c r="D63" s="125">
        <v>4.8620000000000001</v>
      </c>
      <c r="E63" s="126">
        <v>0.44900000000000001</v>
      </c>
      <c r="F63" s="127">
        <v>8.6999999999999994E-2</v>
      </c>
      <c r="G63" s="154">
        <v>8.18</v>
      </c>
      <c r="H63" s="155"/>
      <c r="I63" s="157"/>
      <c r="J63" s="38">
        <v>0</v>
      </c>
    </row>
    <row r="64" spans="1:10" ht="27.75" customHeight="1" x14ac:dyDescent="0.25">
      <c r="A64" s="152" t="s">
        <v>613</v>
      </c>
      <c r="B64" s="22"/>
      <c r="C64" s="159" t="s">
        <v>634</v>
      </c>
      <c r="D64" s="125">
        <v>4.8620000000000001</v>
      </c>
      <c r="E64" s="126">
        <v>0.44900000000000001</v>
      </c>
      <c r="F64" s="127">
        <v>8.6999999999999994E-2</v>
      </c>
      <c r="G64" s="154">
        <v>12.78</v>
      </c>
      <c r="H64" s="155"/>
      <c r="I64" s="157"/>
      <c r="J64" s="38">
        <v>0</v>
      </c>
    </row>
    <row r="65" spans="1:10" ht="27.75" customHeight="1" x14ac:dyDescent="0.25">
      <c r="A65" s="152" t="s">
        <v>614</v>
      </c>
      <c r="B65" s="22"/>
      <c r="C65" s="159" t="s">
        <v>634</v>
      </c>
      <c r="D65" s="125">
        <v>4.8620000000000001</v>
      </c>
      <c r="E65" s="126">
        <v>0.44900000000000001</v>
      </c>
      <c r="F65" s="127">
        <v>8.6999999999999994E-2</v>
      </c>
      <c r="G65" s="154">
        <v>26.64</v>
      </c>
      <c r="H65" s="155"/>
      <c r="I65" s="157"/>
      <c r="J65" s="38">
        <v>0</v>
      </c>
    </row>
    <row r="66" spans="1:10" ht="27.75" customHeight="1" x14ac:dyDescent="0.25">
      <c r="A66" s="152" t="s">
        <v>430</v>
      </c>
      <c r="B66" s="22"/>
      <c r="C66" s="159" t="s">
        <v>416</v>
      </c>
      <c r="D66" s="125">
        <v>4.8620000000000001</v>
      </c>
      <c r="E66" s="126">
        <v>0.44900000000000001</v>
      </c>
      <c r="F66" s="127">
        <v>8.6999999999999994E-2</v>
      </c>
      <c r="G66" s="155">
        <v>0</v>
      </c>
      <c r="H66" s="155"/>
      <c r="I66" s="157"/>
      <c r="J66" s="38">
        <v>0</v>
      </c>
    </row>
    <row r="67" spans="1:10" ht="27.75" customHeight="1" x14ac:dyDescent="0.25">
      <c r="A67" s="152" t="s">
        <v>615</v>
      </c>
      <c r="B67" s="22"/>
      <c r="C67" s="159">
        <v>0</v>
      </c>
      <c r="D67" s="125">
        <v>3.125</v>
      </c>
      <c r="E67" s="126">
        <v>0.27200000000000002</v>
      </c>
      <c r="F67" s="127">
        <v>5.7000000000000002E-2</v>
      </c>
      <c r="G67" s="154">
        <v>4.5599999999999996</v>
      </c>
      <c r="H67" s="154">
        <v>2.71</v>
      </c>
      <c r="I67" s="158">
        <v>2.71</v>
      </c>
      <c r="J67" s="37">
        <v>7.5999999999999998E-2</v>
      </c>
    </row>
    <row r="68" spans="1:10" ht="27.75" customHeight="1" x14ac:dyDescent="0.25">
      <c r="A68" s="152" t="s">
        <v>616</v>
      </c>
      <c r="B68" s="22"/>
      <c r="C68" s="159">
        <v>0</v>
      </c>
      <c r="D68" s="125">
        <v>3.125</v>
      </c>
      <c r="E68" s="126">
        <v>0.27200000000000002</v>
      </c>
      <c r="F68" s="127">
        <v>5.7000000000000002E-2</v>
      </c>
      <c r="G68" s="154">
        <v>43.81</v>
      </c>
      <c r="H68" s="154">
        <v>2.71</v>
      </c>
      <c r="I68" s="158">
        <v>2.71</v>
      </c>
      <c r="J68" s="37">
        <v>7.5999999999999998E-2</v>
      </c>
    </row>
    <row r="69" spans="1:10" ht="27.75" customHeight="1" x14ac:dyDescent="0.25">
      <c r="A69" s="152" t="s">
        <v>617</v>
      </c>
      <c r="B69" s="22"/>
      <c r="C69" s="159">
        <v>0</v>
      </c>
      <c r="D69" s="125">
        <v>3.125</v>
      </c>
      <c r="E69" s="126">
        <v>0.27200000000000002</v>
      </c>
      <c r="F69" s="127">
        <v>5.7000000000000002E-2</v>
      </c>
      <c r="G69" s="154">
        <v>80.11</v>
      </c>
      <c r="H69" s="154">
        <v>2.71</v>
      </c>
      <c r="I69" s="158">
        <v>2.71</v>
      </c>
      <c r="J69" s="37">
        <v>7.5999999999999998E-2</v>
      </c>
    </row>
    <row r="70" spans="1:10" ht="27.75" customHeight="1" x14ac:dyDescent="0.25">
      <c r="A70" s="152" t="s">
        <v>618</v>
      </c>
      <c r="B70" s="22"/>
      <c r="C70" s="159">
        <v>0</v>
      </c>
      <c r="D70" s="125">
        <v>3.125</v>
      </c>
      <c r="E70" s="126">
        <v>0.27200000000000002</v>
      </c>
      <c r="F70" s="127">
        <v>5.7000000000000002E-2</v>
      </c>
      <c r="G70" s="154">
        <v>132.07</v>
      </c>
      <c r="H70" s="154">
        <v>2.71</v>
      </c>
      <c r="I70" s="158">
        <v>2.71</v>
      </c>
      <c r="J70" s="37">
        <v>7.5999999999999998E-2</v>
      </c>
    </row>
    <row r="71" spans="1:10" ht="27.75" customHeight="1" x14ac:dyDescent="0.25">
      <c r="A71" s="152" t="s">
        <v>619</v>
      </c>
      <c r="B71" s="22"/>
      <c r="C71" s="159">
        <v>0</v>
      </c>
      <c r="D71" s="125">
        <v>3.125</v>
      </c>
      <c r="E71" s="126">
        <v>0.27200000000000002</v>
      </c>
      <c r="F71" s="127">
        <v>5.7000000000000002E-2</v>
      </c>
      <c r="G71" s="154">
        <v>304.60000000000002</v>
      </c>
      <c r="H71" s="154">
        <v>2.71</v>
      </c>
      <c r="I71" s="158">
        <v>2.71</v>
      </c>
      <c r="J71" s="37">
        <v>7.5999999999999998E-2</v>
      </c>
    </row>
    <row r="72" spans="1:10" ht="27.75" customHeight="1" x14ac:dyDescent="0.25">
      <c r="A72" s="152" t="s">
        <v>620</v>
      </c>
      <c r="B72" s="22"/>
      <c r="C72" s="159">
        <v>0</v>
      </c>
      <c r="D72" s="125">
        <v>3.2149999999999999</v>
      </c>
      <c r="E72" s="126">
        <v>0.23599999999999999</v>
      </c>
      <c r="F72" s="127">
        <v>6.0999999999999999E-2</v>
      </c>
      <c r="G72" s="154">
        <v>5.65</v>
      </c>
      <c r="H72" s="154">
        <v>4.03</v>
      </c>
      <c r="I72" s="158">
        <v>4.03</v>
      </c>
      <c r="J72" s="37">
        <v>7.2999999999999995E-2</v>
      </c>
    </row>
    <row r="73" spans="1:10" ht="27.75" customHeight="1" x14ac:dyDescent="0.25">
      <c r="A73" s="152" t="s">
        <v>621</v>
      </c>
      <c r="B73" s="22"/>
      <c r="C73" s="159">
        <v>0</v>
      </c>
      <c r="D73" s="125">
        <v>3.2149999999999999</v>
      </c>
      <c r="E73" s="126">
        <v>0.23599999999999999</v>
      </c>
      <c r="F73" s="127">
        <v>6.0999999999999999E-2</v>
      </c>
      <c r="G73" s="154">
        <v>67.87</v>
      </c>
      <c r="H73" s="154">
        <v>4.03</v>
      </c>
      <c r="I73" s="158">
        <v>4.03</v>
      </c>
      <c r="J73" s="37">
        <v>7.2999999999999995E-2</v>
      </c>
    </row>
    <row r="74" spans="1:10" ht="27.75" customHeight="1" x14ac:dyDescent="0.25">
      <c r="A74" s="152" t="s">
        <v>622</v>
      </c>
      <c r="B74" s="22"/>
      <c r="C74" s="159">
        <v>0</v>
      </c>
      <c r="D74" s="125">
        <v>3.2149999999999999</v>
      </c>
      <c r="E74" s="126">
        <v>0.23599999999999999</v>
      </c>
      <c r="F74" s="127">
        <v>6.0999999999999999E-2</v>
      </c>
      <c r="G74" s="154">
        <v>125.43</v>
      </c>
      <c r="H74" s="154">
        <v>4.03</v>
      </c>
      <c r="I74" s="158">
        <v>4.03</v>
      </c>
      <c r="J74" s="37">
        <v>7.2999999999999995E-2</v>
      </c>
    </row>
    <row r="75" spans="1:10" ht="27.75" customHeight="1" x14ac:dyDescent="0.25">
      <c r="A75" s="152" t="s">
        <v>623</v>
      </c>
      <c r="B75" s="22"/>
      <c r="C75" s="159">
        <v>0</v>
      </c>
      <c r="D75" s="125">
        <v>3.2149999999999999</v>
      </c>
      <c r="E75" s="126">
        <v>0.23599999999999999</v>
      </c>
      <c r="F75" s="127">
        <v>6.0999999999999999E-2</v>
      </c>
      <c r="G75" s="154">
        <v>207.81</v>
      </c>
      <c r="H75" s="154">
        <v>4.03</v>
      </c>
      <c r="I75" s="158">
        <v>4.03</v>
      </c>
      <c r="J75" s="37">
        <v>7.2999999999999995E-2</v>
      </c>
    </row>
    <row r="76" spans="1:10" ht="27.75" customHeight="1" x14ac:dyDescent="0.25">
      <c r="A76" s="152" t="s">
        <v>624</v>
      </c>
      <c r="B76" s="22"/>
      <c r="C76" s="159">
        <v>0</v>
      </c>
      <c r="D76" s="125">
        <v>3.2149999999999999</v>
      </c>
      <c r="E76" s="126">
        <v>0.23599999999999999</v>
      </c>
      <c r="F76" s="127">
        <v>6.0999999999999999E-2</v>
      </c>
      <c r="G76" s="154">
        <v>481.35</v>
      </c>
      <c r="H76" s="154">
        <v>4.03</v>
      </c>
      <c r="I76" s="158">
        <v>4.03</v>
      </c>
      <c r="J76" s="37">
        <v>7.2999999999999995E-2</v>
      </c>
    </row>
    <row r="77" spans="1:10" ht="27.75" customHeight="1" x14ac:dyDescent="0.25">
      <c r="A77" s="152" t="s">
        <v>625</v>
      </c>
      <c r="B77" s="22"/>
      <c r="C77" s="159">
        <v>0</v>
      </c>
      <c r="D77" s="125">
        <v>2.536</v>
      </c>
      <c r="E77" s="126">
        <v>0.17</v>
      </c>
      <c r="F77" s="127">
        <v>4.8000000000000001E-2</v>
      </c>
      <c r="G77" s="154">
        <v>61.86</v>
      </c>
      <c r="H77" s="154">
        <v>4.95</v>
      </c>
      <c r="I77" s="158">
        <v>4.95</v>
      </c>
      <c r="J77" s="37">
        <v>5.5E-2</v>
      </c>
    </row>
    <row r="78" spans="1:10" ht="27.75" customHeight="1" x14ac:dyDescent="0.25">
      <c r="A78" s="152" t="s">
        <v>626</v>
      </c>
      <c r="B78" s="22"/>
      <c r="C78" s="159">
        <v>0</v>
      </c>
      <c r="D78" s="125">
        <v>2.536</v>
      </c>
      <c r="E78" s="126">
        <v>0.17</v>
      </c>
      <c r="F78" s="127">
        <v>4.8000000000000001E-2</v>
      </c>
      <c r="G78" s="154">
        <v>585.39</v>
      </c>
      <c r="H78" s="154">
        <v>4.95</v>
      </c>
      <c r="I78" s="158">
        <v>4.95</v>
      </c>
      <c r="J78" s="37">
        <v>5.5E-2</v>
      </c>
    </row>
    <row r="79" spans="1:10" ht="27.75" customHeight="1" x14ac:dyDescent="0.25">
      <c r="A79" s="152" t="s">
        <v>627</v>
      </c>
      <c r="B79" s="22"/>
      <c r="C79" s="159">
        <v>0</v>
      </c>
      <c r="D79" s="125">
        <v>2.536</v>
      </c>
      <c r="E79" s="126">
        <v>0.17</v>
      </c>
      <c r="F79" s="127">
        <v>4.8000000000000001E-2</v>
      </c>
      <c r="G79" s="154">
        <v>1425.95</v>
      </c>
      <c r="H79" s="154">
        <v>4.95</v>
      </c>
      <c r="I79" s="158">
        <v>4.95</v>
      </c>
      <c r="J79" s="37">
        <v>5.5E-2</v>
      </c>
    </row>
    <row r="80" spans="1:10" ht="27.75" customHeight="1" x14ac:dyDescent="0.25">
      <c r="A80" s="152" t="s">
        <v>628</v>
      </c>
      <c r="B80" s="22"/>
      <c r="C80" s="159">
        <v>0</v>
      </c>
      <c r="D80" s="125">
        <v>2.536</v>
      </c>
      <c r="E80" s="126">
        <v>0.17</v>
      </c>
      <c r="F80" s="127">
        <v>4.8000000000000001E-2</v>
      </c>
      <c r="G80" s="154">
        <v>2613.06</v>
      </c>
      <c r="H80" s="154">
        <v>4.95</v>
      </c>
      <c r="I80" s="158">
        <v>4.95</v>
      </c>
      <c r="J80" s="37">
        <v>5.5E-2</v>
      </c>
    </row>
    <row r="81" spans="1:10" ht="27.75" customHeight="1" x14ac:dyDescent="0.25">
      <c r="A81" s="152" t="s">
        <v>629</v>
      </c>
      <c r="B81" s="22"/>
      <c r="C81" s="159">
        <v>0</v>
      </c>
      <c r="D81" s="125">
        <v>2.536</v>
      </c>
      <c r="E81" s="126">
        <v>0.17</v>
      </c>
      <c r="F81" s="127">
        <v>4.8000000000000001E-2</v>
      </c>
      <c r="G81" s="154">
        <v>6035.45</v>
      </c>
      <c r="H81" s="154">
        <v>4.95</v>
      </c>
      <c r="I81" s="158">
        <v>4.95</v>
      </c>
      <c r="J81" s="37">
        <v>5.5E-2</v>
      </c>
    </row>
    <row r="82" spans="1:10" ht="27.75" customHeight="1" x14ac:dyDescent="0.25">
      <c r="A82" s="152" t="s">
        <v>431</v>
      </c>
      <c r="B82" s="22"/>
      <c r="C82" s="159" t="s">
        <v>417</v>
      </c>
      <c r="D82" s="128">
        <v>15.364000000000001</v>
      </c>
      <c r="E82" s="129">
        <v>0.93700000000000006</v>
      </c>
      <c r="F82" s="127">
        <v>0.57499999999999996</v>
      </c>
      <c r="G82" s="155">
        <v>0</v>
      </c>
      <c r="H82" s="155">
        <v>0</v>
      </c>
      <c r="I82" s="157">
        <v>0</v>
      </c>
      <c r="J82" s="38">
        <v>0</v>
      </c>
    </row>
    <row r="83" spans="1:10" ht="27.75" customHeight="1" x14ac:dyDescent="0.25">
      <c r="A83" s="152" t="s">
        <v>432</v>
      </c>
      <c r="B83" s="22"/>
      <c r="C83" s="159">
        <v>0</v>
      </c>
      <c r="D83" s="125">
        <v>-4.9000000000000004</v>
      </c>
      <c r="E83" s="126">
        <v>-0.45200000000000001</v>
      </c>
      <c r="F83" s="127">
        <v>-8.7999999999999995E-2</v>
      </c>
      <c r="G83" s="154">
        <v>0</v>
      </c>
      <c r="H83" s="155">
        <v>0</v>
      </c>
      <c r="I83" s="157">
        <v>0</v>
      </c>
      <c r="J83" s="38">
        <v>0</v>
      </c>
    </row>
    <row r="84" spans="1:10" ht="27.75" customHeight="1" x14ac:dyDescent="0.25">
      <c r="A84" s="152" t="s">
        <v>433</v>
      </c>
      <c r="B84" s="22"/>
      <c r="C84" s="159">
        <v>0</v>
      </c>
      <c r="D84" s="125">
        <v>-5.05</v>
      </c>
      <c r="E84" s="126">
        <v>-0.45100000000000001</v>
      </c>
      <c r="F84" s="127">
        <v>-9.0999999999999998E-2</v>
      </c>
      <c r="G84" s="154">
        <v>0</v>
      </c>
      <c r="H84" s="155">
        <v>0</v>
      </c>
      <c r="I84" s="157">
        <v>0</v>
      </c>
      <c r="J84" s="38">
        <v>0</v>
      </c>
    </row>
    <row r="85" spans="1:10" ht="27.75" customHeight="1" x14ac:dyDescent="0.25">
      <c r="A85" s="152" t="s">
        <v>434</v>
      </c>
      <c r="B85" s="22"/>
      <c r="C85" s="159">
        <v>0</v>
      </c>
      <c r="D85" s="125">
        <v>-4.9000000000000004</v>
      </c>
      <c r="E85" s="126">
        <v>-0.45200000000000001</v>
      </c>
      <c r="F85" s="127">
        <v>-8.7999999999999995E-2</v>
      </c>
      <c r="G85" s="154">
        <v>0</v>
      </c>
      <c r="H85" s="155">
        <v>0</v>
      </c>
      <c r="I85" s="157">
        <v>0</v>
      </c>
      <c r="J85" s="37">
        <v>0.14599999999999999</v>
      </c>
    </row>
    <row r="86" spans="1:10" ht="27.75" customHeight="1" x14ac:dyDescent="0.25">
      <c r="A86" s="152" t="s">
        <v>435</v>
      </c>
      <c r="B86" s="22"/>
      <c r="C86" s="159">
        <v>0</v>
      </c>
      <c r="D86" s="125">
        <v>-5.05</v>
      </c>
      <c r="E86" s="126">
        <v>-0.45100000000000001</v>
      </c>
      <c r="F86" s="127">
        <v>-9.0999999999999998E-2</v>
      </c>
      <c r="G86" s="154">
        <v>0</v>
      </c>
      <c r="H86" s="155">
        <v>0</v>
      </c>
      <c r="I86" s="157">
        <v>0</v>
      </c>
      <c r="J86" s="37">
        <v>0.129</v>
      </c>
    </row>
    <row r="87" spans="1:10" ht="27.75" customHeight="1" x14ac:dyDescent="0.25">
      <c r="A87" s="152" t="s">
        <v>436</v>
      </c>
      <c r="B87" s="22"/>
      <c r="C87" s="159">
        <v>0</v>
      </c>
      <c r="D87" s="125">
        <v>-6.5359999999999996</v>
      </c>
      <c r="E87" s="126">
        <v>-0.47899999999999998</v>
      </c>
      <c r="F87" s="127">
        <v>-0.124</v>
      </c>
      <c r="G87" s="154">
        <v>83.99</v>
      </c>
      <c r="H87" s="155">
        <v>0</v>
      </c>
      <c r="I87" s="157">
        <v>0</v>
      </c>
      <c r="J87" s="37">
        <v>0.23899999999999999</v>
      </c>
    </row>
    <row r="88" spans="1:10" ht="27.75" customHeight="1" x14ac:dyDescent="0.25">
      <c r="A88" s="152" t="s">
        <v>586</v>
      </c>
      <c r="B88" s="22"/>
      <c r="C88" s="159" t="s">
        <v>633</v>
      </c>
      <c r="D88" s="125">
        <v>3.75</v>
      </c>
      <c r="E88" s="126">
        <v>0.34599999999999997</v>
      </c>
      <c r="F88" s="127">
        <v>6.7000000000000004E-2</v>
      </c>
      <c r="G88" s="154">
        <v>3.17</v>
      </c>
      <c r="H88" s="155">
        <v>0</v>
      </c>
      <c r="I88" s="157">
        <v>0</v>
      </c>
      <c r="J88" s="38">
        <v>0</v>
      </c>
    </row>
    <row r="89" spans="1:10" ht="27.75" customHeight="1" x14ac:dyDescent="0.25">
      <c r="A89" s="152" t="s">
        <v>587</v>
      </c>
      <c r="B89" s="22"/>
      <c r="C89" s="159" t="s">
        <v>415</v>
      </c>
      <c r="D89" s="125">
        <v>3.75</v>
      </c>
      <c r="E89" s="126">
        <v>0.34599999999999997</v>
      </c>
      <c r="F89" s="127">
        <v>6.7000000000000004E-2</v>
      </c>
      <c r="G89" s="155">
        <v>0</v>
      </c>
      <c r="H89" s="155">
        <v>0</v>
      </c>
      <c r="I89" s="157">
        <v>0</v>
      </c>
      <c r="J89" s="38">
        <v>0</v>
      </c>
    </row>
    <row r="90" spans="1:10" ht="27.75" customHeight="1" x14ac:dyDescent="0.25">
      <c r="A90" s="152" t="s">
        <v>588</v>
      </c>
      <c r="B90" s="22"/>
      <c r="C90" s="159" t="s">
        <v>634</v>
      </c>
      <c r="D90" s="125">
        <v>3.8809999999999998</v>
      </c>
      <c r="E90" s="126">
        <v>0.35799999999999998</v>
      </c>
      <c r="F90" s="127">
        <v>7.0000000000000007E-2</v>
      </c>
      <c r="G90" s="154">
        <v>3.2</v>
      </c>
      <c r="H90" s="155">
        <v>0</v>
      </c>
      <c r="I90" s="157">
        <v>0</v>
      </c>
      <c r="J90" s="38">
        <v>0</v>
      </c>
    </row>
    <row r="91" spans="1:10" ht="27.75" customHeight="1" x14ac:dyDescent="0.25">
      <c r="A91" s="152" t="s">
        <v>589</v>
      </c>
      <c r="B91" s="22"/>
      <c r="C91" s="159" t="s">
        <v>634</v>
      </c>
      <c r="D91" s="125">
        <v>3.8809999999999998</v>
      </c>
      <c r="E91" s="126">
        <v>0.35799999999999998</v>
      </c>
      <c r="F91" s="127">
        <v>7.0000000000000007E-2</v>
      </c>
      <c r="G91" s="154">
        <v>4.4000000000000004</v>
      </c>
      <c r="H91" s="155">
        <v>0</v>
      </c>
      <c r="I91" s="157">
        <v>0</v>
      </c>
      <c r="J91" s="38">
        <v>0</v>
      </c>
    </row>
    <row r="92" spans="1:10" ht="27.75" customHeight="1" x14ac:dyDescent="0.25">
      <c r="A92" s="152" t="s">
        <v>590</v>
      </c>
      <c r="B92" s="22"/>
      <c r="C92" s="159" t="s">
        <v>634</v>
      </c>
      <c r="D92" s="125">
        <v>3.8809999999999998</v>
      </c>
      <c r="E92" s="126">
        <v>0.35799999999999998</v>
      </c>
      <c r="F92" s="127">
        <v>7.0000000000000007E-2</v>
      </c>
      <c r="G92" s="154">
        <v>6.53</v>
      </c>
      <c r="H92" s="155">
        <v>0</v>
      </c>
      <c r="I92" s="157">
        <v>0</v>
      </c>
      <c r="J92" s="38">
        <v>0</v>
      </c>
    </row>
    <row r="93" spans="1:10" ht="27.75" customHeight="1" x14ac:dyDescent="0.25">
      <c r="A93" s="152" t="s">
        <v>591</v>
      </c>
      <c r="B93" s="22"/>
      <c r="C93" s="159" t="s">
        <v>634</v>
      </c>
      <c r="D93" s="125">
        <v>3.8809999999999998</v>
      </c>
      <c r="E93" s="126">
        <v>0.35799999999999998</v>
      </c>
      <c r="F93" s="127">
        <v>7.0000000000000007E-2</v>
      </c>
      <c r="G93" s="154">
        <v>10.199999999999999</v>
      </c>
      <c r="H93" s="155">
        <v>0</v>
      </c>
      <c r="I93" s="157">
        <v>0</v>
      </c>
      <c r="J93" s="38">
        <v>0</v>
      </c>
    </row>
    <row r="94" spans="1:10" ht="27.75" customHeight="1" x14ac:dyDescent="0.25">
      <c r="A94" s="152" t="s">
        <v>592</v>
      </c>
      <c r="B94" s="22"/>
      <c r="C94" s="159" t="s">
        <v>634</v>
      </c>
      <c r="D94" s="125">
        <v>3.8809999999999998</v>
      </c>
      <c r="E94" s="126">
        <v>0.35799999999999998</v>
      </c>
      <c r="F94" s="127">
        <v>7.0000000000000007E-2</v>
      </c>
      <c r="G94" s="154">
        <v>21.27</v>
      </c>
      <c r="H94" s="155">
        <v>0</v>
      </c>
      <c r="I94" s="157">
        <v>0</v>
      </c>
      <c r="J94" s="38">
        <v>0</v>
      </c>
    </row>
    <row r="95" spans="1:10" ht="27.75" customHeight="1" x14ac:dyDescent="0.25">
      <c r="A95" s="152" t="s">
        <v>437</v>
      </c>
      <c r="B95" s="22"/>
      <c r="C95" s="159" t="s">
        <v>416</v>
      </c>
      <c r="D95" s="125">
        <v>3.8809999999999998</v>
      </c>
      <c r="E95" s="126">
        <v>0.35799999999999998</v>
      </c>
      <c r="F95" s="127">
        <v>7.0000000000000007E-2</v>
      </c>
      <c r="G95" s="155">
        <v>0</v>
      </c>
      <c r="H95" s="155">
        <v>0</v>
      </c>
      <c r="I95" s="157">
        <v>0</v>
      </c>
      <c r="J95" s="38">
        <v>0</v>
      </c>
    </row>
    <row r="96" spans="1:10" ht="27.75" customHeight="1" x14ac:dyDescent="0.25">
      <c r="A96" s="152" t="s">
        <v>593</v>
      </c>
      <c r="B96" s="22"/>
      <c r="C96" s="159">
        <v>0</v>
      </c>
      <c r="D96" s="125">
        <v>2.4950000000000001</v>
      </c>
      <c r="E96" s="126">
        <v>0.217</v>
      </c>
      <c r="F96" s="127">
        <v>4.4999999999999998E-2</v>
      </c>
      <c r="G96" s="154">
        <v>3.64</v>
      </c>
      <c r="H96" s="154">
        <v>2.16</v>
      </c>
      <c r="I96" s="158">
        <v>2.16</v>
      </c>
      <c r="J96" s="37">
        <v>0.06</v>
      </c>
    </row>
    <row r="97" spans="1:10" ht="27.75" customHeight="1" x14ac:dyDescent="0.25">
      <c r="A97" s="152" t="s">
        <v>594</v>
      </c>
      <c r="B97" s="22"/>
      <c r="C97" s="159">
        <v>0</v>
      </c>
      <c r="D97" s="125">
        <v>2.4950000000000001</v>
      </c>
      <c r="E97" s="126">
        <v>0.217</v>
      </c>
      <c r="F97" s="127">
        <v>4.4999999999999998E-2</v>
      </c>
      <c r="G97" s="154">
        <v>34.97</v>
      </c>
      <c r="H97" s="154">
        <v>2.16</v>
      </c>
      <c r="I97" s="158">
        <v>2.16</v>
      </c>
      <c r="J97" s="37">
        <v>0.06</v>
      </c>
    </row>
    <row r="98" spans="1:10" ht="27.75" customHeight="1" x14ac:dyDescent="0.25">
      <c r="A98" s="152" t="s">
        <v>595</v>
      </c>
      <c r="B98" s="22"/>
      <c r="C98" s="159">
        <v>0</v>
      </c>
      <c r="D98" s="125">
        <v>2.4950000000000001</v>
      </c>
      <c r="E98" s="126">
        <v>0.217</v>
      </c>
      <c r="F98" s="127">
        <v>4.4999999999999998E-2</v>
      </c>
      <c r="G98" s="154">
        <v>63.95</v>
      </c>
      <c r="H98" s="154">
        <v>2.16</v>
      </c>
      <c r="I98" s="158">
        <v>2.16</v>
      </c>
      <c r="J98" s="37">
        <v>0.06</v>
      </c>
    </row>
    <row r="99" spans="1:10" ht="27.75" customHeight="1" x14ac:dyDescent="0.25">
      <c r="A99" s="152" t="s">
        <v>596</v>
      </c>
      <c r="B99" s="22"/>
      <c r="C99" s="159">
        <v>0</v>
      </c>
      <c r="D99" s="125">
        <v>2.4950000000000001</v>
      </c>
      <c r="E99" s="126">
        <v>0.217</v>
      </c>
      <c r="F99" s="127">
        <v>4.4999999999999998E-2</v>
      </c>
      <c r="G99" s="154">
        <v>105.43</v>
      </c>
      <c r="H99" s="154">
        <v>2.16</v>
      </c>
      <c r="I99" s="158">
        <v>2.16</v>
      </c>
      <c r="J99" s="37">
        <v>0.06</v>
      </c>
    </row>
    <row r="100" spans="1:10" ht="27.75" customHeight="1" x14ac:dyDescent="0.25">
      <c r="A100" s="152" t="s">
        <v>597</v>
      </c>
      <c r="B100" s="22"/>
      <c r="C100" s="159">
        <v>0</v>
      </c>
      <c r="D100" s="125">
        <v>2.4950000000000001</v>
      </c>
      <c r="E100" s="126">
        <v>0.217</v>
      </c>
      <c r="F100" s="127">
        <v>4.4999999999999998E-2</v>
      </c>
      <c r="G100" s="154">
        <v>243.14</v>
      </c>
      <c r="H100" s="154">
        <v>2.16</v>
      </c>
      <c r="I100" s="158">
        <v>2.16</v>
      </c>
      <c r="J100" s="37">
        <v>0.06</v>
      </c>
    </row>
    <row r="101" spans="1:10" ht="27.75" customHeight="1" x14ac:dyDescent="0.25">
      <c r="A101" s="152" t="s">
        <v>598</v>
      </c>
      <c r="B101" s="22"/>
      <c r="C101" s="159">
        <v>0</v>
      </c>
      <c r="D101" s="125">
        <v>2.5670000000000002</v>
      </c>
      <c r="E101" s="126">
        <v>0.188</v>
      </c>
      <c r="F101" s="127">
        <v>4.9000000000000002E-2</v>
      </c>
      <c r="G101" s="154">
        <v>4.51</v>
      </c>
      <c r="H101" s="154">
        <v>3.22</v>
      </c>
      <c r="I101" s="158">
        <v>3.22</v>
      </c>
      <c r="J101" s="37">
        <v>5.8000000000000003E-2</v>
      </c>
    </row>
    <row r="102" spans="1:10" ht="27.75" customHeight="1" x14ac:dyDescent="0.25">
      <c r="A102" s="152" t="s">
        <v>599</v>
      </c>
      <c r="B102" s="22"/>
      <c r="C102" s="159">
        <v>0</v>
      </c>
      <c r="D102" s="125">
        <v>2.5670000000000002</v>
      </c>
      <c r="E102" s="126">
        <v>0.188</v>
      </c>
      <c r="F102" s="127">
        <v>4.9000000000000002E-2</v>
      </c>
      <c r="G102" s="154">
        <v>54.18</v>
      </c>
      <c r="H102" s="154">
        <v>3.22</v>
      </c>
      <c r="I102" s="158">
        <v>3.22</v>
      </c>
      <c r="J102" s="37">
        <v>5.8000000000000003E-2</v>
      </c>
    </row>
    <row r="103" spans="1:10" ht="27.75" customHeight="1" x14ac:dyDescent="0.25">
      <c r="A103" s="152" t="s">
        <v>600</v>
      </c>
      <c r="B103" s="22"/>
      <c r="C103" s="159">
        <v>0</v>
      </c>
      <c r="D103" s="125">
        <v>2.5670000000000002</v>
      </c>
      <c r="E103" s="126">
        <v>0.188</v>
      </c>
      <c r="F103" s="127">
        <v>4.9000000000000002E-2</v>
      </c>
      <c r="G103" s="154">
        <v>100.12</v>
      </c>
      <c r="H103" s="154">
        <v>3.22</v>
      </c>
      <c r="I103" s="158">
        <v>3.22</v>
      </c>
      <c r="J103" s="37">
        <v>5.8000000000000003E-2</v>
      </c>
    </row>
    <row r="104" spans="1:10" ht="27.75" customHeight="1" x14ac:dyDescent="0.25">
      <c r="A104" s="152" t="s">
        <v>601</v>
      </c>
      <c r="B104" s="22"/>
      <c r="C104" s="159">
        <v>0</v>
      </c>
      <c r="D104" s="125">
        <v>2.5670000000000002</v>
      </c>
      <c r="E104" s="126">
        <v>0.188</v>
      </c>
      <c r="F104" s="127">
        <v>4.9000000000000002E-2</v>
      </c>
      <c r="G104" s="154">
        <v>165.89</v>
      </c>
      <c r="H104" s="154">
        <v>3.22</v>
      </c>
      <c r="I104" s="158">
        <v>3.22</v>
      </c>
      <c r="J104" s="37">
        <v>5.8000000000000003E-2</v>
      </c>
    </row>
    <row r="105" spans="1:10" ht="27.75" customHeight="1" x14ac:dyDescent="0.25">
      <c r="A105" s="152" t="s">
        <v>602</v>
      </c>
      <c r="B105" s="22"/>
      <c r="C105" s="159">
        <v>0</v>
      </c>
      <c r="D105" s="125">
        <v>2.5670000000000002</v>
      </c>
      <c r="E105" s="126">
        <v>0.188</v>
      </c>
      <c r="F105" s="127">
        <v>4.9000000000000002E-2</v>
      </c>
      <c r="G105" s="154">
        <v>384.23</v>
      </c>
      <c r="H105" s="154">
        <v>3.22</v>
      </c>
      <c r="I105" s="158">
        <v>3.22</v>
      </c>
      <c r="J105" s="37">
        <v>5.8000000000000003E-2</v>
      </c>
    </row>
    <row r="106" spans="1:10" ht="27.75" customHeight="1" x14ac:dyDescent="0.25">
      <c r="A106" s="152" t="s">
        <v>603</v>
      </c>
      <c r="B106" s="22"/>
      <c r="C106" s="159">
        <v>0</v>
      </c>
      <c r="D106" s="125">
        <v>2.024</v>
      </c>
      <c r="E106" s="126">
        <v>0.13600000000000001</v>
      </c>
      <c r="F106" s="127">
        <v>3.7999999999999999E-2</v>
      </c>
      <c r="G106" s="154">
        <v>49.38</v>
      </c>
      <c r="H106" s="154">
        <v>3.95</v>
      </c>
      <c r="I106" s="158">
        <v>3.95</v>
      </c>
      <c r="J106" s="37">
        <v>4.3999999999999997E-2</v>
      </c>
    </row>
    <row r="107" spans="1:10" ht="27.75" customHeight="1" x14ac:dyDescent="0.25">
      <c r="A107" s="152" t="s">
        <v>604</v>
      </c>
      <c r="B107" s="22"/>
      <c r="C107" s="159">
        <v>0</v>
      </c>
      <c r="D107" s="125">
        <v>2.024</v>
      </c>
      <c r="E107" s="126">
        <v>0.13600000000000001</v>
      </c>
      <c r="F107" s="127">
        <v>3.7999999999999999E-2</v>
      </c>
      <c r="G107" s="154">
        <v>467.28</v>
      </c>
      <c r="H107" s="154">
        <v>3.95</v>
      </c>
      <c r="I107" s="158">
        <v>3.95</v>
      </c>
      <c r="J107" s="37">
        <v>4.3999999999999997E-2</v>
      </c>
    </row>
    <row r="108" spans="1:10" ht="27.75" customHeight="1" x14ac:dyDescent="0.25">
      <c r="A108" s="152" t="s">
        <v>605</v>
      </c>
      <c r="B108" s="22"/>
      <c r="C108" s="159">
        <v>0</v>
      </c>
      <c r="D108" s="125">
        <v>2.024</v>
      </c>
      <c r="E108" s="126">
        <v>0.13600000000000001</v>
      </c>
      <c r="F108" s="127">
        <v>3.7999999999999999E-2</v>
      </c>
      <c r="G108" s="154">
        <v>1138.25</v>
      </c>
      <c r="H108" s="154">
        <v>3.95</v>
      </c>
      <c r="I108" s="158">
        <v>3.95</v>
      </c>
      <c r="J108" s="37">
        <v>4.3999999999999997E-2</v>
      </c>
    </row>
    <row r="109" spans="1:10" ht="27.75" customHeight="1" x14ac:dyDescent="0.25">
      <c r="A109" s="152" t="s">
        <v>606</v>
      </c>
      <c r="B109" s="22"/>
      <c r="C109" s="159">
        <v>0</v>
      </c>
      <c r="D109" s="125">
        <v>2.024</v>
      </c>
      <c r="E109" s="126">
        <v>0.13600000000000001</v>
      </c>
      <c r="F109" s="127">
        <v>3.7999999999999999E-2</v>
      </c>
      <c r="G109" s="154">
        <v>2085.85</v>
      </c>
      <c r="H109" s="154">
        <v>3.95</v>
      </c>
      <c r="I109" s="158">
        <v>3.95</v>
      </c>
      <c r="J109" s="37">
        <v>4.3999999999999997E-2</v>
      </c>
    </row>
    <row r="110" spans="1:10" ht="27.75" customHeight="1" x14ac:dyDescent="0.25">
      <c r="A110" s="152" t="s">
        <v>607</v>
      </c>
      <c r="B110" s="22"/>
      <c r="C110" s="159">
        <v>0</v>
      </c>
      <c r="D110" s="125">
        <v>2.024</v>
      </c>
      <c r="E110" s="126">
        <v>0.13600000000000001</v>
      </c>
      <c r="F110" s="127">
        <v>3.7999999999999999E-2</v>
      </c>
      <c r="G110" s="154">
        <v>4817.74</v>
      </c>
      <c r="H110" s="154">
        <v>3.95</v>
      </c>
      <c r="I110" s="158">
        <v>3.95</v>
      </c>
      <c r="J110" s="37">
        <v>4.3999999999999997E-2</v>
      </c>
    </row>
    <row r="111" spans="1:10" ht="27.75" customHeight="1" x14ac:dyDescent="0.25">
      <c r="A111" s="152" t="s">
        <v>438</v>
      </c>
      <c r="B111" s="22"/>
      <c r="C111" s="159" t="s">
        <v>417</v>
      </c>
      <c r="D111" s="128">
        <v>12.263999999999999</v>
      </c>
      <c r="E111" s="129">
        <v>0.748</v>
      </c>
      <c r="F111" s="127">
        <v>0.45900000000000002</v>
      </c>
      <c r="G111" s="155">
        <v>0</v>
      </c>
      <c r="H111" s="155">
        <v>0</v>
      </c>
      <c r="I111" s="157">
        <v>0</v>
      </c>
      <c r="J111" s="38">
        <v>0</v>
      </c>
    </row>
    <row r="112" spans="1:10" ht="27.75" customHeight="1" x14ac:dyDescent="0.25">
      <c r="A112" s="152" t="s">
        <v>439</v>
      </c>
      <c r="B112" s="22"/>
      <c r="C112" s="159">
        <v>0</v>
      </c>
      <c r="D112" s="125">
        <v>-3.9119999999999999</v>
      </c>
      <c r="E112" s="126">
        <v>-0.36099999999999999</v>
      </c>
      <c r="F112" s="127">
        <v>-7.0000000000000007E-2</v>
      </c>
      <c r="G112" s="154">
        <v>0</v>
      </c>
      <c r="H112" s="155">
        <v>0</v>
      </c>
      <c r="I112" s="157">
        <v>0</v>
      </c>
      <c r="J112" s="38">
        <v>0</v>
      </c>
    </row>
    <row r="113" spans="1:10" ht="27.75" customHeight="1" x14ac:dyDescent="0.25">
      <c r="A113" s="152" t="s">
        <v>440</v>
      </c>
      <c r="B113" s="22"/>
      <c r="C113" s="159">
        <v>0</v>
      </c>
      <c r="D113" s="125">
        <v>-4.0309999999999997</v>
      </c>
      <c r="E113" s="126">
        <v>-0.36</v>
      </c>
      <c r="F113" s="127">
        <v>-7.2999999999999995E-2</v>
      </c>
      <c r="G113" s="154">
        <v>0</v>
      </c>
      <c r="H113" s="155">
        <v>0</v>
      </c>
      <c r="I113" s="157">
        <v>0</v>
      </c>
      <c r="J113" s="38">
        <v>0</v>
      </c>
    </row>
    <row r="114" spans="1:10" ht="27.75" customHeight="1" x14ac:dyDescent="0.25">
      <c r="A114" s="152" t="s">
        <v>441</v>
      </c>
      <c r="B114" s="22"/>
      <c r="C114" s="159">
        <v>0</v>
      </c>
      <c r="D114" s="125">
        <v>-3.9119999999999999</v>
      </c>
      <c r="E114" s="126">
        <v>-0.36099999999999999</v>
      </c>
      <c r="F114" s="127">
        <v>-7.0000000000000007E-2</v>
      </c>
      <c r="G114" s="154">
        <v>0</v>
      </c>
      <c r="H114" s="155">
        <v>0</v>
      </c>
      <c r="I114" s="157">
        <v>0</v>
      </c>
      <c r="J114" s="37">
        <v>0.11600000000000001</v>
      </c>
    </row>
    <row r="115" spans="1:10" ht="27.75" customHeight="1" x14ac:dyDescent="0.25">
      <c r="A115" s="152" t="s">
        <v>442</v>
      </c>
      <c r="B115" s="22"/>
      <c r="C115" s="159">
        <v>0</v>
      </c>
      <c r="D115" s="125">
        <v>-4.0309999999999997</v>
      </c>
      <c r="E115" s="126">
        <v>-0.36</v>
      </c>
      <c r="F115" s="127">
        <v>-7.2999999999999995E-2</v>
      </c>
      <c r="G115" s="154">
        <v>0</v>
      </c>
      <c r="H115" s="155">
        <v>0</v>
      </c>
      <c r="I115" s="157">
        <v>0</v>
      </c>
      <c r="J115" s="37">
        <v>0.10299999999999999</v>
      </c>
    </row>
    <row r="116" spans="1:10" ht="27.75" customHeight="1" x14ac:dyDescent="0.25">
      <c r="A116" s="152" t="s">
        <v>443</v>
      </c>
      <c r="B116" s="22"/>
      <c r="C116" s="159">
        <v>0</v>
      </c>
      <c r="D116" s="125">
        <v>-5.2169999999999996</v>
      </c>
      <c r="E116" s="126">
        <v>-0.38200000000000001</v>
      </c>
      <c r="F116" s="127">
        <v>-9.9000000000000005E-2</v>
      </c>
      <c r="G116" s="154">
        <v>67.040000000000006</v>
      </c>
      <c r="H116" s="155">
        <v>0</v>
      </c>
      <c r="I116" s="157">
        <v>0</v>
      </c>
      <c r="J116" s="37">
        <v>0.191</v>
      </c>
    </row>
    <row r="117" spans="1:10" ht="27.75" customHeight="1" x14ac:dyDescent="0.25">
      <c r="A117" s="152" t="s">
        <v>564</v>
      </c>
      <c r="B117" s="22"/>
      <c r="C117" s="159" t="s">
        <v>633</v>
      </c>
      <c r="D117" s="125">
        <v>3.145</v>
      </c>
      <c r="E117" s="126">
        <v>0.28999999999999998</v>
      </c>
      <c r="F117" s="127">
        <v>5.6000000000000001E-2</v>
      </c>
      <c r="G117" s="154">
        <v>2.66</v>
      </c>
      <c r="H117" s="155">
        <v>0</v>
      </c>
      <c r="I117" s="157">
        <v>0</v>
      </c>
      <c r="J117" s="38">
        <v>0</v>
      </c>
    </row>
    <row r="118" spans="1:10" ht="27.75" customHeight="1" x14ac:dyDescent="0.25">
      <c r="A118" s="152" t="s">
        <v>565</v>
      </c>
      <c r="B118" s="22"/>
      <c r="C118" s="159" t="s">
        <v>415</v>
      </c>
      <c r="D118" s="125">
        <v>3.145</v>
      </c>
      <c r="E118" s="126">
        <v>0.28999999999999998</v>
      </c>
      <c r="F118" s="127">
        <v>5.6000000000000001E-2</v>
      </c>
      <c r="G118" s="155">
        <v>0</v>
      </c>
      <c r="H118" s="155">
        <v>0</v>
      </c>
      <c r="I118" s="157">
        <v>0</v>
      </c>
      <c r="J118" s="38">
        <v>0</v>
      </c>
    </row>
    <row r="119" spans="1:10" ht="27.75" customHeight="1" x14ac:dyDescent="0.25">
      <c r="A119" s="152" t="s">
        <v>566</v>
      </c>
      <c r="B119" s="22"/>
      <c r="C119" s="159" t="s">
        <v>634</v>
      </c>
      <c r="D119" s="125">
        <v>3.2549999999999999</v>
      </c>
      <c r="E119" s="126">
        <v>0.3</v>
      </c>
      <c r="F119" s="127">
        <v>5.8000000000000003E-2</v>
      </c>
      <c r="G119" s="154">
        <v>2.68</v>
      </c>
      <c r="H119" s="155">
        <v>0</v>
      </c>
      <c r="I119" s="157">
        <v>0</v>
      </c>
      <c r="J119" s="38">
        <v>0</v>
      </c>
    </row>
    <row r="120" spans="1:10" ht="27.75" customHeight="1" x14ac:dyDescent="0.25">
      <c r="A120" s="152" t="s">
        <v>567</v>
      </c>
      <c r="B120" s="22"/>
      <c r="C120" s="159" t="s">
        <v>634</v>
      </c>
      <c r="D120" s="125">
        <v>3.2549999999999999</v>
      </c>
      <c r="E120" s="126">
        <v>0.3</v>
      </c>
      <c r="F120" s="127">
        <v>5.8000000000000003E-2</v>
      </c>
      <c r="G120" s="154">
        <v>3.69</v>
      </c>
      <c r="H120" s="155">
        <v>0</v>
      </c>
      <c r="I120" s="157">
        <v>0</v>
      </c>
      <c r="J120" s="38">
        <v>0</v>
      </c>
    </row>
    <row r="121" spans="1:10" ht="27.75" customHeight="1" x14ac:dyDescent="0.25">
      <c r="A121" s="152" t="s">
        <v>568</v>
      </c>
      <c r="B121" s="22"/>
      <c r="C121" s="159" t="s">
        <v>634</v>
      </c>
      <c r="D121" s="125">
        <v>3.2549999999999999</v>
      </c>
      <c r="E121" s="126">
        <v>0.3</v>
      </c>
      <c r="F121" s="127">
        <v>5.8000000000000003E-2</v>
      </c>
      <c r="G121" s="154">
        <v>5.47</v>
      </c>
      <c r="H121" s="155">
        <v>0</v>
      </c>
      <c r="I121" s="157">
        <v>0</v>
      </c>
      <c r="J121" s="38">
        <v>0</v>
      </c>
    </row>
    <row r="122" spans="1:10" ht="27.75" customHeight="1" x14ac:dyDescent="0.25">
      <c r="A122" s="152" t="s">
        <v>569</v>
      </c>
      <c r="B122" s="22"/>
      <c r="C122" s="159" t="s">
        <v>634</v>
      </c>
      <c r="D122" s="125">
        <v>3.2549999999999999</v>
      </c>
      <c r="E122" s="126">
        <v>0.3</v>
      </c>
      <c r="F122" s="127">
        <v>5.8000000000000003E-2</v>
      </c>
      <c r="G122" s="154">
        <v>8.56</v>
      </c>
      <c r="H122" s="155">
        <v>0</v>
      </c>
      <c r="I122" s="157">
        <v>0</v>
      </c>
      <c r="J122" s="38">
        <v>0</v>
      </c>
    </row>
    <row r="123" spans="1:10" ht="27.75" customHeight="1" x14ac:dyDescent="0.25">
      <c r="A123" s="152" t="s">
        <v>570</v>
      </c>
      <c r="B123" s="22"/>
      <c r="C123" s="159" t="s">
        <v>634</v>
      </c>
      <c r="D123" s="125">
        <v>3.2549999999999999</v>
      </c>
      <c r="E123" s="126">
        <v>0.3</v>
      </c>
      <c r="F123" s="127">
        <v>5.8000000000000003E-2</v>
      </c>
      <c r="G123" s="154">
        <v>17.84</v>
      </c>
      <c r="H123" s="155">
        <v>0</v>
      </c>
      <c r="I123" s="157">
        <v>0</v>
      </c>
      <c r="J123" s="38">
        <v>0</v>
      </c>
    </row>
    <row r="124" spans="1:10" ht="27.75" customHeight="1" x14ac:dyDescent="0.25">
      <c r="A124" s="152" t="s">
        <v>444</v>
      </c>
      <c r="B124" s="22"/>
      <c r="C124" s="159" t="s">
        <v>416</v>
      </c>
      <c r="D124" s="125">
        <v>3.2549999999999999</v>
      </c>
      <c r="E124" s="126">
        <v>0.3</v>
      </c>
      <c r="F124" s="127">
        <v>5.8000000000000003E-2</v>
      </c>
      <c r="G124" s="155">
        <v>0</v>
      </c>
      <c r="H124" s="155">
        <v>0</v>
      </c>
      <c r="I124" s="157">
        <v>0</v>
      </c>
      <c r="J124" s="38">
        <v>0</v>
      </c>
    </row>
    <row r="125" spans="1:10" ht="27.75" customHeight="1" x14ac:dyDescent="0.25">
      <c r="A125" s="152" t="s">
        <v>571</v>
      </c>
      <c r="B125" s="22"/>
      <c r="C125" s="159">
        <v>0</v>
      </c>
      <c r="D125" s="125">
        <v>2.0920000000000001</v>
      </c>
      <c r="E125" s="126">
        <v>0.182</v>
      </c>
      <c r="F125" s="127">
        <v>3.7999999999999999E-2</v>
      </c>
      <c r="G125" s="154">
        <v>3.05</v>
      </c>
      <c r="H125" s="154">
        <v>1.81</v>
      </c>
      <c r="I125" s="158">
        <v>1.81</v>
      </c>
      <c r="J125" s="37">
        <v>5.0999999999999997E-2</v>
      </c>
    </row>
    <row r="126" spans="1:10" ht="27.75" customHeight="1" x14ac:dyDescent="0.25">
      <c r="A126" s="152" t="s">
        <v>572</v>
      </c>
      <c r="B126" s="22"/>
      <c r="C126" s="159">
        <v>0</v>
      </c>
      <c r="D126" s="125">
        <v>2.0920000000000001</v>
      </c>
      <c r="E126" s="126">
        <v>0.182</v>
      </c>
      <c r="F126" s="127">
        <v>3.7999999999999999E-2</v>
      </c>
      <c r="G126" s="154">
        <v>29.33</v>
      </c>
      <c r="H126" s="154">
        <v>1.81</v>
      </c>
      <c r="I126" s="158">
        <v>1.81</v>
      </c>
      <c r="J126" s="37">
        <v>5.0999999999999997E-2</v>
      </c>
    </row>
    <row r="127" spans="1:10" ht="27.75" customHeight="1" x14ac:dyDescent="0.25">
      <c r="A127" s="152" t="s">
        <v>573</v>
      </c>
      <c r="B127" s="22"/>
      <c r="C127" s="159">
        <v>0</v>
      </c>
      <c r="D127" s="125">
        <v>2.0920000000000001</v>
      </c>
      <c r="E127" s="126">
        <v>0.182</v>
      </c>
      <c r="F127" s="127">
        <v>3.7999999999999999E-2</v>
      </c>
      <c r="G127" s="154">
        <v>53.63</v>
      </c>
      <c r="H127" s="154">
        <v>1.81</v>
      </c>
      <c r="I127" s="158">
        <v>1.81</v>
      </c>
      <c r="J127" s="37">
        <v>5.0999999999999997E-2</v>
      </c>
    </row>
    <row r="128" spans="1:10" ht="27.75" customHeight="1" x14ac:dyDescent="0.25">
      <c r="A128" s="152" t="s">
        <v>574</v>
      </c>
      <c r="B128" s="22"/>
      <c r="C128" s="159">
        <v>0</v>
      </c>
      <c r="D128" s="125">
        <v>2.0920000000000001</v>
      </c>
      <c r="E128" s="126">
        <v>0.182</v>
      </c>
      <c r="F128" s="127">
        <v>3.7999999999999999E-2</v>
      </c>
      <c r="G128" s="154">
        <v>88.42</v>
      </c>
      <c r="H128" s="154">
        <v>1.81</v>
      </c>
      <c r="I128" s="158">
        <v>1.81</v>
      </c>
      <c r="J128" s="37">
        <v>5.0999999999999997E-2</v>
      </c>
    </row>
    <row r="129" spans="1:10" ht="27.75" customHeight="1" x14ac:dyDescent="0.25">
      <c r="A129" s="152" t="s">
        <v>575</v>
      </c>
      <c r="B129" s="22"/>
      <c r="C129" s="159">
        <v>0</v>
      </c>
      <c r="D129" s="125">
        <v>2.0920000000000001</v>
      </c>
      <c r="E129" s="126">
        <v>0.182</v>
      </c>
      <c r="F129" s="127">
        <v>3.7999999999999999E-2</v>
      </c>
      <c r="G129" s="154">
        <v>203.92</v>
      </c>
      <c r="H129" s="154">
        <v>1.81</v>
      </c>
      <c r="I129" s="158">
        <v>1.81</v>
      </c>
      <c r="J129" s="37">
        <v>5.0999999999999997E-2</v>
      </c>
    </row>
    <row r="130" spans="1:10" ht="27.75" customHeight="1" x14ac:dyDescent="0.25">
      <c r="A130" s="152" t="s">
        <v>576</v>
      </c>
      <c r="B130" s="22"/>
      <c r="C130" s="159">
        <v>0</v>
      </c>
      <c r="D130" s="125">
        <v>2.153</v>
      </c>
      <c r="E130" s="126">
        <v>0.158</v>
      </c>
      <c r="F130" s="127">
        <v>4.1000000000000002E-2</v>
      </c>
      <c r="G130" s="154">
        <v>3.78</v>
      </c>
      <c r="H130" s="154">
        <v>2.7</v>
      </c>
      <c r="I130" s="158">
        <v>2.7</v>
      </c>
      <c r="J130" s="37">
        <v>4.9000000000000002E-2</v>
      </c>
    </row>
    <row r="131" spans="1:10" ht="27.75" customHeight="1" x14ac:dyDescent="0.25">
      <c r="A131" s="152" t="s">
        <v>577</v>
      </c>
      <c r="B131" s="22"/>
      <c r="C131" s="159">
        <v>0</v>
      </c>
      <c r="D131" s="125">
        <v>2.153</v>
      </c>
      <c r="E131" s="126">
        <v>0.158</v>
      </c>
      <c r="F131" s="127">
        <v>4.1000000000000002E-2</v>
      </c>
      <c r="G131" s="154">
        <v>45.44</v>
      </c>
      <c r="H131" s="154">
        <v>2.7</v>
      </c>
      <c r="I131" s="158">
        <v>2.7</v>
      </c>
      <c r="J131" s="37">
        <v>4.9000000000000002E-2</v>
      </c>
    </row>
    <row r="132" spans="1:10" ht="27.75" customHeight="1" x14ac:dyDescent="0.25">
      <c r="A132" s="152" t="s">
        <v>578</v>
      </c>
      <c r="B132" s="22"/>
      <c r="C132" s="159">
        <v>0</v>
      </c>
      <c r="D132" s="125">
        <v>2.153</v>
      </c>
      <c r="E132" s="126">
        <v>0.158</v>
      </c>
      <c r="F132" s="127">
        <v>4.1000000000000002E-2</v>
      </c>
      <c r="G132" s="154">
        <v>83.97</v>
      </c>
      <c r="H132" s="154">
        <v>2.7</v>
      </c>
      <c r="I132" s="158">
        <v>2.7</v>
      </c>
      <c r="J132" s="37">
        <v>4.9000000000000002E-2</v>
      </c>
    </row>
    <row r="133" spans="1:10" ht="27.75" customHeight="1" x14ac:dyDescent="0.25">
      <c r="A133" s="152" t="s">
        <v>579</v>
      </c>
      <c r="B133" s="22"/>
      <c r="C133" s="159">
        <v>0</v>
      </c>
      <c r="D133" s="125">
        <v>2.153</v>
      </c>
      <c r="E133" s="126">
        <v>0.158</v>
      </c>
      <c r="F133" s="127">
        <v>4.1000000000000002E-2</v>
      </c>
      <c r="G133" s="154">
        <v>139.13</v>
      </c>
      <c r="H133" s="154">
        <v>2.7</v>
      </c>
      <c r="I133" s="158">
        <v>2.7</v>
      </c>
      <c r="J133" s="37">
        <v>4.9000000000000002E-2</v>
      </c>
    </row>
    <row r="134" spans="1:10" ht="27.75" customHeight="1" x14ac:dyDescent="0.25">
      <c r="A134" s="152" t="s">
        <v>580</v>
      </c>
      <c r="B134" s="22"/>
      <c r="C134" s="159">
        <v>0</v>
      </c>
      <c r="D134" s="125">
        <v>2.153</v>
      </c>
      <c r="E134" s="126">
        <v>0.158</v>
      </c>
      <c r="F134" s="127">
        <v>4.1000000000000002E-2</v>
      </c>
      <c r="G134" s="154">
        <v>322.26</v>
      </c>
      <c r="H134" s="154">
        <v>2.7</v>
      </c>
      <c r="I134" s="158">
        <v>2.7</v>
      </c>
      <c r="J134" s="37">
        <v>4.9000000000000002E-2</v>
      </c>
    </row>
    <row r="135" spans="1:10" ht="27.75" customHeight="1" x14ac:dyDescent="0.25">
      <c r="A135" s="152" t="s">
        <v>581</v>
      </c>
      <c r="B135" s="22"/>
      <c r="C135" s="159">
        <v>0</v>
      </c>
      <c r="D135" s="125">
        <v>1.698</v>
      </c>
      <c r="E135" s="126">
        <v>0.114</v>
      </c>
      <c r="F135" s="127">
        <v>3.2000000000000001E-2</v>
      </c>
      <c r="G135" s="154">
        <v>41.41</v>
      </c>
      <c r="H135" s="154">
        <v>3.32</v>
      </c>
      <c r="I135" s="158">
        <v>3.32</v>
      </c>
      <c r="J135" s="37">
        <v>3.6999999999999998E-2</v>
      </c>
    </row>
    <row r="136" spans="1:10" ht="27.75" customHeight="1" x14ac:dyDescent="0.25">
      <c r="A136" s="152" t="s">
        <v>582</v>
      </c>
      <c r="B136" s="22"/>
      <c r="C136" s="159">
        <v>0</v>
      </c>
      <c r="D136" s="125">
        <v>1.698</v>
      </c>
      <c r="E136" s="126">
        <v>0.114</v>
      </c>
      <c r="F136" s="127">
        <v>3.2000000000000001E-2</v>
      </c>
      <c r="G136" s="154">
        <v>391.91</v>
      </c>
      <c r="H136" s="154">
        <v>3.32</v>
      </c>
      <c r="I136" s="158">
        <v>3.32</v>
      </c>
      <c r="J136" s="37">
        <v>3.6999999999999998E-2</v>
      </c>
    </row>
    <row r="137" spans="1:10" ht="27.75" customHeight="1" x14ac:dyDescent="0.25">
      <c r="A137" s="152" t="s">
        <v>583</v>
      </c>
      <c r="B137" s="22"/>
      <c r="C137" s="159">
        <v>0</v>
      </c>
      <c r="D137" s="125">
        <v>1.698</v>
      </c>
      <c r="E137" s="126">
        <v>0.114</v>
      </c>
      <c r="F137" s="127">
        <v>3.2000000000000001E-2</v>
      </c>
      <c r="G137" s="154">
        <v>954.66</v>
      </c>
      <c r="H137" s="154">
        <v>3.32</v>
      </c>
      <c r="I137" s="158">
        <v>3.32</v>
      </c>
      <c r="J137" s="37">
        <v>3.6999999999999998E-2</v>
      </c>
    </row>
    <row r="138" spans="1:10" ht="27.75" customHeight="1" x14ac:dyDescent="0.25">
      <c r="A138" s="152" t="s">
        <v>584</v>
      </c>
      <c r="B138" s="22"/>
      <c r="C138" s="159">
        <v>0</v>
      </c>
      <c r="D138" s="125">
        <v>1.698</v>
      </c>
      <c r="E138" s="126">
        <v>0.114</v>
      </c>
      <c r="F138" s="127">
        <v>3.2000000000000001E-2</v>
      </c>
      <c r="G138" s="154">
        <v>1749.42</v>
      </c>
      <c r="H138" s="154">
        <v>3.32</v>
      </c>
      <c r="I138" s="158">
        <v>3.32</v>
      </c>
      <c r="J138" s="37">
        <v>3.6999999999999998E-2</v>
      </c>
    </row>
    <row r="139" spans="1:10" ht="27.75" customHeight="1" x14ac:dyDescent="0.25">
      <c r="A139" s="152" t="s">
        <v>585</v>
      </c>
      <c r="B139" s="22"/>
      <c r="C139" s="159">
        <v>0</v>
      </c>
      <c r="D139" s="125">
        <v>1.698</v>
      </c>
      <c r="E139" s="126">
        <v>0.114</v>
      </c>
      <c r="F139" s="127">
        <v>3.2000000000000001E-2</v>
      </c>
      <c r="G139" s="154">
        <v>4040.67</v>
      </c>
      <c r="H139" s="154">
        <v>3.32</v>
      </c>
      <c r="I139" s="158">
        <v>3.32</v>
      </c>
      <c r="J139" s="37">
        <v>3.6999999999999998E-2</v>
      </c>
    </row>
    <row r="140" spans="1:10" ht="27.75" customHeight="1" x14ac:dyDescent="0.25">
      <c r="A140" s="152" t="s">
        <v>445</v>
      </c>
      <c r="B140" s="22"/>
      <c r="C140" s="159" t="s">
        <v>417</v>
      </c>
      <c r="D140" s="128">
        <v>10.286</v>
      </c>
      <c r="E140" s="129">
        <v>0.627</v>
      </c>
      <c r="F140" s="127">
        <v>0.38500000000000001</v>
      </c>
      <c r="G140" s="155">
        <v>0</v>
      </c>
      <c r="H140" s="155">
        <v>0</v>
      </c>
      <c r="I140" s="157">
        <v>0</v>
      </c>
      <c r="J140" s="38">
        <v>0</v>
      </c>
    </row>
    <row r="141" spans="1:10" ht="27.75" customHeight="1" x14ac:dyDescent="0.25">
      <c r="A141" s="152" t="s">
        <v>446</v>
      </c>
      <c r="B141" s="22"/>
      <c r="C141" s="159">
        <v>0</v>
      </c>
      <c r="D141" s="125">
        <v>-3.2810000000000001</v>
      </c>
      <c r="E141" s="126">
        <v>-0.30299999999999999</v>
      </c>
      <c r="F141" s="127">
        <v>-5.8999999999999997E-2</v>
      </c>
      <c r="G141" s="154">
        <v>0</v>
      </c>
      <c r="H141" s="155">
        <v>0</v>
      </c>
      <c r="I141" s="157">
        <v>0</v>
      </c>
      <c r="J141" s="38">
        <v>0</v>
      </c>
    </row>
    <row r="142" spans="1:10" ht="27.75" customHeight="1" x14ac:dyDescent="0.25">
      <c r="A142" s="152" t="s">
        <v>447</v>
      </c>
      <c r="B142" s="22"/>
      <c r="C142" s="159">
        <v>0</v>
      </c>
      <c r="D142" s="125">
        <v>-3.3809999999999998</v>
      </c>
      <c r="E142" s="126">
        <v>-0.30199999999999999</v>
      </c>
      <c r="F142" s="127">
        <v>-6.0999999999999999E-2</v>
      </c>
      <c r="G142" s="154">
        <v>0</v>
      </c>
      <c r="H142" s="155">
        <v>0</v>
      </c>
      <c r="I142" s="157">
        <v>0</v>
      </c>
      <c r="J142" s="38">
        <v>0</v>
      </c>
    </row>
    <row r="143" spans="1:10" ht="27.75" customHeight="1" x14ac:dyDescent="0.25">
      <c r="A143" s="152" t="s">
        <v>448</v>
      </c>
      <c r="B143" s="22"/>
      <c r="C143" s="159">
        <v>0</v>
      </c>
      <c r="D143" s="125">
        <v>-3.2810000000000001</v>
      </c>
      <c r="E143" s="126">
        <v>-0.30299999999999999</v>
      </c>
      <c r="F143" s="127">
        <v>-5.8999999999999997E-2</v>
      </c>
      <c r="G143" s="154">
        <v>0</v>
      </c>
      <c r="H143" s="155">
        <v>0</v>
      </c>
      <c r="I143" s="157">
        <v>0</v>
      </c>
      <c r="J143" s="37">
        <v>9.8000000000000004E-2</v>
      </c>
    </row>
    <row r="144" spans="1:10" ht="27.75" customHeight="1" x14ac:dyDescent="0.25">
      <c r="A144" s="152" t="s">
        <v>449</v>
      </c>
      <c r="B144" s="22"/>
      <c r="C144" s="159">
        <v>0</v>
      </c>
      <c r="D144" s="125">
        <v>-3.3809999999999998</v>
      </c>
      <c r="E144" s="126">
        <v>-0.30199999999999999</v>
      </c>
      <c r="F144" s="127">
        <v>-6.0999999999999999E-2</v>
      </c>
      <c r="G144" s="154">
        <v>0</v>
      </c>
      <c r="H144" s="155">
        <v>0</v>
      </c>
      <c r="I144" s="157">
        <v>0</v>
      </c>
      <c r="J144" s="37">
        <v>8.6999999999999994E-2</v>
      </c>
    </row>
    <row r="145" spans="1:10" ht="27.75" customHeight="1" x14ac:dyDescent="0.25">
      <c r="A145" s="152" t="s">
        <v>450</v>
      </c>
      <c r="B145" s="22"/>
      <c r="C145" s="159">
        <v>0</v>
      </c>
      <c r="D145" s="125">
        <v>-4.375</v>
      </c>
      <c r="E145" s="126">
        <v>-0.32100000000000001</v>
      </c>
      <c r="F145" s="127">
        <v>-8.3000000000000004E-2</v>
      </c>
      <c r="G145" s="154">
        <v>56.23</v>
      </c>
      <c r="H145" s="155">
        <v>0</v>
      </c>
      <c r="I145" s="157">
        <v>0</v>
      </c>
      <c r="J145" s="37">
        <v>0.16</v>
      </c>
    </row>
    <row r="146" spans="1:10" ht="27.75" customHeight="1" x14ac:dyDescent="0.25">
      <c r="A146" s="152" t="s">
        <v>542</v>
      </c>
      <c r="B146" s="22"/>
      <c r="C146" s="159" t="s">
        <v>633</v>
      </c>
      <c r="D146" s="125">
        <v>1.786</v>
      </c>
      <c r="E146" s="126">
        <v>0.16500000000000001</v>
      </c>
      <c r="F146" s="127">
        <v>3.2000000000000001E-2</v>
      </c>
      <c r="G146" s="154">
        <v>1.51</v>
      </c>
      <c r="H146" s="155">
        <v>0</v>
      </c>
      <c r="I146" s="157">
        <v>0</v>
      </c>
      <c r="J146" s="38">
        <v>0</v>
      </c>
    </row>
    <row r="147" spans="1:10" ht="27.75" customHeight="1" x14ac:dyDescent="0.25">
      <c r="A147" s="152" t="s">
        <v>543</v>
      </c>
      <c r="B147" s="22"/>
      <c r="C147" s="159" t="s">
        <v>415</v>
      </c>
      <c r="D147" s="125">
        <v>1.786</v>
      </c>
      <c r="E147" s="126">
        <v>0.16500000000000001</v>
      </c>
      <c r="F147" s="127">
        <v>3.2000000000000001E-2</v>
      </c>
      <c r="G147" s="155">
        <v>0</v>
      </c>
      <c r="H147" s="155">
        <v>0</v>
      </c>
      <c r="I147" s="157">
        <v>0</v>
      </c>
      <c r="J147" s="38">
        <v>0</v>
      </c>
    </row>
    <row r="148" spans="1:10" ht="27.75" customHeight="1" x14ac:dyDescent="0.25">
      <c r="A148" s="152" t="s">
        <v>544</v>
      </c>
      <c r="B148" s="22"/>
      <c r="C148" s="159" t="s">
        <v>634</v>
      </c>
      <c r="D148" s="125">
        <v>1.849</v>
      </c>
      <c r="E148" s="126">
        <v>0.17100000000000001</v>
      </c>
      <c r="F148" s="127">
        <v>3.3000000000000002E-2</v>
      </c>
      <c r="G148" s="154">
        <v>1.52</v>
      </c>
      <c r="H148" s="155">
        <v>0</v>
      </c>
      <c r="I148" s="157">
        <v>0</v>
      </c>
      <c r="J148" s="38">
        <v>0</v>
      </c>
    </row>
    <row r="149" spans="1:10" ht="27.75" customHeight="1" x14ac:dyDescent="0.25">
      <c r="A149" s="152" t="s">
        <v>545</v>
      </c>
      <c r="B149" s="22"/>
      <c r="C149" s="159" t="s">
        <v>634</v>
      </c>
      <c r="D149" s="125">
        <v>1.849</v>
      </c>
      <c r="E149" s="126">
        <v>0.17100000000000001</v>
      </c>
      <c r="F149" s="127">
        <v>3.3000000000000002E-2</v>
      </c>
      <c r="G149" s="154">
        <v>2.1</v>
      </c>
      <c r="H149" s="155">
        <v>0</v>
      </c>
      <c r="I149" s="157">
        <v>0</v>
      </c>
      <c r="J149" s="38">
        <v>0</v>
      </c>
    </row>
    <row r="150" spans="1:10" ht="27.75" customHeight="1" x14ac:dyDescent="0.25">
      <c r="A150" s="152" t="s">
        <v>546</v>
      </c>
      <c r="B150" s="22"/>
      <c r="C150" s="159" t="s">
        <v>634</v>
      </c>
      <c r="D150" s="125">
        <v>1.849</v>
      </c>
      <c r="E150" s="126">
        <v>0.17100000000000001</v>
      </c>
      <c r="F150" s="127">
        <v>3.3000000000000002E-2</v>
      </c>
      <c r="G150" s="154">
        <v>3.11</v>
      </c>
      <c r="H150" s="155">
        <v>0</v>
      </c>
      <c r="I150" s="157">
        <v>0</v>
      </c>
      <c r="J150" s="38">
        <v>0</v>
      </c>
    </row>
    <row r="151" spans="1:10" ht="27.75" customHeight="1" x14ac:dyDescent="0.25">
      <c r="A151" s="152" t="s">
        <v>547</v>
      </c>
      <c r="B151" s="22"/>
      <c r="C151" s="159" t="s">
        <v>634</v>
      </c>
      <c r="D151" s="125">
        <v>1.849</v>
      </c>
      <c r="E151" s="126">
        <v>0.17100000000000001</v>
      </c>
      <c r="F151" s="127">
        <v>3.3000000000000002E-2</v>
      </c>
      <c r="G151" s="154">
        <v>4.8600000000000003</v>
      </c>
      <c r="H151" s="155">
        <v>0</v>
      </c>
      <c r="I151" s="157">
        <v>0</v>
      </c>
      <c r="J151" s="38">
        <v>0</v>
      </c>
    </row>
    <row r="152" spans="1:10" ht="27.75" customHeight="1" x14ac:dyDescent="0.25">
      <c r="A152" s="152" t="s">
        <v>548</v>
      </c>
      <c r="B152" s="22"/>
      <c r="C152" s="159" t="s">
        <v>634</v>
      </c>
      <c r="D152" s="125">
        <v>1.849</v>
      </c>
      <c r="E152" s="126">
        <v>0.17100000000000001</v>
      </c>
      <c r="F152" s="127">
        <v>3.3000000000000002E-2</v>
      </c>
      <c r="G152" s="154">
        <v>10.130000000000001</v>
      </c>
      <c r="H152" s="155">
        <v>0</v>
      </c>
      <c r="I152" s="157">
        <v>0</v>
      </c>
      <c r="J152" s="38">
        <v>0</v>
      </c>
    </row>
    <row r="153" spans="1:10" ht="27.75" customHeight="1" x14ac:dyDescent="0.25">
      <c r="A153" s="152" t="s">
        <v>451</v>
      </c>
      <c r="B153" s="22"/>
      <c r="C153" s="159" t="s">
        <v>416</v>
      </c>
      <c r="D153" s="125">
        <v>1.849</v>
      </c>
      <c r="E153" s="126">
        <v>0.17100000000000001</v>
      </c>
      <c r="F153" s="127">
        <v>3.3000000000000002E-2</v>
      </c>
      <c r="G153" s="155">
        <v>0</v>
      </c>
      <c r="H153" s="155">
        <v>0</v>
      </c>
      <c r="I153" s="157">
        <v>0</v>
      </c>
      <c r="J153" s="38">
        <v>0</v>
      </c>
    </row>
    <row r="154" spans="1:10" ht="27.75" customHeight="1" x14ac:dyDescent="0.25">
      <c r="A154" s="152" t="s">
        <v>549</v>
      </c>
      <c r="B154" s="22"/>
      <c r="C154" s="159">
        <v>0</v>
      </c>
      <c r="D154" s="125">
        <v>1.1879999999999999</v>
      </c>
      <c r="E154" s="126">
        <v>0.104</v>
      </c>
      <c r="F154" s="127">
        <v>2.1999999999999999E-2</v>
      </c>
      <c r="G154" s="154">
        <v>1.74</v>
      </c>
      <c r="H154" s="154">
        <v>1.03</v>
      </c>
      <c r="I154" s="158">
        <v>1.03</v>
      </c>
      <c r="J154" s="37">
        <v>2.9000000000000001E-2</v>
      </c>
    </row>
    <row r="155" spans="1:10" ht="27.75" customHeight="1" x14ac:dyDescent="0.25">
      <c r="A155" s="152" t="s">
        <v>550</v>
      </c>
      <c r="B155" s="22"/>
      <c r="C155" s="159">
        <v>0</v>
      </c>
      <c r="D155" s="125">
        <v>1.1879999999999999</v>
      </c>
      <c r="E155" s="126">
        <v>0.104</v>
      </c>
      <c r="F155" s="127">
        <v>2.1999999999999999E-2</v>
      </c>
      <c r="G155" s="154">
        <v>16.66</v>
      </c>
      <c r="H155" s="154">
        <v>1.03</v>
      </c>
      <c r="I155" s="158">
        <v>1.03</v>
      </c>
      <c r="J155" s="37">
        <v>2.9000000000000001E-2</v>
      </c>
    </row>
    <row r="156" spans="1:10" ht="27.75" customHeight="1" x14ac:dyDescent="0.25">
      <c r="A156" s="152" t="s">
        <v>551</v>
      </c>
      <c r="B156" s="22"/>
      <c r="C156" s="159">
        <v>0</v>
      </c>
      <c r="D156" s="125">
        <v>1.1879999999999999</v>
      </c>
      <c r="E156" s="126">
        <v>0.104</v>
      </c>
      <c r="F156" s="127">
        <v>2.1999999999999999E-2</v>
      </c>
      <c r="G156" s="154">
        <v>30.46</v>
      </c>
      <c r="H156" s="154">
        <v>1.03</v>
      </c>
      <c r="I156" s="158">
        <v>1.03</v>
      </c>
      <c r="J156" s="37">
        <v>2.9000000000000001E-2</v>
      </c>
    </row>
    <row r="157" spans="1:10" ht="27.75" customHeight="1" x14ac:dyDescent="0.25">
      <c r="A157" s="152" t="s">
        <v>552</v>
      </c>
      <c r="B157" s="22"/>
      <c r="C157" s="159">
        <v>0</v>
      </c>
      <c r="D157" s="125">
        <v>1.1879999999999999</v>
      </c>
      <c r="E157" s="126">
        <v>0.104</v>
      </c>
      <c r="F157" s="127">
        <v>2.1999999999999999E-2</v>
      </c>
      <c r="G157" s="154">
        <v>50.22</v>
      </c>
      <c r="H157" s="154">
        <v>1.03</v>
      </c>
      <c r="I157" s="158">
        <v>1.03</v>
      </c>
      <c r="J157" s="37">
        <v>2.9000000000000001E-2</v>
      </c>
    </row>
    <row r="158" spans="1:10" ht="27.75" customHeight="1" x14ac:dyDescent="0.25">
      <c r="A158" s="152" t="s">
        <v>553</v>
      </c>
      <c r="B158" s="22"/>
      <c r="C158" s="159">
        <v>0</v>
      </c>
      <c r="D158" s="125">
        <v>1.1879999999999999</v>
      </c>
      <c r="E158" s="126">
        <v>0.104</v>
      </c>
      <c r="F158" s="127">
        <v>2.1999999999999999E-2</v>
      </c>
      <c r="G158" s="154">
        <v>115.82</v>
      </c>
      <c r="H158" s="154">
        <v>1.03</v>
      </c>
      <c r="I158" s="158">
        <v>1.03</v>
      </c>
      <c r="J158" s="37">
        <v>2.9000000000000001E-2</v>
      </c>
    </row>
    <row r="159" spans="1:10" ht="27.75" customHeight="1" x14ac:dyDescent="0.25">
      <c r="A159" s="152" t="s">
        <v>554</v>
      </c>
      <c r="B159" s="22"/>
      <c r="C159" s="159">
        <v>0</v>
      </c>
      <c r="D159" s="125">
        <v>1.2230000000000001</v>
      </c>
      <c r="E159" s="126">
        <v>0.09</v>
      </c>
      <c r="F159" s="127">
        <v>2.3E-2</v>
      </c>
      <c r="G159" s="154">
        <v>2.15</v>
      </c>
      <c r="H159" s="154">
        <v>1.53</v>
      </c>
      <c r="I159" s="158">
        <v>1.53</v>
      </c>
      <c r="J159" s="37">
        <v>2.8000000000000001E-2</v>
      </c>
    </row>
    <row r="160" spans="1:10" ht="27.75" customHeight="1" x14ac:dyDescent="0.25">
      <c r="A160" s="152" t="s">
        <v>555</v>
      </c>
      <c r="B160" s="22"/>
      <c r="C160" s="159">
        <v>0</v>
      </c>
      <c r="D160" s="125">
        <v>1.2230000000000001</v>
      </c>
      <c r="E160" s="126">
        <v>0.09</v>
      </c>
      <c r="F160" s="127">
        <v>2.3E-2</v>
      </c>
      <c r="G160" s="154">
        <v>25.81</v>
      </c>
      <c r="H160" s="154">
        <v>1.53</v>
      </c>
      <c r="I160" s="158">
        <v>1.53</v>
      </c>
      <c r="J160" s="37">
        <v>2.8000000000000001E-2</v>
      </c>
    </row>
    <row r="161" spans="1:10" ht="27.75" customHeight="1" x14ac:dyDescent="0.25">
      <c r="A161" s="152" t="s">
        <v>556</v>
      </c>
      <c r="B161" s="22"/>
      <c r="C161" s="159">
        <v>0</v>
      </c>
      <c r="D161" s="125">
        <v>1.2230000000000001</v>
      </c>
      <c r="E161" s="126">
        <v>0.09</v>
      </c>
      <c r="F161" s="127">
        <v>2.3E-2</v>
      </c>
      <c r="G161" s="154">
        <v>47.69</v>
      </c>
      <c r="H161" s="154">
        <v>1.53</v>
      </c>
      <c r="I161" s="158">
        <v>1.53</v>
      </c>
      <c r="J161" s="37">
        <v>2.8000000000000001E-2</v>
      </c>
    </row>
    <row r="162" spans="1:10" ht="27.75" customHeight="1" x14ac:dyDescent="0.25">
      <c r="A162" s="152" t="s">
        <v>557</v>
      </c>
      <c r="B162" s="22"/>
      <c r="C162" s="159">
        <v>0</v>
      </c>
      <c r="D162" s="125">
        <v>1.2230000000000001</v>
      </c>
      <c r="E162" s="126">
        <v>0.09</v>
      </c>
      <c r="F162" s="127">
        <v>2.3E-2</v>
      </c>
      <c r="G162" s="154">
        <v>79.02</v>
      </c>
      <c r="H162" s="154">
        <v>1.53</v>
      </c>
      <c r="I162" s="158">
        <v>1.53</v>
      </c>
      <c r="J162" s="37">
        <v>2.8000000000000001E-2</v>
      </c>
    </row>
    <row r="163" spans="1:10" ht="27.75" customHeight="1" x14ac:dyDescent="0.25">
      <c r="A163" s="152" t="s">
        <v>558</v>
      </c>
      <c r="B163" s="22"/>
      <c r="C163" s="159">
        <v>0</v>
      </c>
      <c r="D163" s="125">
        <v>1.2230000000000001</v>
      </c>
      <c r="E163" s="126">
        <v>0.09</v>
      </c>
      <c r="F163" s="127">
        <v>2.3E-2</v>
      </c>
      <c r="G163" s="154">
        <v>183.03</v>
      </c>
      <c r="H163" s="154">
        <v>1.53</v>
      </c>
      <c r="I163" s="158">
        <v>1.53</v>
      </c>
      <c r="J163" s="37">
        <v>2.8000000000000001E-2</v>
      </c>
    </row>
    <row r="164" spans="1:10" ht="27.75" customHeight="1" x14ac:dyDescent="0.25">
      <c r="A164" s="152" t="s">
        <v>559</v>
      </c>
      <c r="B164" s="22"/>
      <c r="C164" s="159">
        <v>0</v>
      </c>
      <c r="D164" s="125">
        <v>0.96399999999999997</v>
      </c>
      <c r="E164" s="126">
        <v>6.5000000000000002E-2</v>
      </c>
      <c r="F164" s="127">
        <v>1.7999999999999999E-2</v>
      </c>
      <c r="G164" s="154">
        <v>23.52</v>
      </c>
      <c r="H164" s="154">
        <v>1.88</v>
      </c>
      <c r="I164" s="158">
        <v>1.88</v>
      </c>
      <c r="J164" s="37">
        <v>2.1000000000000001E-2</v>
      </c>
    </row>
    <row r="165" spans="1:10" ht="27.75" customHeight="1" x14ac:dyDescent="0.25">
      <c r="A165" s="152" t="s">
        <v>560</v>
      </c>
      <c r="B165" s="22"/>
      <c r="C165" s="159">
        <v>0</v>
      </c>
      <c r="D165" s="125">
        <v>0.96399999999999997</v>
      </c>
      <c r="E165" s="126">
        <v>6.5000000000000002E-2</v>
      </c>
      <c r="F165" s="127">
        <v>1.7999999999999999E-2</v>
      </c>
      <c r="G165" s="154">
        <v>222.59</v>
      </c>
      <c r="H165" s="154">
        <v>1.88</v>
      </c>
      <c r="I165" s="158">
        <v>1.88</v>
      </c>
      <c r="J165" s="37">
        <v>2.1000000000000001E-2</v>
      </c>
    </row>
    <row r="166" spans="1:10" ht="27.75" customHeight="1" x14ac:dyDescent="0.25">
      <c r="A166" s="152" t="s">
        <v>561</v>
      </c>
      <c r="B166" s="22"/>
      <c r="C166" s="159">
        <v>0</v>
      </c>
      <c r="D166" s="125">
        <v>0.96399999999999997</v>
      </c>
      <c r="E166" s="126">
        <v>6.5000000000000002E-2</v>
      </c>
      <c r="F166" s="127">
        <v>1.7999999999999999E-2</v>
      </c>
      <c r="G166" s="154">
        <v>542.20000000000005</v>
      </c>
      <c r="H166" s="154">
        <v>1.88</v>
      </c>
      <c r="I166" s="158">
        <v>1.88</v>
      </c>
      <c r="J166" s="37">
        <v>2.1000000000000001E-2</v>
      </c>
    </row>
    <row r="167" spans="1:10" ht="27.75" customHeight="1" x14ac:dyDescent="0.25">
      <c r="A167" s="152" t="s">
        <v>562</v>
      </c>
      <c r="B167" s="22"/>
      <c r="C167" s="159">
        <v>0</v>
      </c>
      <c r="D167" s="125">
        <v>0.96399999999999997</v>
      </c>
      <c r="E167" s="126">
        <v>6.5000000000000002E-2</v>
      </c>
      <c r="F167" s="127">
        <v>1.7999999999999999E-2</v>
      </c>
      <c r="G167" s="154">
        <v>993.59</v>
      </c>
      <c r="H167" s="154">
        <v>1.88</v>
      </c>
      <c r="I167" s="158">
        <v>1.88</v>
      </c>
      <c r="J167" s="37">
        <v>2.1000000000000001E-2</v>
      </c>
    </row>
    <row r="168" spans="1:10" ht="27.75" customHeight="1" x14ac:dyDescent="0.25">
      <c r="A168" s="152" t="s">
        <v>563</v>
      </c>
      <c r="B168" s="22"/>
      <c r="C168" s="159">
        <v>0</v>
      </c>
      <c r="D168" s="125">
        <v>0.96399999999999997</v>
      </c>
      <c r="E168" s="126">
        <v>6.5000000000000002E-2</v>
      </c>
      <c r="F168" s="127">
        <v>1.7999999999999999E-2</v>
      </c>
      <c r="G168" s="154">
        <v>2294.92</v>
      </c>
      <c r="H168" s="154">
        <v>1.88</v>
      </c>
      <c r="I168" s="158">
        <v>1.88</v>
      </c>
      <c r="J168" s="37">
        <v>2.1000000000000001E-2</v>
      </c>
    </row>
    <row r="169" spans="1:10" ht="27.75" customHeight="1" x14ac:dyDescent="0.25">
      <c r="A169" s="152" t="s">
        <v>452</v>
      </c>
      <c r="B169" s="22"/>
      <c r="C169" s="159" t="s">
        <v>417</v>
      </c>
      <c r="D169" s="128">
        <v>5.8419999999999996</v>
      </c>
      <c r="E169" s="129">
        <v>0.35599999999999998</v>
      </c>
      <c r="F169" s="127">
        <v>0.219</v>
      </c>
      <c r="G169" s="155">
        <v>0</v>
      </c>
      <c r="H169" s="155">
        <v>0</v>
      </c>
      <c r="I169" s="157">
        <v>0</v>
      </c>
      <c r="J169" s="38">
        <v>0</v>
      </c>
    </row>
    <row r="170" spans="1:10" ht="27.75" customHeight="1" x14ac:dyDescent="0.25">
      <c r="A170" s="152" t="s">
        <v>453</v>
      </c>
      <c r="B170" s="22"/>
      <c r="C170" s="159">
        <v>0</v>
      </c>
      <c r="D170" s="125">
        <v>-1.863</v>
      </c>
      <c r="E170" s="126">
        <v>-0.17199999999999999</v>
      </c>
      <c r="F170" s="127">
        <v>-3.3000000000000002E-2</v>
      </c>
      <c r="G170" s="154">
        <v>0</v>
      </c>
      <c r="H170" s="155">
        <v>0</v>
      </c>
      <c r="I170" s="157">
        <v>0</v>
      </c>
      <c r="J170" s="38">
        <v>0</v>
      </c>
    </row>
    <row r="171" spans="1:10" ht="27.75" customHeight="1" x14ac:dyDescent="0.25">
      <c r="A171" s="152" t="s">
        <v>454</v>
      </c>
      <c r="B171" s="22"/>
      <c r="C171" s="159">
        <v>0</v>
      </c>
      <c r="D171" s="125">
        <v>-1.92</v>
      </c>
      <c r="E171" s="126">
        <v>-0.17100000000000001</v>
      </c>
      <c r="F171" s="127">
        <v>-3.5000000000000003E-2</v>
      </c>
      <c r="G171" s="154">
        <v>0</v>
      </c>
      <c r="H171" s="155">
        <v>0</v>
      </c>
      <c r="I171" s="157">
        <v>0</v>
      </c>
      <c r="J171" s="38">
        <v>0</v>
      </c>
    </row>
    <row r="172" spans="1:10" ht="27.75" customHeight="1" x14ac:dyDescent="0.25">
      <c r="A172" s="152" t="s">
        <v>455</v>
      </c>
      <c r="B172" s="22"/>
      <c r="C172" s="159">
        <v>0</v>
      </c>
      <c r="D172" s="125">
        <v>-1.863</v>
      </c>
      <c r="E172" s="126">
        <v>-0.17199999999999999</v>
      </c>
      <c r="F172" s="127">
        <v>-3.3000000000000002E-2</v>
      </c>
      <c r="G172" s="154">
        <v>0</v>
      </c>
      <c r="H172" s="155">
        <v>0</v>
      </c>
      <c r="I172" s="157">
        <v>0</v>
      </c>
      <c r="J172" s="37">
        <v>5.5E-2</v>
      </c>
    </row>
    <row r="173" spans="1:10" ht="27.75" customHeight="1" x14ac:dyDescent="0.25">
      <c r="A173" s="152" t="s">
        <v>456</v>
      </c>
      <c r="B173" s="22"/>
      <c r="C173" s="159">
        <v>0</v>
      </c>
      <c r="D173" s="125">
        <v>-1.92</v>
      </c>
      <c r="E173" s="126">
        <v>-0.17100000000000001</v>
      </c>
      <c r="F173" s="127">
        <v>-3.5000000000000003E-2</v>
      </c>
      <c r="G173" s="154">
        <v>0</v>
      </c>
      <c r="H173" s="155">
        <v>0</v>
      </c>
      <c r="I173" s="157">
        <v>0</v>
      </c>
      <c r="J173" s="37">
        <v>4.9000000000000002E-2</v>
      </c>
    </row>
    <row r="174" spans="1:10" ht="27.75" customHeight="1" x14ac:dyDescent="0.25">
      <c r="A174" s="152" t="s">
        <v>457</v>
      </c>
      <c r="B174" s="22"/>
      <c r="C174" s="159">
        <v>0</v>
      </c>
      <c r="D174" s="125">
        <v>-2.4849999999999999</v>
      </c>
      <c r="E174" s="126">
        <v>-0.182</v>
      </c>
      <c r="F174" s="127">
        <v>-4.7E-2</v>
      </c>
      <c r="G174" s="154">
        <v>31.94</v>
      </c>
      <c r="H174" s="155">
        <v>0</v>
      </c>
      <c r="I174" s="157">
        <v>0</v>
      </c>
      <c r="J174" s="37">
        <v>9.0999999999999998E-2</v>
      </c>
    </row>
    <row r="175" spans="1:10" ht="27.75" customHeight="1" x14ac:dyDescent="0.25">
      <c r="A175" s="152" t="s">
        <v>520</v>
      </c>
      <c r="B175" s="22"/>
      <c r="C175" s="159" t="s">
        <v>633</v>
      </c>
      <c r="D175" s="125">
        <v>0.53200000000000003</v>
      </c>
      <c r="E175" s="126">
        <v>4.9000000000000002E-2</v>
      </c>
      <c r="F175" s="127">
        <v>0.01</v>
      </c>
      <c r="G175" s="154">
        <v>0.45</v>
      </c>
      <c r="H175" s="155">
        <v>0</v>
      </c>
      <c r="I175" s="157">
        <v>0</v>
      </c>
      <c r="J175" s="38">
        <v>0</v>
      </c>
    </row>
    <row r="176" spans="1:10" ht="27.75" customHeight="1" x14ac:dyDescent="0.25">
      <c r="A176" s="152" t="s">
        <v>521</v>
      </c>
      <c r="B176" s="22"/>
      <c r="C176" s="159" t="s">
        <v>415</v>
      </c>
      <c r="D176" s="125">
        <v>0.53200000000000003</v>
      </c>
      <c r="E176" s="126">
        <v>4.9000000000000002E-2</v>
      </c>
      <c r="F176" s="127">
        <v>0.01</v>
      </c>
      <c r="G176" s="155">
        <v>0</v>
      </c>
      <c r="H176" s="155">
        <v>0</v>
      </c>
      <c r="I176" s="157">
        <v>0</v>
      </c>
      <c r="J176" s="38">
        <v>0</v>
      </c>
    </row>
    <row r="177" spans="1:10" ht="27.75" customHeight="1" x14ac:dyDescent="0.25">
      <c r="A177" s="152" t="s">
        <v>522</v>
      </c>
      <c r="B177" s="22"/>
      <c r="C177" s="159" t="s">
        <v>634</v>
      </c>
      <c r="D177" s="125">
        <v>0.55000000000000004</v>
      </c>
      <c r="E177" s="126">
        <v>5.0999999999999997E-2</v>
      </c>
      <c r="F177" s="127">
        <v>0.01</v>
      </c>
      <c r="G177" s="154">
        <v>0.45</v>
      </c>
      <c r="H177" s="155">
        <v>0</v>
      </c>
      <c r="I177" s="157">
        <v>0</v>
      </c>
      <c r="J177" s="38">
        <v>0</v>
      </c>
    </row>
    <row r="178" spans="1:10" ht="27.75" customHeight="1" x14ac:dyDescent="0.25">
      <c r="A178" s="152" t="s">
        <v>523</v>
      </c>
      <c r="B178" s="22"/>
      <c r="C178" s="159" t="s">
        <v>634</v>
      </c>
      <c r="D178" s="125">
        <v>0.55000000000000004</v>
      </c>
      <c r="E178" s="126">
        <v>5.0999999999999997E-2</v>
      </c>
      <c r="F178" s="127">
        <v>0.01</v>
      </c>
      <c r="G178" s="154">
        <v>0.62</v>
      </c>
      <c r="H178" s="155">
        <v>0</v>
      </c>
      <c r="I178" s="157">
        <v>0</v>
      </c>
      <c r="J178" s="38">
        <v>0</v>
      </c>
    </row>
    <row r="179" spans="1:10" ht="27.75" customHeight="1" x14ac:dyDescent="0.25">
      <c r="A179" s="152" t="s">
        <v>524</v>
      </c>
      <c r="B179" s="22"/>
      <c r="C179" s="159" t="s">
        <v>634</v>
      </c>
      <c r="D179" s="125">
        <v>0.55000000000000004</v>
      </c>
      <c r="E179" s="126">
        <v>5.0999999999999997E-2</v>
      </c>
      <c r="F179" s="127">
        <v>0.01</v>
      </c>
      <c r="G179" s="154">
        <v>0.93</v>
      </c>
      <c r="H179" s="155">
        <v>0</v>
      </c>
      <c r="I179" s="157">
        <v>0</v>
      </c>
      <c r="J179" s="38">
        <v>0</v>
      </c>
    </row>
    <row r="180" spans="1:10" ht="27.75" customHeight="1" x14ac:dyDescent="0.25">
      <c r="A180" s="152" t="s">
        <v>525</v>
      </c>
      <c r="B180" s="22"/>
      <c r="C180" s="159" t="s">
        <v>634</v>
      </c>
      <c r="D180" s="125">
        <v>0.55000000000000004</v>
      </c>
      <c r="E180" s="126">
        <v>5.0999999999999997E-2</v>
      </c>
      <c r="F180" s="127">
        <v>0.01</v>
      </c>
      <c r="G180" s="154">
        <v>1.45</v>
      </c>
      <c r="H180" s="155">
        <v>0</v>
      </c>
      <c r="I180" s="157">
        <v>0</v>
      </c>
      <c r="J180" s="38">
        <v>0</v>
      </c>
    </row>
    <row r="181" spans="1:10" ht="27.75" customHeight="1" x14ac:dyDescent="0.25">
      <c r="A181" s="152" t="s">
        <v>526</v>
      </c>
      <c r="B181" s="22"/>
      <c r="C181" s="159" t="s">
        <v>634</v>
      </c>
      <c r="D181" s="125">
        <v>0.55000000000000004</v>
      </c>
      <c r="E181" s="126">
        <v>5.0999999999999997E-2</v>
      </c>
      <c r="F181" s="127">
        <v>0.01</v>
      </c>
      <c r="G181" s="154">
        <v>3.01</v>
      </c>
      <c r="H181" s="155">
        <v>0</v>
      </c>
      <c r="I181" s="157">
        <v>0</v>
      </c>
      <c r="J181" s="38">
        <v>0</v>
      </c>
    </row>
    <row r="182" spans="1:10" ht="27.75" customHeight="1" x14ac:dyDescent="0.25">
      <c r="A182" s="152" t="s">
        <v>458</v>
      </c>
      <c r="B182" s="22"/>
      <c r="C182" s="159" t="s">
        <v>416</v>
      </c>
      <c r="D182" s="125">
        <v>0.55000000000000004</v>
      </c>
      <c r="E182" s="126">
        <v>5.0999999999999997E-2</v>
      </c>
      <c r="F182" s="127">
        <v>0.01</v>
      </c>
      <c r="G182" s="155">
        <v>0</v>
      </c>
      <c r="H182" s="155">
        <v>0</v>
      </c>
      <c r="I182" s="157">
        <v>0</v>
      </c>
      <c r="J182" s="38">
        <v>0</v>
      </c>
    </row>
    <row r="183" spans="1:10" ht="27.75" customHeight="1" x14ac:dyDescent="0.25">
      <c r="A183" s="152" t="s">
        <v>527</v>
      </c>
      <c r="B183" s="22"/>
      <c r="C183" s="159">
        <v>0</v>
      </c>
      <c r="D183" s="125">
        <v>0.35399999999999998</v>
      </c>
      <c r="E183" s="126">
        <v>3.1E-2</v>
      </c>
      <c r="F183" s="127">
        <v>6.0000000000000001E-3</v>
      </c>
      <c r="G183" s="154">
        <v>0.52</v>
      </c>
      <c r="H183" s="154">
        <v>0.31</v>
      </c>
      <c r="I183" s="158">
        <v>0.31</v>
      </c>
      <c r="J183" s="37">
        <v>8.9999999999999993E-3</v>
      </c>
    </row>
    <row r="184" spans="1:10" ht="27.75" customHeight="1" x14ac:dyDescent="0.25">
      <c r="A184" s="152" t="s">
        <v>528</v>
      </c>
      <c r="B184" s="22"/>
      <c r="C184" s="159">
        <v>0</v>
      </c>
      <c r="D184" s="125">
        <v>0.35399999999999998</v>
      </c>
      <c r="E184" s="126">
        <v>3.1E-2</v>
      </c>
      <c r="F184" s="127">
        <v>6.0000000000000001E-3</v>
      </c>
      <c r="G184" s="154">
        <v>4.96</v>
      </c>
      <c r="H184" s="154">
        <v>0.31</v>
      </c>
      <c r="I184" s="158">
        <v>0.31</v>
      </c>
      <c r="J184" s="37">
        <v>8.9999999999999993E-3</v>
      </c>
    </row>
    <row r="185" spans="1:10" ht="27.75" customHeight="1" x14ac:dyDescent="0.25">
      <c r="A185" s="152" t="s">
        <v>529</v>
      </c>
      <c r="B185" s="22"/>
      <c r="C185" s="159">
        <v>0</v>
      </c>
      <c r="D185" s="125">
        <v>0.35399999999999998</v>
      </c>
      <c r="E185" s="126">
        <v>3.1E-2</v>
      </c>
      <c r="F185" s="127">
        <v>6.0000000000000001E-3</v>
      </c>
      <c r="G185" s="154">
        <v>9.06</v>
      </c>
      <c r="H185" s="154">
        <v>0.31</v>
      </c>
      <c r="I185" s="158">
        <v>0.31</v>
      </c>
      <c r="J185" s="37">
        <v>8.9999999999999993E-3</v>
      </c>
    </row>
    <row r="186" spans="1:10" ht="27.75" customHeight="1" x14ac:dyDescent="0.25">
      <c r="A186" s="152" t="s">
        <v>530</v>
      </c>
      <c r="B186" s="22"/>
      <c r="C186" s="159">
        <v>0</v>
      </c>
      <c r="D186" s="125">
        <v>0.35399999999999998</v>
      </c>
      <c r="E186" s="126">
        <v>3.1E-2</v>
      </c>
      <c r="F186" s="127">
        <v>6.0000000000000001E-3</v>
      </c>
      <c r="G186" s="154">
        <v>14.94</v>
      </c>
      <c r="H186" s="154">
        <v>0.31</v>
      </c>
      <c r="I186" s="158">
        <v>0.31</v>
      </c>
      <c r="J186" s="37">
        <v>8.9999999999999993E-3</v>
      </c>
    </row>
    <row r="187" spans="1:10" ht="27.75" customHeight="1" x14ac:dyDescent="0.25">
      <c r="A187" s="152" t="s">
        <v>531</v>
      </c>
      <c r="B187" s="22"/>
      <c r="C187" s="159">
        <v>0</v>
      </c>
      <c r="D187" s="125">
        <v>0.35399999999999998</v>
      </c>
      <c r="E187" s="126">
        <v>3.1E-2</v>
      </c>
      <c r="F187" s="127">
        <v>6.0000000000000001E-3</v>
      </c>
      <c r="G187" s="154">
        <v>34.47</v>
      </c>
      <c r="H187" s="154">
        <v>0.31</v>
      </c>
      <c r="I187" s="158">
        <v>0.31</v>
      </c>
      <c r="J187" s="37">
        <v>8.9999999999999993E-3</v>
      </c>
    </row>
    <row r="188" spans="1:10" ht="27.75" customHeight="1" x14ac:dyDescent="0.25">
      <c r="A188" s="152" t="s">
        <v>532</v>
      </c>
      <c r="B188" s="22"/>
      <c r="C188" s="159">
        <v>0</v>
      </c>
      <c r="D188" s="125">
        <v>0.36399999999999999</v>
      </c>
      <c r="E188" s="126">
        <v>2.7E-2</v>
      </c>
      <c r="F188" s="127">
        <v>7.0000000000000001E-3</v>
      </c>
      <c r="G188" s="154">
        <v>0.64</v>
      </c>
      <c r="H188" s="154">
        <v>0.46</v>
      </c>
      <c r="I188" s="158">
        <v>0.46</v>
      </c>
      <c r="J188" s="37">
        <v>8.0000000000000002E-3</v>
      </c>
    </row>
    <row r="189" spans="1:10" ht="27.75" customHeight="1" x14ac:dyDescent="0.25">
      <c r="A189" s="152" t="s">
        <v>533</v>
      </c>
      <c r="B189" s="22"/>
      <c r="C189" s="159">
        <v>0</v>
      </c>
      <c r="D189" s="125">
        <v>0.36399999999999999</v>
      </c>
      <c r="E189" s="126">
        <v>2.7E-2</v>
      </c>
      <c r="F189" s="127">
        <v>7.0000000000000001E-3</v>
      </c>
      <c r="G189" s="154">
        <v>7.68</v>
      </c>
      <c r="H189" s="154">
        <v>0.46</v>
      </c>
      <c r="I189" s="158">
        <v>0.46</v>
      </c>
      <c r="J189" s="37">
        <v>8.0000000000000002E-3</v>
      </c>
    </row>
    <row r="190" spans="1:10" ht="27.75" customHeight="1" x14ac:dyDescent="0.25">
      <c r="A190" s="152" t="s">
        <v>534</v>
      </c>
      <c r="B190" s="22"/>
      <c r="C190" s="159">
        <v>0</v>
      </c>
      <c r="D190" s="125">
        <v>0.36399999999999999</v>
      </c>
      <c r="E190" s="126">
        <v>2.7E-2</v>
      </c>
      <c r="F190" s="127">
        <v>7.0000000000000001E-3</v>
      </c>
      <c r="G190" s="154">
        <v>14.19</v>
      </c>
      <c r="H190" s="154">
        <v>0.46</v>
      </c>
      <c r="I190" s="158">
        <v>0.46</v>
      </c>
      <c r="J190" s="37">
        <v>8.0000000000000002E-3</v>
      </c>
    </row>
    <row r="191" spans="1:10" ht="27.75" customHeight="1" x14ac:dyDescent="0.25">
      <c r="A191" s="152" t="s">
        <v>535</v>
      </c>
      <c r="B191" s="22"/>
      <c r="C191" s="159">
        <v>0</v>
      </c>
      <c r="D191" s="125">
        <v>0.36399999999999999</v>
      </c>
      <c r="E191" s="126">
        <v>2.7E-2</v>
      </c>
      <c r="F191" s="127">
        <v>7.0000000000000001E-3</v>
      </c>
      <c r="G191" s="154">
        <v>23.52</v>
      </c>
      <c r="H191" s="154">
        <v>0.46</v>
      </c>
      <c r="I191" s="158">
        <v>0.46</v>
      </c>
      <c r="J191" s="37">
        <v>8.0000000000000002E-3</v>
      </c>
    </row>
    <row r="192" spans="1:10" ht="27.75" customHeight="1" x14ac:dyDescent="0.25">
      <c r="A192" s="152" t="s">
        <v>536</v>
      </c>
      <c r="B192" s="22"/>
      <c r="C192" s="159">
        <v>0</v>
      </c>
      <c r="D192" s="125">
        <v>0.36399999999999999</v>
      </c>
      <c r="E192" s="126">
        <v>2.7E-2</v>
      </c>
      <c r="F192" s="127">
        <v>7.0000000000000001E-3</v>
      </c>
      <c r="G192" s="154">
        <v>54.47</v>
      </c>
      <c r="H192" s="154">
        <v>0.46</v>
      </c>
      <c r="I192" s="158">
        <v>0.46</v>
      </c>
      <c r="J192" s="37">
        <v>8.0000000000000002E-3</v>
      </c>
    </row>
    <row r="193" spans="1:10" ht="27.75" customHeight="1" x14ac:dyDescent="0.25">
      <c r="A193" s="152" t="s">
        <v>537</v>
      </c>
      <c r="B193" s="22"/>
      <c r="C193" s="159">
        <v>0</v>
      </c>
      <c r="D193" s="125">
        <v>0.28699999999999998</v>
      </c>
      <c r="E193" s="126">
        <v>1.9E-2</v>
      </c>
      <c r="F193" s="127">
        <v>5.0000000000000001E-3</v>
      </c>
      <c r="G193" s="154">
        <v>7</v>
      </c>
      <c r="H193" s="154">
        <v>0.56000000000000005</v>
      </c>
      <c r="I193" s="158">
        <v>0.56000000000000005</v>
      </c>
      <c r="J193" s="37">
        <v>6.0000000000000001E-3</v>
      </c>
    </row>
    <row r="194" spans="1:10" ht="27.75" customHeight="1" x14ac:dyDescent="0.25">
      <c r="A194" s="152" t="s">
        <v>538</v>
      </c>
      <c r="B194" s="22"/>
      <c r="C194" s="159">
        <v>0</v>
      </c>
      <c r="D194" s="125">
        <v>0.28699999999999998</v>
      </c>
      <c r="E194" s="126">
        <v>1.9E-2</v>
      </c>
      <c r="F194" s="127">
        <v>5.0000000000000001E-3</v>
      </c>
      <c r="G194" s="154">
        <v>66.239999999999995</v>
      </c>
      <c r="H194" s="154">
        <v>0.56000000000000005</v>
      </c>
      <c r="I194" s="158">
        <v>0.56000000000000005</v>
      </c>
      <c r="J194" s="37">
        <v>6.0000000000000001E-3</v>
      </c>
    </row>
    <row r="195" spans="1:10" ht="27.75" customHeight="1" x14ac:dyDescent="0.25">
      <c r="A195" s="152" t="s">
        <v>539</v>
      </c>
      <c r="B195" s="22"/>
      <c r="C195" s="159">
        <v>0</v>
      </c>
      <c r="D195" s="125">
        <v>0.28699999999999998</v>
      </c>
      <c r="E195" s="126">
        <v>1.9E-2</v>
      </c>
      <c r="F195" s="127">
        <v>5.0000000000000001E-3</v>
      </c>
      <c r="G195" s="154">
        <v>161.35</v>
      </c>
      <c r="H195" s="154">
        <v>0.56000000000000005</v>
      </c>
      <c r="I195" s="158">
        <v>0.56000000000000005</v>
      </c>
      <c r="J195" s="37">
        <v>6.0000000000000001E-3</v>
      </c>
    </row>
    <row r="196" spans="1:10" ht="27.75" customHeight="1" x14ac:dyDescent="0.25">
      <c r="A196" s="152" t="s">
        <v>540</v>
      </c>
      <c r="B196" s="22"/>
      <c r="C196" s="159">
        <v>0</v>
      </c>
      <c r="D196" s="125">
        <v>0.28699999999999998</v>
      </c>
      <c r="E196" s="126">
        <v>1.9E-2</v>
      </c>
      <c r="F196" s="127">
        <v>5.0000000000000001E-3</v>
      </c>
      <c r="G196" s="154">
        <v>295.68</v>
      </c>
      <c r="H196" s="154">
        <v>0.56000000000000005</v>
      </c>
      <c r="I196" s="158">
        <v>0.56000000000000005</v>
      </c>
      <c r="J196" s="37">
        <v>6.0000000000000001E-3</v>
      </c>
    </row>
    <row r="197" spans="1:10" ht="27.75" customHeight="1" x14ac:dyDescent="0.25">
      <c r="A197" s="152" t="s">
        <v>541</v>
      </c>
      <c r="B197" s="22"/>
      <c r="C197" s="159">
        <v>0</v>
      </c>
      <c r="D197" s="125">
        <v>0.28699999999999998</v>
      </c>
      <c r="E197" s="126">
        <v>1.9E-2</v>
      </c>
      <c r="F197" s="127">
        <v>5.0000000000000001E-3</v>
      </c>
      <c r="G197" s="154">
        <v>682.95</v>
      </c>
      <c r="H197" s="154">
        <v>0.56000000000000005</v>
      </c>
      <c r="I197" s="158">
        <v>0.56000000000000005</v>
      </c>
      <c r="J197" s="37">
        <v>6.0000000000000001E-3</v>
      </c>
    </row>
    <row r="198" spans="1:10" ht="27.75" customHeight="1" x14ac:dyDescent="0.25">
      <c r="A198" s="152" t="s">
        <v>459</v>
      </c>
      <c r="B198" s="22"/>
      <c r="C198" s="159" t="s">
        <v>417</v>
      </c>
      <c r="D198" s="128">
        <v>1.7390000000000001</v>
      </c>
      <c r="E198" s="129">
        <v>0.106</v>
      </c>
      <c r="F198" s="127">
        <v>6.5000000000000002E-2</v>
      </c>
      <c r="G198" s="155">
        <v>0</v>
      </c>
      <c r="H198" s="155">
        <v>0</v>
      </c>
      <c r="I198" s="157">
        <v>0</v>
      </c>
      <c r="J198" s="38">
        <v>0</v>
      </c>
    </row>
    <row r="199" spans="1:10" ht="27.75" customHeight="1" x14ac:dyDescent="0.25">
      <c r="A199" s="152" t="s">
        <v>460</v>
      </c>
      <c r="B199" s="22"/>
      <c r="C199" s="159">
        <v>0</v>
      </c>
      <c r="D199" s="125">
        <v>-0.55500000000000005</v>
      </c>
      <c r="E199" s="126">
        <v>-5.0999999999999997E-2</v>
      </c>
      <c r="F199" s="127">
        <v>-0.01</v>
      </c>
      <c r="G199" s="154">
        <v>0</v>
      </c>
      <c r="H199" s="155">
        <v>0</v>
      </c>
      <c r="I199" s="157">
        <v>0</v>
      </c>
      <c r="J199" s="38">
        <v>0</v>
      </c>
    </row>
    <row r="200" spans="1:10" ht="27.75" customHeight="1" x14ac:dyDescent="0.25">
      <c r="A200" s="152" t="s">
        <v>461</v>
      </c>
      <c r="B200" s="22"/>
      <c r="C200" s="159">
        <v>0</v>
      </c>
      <c r="D200" s="125">
        <v>-0.57099999999999995</v>
      </c>
      <c r="E200" s="126">
        <v>-5.0999999999999997E-2</v>
      </c>
      <c r="F200" s="127">
        <v>-0.01</v>
      </c>
      <c r="G200" s="154">
        <v>0</v>
      </c>
      <c r="H200" s="155">
        <v>0</v>
      </c>
      <c r="I200" s="157">
        <v>0</v>
      </c>
      <c r="J200" s="38">
        <v>0</v>
      </c>
    </row>
    <row r="201" spans="1:10" ht="27.75" customHeight="1" x14ac:dyDescent="0.25">
      <c r="A201" s="152" t="s">
        <v>462</v>
      </c>
      <c r="B201" s="22"/>
      <c r="C201" s="159">
        <v>0</v>
      </c>
      <c r="D201" s="125">
        <v>-0.55500000000000005</v>
      </c>
      <c r="E201" s="126">
        <v>-5.0999999999999997E-2</v>
      </c>
      <c r="F201" s="127">
        <v>-0.01</v>
      </c>
      <c r="G201" s="154">
        <v>0</v>
      </c>
      <c r="H201" s="155">
        <v>0</v>
      </c>
      <c r="I201" s="157">
        <v>0</v>
      </c>
      <c r="J201" s="37">
        <v>1.7000000000000001E-2</v>
      </c>
    </row>
    <row r="202" spans="1:10" ht="27.75" customHeight="1" x14ac:dyDescent="0.25">
      <c r="A202" s="152" t="s">
        <v>463</v>
      </c>
      <c r="B202" s="22"/>
      <c r="C202" s="159">
        <v>0</v>
      </c>
      <c r="D202" s="125">
        <v>-0.57099999999999995</v>
      </c>
      <c r="E202" s="126">
        <v>-5.0999999999999997E-2</v>
      </c>
      <c r="F202" s="127">
        <v>-0.01</v>
      </c>
      <c r="G202" s="154">
        <v>0</v>
      </c>
      <c r="H202" s="155">
        <v>0</v>
      </c>
      <c r="I202" s="157">
        <v>0</v>
      </c>
      <c r="J202" s="37">
        <v>1.4999999999999999E-2</v>
      </c>
    </row>
    <row r="203" spans="1:10" ht="27.75" customHeight="1" x14ac:dyDescent="0.25">
      <c r="A203" s="152" t="s">
        <v>464</v>
      </c>
      <c r="B203" s="22"/>
      <c r="C203" s="159">
        <v>0</v>
      </c>
      <c r="D203" s="125">
        <v>-0.74</v>
      </c>
      <c r="E203" s="126">
        <v>-5.3999999999999999E-2</v>
      </c>
      <c r="F203" s="127">
        <v>-1.4E-2</v>
      </c>
      <c r="G203" s="154">
        <v>9.5</v>
      </c>
      <c r="H203" s="155">
        <v>0</v>
      </c>
      <c r="I203" s="157">
        <v>0</v>
      </c>
      <c r="J203" s="37">
        <v>2.7E-2</v>
      </c>
    </row>
    <row r="206" spans="1:10" ht="27.75" customHeight="1" x14ac:dyDescent="0.25">
      <c r="E206" s="200"/>
      <c r="G206" s="200"/>
    </row>
    <row r="207" spans="1:10" ht="27.75" customHeight="1" x14ac:dyDescent="0.25">
      <c r="E207" s="200"/>
      <c r="G207" s="200"/>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H9:J9"/>
    <mergeCell ref="B10:E10"/>
    <mergeCell ref="G10:H10"/>
    <mergeCell ref="G11:H11"/>
    <mergeCell ref="B1:D1"/>
    <mergeCell ref="F1:H1"/>
    <mergeCell ref="A2:J2"/>
    <mergeCell ref="F4:J4"/>
    <mergeCell ref="A4:D4"/>
    <mergeCell ref="B8:D8"/>
    <mergeCell ref="C9:D9"/>
    <mergeCell ref="F9:G9"/>
    <mergeCell ref="F8:G8"/>
    <mergeCell ref="F7:G7"/>
    <mergeCell ref="F6:G6"/>
    <mergeCell ref="F5:G5"/>
  </mergeCells>
  <phoneticPr fontId="7" type="noConversion"/>
  <hyperlinks>
    <hyperlink ref="A1" location="Overview!A1" display="Back to Overview" xr:uid="{00000000-0004-0000-0600-000000000000}"/>
  </hyperlinks>
  <pageMargins left="0.39370078740157483" right="0.39370078740157483" top="0.70866141732283472" bottom="0.74803149606299213" header="0.27559055118110237" footer="0.15748031496062992"/>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opLeftCell="A16" zoomScale="80" zoomScaleNormal="80" zoomScaleSheetLayoutView="100" workbookViewId="0">
      <selection activeCell="F8" sqref="F8"/>
    </sheetView>
  </sheetViews>
  <sheetFormatPr defaultRowHeight="13.2" x14ac:dyDescent="0.25"/>
  <cols>
    <col min="1" max="1" width="24" customWidth="1"/>
    <col min="2" max="5" width="26.109375" customWidth="1"/>
    <col min="6" max="6" width="28.109375" customWidth="1"/>
  </cols>
  <sheetData>
    <row r="1" spans="1:6" ht="27.75" customHeight="1" x14ac:dyDescent="0.25">
      <c r="A1" s="123" t="s">
        <v>24</v>
      </c>
    </row>
    <row r="2" spans="1:6" ht="44.25" customHeight="1" x14ac:dyDescent="0.25">
      <c r="A2" s="301" t="s">
        <v>134</v>
      </c>
      <c r="B2" s="302"/>
      <c r="C2" s="302"/>
      <c r="D2" s="302"/>
      <c r="E2" s="302"/>
    </row>
    <row r="3" spans="1:6" ht="47.25" customHeight="1" x14ac:dyDescent="0.25">
      <c r="A3" s="251" t="str">
        <f>Overview!B4&amp; " - Illustrative LLFs for year beginning "&amp;TEXT(Overview!D4,"D MMMM YYYY")</f>
        <v>Harlaxton Energy Networks Limited - GSP_K - Illustrative LLFs for year beginning 1 April 2027</v>
      </c>
      <c r="B3" s="251"/>
      <c r="C3" s="251"/>
      <c r="D3" s="251"/>
      <c r="E3" s="251"/>
    </row>
    <row r="4" spans="1:6" ht="19.5" customHeight="1" x14ac:dyDescent="0.25">
      <c r="A4" s="306" t="s">
        <v>17</v>
      </c>
      <c r="B4" s="18" t="s">
        <v>4</v>
      </c>
      <c r="C4" s="18" t="s">
        <v>5</v>
      </c>
      <c r="D4" s="18" t="s">
        <v>6</v>
      </c>
      <c r="E4" s="18" t="s">
        <v>7</v>
      </c>
    </row>
    <row r="5" spans="1:6" ht="19.5" customHeight="1" x14ac:dyDescent="0.25">
      <c r="A5" s="307"/>
      <c r="B5" s="18" t="s">
        <v>637</v>
      </c>
      <c r="C5" s="18" t="s">
        <v>638</v>
      </c>
      <c r="D5" s="18" t="s">
        <v>639</v>
      </c>
      <c r="E5" s="18" t="s">
        <v>640</v>
      </c>
    </row>
    <row r="6" spans="1:6" ht="45" customHeight="1" x14ac:dyDescent="0.25">
      <c r="A6" s="179" t="s">
        <v>641</v>
      </c>
      <c r="B6" s="177"/>
      <c r="C6" s="177"/>
      <c r="D6" s="176" t="s">
        <v>652</v>
      </c>
      <c r="E6" s="176" t="s">
        <v>653</v>
      </c>
    </row>
    <row r="7" spans="1:6" ht="45" customHeight="1" x14ac:dyDescent="0.25">
      <c r="A7" s="179" t="s">
        <v>642</v>
      </c>
      <c r="B7" s="176" t="s">
        <v>643</v>
      </c>
      <c r="C7" s="175" t="s">
        <v>654</v>
      </c>
      <c r="D7" s="176" t="s">
        <v>652</v>
      </c>
      <c r="E7" s="176" t="s">
        <v>655</v>
      </c>
    </row>
    <row r="8" spans="1:6" ht="45" customHeight="1" x14ac:dyDescent="0.25">
      <c r="A8" s="179" t="s">
        <v>20</v>
      </c>
      <c r="B8" s="177"/>
      <c r="C8" s="177"/>
      <c r="D8" s="176" t="s">
        <v>652</v>
      </c>
      <c r="E8" s="176" t="s">
        <v>653</v>
      </c>
    </row>
    <row r="9" spans="1:6" ht="25.5" customHeight="1" x14ac:dyDescent="0.25">
      <c r="A9" s="180" t="s">
        <v>18</v>
      </c>
      <c r="B9" s="303" t="s">
        <v>19</v>
      </c>
      <c r="C9" s="304"/>
      <c r="D9" s="304"/>
      <c r="E9" s="305"/>
    </row>
    <row r="10" spans="1:6" x14ac:dyDescent="0.25">
      <c r="A10" s="174"/>
      <c r="B10" s="173"/>
      <c r="C10" s="173"/>
      <c r="D10" s="173"/>
      <c r="E10" s="173"/>
    </row>
    <row r="11" spans="1:6" ht="12.75" customHeight="1" x14ac:dyDescent="0.25">
      <c r="B11" s="173"/>
      <c r="C11" s="173"/>
      <c r="D11" s="173"/>
      <c r="E11" s="173"/>
    </row>
    <row r="12" spans="1:6" ht="22.5" customHeight="1" x14ac:dyDescent="0.25">
      <c r="A12" s="239" t="s">
        <v>48</v>
      </c>
      <c r="B12" s="263"/>
      <c r="C12" s="263"/>
      <c r="D12" s="263"/>
      <c r="E12" s="263"/>
      <c r="F12" s="240"/>
    </row>
    <row r="13" spans="1:6" ht="22.5" customHeight="1" x14ac:dyDescent="0.25">
      <c r="A13" s="239" t="s">
        <v>3</v>
      </c>
      <c r="B13" s="263"/>
      <c r="C13" s="263"/>
      <c r="D13" s="263"/>
      <c r="E13" s="263"/>
      <c r="F13" s="240"/>
    </row>
    <row r="14" spans="1:6" ht="33" customHeight="1" x14ac:dyDescent="0.25">
      <c r="A14" s="18" t="s">
        <v>49</v>
      </c>
      <c r="B14" s="18" t="s">
        <v>4</v>
      </c>
      <c r="C14" s="18" t="s">
        <v>5</v>
      </c>
      <c r="D14" s="18" t="s">
        <v>6</v>
      </c>
      <c r="E14" s="18" t="s">
        <v>7</v>
      </c>
      <c r="F14" s="18" t="s">
        <v>8</v>
      </c>
    </row>
    <row r="15" spans="1:6" ht="22.5" customHeight="1" x14ac:dyDescent="0.25">
      <c r="A15" s="1" t="s">
        <v>644</v>
      </c>
      <c r="B15" s="10"/>
      <c r="C15" s="10"/>
      <c r="D15" s="10"/>
      <c r="E15" s="10"/>
      <c r="F15" s="10"/>
    </row>
    <row r="16" spans="1:6" ht="22.5" customHeight="1" x14ac:dyDescent="0.25">
      <c r="A16" s="1" t="s">
        <v>645</v>
      </c>
      <c r="B16" s="10"/>
      <c r="C16" s="10"/>
      <c r="D16" s="10"/>
      <c r="E16" s="10"/>
      <c r="F16" s="10"/>
    </row>
    <row r="17" spans="1:6" ht="22.5" customHeight="1" x14ac:dyDescent="0.25">
      <c r="A17" s="1" t="s">
        <v>646</v>
      </c>
      <c r="B17" s="10"/>
      <c r="C17" s="10"/>
      <c r="D17" s="10"/>
      <c r="E17" s="10"/>
      <c r="F17" s="10"/>
    </row>
    <row r="18" spans="1:6" ht="22.5" customHeight="1" x14ac:dyDescent="0.25">
      <c r="A18" s="1" t="s">
        <v>647</v>
      </c>
      <c r="B18" s="10"/>
      <c r="C18" s="10"/>
      <c r="D18" s="10"/>
      <c r="E18" s="10"/>
      <c r="F18" s="10"/>
    </row>
    <row r="19" spans="1:6" ht="22.5" customHeight="1" x14ac:dyDescent="0.25">
      <c r="A19" s="1" t="s">
        <v>648</v>
      </c>
      <c r="B19" s="10"/>
      <c r="C19" s="10"/>
      <c r="D19" s="10"/>
      <c r="E19" s="10"/>
      <c r="F19" s="10"/>
    </row>
    <row r="20" spans="1:6" ht="42.75" customHeight="1" x14ac:dyDescent="0.25">
      <c r="A20" s="1" t="s">
        <v>649</v>
      </c>
      <c r="B20" s="10"/>
      <c r="C20" s="10"/>
      <c r="D20" s="10"/>
      <c r="E20" s="10"/>
      <c r="F20" s="198"/>
    </row>
    <row r="21" spans="1:6" ht="42.75" customHeight="1" x14ac:dyDescent="0.25">
      <c r="A21" s="1" t="s">
        <v>650</v>
      </c>
      <c r="B21" s="10"/>
      <c r="C21" s="10"/>
      <c r="D21" s="10"/>
      <c r="E21" s="10"/>
      <c r="F21" s="198"/>
    </row>
    <row r="22" spans="1:6" ht="111" customHeight="1" x14ac:dyDescent="0.25">
      <c r="A22" s="1" t="s">
        <v>651</v>
      </c>
      <c r="B22" s="10"/>
      <c r="C22" s="10"/>
      <c r="D22" s="10"/>
      <c r="E22" s="10"/>
      <c r="F22" s="198"/>
    </row>
    <row r="24" spans="1:6" ht="22.5" customHeight="1" x14ac:dyDescent="0.25">
      <c r="A24" s="239" t="s">
        <v>50</v>
      </c>
      <c r="B24" s="263"/>
      <c r="C24" s="263"/>
      <c r="D24" s="263"/>
      <c r="E24" s="263"/>
      <c r="F24" s="240"/>
    </row>
    <row r="25" spans="1:6" ht="22.5" customHeight="1" x14ac:dyDescent="0.25">
      <c r="A25" s="239" t="s">
        <v>15</v>
      </c>
      <c r="B25" s="263"/>
      <c r="C25" s="263"/>
      <c r="D25" s="263"/>
      <c r="E25" s="263"/>
      <c r="F25" s="240"/>
    </row>
    <row r="26" spans="1:6" ht="33" customHeight="1" x14ac:dyDescent="0.25">
      <c r="A26" s="18" t="s">
        <v>9</v>
      </c>
      <c r="B26" s="18" t="s">
        <v>4</v>
      </c>
      <c r="C26" s="18" t="s">
        <v>5</v>
      </c>
      <c r="D26" s="18" t="s">
        <v>6</v>
      </c>
      <c r="E26" s="18" t="s">
        <v>7</v>
      </c>
      <c r="F26" s="18" t="s">
        <v>8</v>
      </c>
    </row>
    <row r="27" spans="1:6" ht="22.5" customHeight="1" x14ac:dyDescent="0.25">
      <c r="A27" s="1" t="s">
        <v>10</v>
      </c>
      <c r="B27" s="10"/>
      <c r="C27" s="10"/>
      <c r="D27" s="10"/>
      <c r="E27" s="10"/>
      <c r="F27" s="10"/>
    </row>
    <row r="28" spans="1:6" ht="22.5" customHeight="1" x14ac:dyDescent="0.25">
      <c r="A28" s="1" t="s">
        <v>11</v>
      </c>
      <c r="B28" s="10"/>
      <c r="C28" s="10"/>
      <c r="D28" s="10"/>
      <c r="E28" s="10"/>
      <c r="F28" s="10"/>
    </row>
    <row r="29" spans="1:6" ht="22.5" customHeight="1" x14ac:dyDescent="0.25">
      <c r="A29" s="1" t="s">
        <v>12</v>
      </c>
      <c r="B29" s="10"/>
      <c r="C29" s="10"/>
      <c r="D29" s="10"/>
      <c r="E29" s="10"/>
      <c r="F29" s="10"/>
    </row>
    <row r="30" spans="1:6" ht="22.5" customHeight="1" x14ac:dyDescent="0.25">
      <c r="A30" s="1" t="s">
        <v>13</v>
      </c>
      <c r="B30" s="10"/>
      <c r="C30" s="10"/>
      <c r="D30" s="10"/>
      <c r="E30" s="10"/>
      <c r="F30" s="10"/>
    </row>
    <row r="31" spans="1:6" ht="22.5" customHeight="1" x14ac:dyDescent="0.25">
      <c r="A31" s="1" t="s">
        <v>14</v>
      </c>
      <c r="B31" s="10"/>
      <c r="C31" s="10"/>
      <c r="D31" s="10"/>
      <c r="E31" s="10"/>
      <c r="F31" s="10"/>
    </row>
    <row r="33" spans="1:6" ht="22.5" customHeight="1" x14ac:dyDescent="0.25">
      <c r="A33" s="239" t="s">
        <v>50</v>
      </c>
      <c r="B33" s="263"/>
      <c r="C33" s="263"/>
      <c r="D33" s="263"/>
      <c r="E33" s="263"/>
      <c r="F33" s="240"/>
    </row>
    <row r="34" spans="1:6" ht="22.5" customHeight="1" x14ac:dyDescent="0.25">
      <c r="A34" s="239" t="s">
        <v>16</v>
      </c>
      <c r="B34" s="263"/>
      <c r="C34" s="263"/>
      <c r="D34" s="263"/>
      <c r="E34" s="263"/>
      <c r="F34" s="240"/>
    </row>
    <row r="35" spans="1:6" ht="33" customHeight="1" x14ac:dyDescent="0.25">
      <c r="A35" s="18" t="s">
        <v>9</v>
      </c>
      <c r="B35" s="18" t="s">
        <v>4</v>
      </c>
      <c r="C35" s="18" t="s">
        <v>5</v>
      </c>
      <c r="D35" s="18" t="s">
        <v>6</v>
      </c>
      <c r="E35" s="18" t="s">
        <v>7</v>
      </c>
      <c r="F35" s="18" t="s">
        <v>8</v>
      </c>
    </row>
    <row r="36" spans="1:6" ht="22.5" customHeight="1" x14ac:dyDescent="0.25">
      <c r="A36" s="1" t="s">
        <v>10</v>
      </c>
      <c r="B36" s="10"/>
      <c r="C36" s="10"/>
      <c r="D36" s="10"/>
      <c r="E36" s="10"/>
      <c r="F36" s="10"/>
    </row>
    <row r="37" spans="1:6" ht="22.5" customHeight="1" x14ac:dyDescent="0.25">
      <c r="A37" s="1" t="s">
        <v>11</v>
      </c>
      <c r="B37" s="10"/>
      <c r="C37" s="10"/>
      <c r="D37" s="10"/>
      <c r="E37" s="10"/>
      <c r="F37" s="10"/>
    </row>
    <row r="38" spans="1:6" ht="22.5" customHeight="1" x14ac:dyDescent="0.25">
      <c r="A38" s="1" t="s">
        <v>12</v>
      </c>
      <c r="B38" s="10"/>
      <c r="C38" s="10"/>
      <c r="D38" s="10"/>
      <c r="E38" s="10"/>
      <c r="F38" s="10"/>
    </row>
    <row r="39" spans="1:6" ht="22.5" customHeight="1" x14ac:dyDescent="0.25">
      <c r="A39" s="1" t="s">
        <v>13</v>
      </c>
      <c r="B39" s="10"/>
      <c r="C39" s="10"/>
      <c r="D39" s="10"/>
      <c r="E39" s="10"/>
      <c r="F39" s="10"/>
    </row>
    <row r="40" spans="1:6" ht="22.5" customHeight="1" x14ac:dyDescent="0.25">
      <c r="A40" s="1" t="s">
        <v>14</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2" type="noConversion"/>
  <hyperlinks>
    <hyperlink ref="A1" location="Overview!A1" display="Back to Overview" xr:uid="{00000000-0004-0000-0700-000000000000}"/>
  </hyperlinks>
  <pageMargins left="0.39370078740157483" right="0.39370078740157483" top="0.51181102362204722" bottom="0.74803149606299213" header="0.27559055118110237" footer="0.27559055118110237"/>
  <pageSetup paperSize="9" scale="62"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zoomScale="80" zoomScaleNormal="80" zoomScaleSheetLayoutView="100" workbookViewId="0">
      <selection activeCell="H9" sqref="H9"/>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8" customWidth="1"/>
    <col min="12" max="13" width="15.5546875" style="4" customWidth="1"/>
    <col min="14" max="17" width="15.5546875" style="2" customWidth="1"/>
    <col min="18" max="16384" width="9.109375" style="2"/>
  </cols>
  <sheetData>
    <row r="1" spans="1:16" ht="100.5" customHeight="1" x14ac:dyDescent="0.25">
      <c r="A1" s="11" t="s">
        <v>24</v>
      </c>
      <c r="B1" s="11"/>
      <c r="C1" s="11"/>
      <c r="D1" s="11"/>
      <c r="G1" s="19"/>
      <c r="H1" s="308" t="s">
        <v>136</v>
      </c>
      <c r="I1" s="309"/>
    </row>
    <row r="2" spans="1:16" ht="27.75" customHeight="1" x14ac:dyDescent="0.25">
      <c r="A2" s="254" t="s">
        <v>135</v>
      </c>
      <c r="B2" s="255"/>
      <c r="C2" s="255"/>
      <c r="D2" s="255"/>
      <c r="E2" s="255"/>
      <c r="F2" s="255"/>
      <c r="G2" s="255"/>
      <c r="H2" s="255"/>
      <c r="I2" s="255"/>
      <c r="J2" s="255"/>
      <c r="K2" s="255"/>
      <c r="L2" s="255"/>
      <c r="M2" s="255"/>
      <c r="N2" s="255"/>
      <c r="O2" s="255"/>
      <c r="P2" s="256"/>
    </row>
    <row r="3" spans="1:16" ht="17.25" customHeight="1" x14ac:dyDescent="0.25">
      <c r="A3" s="11"/>
      <c r="B3" s="11"/>
      <c r="C3" s="11"/>
      <c r="D3" s="11"/>
      <c r="G3" s="19"/>
    </row>
    <row r="4" spans="1:16" s="9" customFormat="1" ht="25.5" customHeight="1" x14ac:dyDescent="0.25">
      <c r="A4" s="254" t="str">
        <f>Overview!B4&amp; " - Effective from "&amp;TEXT(Overview!D4,"D MMMM YYYY")&amp;" - "&amp;Overview!E4&amp;" new designated EHV charges"</f>
        <v>Harlaxton Energy Networks Limited - GSP_K - Effective from 1 April 2027 - Final new designated EHV charges</v>
      </c>
      <c r="B4" s="255"/>
      <c r="C4" s="255"/>
      <c r="D4" s="255"/>
      <c r="E4" s="255"/>
      <c r="F4" s="255"/>
      <c r="G4" s="255"/>
      <c r="H4" s="255"/>
      <c r="I4" s="255"/>
      <c r="J4" s="255"/>
      <c r="K4" s="255"/>
      <c r="L4" s="255"/>
      <c r="M4" s="255"/>
      <c r="N4" s="255"/>
      <c r="O4" s="255"/>
      <c r="P4" s="256"/>
    </row>
    <row r="5" spans="1:16" ht="69.75" customHeight="1" x14ac:dyDescent="0.25">
      <c r="A5" s="23" t="s">
        <v>139</v>
      </c>
      <c r="B5" s="23" t="s">
        <v>52</v>
      </c>
      <c r="C5" s="23" t="s">
        <v>41</v>
      </c>
      <c r="D5" s="23" t="s">
        <v>42</v>
      </c>
      <c r="E5" s="23" t="s">
        <v>53</v>
      </c>
      <c r="F5" s="23" t="s">
        <v>41</v>
      </c>
      <c r="G5" s="23" t="s">
        <v>43</v>
      </c>
      <c r="H5" s="71" t="s">
        <v>35</v>
      </c>
      <c r="I5" s="71" t="str">
        <f>'Annex 2 EHV charges'!H10</f>
        <v>Import
Super Red
unit charge
(p/kWh)</v>
      </c>
      <c r="J5" s="71" t="str">
        <f>'Annex 2 EHV charges'!I10</f>
        <v>Import
fixed charge
(p/day)</v>
      </c>
      <c r="K5" s="71" t="str">
        <f>'Annex 2 EHV charges'!J10</f>
        <v>Import
capacity charge
(p/kVA/day)</v>
      </c>
      <c r="L5" s="71" t="str">
        <f>'Annex 2 EHV charges'!K10</f>
        <v>Import
exceeded capacity charge
(p/kVA/day)</v>
      </c>
      <c r="M5" s="71" t="str">
        <f>'Annex 2 EHV charges'!L10</f>
        <v>Export
Super Red
unit charge
(p/kWh)</v>
      </c>
      <c r="N5" s="71" t="str">
        <f>'Annex 2 EHV charges'!M10</f>
        <v>Export
fixed charge
(p/day)</v>
      </c>
      <c r="O5" s="71" t="str">
        <f>'Annex 2 EHV charges'!N10</f>
        <v>Export
capacity charge
(p/kVA/day)</v>
      </c>
      <c r="P5" s="71" t="str">
        <f>'Annex 2 EHV charges'!O10</f>
        <v>Export
exceeded capacity charge
(p/kVA/day)</v>
      </c>
    </row>
    <row r="6" spans="1:16" ht="22.5" customHeight="1" x14ac:dyDescent="0.25">
      <c r="A6" s="43"/>
      <c r="B6" s="43"/>
      <c r="C6" s="43"/>
      <c r="D6" s="43"/>
      <c r="E6" s="44"/>
      <c r="F6" s="44"/>
      <c r="G6" s="44"/>
      <c r="H6" s="45"/>
      <c r="I6" s="25"/>
      <c r="J6" s="26"/>
      <c r="K6" s="26"/>
      <c r="L6" s="26"/>
      <c r="M6" s="34"/>
      <c r="N6" s="35"/>
      <c r="O6" s="35"/>
      <c r="P6" s="35"/>
    </row>
    <row r="7" spans="1:16" ht="22.5" customHeight="1" x14ac:dyDescent="0.25">
      <c r="A7" s="43"/>
      <c r="B7" s="43"/>
      <c r="C7" s="43"/>
      <c r="D7" s="43"/>
      <c r="E7" s="44"/>
      <c r="F7" s="44"/>
      <c r="G7" s="44"/>
      <c r="H7" s="45"/>
      <c r="I7" s="25"/>
      <c r="J7" s="26"/>
      <c r="K7" s="26"/>
      <c r="L7" s="26"/>
      <c r="M7" s="34"/>
      <c r="N7" s="35"/>
      <c r="O7" s="35"/>
      <c r="P7" s="35"/>
    </row>
    <row r="8" spans="1:16" ht="22.5" customHeight="1" x14ac:dyDescent="0.25">
      <c r="A8" s="43"/>
      <c r="B8" s="43"/>
      <c r="C8" s="43"/>
      <c r="D8" s="43"/>
      <c r="E8" s="44"/>
      <c r="F8" s="44"/>
      <c r="G8" s="44"/>
      <c r="H8" s="45"/>
      <c r="I8" s="25"/>
      <c r="J8" s="26"/>
      <c r="K8" s="26"/>
      <c r="L8" s="26"/>
      <c r="M8" s="34"/>
      <c r="N8" s="35"/>
      <c r="O8" s="35"/>
      <c r="P8" s="35"/>
    </row>
    <row r="9" spans="1:16" ht="22.5" customHeight="1" x14ac:dyDescent="0.25">
      <c r="A9" s="43"/>
      <c r="B9" s="43"/>
      <c r="C9" s="43"/>
      <c r="D9" s="43"/>
      <c r="E9" s="44"/>
      <c r="F9" s="44"/>
      <c r="G9" s="44"/>
      <c r="H9" s="45"/>
      <c r="I9" s="25"/>
      <c r="J9" s="26"/>
      <c r="K9" s="26"/>
      <c r="L9" s="26"/>
      <c r="M9" s="34"/>
      <c r="N9" s="35"/>
      <c r="O9" s="35"/>
      <c r="P9" s="35"/>
    </row>
    <row r="10" spans="1:16" ht="22.5" customHeight="1" x14ac:dyDescent="0.25">
      <c r="A10" s="43"/>
      <c r="B10" s="43"/>
      <c r="C10" s="43"/>
      <c r="D10" s="43"/>
      <c r="E10" s="44"/>
      <c r="F10" s="44"/>
      <c r="G10" s="44"/>
      <c r="H10" s="45"/>
      <c r="I10" s="25"/>
      <c r="J10" s="26"/>
      <c r="K10" s="26"/>
      <c r="L10" s="26"/>
      <c r="M10" s="34"/>
      <c r="N10" s="35"/>
      <c r="O10" s="35"/>
      <c r="P10" s="35"/>
    </row>
    <row r="11" spans="1:16" ht="22.5" customHeight="1" x14ac:dyDescent="0.25">
      <c r="A11" s="43"/>
      <c r="B11" s="43"/>
      <c r="C11" s="43"/>
      <c r="D11" s="43"/>
      <c r="E11" s="44"/>
      <c r="F11" s="44"/>
      <c r="G11" s="44"/>
      <c r="H11" s="45"/>
      <c r="I11" s="25"/>
      <c r="J11" s="26"/>
      <c r="K11" s="26"/>
      <c r="L11" s="26"/>
      <c r="M11" s="34"/>
      <c r="N11" s="35"/>
      <c r="O11" s="35"/>
      <c r="P11" s="35"/>
    </row>
    <row r="12" spans="1:16" ht="22.5" customHeight="1" x14ac:dyDescent="0.25">
      <c r="A12" s="43"/>
      <c r="B12" s="43"/>
      <c r="C12" s="43"/>
      <c r="D12" s="43"/>
      <c r="E12" s="44"/>
      <c r="F12" s="44"/>
      <c r="G12" s="44"/>
      <c r="H12" s="45"/>
      <c r="I12" s="25"/>
      <c r="J12" s="26"/>
      <c r="K12" s="26"/>
      <c r="L12" s="26"/>
      <c r="M12" s="34"/>
      <c r="N12" s="35"/>
      <c r="O12" s="35"/>
      <c r="P12" s="35"/>
    </row>
    <row r="13" spans="1:16" ht="22.5" customHeight="1" x14ac:dyDescent="0.25">
      <c r="A13" s="43"/>
      <c r="B13" s="43"/>
      <c r="C13" s="43"/>
      <c r="D13" s="43"/>
      <c r="E13" s="44"/>
      <c r="F13" s="44"/>
      <c r="G13" s="44"/>
      <c r="H13" s="45"/>
      <c r="I13" s="25"/>
      <c r="J13" s="26"/>
      <c r="K13" s="26"/>
      <c r="L13" s="26"/>
      <c r="M13" s="34"/>
      <c r="N13" s="35"/>
      <c r="O13" s="35"/>
      <c r="P13" s="35"/>
    </row>
    <row r="14" spans="1:16" ht="22.5" customHeight="1" x14ac:dyDescent="0.25">
      <c r="A14" s="43"/>
      <c r="B14" s="43"/>
      <c r="C14" s="43"/>
      <c r="D14" s="43"/>
      <c r="E14" s="44"/>
      <c r="F14" s="44"/>
      <c r="G14" s="44"/>
      <c r="H14" s="45"/>
      <c r="I14" s="25"/>
      <c r="J14" s="26"/>
      <c r="K14" s="26"/>
      <c r="L14" s="26"/>
      <c r="M14" s="34"/>
      <c r="N14" s="35"/>
      <c r="O14" s="35"/>
      <c r="P14" s="35"/>
    </row>
    <row r="15" spans="1:16" ht="22.5" customHeight="1" x14ac:dyDescent="0.25">
      <c r="A15" s="43"/>
      <c r="B15" s="43"/>
      <c r="C15" s="43"/>
      <c r="D15" s="43"/>
      <c r="E15" s="44"/>
      <c r="F15" s="44"/>
      <c r="G15" s="44"/>
      <c r="H15" s="45"/>
      <c r="I15" s="25"/>
      <c r="J15" s="26"/>
      <c r="K15" s="26"/>
      <c r="L15" s="26"/>
      <c r="M15" s="34"/>
      <c r="N15" s="35"/>
      <c r="O15" s="35"/>
      <c r="P15" s="35"/>
    </row>
    <row r="17" spans="1:16" ht="27.75" customHeight="1" x14ac:dyDescent="0.25">
      <c r="A17" s="254" t="str">
        <f>Overview!B4&amp; " - Effective from "&amp;TEXT(Overview!D4,"D MMMM YYYY")&amp;" - "&amp;Overview!E4&amp;" new designated EHV line loss factors"</f>
        <v>Harlaxton Energy Networks Limited - GSP_K - Effective from 1 April 2027 - Final new designated EHV line loss factors</v>
      </c>
      <c r="B17" s="255"/>
      <c r="C17" s="255"/>
      <c r="D17" s="255"/>
      <c r="E17" s="255"/>
      <c r="F17" s="255"/>
      <c r="G17" s="255"/>
      <c r="H17" s="255"/>
      <c r="I17" s="255"/>
      <c r="J17" s="255"/>
      <c r="K17" s="255"/>
      <c r="L17" s="255"/>
      <c r="M17" s="255"/>
      <c r="N17" s="255"/>
      <c r="O17" s="255"/>
      <c r="P17" s="256"/>
    </row>
    <row r="18" spans="1:16" ht="62.25" customHeight="1" x14ac:dyDescent="0.25">
      <c r="A18" s="23" t="s">
        <v>139</v>
      </c>
      <c r="B18" s="23" t="s">
        <v>52</v>
      </c>
      <c r="C18" s="23" t="s">
        <v>41</v>
      </c>
      <c r="D18" s="23" t="s">
        <v>42</v>
      </c>
      <c r="E18" s="23" t="s">
        <v>53</v>
      </c>
      <c r="F18" s="23" t="s">
        <v>41</v>
      </c>
      <c r="G18" s="23" t="s">
        <v>43</v>
      </c>
      <c r="H18" s="71" t="s">
        <v>35</v>
      </c>
      <c r="I18" s="29" t="s">
        <v>107</v>
      </c>
      <c r="J18" s="29" t="s">
        <v>106</v>
      </c>
      <c r="K18" s="29" t="s">
        <v>108</v>
      </c>
      <c r="L18" s="29" t="s">
        <v>109</v>
      </c>
      <c r="M18" s="31" t="s">
        <v>110</v>
      </c>
      <c r="N18" s="31" t="s">
        <v>111</v>
      </c>
      <c r="O18" s="31" t="s">
        <v>112</v>
      </c>
      <c r="P18" s="31" t="s">
        <v>113</v>
      </c>
    </row>
    <row r="19" spans="1:16" ht="22.5" customHeight="1" x14ac:dyDescent="0.25">
      <c r="A19" s="43"/>
      <c r="B19" s="43"/>
      <c r="C19" s="43"/>
      <c r="D19" s="43"/>
      <c r="E19" s="44"/>
      <c r="F19" s="32"/>
      <c r="G19" s="32"/>
      <c r="H19" s="33"/>
      <c r="I19" s="36"/>
      <c r="J19" s="36"/>
      <c r="K19" s="27"/>
      <c r="L19" s="28"/>
      <c r="M19" s="30"/>
      <c r="N19" s="30"/>
      <c r="O19" s="30"/>
      <c r="P19" s="30"/>
    </row>
    <row r="20" spans="1:16" ht="22.5" customHeight="1" x14ac:dyDescent="0.25">
      <c r="A20" s="43"/>
      <c r="B20" s="43"/>
      <c r="C20" s="43"/>
      <c r="D20" s="43"/>
      <c r="E20" s="44"/>
      <c r="F20" s="32"/>
      <c r="G20" s="32"/>
      <c r="H20" s="33"/>
      <c r="I20" s="36"/>
      <c r="J20" s="36"/>
      <c r="K20" s="27"/>
      <c r="L20" s="28"/>
      <c r="M20" s="30"/>
      <c r="N20" s="30"/>
      <c r="O20" s="30"/>
      <c r="P20" s="30"/>
    </row>
    <row r="21" spans="1:16" ht="22.5" customHeight="1" x14ac:dyDescent="0.25">
      <c r="A21" s="43"/>
      <c r="B21" s="43"/>
      <c r="C21" s="43"/>
      <c r="D21" s="43"/>
      <c r="E21" s="44"/>
      <c r="F21" s="32"/>
      <c r="G21" s="32"/>
      <c r="H21" s="33"/>
      <c r="I21" s="36"/>
      <c r="J21" s="36"/>
      <c r="K21" s="27"/>
      <c r="L21" s="28"/>
      <c r="M21" s="30"/>
      <c r="N21" s="30"/>
      <c r="O21" s="30"/>
      <c r="P21" s="30"/>
    </row>
    <row r="22" spans="1:16" ht="22.5" customHeight="1" x14ac:dyDescent="0.25">
      <c r="A22" s="43"/>
      <c r="B22" s="43"/>
      <c r="C22" s="43"/>
      <c r="D22" s="43"/>
      <c r="E22" s="44"/>
      <c r="F22" s="32"/>
      <c r="G22" s="32"/>
      <c r="H22" s="33"/>
      <c r="I22" s="36"/>
      <c r="J22" s="36"/>
      <c r="K22" s="27"/>
      <c r="L22" s="28"/>
      <c r="M22" s="30"/>
      <c r="N22" s="30"/>
      <c r="O22" s="30"/>
      <c r="P22" s="30"/>
    </row>
    <row r="23" spans="1:16" ht="22.5" customHeight="1" x14ac:dyDescent="0.25">
      <c r="A23" s="43"/>
      <c r="B23" s="43"/>
      <c r="C23" s="43"/>
      <c r="D23" s="43"/>
      <c r="E23" s="44"/>
      <c r="F23" s="32"/>
      <c r="G23" s="32"/>
      <c r="H23" s="33"/>
      <c r="I23" s="36"/>
      <c r="J23" s="36"/>
      <c r="K23" s="27"/>
      <c r="L23" s="28"/>
      <c r="M23" s="30"/>
      <c r="N23" s="30"/>
      <c r="O23" s="30"/>
      <c r="P23" s="30"/>
    </row>
    <row r="24" spans="1:16" ht="22.5" customHeight="1" x14ac:dyDescent="0.25">
      <c r="A24" s="43"/>
      <c r="B24" s="43"/>
      <c r="C24" s="43"/>
      <c r="D24" s="43"/>
      <c r="E24" s="44"/>
      <c r="F24" s="32"/>
      <c r="G24" s="32"/>
      <c r="H24" s="33"/>
      <c r="I24" s="36"/>
      <c r="J24" s="36"/>
      <c r="K24" s="27"/>
      <c r="L24" s="28"/>
      <c r="M24" s="30"/>
      <c r="N24" s="30"/>
      <c r="O24" s="30"/>
      <c r="P24" s="30"/>
    </row>
    <row r="25" spans="1:16" ht="22.5" customHeight="1" x14ac:dyDescent="0.25">
      <c r="A25" s="43"/>
      <c r="B25" s="43"/>
      <c r="C25" s="43"/>
      <c r="D25" s="43"/>
      <c r="E25" s="44"/>
      <c r="F25" s="32"/>
      <c r="G25" s="32"/>
      <c r="H25" s="33"/>
      <c r="I25" s="36"/>
      <c r="J25" s="36"/>
      <c r="K25" s="27"/>
      <c r="L25" s="28"/>
      <c r="M25" s="30"/>
      <c r="N25" s="30"/>
      <c r="O25" s="30"/>
      <c r="P25" s="30"/>
    </row>
    <row r="26" spans="1:16" ht="22.5" customHeight="1" x14ac:dyDescent="0.25">
      <c r="A26" s="43"/>
      <c r="B26" s="43"/>
      <c r="C26" s="43"/>
      <c r="D26" s="43"/>
      <c r="E26" s="44"/>
      <c r="F26" s="32"/>
      <c r="G26" s="32"/>
      <c r="H26" s="33"/>
      <c r="I26" s="36"/>
      <c r="J26" s="36"/>
      <c r="K26" s="27"/>
      <c r="L26" s="28"/>
      <c r="M26" s="30"/>
      <c r="N26" s="30"/>
      <c r="O26" s="30"/>
      <c r="P26" s="30"/>
    </row>
    <row r="27" spans="1:16" ht="22.5" customHeight="1" x14ac:dyDescent="0.25">
      <c r="A27" s="43"/>
      <c r="B27" s="43"/>
      <c r="C27" s="43"/>
      <c r="D27" s="43"/>
      <c r="E27" s="44"/>
      <c r="F27" s="32"/>
      <c r="G27" s="32"/>
      <c r="H27" s="33"/>
      <c r="I27" s="36"/>
      <c r="J27" s="36"/>
      <c r="K27" s="27"/>
      <c r="L27" s="28"/>
      <c r="M27" s="30"/>
      <c r="N27" s="30"/>
      <c r="O27" s="30"/>
      <c r="P27" s="30"/>
    </row>
    <row r="28" spans="1:16" ht="22.5" customHeight="1" x14ac:dyDescent="0.25">
      <c r="A28" s="43"/>
      <c r="B28" s="43"/>
      <c r="C28" s="43"/>
      <c r="D28" s="43"/>
      <c r="E28" s="44"/>
      <c r="F28" s="32"/>
      <c r="G28" s="32"/>
      <c r="H28" s="33"/>
      <c r="I28" s="36"/>
      <c r="J28" s="36"/>
      <c r="K28" s="27"/>
      <c r="L28" s="28"/>
      <c r="M28" s="30"/>
      <c r="N28" s="30"/>
      <c r="O28" s="30"/>
      <c r="P28" s="30"/>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Hayley Noon</cp:lastModifiedBy>
  <cp:lastPrinted>2020-12-13T15:25:05Z</cp:lastPrinted>
  <dcterms:created xsi:type="dcterms:W3CDTF">2009-11-12T11:38:00Z</dcterms:created>
  <dcterms:modified xsi:type="dcterms:W3CDTF">2026-01-23T13:21:37Z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